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1.xml" ContentType="application/vnd.openxmlformats-officedocument.themeOverrid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theme/themeOverride2.xml" ContentType="application/vnd.openxmlformats-officedocument.themeOverrid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theme/themeOverride3.xml" ContentType="application/vnd.openxmlformats-officedocument.themeOverrid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theme/themeOverride4.xml" ContentType="application/vnd.openxmlformats-officedocument.themeOverrid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theme/themeOverride5.xml" ContentType="application/vnd.openxmlformats-officedocument.themeOverrid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theme/themeOverride6.xml" ContentType="application/vnd.openxmlformats-officedocument.themeOverrid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theme/themeOverride7.xml" ContentType="application/vnd.openxmlformats-officedocument.themeOverrid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theme/themeOverride8.xml" ContentType="application/vnd.openxmlformats-officedocument.themeOverrid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theme/themeOverride9.xml" ContentType="application/vnd.openxmlformats-officedocument.themeOverrid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d.docs.live.net/511d799a60d81698/Documents/"/>
    </mc:Choice>
  </mc:AlternateContent>
  <xr:revisionPtr revIDLastSave="0" documentId="8_{33C1D63D-72E8-4036-83DC-CCF9E22CE137}" xr6:coauthVersionLast="47" xr6:coauthVersionMax="47" xr10:uidLastSave="{00000000-0000-0000-0000-000000000000}"/>
  <bookViews>
    <workbookView xWindow="-110" yWindow="-110" windowWidth="19420" windowHeight="11500" tabRatio="671" activeTab="6" xr2:uid="{6418C5E3-73EF-4EE7-9962-BD40FA2B817D}"/>
  </bookViews>
  <sheets>
    <sheet name="Flow Test" sheetId="1" r:id="rId1"/>
    <sheet name="Crankshaft" sheetId="2" r:id="rId2"/>
    <sheet name="CF from crank and lift" sheetId="6" r:id="rId3"/>
    <sheet name="graphs" sheetId="3" r:id="rId4"/>
    <sheet name="questions" sheetId="4" r:id="rId5"/>
    <sheet name="equations" sheetId="7" r:id="rId6"/>
    <sheet name="referances" sheetId="5"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 i="6" l="1"/>
  <c r="K4" i="6"/>
  <c r="K5" i="6"/>
  <c r="K6" i="6"/>
  <c r="K7" i="6"/>
  <c r="K8" i="6"/>
  <c r="K9" i="6"/>
  <c r="K10" i="6"/>
  <c r="K11" i="6"/>
  <c r="K12" i="6"/>
  <c r="K13" i="6"/>
  <c r="K14" i="6"/>
  <c r="K15" i="6"/>
  <c r="K16" i="6"/>
  <c r="K17" i="6"/>
  <c r="K18" i="6"/>
  <c r="K19" i="6"/>
  <c r="K20" i="6"/>
  <c r="K21" i="6"/>
  <c r="K22" i="6"/>
  <c r="K23" i="6"/>
  <c r="K24" i="6"/>
  <c r="K25" i="6"/>
  <c r="K26" i="6"/>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55" i="6"/>
  <c r="K56" i="6"/>
  <c r="K57" i="6"/>
  <c r="K58" i="6"/>
  <c r="K59" i="6"/>
  <c r="K60" i="6"/>
  <c r="K61" i="6"/>
  <c r="K62" i="6"/>
  <c r="K63" i="6"/>
  <c r="K64" i="6"/>
  <c r="K65" i="6"/>
  <c r="K66" i="6"/>
  <c r="K67" i="6"/>
  <c r="K68" i="6"/>
  <c r="K69" i="6"/>
  <c r="K70" i="6"/>
  <c r="K71" i="6"/>
  <c r="K72" i="6"/>
  <c r="K73" i="6"/>
  <c r="K74" i="6"/>
  <c r="K75" i="6"/>
  <c r="K76" i="6"/>
  <c r="K77" i="6"/>
  <c r="K78" i="6"/>
  <c r="K79" i="6"/>
  <c r="K80" i="6"/>
  <c r="K81" i="6"/>
  <c r="K82" i="6"/>
  <c r="K83" i="6"/>
  <c r="K84" i="6"/>
  <c r="K85" i="6"/>
  <c r="K86" i="6"/>
  <c r="K87" i="6"/>
  <c r="K88" i="6"/>
  <c r="K89" i="6"/>
  <c r="K90" i="6"/>
  <c r="K91" i="6"/>
  <c r="K92" i="6"/>
  <c r="K93" i="6"/>
  <c r="K94" i="6"/>
  <c r="K95" i="6"/>
  <c r="K96" i="6"/>
  <c r="K97" i="6"/>
  <c r="K98" i="6"/>
  <c r="K99" i="6"/>
  <c r="K100" i="6"/>
  <c r="K101" i="6"/>
  <c r="K102" i="6"/>
  <c r="K103" i="6"/>
  <c r="K104" i="6"/>
  <c r="K105" i="6"/>
  <c r="K106" i="6"/>
  <c r="K107" i="6"/>
  <c r="K108" i="6"/>
  <c r="K109" i="6"/>
  <c r="K110" i="6"/>
  <c r="K111" i="6"/>
  <c r="K112" i="6"/>
  <c r="K113" i="6"/>
  <c r="K114" i="6"/>
  <c r="K115" i="6"/>
  <c r="K116" i="6"/>
  <c r="K117" i="6"/>
  <c r="K118" i="6"/>
  <c r="K119" i="6"/>
  <c r="K120" i="6"/>
  <c r="K121" i="6"/>
  <c r="K122" i="6"/>
  <c r="K123" i="6"/>
  <c r="K124" i="6"/>
  <c r="K125" i="6"/>
  <c r="K126" i="6"/>
  <c r="K127" i="6"/>
  <c r="K128" i="6"/>
  <c r="K129" i="6"/>
  <c r="K130" i="6"/>
  <c r="K131" i="6"/>
  <c r="K132" i="6"/>
  <c r="K133" i="6"/>
  <c r="K134" i="6"/>
  <c r="K135" i="6"/>
  <c r="K136" i="6"/>
  <c r="K137" i="6"/>
  <c r="K138" i="6"/>
  <c r="K139" i="6"/>
  <c r="K140" i="6"/>
  <c r="K141" i="6"/>
  <c r="K142" i="6"/>
  <c r="K143" i="6"/>
  <c r="K144" i="6"/>
  <c r="K145" i="6"/>
  <c r="K146" i="6"/>
  <c r="K147" i="6"/>
  <c r="K148" i="6"/>
  <c r="K149" i="6"/>
  <c r="K150" i="6"/>
  <c r="K151" i="6"/>
  <c r="K152" i="6"/>
  <c r="K153" i="6"/>
  <c r="K154" i="6"/>
  <c r="K155" i="6"/>
  <c r="K156" i="6"/>
  <c r="K157" i="6"/>
  <c r="K158" i="6"/>
  <c r="K159" i="6"/>
  <c r="K160" i="6"/>
  <c r="K161" i="6"/>
  <c r="K162" i="6"/>
  <c r="K163" i="6"/>
  <c r="K164" i="6"/>
  <c r="K165" i="6"/>
  <c r="K166" i="6"/>
  <c r="K167" i="6"/>
  <c r="K168"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5" i="6"/>
  <c r="K196" i="6"/>
  <c r="K197" i="6"/>
  <c r="K198" i="6"/>
  <c r="K199" i="6"/>
  <c r="K200" i="6"/>
  <c r="K201" i="6"/>
  <c r="K202" i="6"/>
  <c r="K203" i="6"/>
  <c r="K204" i="6"/>
  <c r="K205" i="6"/>
  <c r="K206" i="6"/>
  <c r="K207" i="6"/>
  <c r="K208" i="6"/>
  <c r="K209" i="6"/>
  <c r="K210" i="6"/>
  <c r="K211" i="6"/>
  <c r="K212" i="6"/>
  <c r="K213" i="6"/>
  <c r="K214" i="6"/>
  <c r="K215" i="6"/>
  <c r="K216" i="6"/>
  <c r="K217" i="6"/>
  <c r="K218" i="6"/>
  <c r="K219" i="6"/>
  <c r="K220" i="6"/>
  <c r="K221" i="6"/>
  <c r="K222" i="6"/>
  <c r="K223" i="6"/>
  <c r="K224" i="6"/>
  <c r="K225" i="6"/>
  <c r="K226" i="6"/>
  <c r="K227" i="6"/>
  <c r="K228" i="6"/>
  <c r="K229" i="6"/>
  <c r="K230" i="6"/>
  <c r="K231" i="6"/>
  <c r="K232" i="6"/>
  <c r="K233" i="6"/>
  <c r="K234" i="6"/>
  <c r="K235" i="6"/>
  <c r="K236" i="6"/>
  <c r="K237" i="6"/>
  <c r="K238" i="6"/>
  <c r="K239" i="6"/>
  <c r="K240" i="6"/>
  <c r="K241" i="6"/>
  <c r="K242" i="6"/>
  <c r="K243" i="6"/>
  <c r="K244" i="6"/>
  <c r="K245" i="6"/>
  <c r="K246" i="6"/>
  <c r="K247" i="6"/>
  <c r="K248" i="6"/>
  <c r="K249" i="6"/>
  <c r="K250" i="6"/>
  <c r="K251" i="6"/>
  <c r="K252" i="6"/>
  <c r="K253" i="6"/>
  <c r="K254" i="6"/>
  <c r="K255" i="6"/>
  <c r="K256" i="6"/>
  <c r="K257" i="6"/>
  <c r="K258" i="6"/>
  <c r="K259" i="6"/>
  <c r="K260" i="6"/>
  <c r="K261" i="6"/>
  <c r="K262" i="6"/>
  <c r="K263" i="6"/>
  <c r="K264" i="6"/>
  <c r="K265" i="6"/>
  <c r="K266" i="6"/>
  <c r="K267" i="6"/>
  <c r="K268" i="6"/>
  <c r="K269" i="6"/>
  <c r="K270" i="6"/>
  <c r="K271" i="6"/>
  <c r="K272" i="6"/>
  <c r="K273" i="6"/>
  <c r="K274" i="6"/>
  <c r="K275" i="6"/>
  <c r="K276" i="6"/>
  <c r="K277" i="6"/>
  <c r="K278" i="6"/>
  <c r="K279" i="6"/>
  <c r="K280" i="6"/>
  <c r="K281" i="6"/>
  <c r="K282" i="6"/>
  <c r="K283" i="6"/>
  <c r="K284" i="6"/>
  <c r="K285" i="6"/>
  <c r="K286" i="6"/>
  <c r="K287" i="6"/>
  <c r="K288" i="6"/>
  <c r="K289" i="6"/>
  <c r="K290" i="6"/>
  <c r="K291" i="6"/>
  <c r="K292" i="6"/>
  <c r="K293" i="6"/>
  <c r="K294" i="6"/>
  <c r="K295" i="6"/>
  <c r="K296" i="6"/>
  <c r="K297" i="6"/>
  <c r="K298" i="6"/>
  <c r="K299" i="6"/>
  <c r="K300" i="6"/>
  <c r="K301" i="6"/>
  <c r="K302" i="6"/>
  <c r="K303" i="6"/>
  <c r="K304" i="6"/>
  <c r="K305" i="6"/>
  <c r="K306" i="6"/>
  <c r="K307" i="6"/>
  <c r="K308" i="6"/>
  <c r="K309" i="6"/>
  <c r="K310" i="6"/>
  <c r="K311" i="6"/>
  <c r="K312" i="6"/>
  <c r="K313" i="6"/>
  <c r="K314" i="6"/>
  <c r="K315" i="6"/>
  <c r="K316" i="6"/>
  <c r="K317" i="6"/>
  <c r="K318" i="6"/>
  <c r="K319" i="6"/>
  <c r="K320" i="6"/>
  <c r="K321" i="6"/>
  <c r="K322" i="6"/>
  <c r="K323" i="6"/>
  <c r="K324" i="6"/>
  <c r="K325" i="6"/>
  <c r="K326" i="6"/>
  <c r="K327" i="6"/>
  <c r="K328" i="6"/>
  <c r="K329" i="6"/>
  <c r="K330" i="6"/>
  <c r="K331" i="6"/>
  <c r="K332" i="6"/>
  <c r="K333" i="6"/>
  <c r="K334" i="6"/>
  <c r="K335" i="6"/>
  <c r="K336" i="6"/>
  <c r="K337" i="6"/>
  <c r="K338" i="6"/>
  <c r="K339" i="6"/>
  <c r="K340" i="6"/>
  <c r="K341" i="6"/>
  <c r="K342" i="6"/>
  <c r="K343" i="6"/>
  <c r="K344" i="6"/>
  <c r="K345" i="6"/>
  <c r="K346" i="6"/>
  <c r="K347" i="6"/>
  <c r="K348" i="6"/>
  <c r="K349" i="6"/>
  <c r="K350" i="6"/>
  <c r="K351" i="6"/>
  <c r="K352" i="6"/>
  <c r="K353" i="6"/>
  <c r="K354" i="6"/>
  <c r="K355" i="6"/>
  <c r="K356" i="6"/>
  <c r="K357" i="6"/>
  <c r="K358" i="6"/>
  <c r="K359" i="6"/>
  <c r="K360" i="6"/>
  <c r="K361" i="6"/>
  <c r="K362" i="6"/>
  <c r="K363" i="6"/>
  <c r="K364" i="6"/>
  <c r="K365" i="6"/>
  <c r="K366" i="6"/>
  <c r="K367" i="6"/>
  <c r="K368" i="6"/>
  <c r="K369" i="6"/>
  <c r="K370" i="6"/>
  <c r="K371" i="6"/>
  <c r="K372" i="6"/>
  <c r="K373" i="6"/>
  <c r="K374" i="6"/>
  <c r="K375" i="6"/>
  <c r="K376" i="6"/>
  <c r="K377" i="6"/>
  <c r="K378" i="6"/>
  <c r="K379" i="6"/>
  <c r="K380" i="6"/>
  <c r="K381" i="6"/>
  <c r="K382" i="6"/>
  <c r="K383" i="6"/>
  <c r="K384" i="6"/>
  <c r="K385" i="6"/>
  <c r="K386" i="6"/>
  <c r="K387" i="6"/>
  <c r="K388" i="6"/>
  <c r="K389" i="6"/>
  <c r="K390" i="6"/>
  <c r="K391" i="6"/>
  <c r="K392" i="6"/>
  <c r="K393" i="6"/>
  <c r="K394" i="6"/>
  <c r="K395" i="6"/>
  <c r="K396" i="6"/>
  <c r="K397" i="6"/>
  <c r="K398" i="6"/>
  <c r="K399" i="6"/>
  <c r="K400" i="6"/>
  <c r="K401" i="6"/>
  <c r="K402" i="6"/>
  <c r="K403" i="6"/>
  <c r="K404" i="6"/>
  <c r="K405" i="6"/>
  <c r="K406" i="6"/>
  <c r="K407" i="6"/>
  <c r="K408" i="6"/>
  <c r="K409" i="6"/>
  <c r="K410" i="6"/>
  <c r="K411" i="6"/>
  <c r="K412" i="6"/>
  <c r="K413" i="6"/>
  <c r="K414" i="6"/>
  <c r="K415" i="6"/>
  <c r="K416" i="6"/>
  <c r="K417" i="6"/>
  <c r="K418" i="6"/>
  <c r="K419" i="6"/>
  <c r="K420" i="6"/>
  <c r="K421" i="6"/>
  <c r="K422" i="6"/>
  <c r="K423" i="6"/>
  <c r="K424" i="6"/>
  <c r="K425" i="6"/>
  <c r="K426" i="6"/>
  <c r="K427" i="6"/>
  <c r="K428" i="6"/>
  <c r="K429" i="6"/>
  <c r="K430" i="6"/>
  <c r="K431" i="6"/>
  <c r="K432" i="6"/>
  <c r="K433" i="6"/>
  <c r="K434" i="6"/>
  <c r="K435" i="6"/>
  <c r="K436" i="6"/>
  <c r="K437" i="6"/>
  <c r="K438" i="6"/>
  <c r="K439" i="6"/>
  <c r="K440" i="6"/>
  <c r="K441" i="6"/>
  <c r="K442" i="6"/>
  <c r="K443" i="6"/>
  <c r="K444" i="6"/>
  <c r="K445" i="6"/>
  <c r="K446" i="6"/>
  <c r="K447" i="6"/>
  <c r="K448" i="6"/>
  <c r="K449" i="6"/>
  <c r="K450" i="6"/>
  <c r="K451" i="6"/>
  <c r="K452" i="6"/>
  <c r="K453" i="6"/>
  <c r="K454" i="6"/>
  <c r="K455" i="6"/>
  <c r="K456" i="6"/>
  <c r="K457" i="6"/>
  <c r="K458" i="6"/>
  <c r="K459" i="6"/>
  <c r="K460" i="6"/>
  <c r="K461" i="6"/>
  <c r="K462" i="6"/>
  <c r="K463" i="6"/>
  <c r="K464" i="6"/>
  <c r="K465" i="6"/>
  <c r="K466" i="6"/>
  <c r="K467" i="6"/>
  <c r="K468" i="6"/>
  <c r="K469" i="6"/>
  <c r="K470" i="6"/>
  <c r="K471" i="6"/>
  <c r="K472" i="6"/>
  <c r="K473" i="6"/>
  <c r="K474" i="6"/>
  <c r="K475" i="6"/>
  <c r="K476" i="6"/>
  <c r="K477" i="6"/>
  <c r="K478" i="6"/>
  <c r="K479" i="6"/>
  <c r="K480" i="6"/>
  <c r="K481" i="6"/>
  <c r="K482" i="6"/>
  <c r="K483" i="6"/>
  <c r="K484" i="6"/>
  <c r="K485" i="6"/>
  <c r="K486" i="6"/>
  <c r="K487" i="6"/>
  <c r="K488" i="6"/>
  <c r="K489" i="6"/>
  <c r="K490" i="6"/>
  <c r="K491" i="6"/>
  <c r="K492" i="6"/>
  <c r="K493" i="6"/>
  <c r="K494" i="6"/>
  <c r="K495" i="6"/>
  <c r="K496" i="6"/>
  <c r="K497" i="6"/>
  <c r="K498" i="6"/>
  <c r="K499" i="6"/>
  <c r="K500" i="6"/>
  <c r="K501" i="6"/>
  <c r="K502" i="6"/>
  <c r="K503" i="6"/>
  <c r="K504" i="6"/>
  <c r="K505" i="6"/>
  <c r="K506" i="6"/>
  <c r="K507" i="6"/>
  <c r="K508" i="6"/>
  <c r="K509" i="6"/>
  <c r="K510" i="6"/>
  <c r="K511" i="6"/>
  <c r="K512" i="6"/>
  <c r="K513" i="6"/>
  <c r="K514" i="6"/>
  <c r="K515" i="6"/>
  <c r="K516" i="6"/>
  <c r="K517" i="6"/>
  <c r="K518" i="6"/>
  <c r="K519" i="6"/>
  <c r="K520" i="6"/>
  <c r="K521" i="6"/>
  <c r="K522" i="6"/>
  <c r="K523" i="6"/>
  <c r="K524" i="6"/>
  <c r="K525" i="6"/>
  <c r="K526" i="6"/>
  <c r="K527" i="6"/>
  <c r="K528" i="6"/>
  <c r="K529" i="6"/>
  <c r="K530" i="6"/>
  <c r="K531" i="6"/>
  <c r="K532" i="6"/>
  <c r="K533" i="6"/>
  <c r="K534" i="6"/>
  <c r="K535" i="6"/>
  <c r="K536" i="6"/>
  <c r="K537" i="6"/>
  <c r="K538" i="6"/>
  <c r="K539" i="6"/>
  <c r="K540" i="6"/>
  <c r="K541" i="6"/>
  <c r="K542" i="6"/>
  <c r="K543" i="6"/>
  <c r="K544" i="6"/>
  <c r="K545" i="6"/>
  <c r="K546" i="6"/>
  <c r="K547" i="6"/>
  <c r="K548" i="6"/>
  <c r="K549" i="6"/>
  <c r="K550" i="6"/>
  <c r="K551" i="6"/>
  <c r="K552" i="6"/>
  <c r="K553" i="6"/>
  <c r="K554" i="6"/>
  <c r="K555" i="6"/>
  <c r="K556" i="6"/>
  <c r="K557" i="6"/>
  <c r="K558" i="6"/>
  <c r="K559" i="6"/>
  <c r="K560" i="6"/>
  <c r="K561" i="6"/>
  <c r="K562" i="6"/>
  <c r="K563" i="6"/>
  <c r="K564" i="6"/>
  <c r="K565" i="6"/>
  <c r="K566" i="6"/>
  <c r="K567" i="6"/>
  <c r="K568" i="6"/>
  <c r="K569" i="6"/>
  <c r="K570" i="6"/>
  <c r="K571" i="6"/>
  <c r="K572" i="6"/>
  <c r="K573" i="6"/>
  <c r="K574" i="6"/>
  <c r="K575" i="6"/>
  <c r="K576" i="6"/>
  <c r="K577" i="6"/>
  <c r="K578" i="6"/>
  <c r="K579" i="6"/>
  <c r="K580" i="6"/>
  <c r="K581" i="6"/>
  <c r="K582" i="6"/>
  <c r="K583" i="6"/>
  <c r="K584" i="6"/>
  <c r="K585" i="6"/>
  <c r="K586" i="6"/>
  <c r="K587" i="6"/>
  <c r="K588" i="6"/>
  <c r="K589" i="6"/>
  <c r="K590" i="6"/>
  <c r="K591" i="6"/>
  <c r="K592" i="6"/>
  <c r="K593" i="6"/>
  <c r="K594" i="6"/>
  <c r="K595" i="6"/>
  <c r="K596" i="6"/>
  <c r="K597" i="6"/>
  <c r="K598" i="6"/>
  <c r="K599" i="6"/>
  <c r="K600" i="6"/>
  <c r="K601" i="6"/>
  <c r="K602" i="6"/>
  <c r="K603" i="6"/>
  <c r="K604" i="6"/>
  <c r="K605" i="6"/>
  <c r="K606" i="6"/>
  <c r="K607" i="6"/>
  <c r="K608" i="6"/>
  <c r="K609" i="6"/>
  <c r="K610" i="6"/>
  <c r="K611" i="6"/>
  <c r="K612" i="6"/>
  <c r="K613" i="6"/>
  <c r="K614" i="6"/>
  <c r="K615" i="6"/>
  <c r="K616" i="6"/>
  <c r="K617" i="6"/>
  <c r="K618" i="6"/>
  <c r="K619" i="6"/>
  <c r="K620" i="6"/>
  <c r="K621" i="6"/>
  <c r="K622" i="6"/>
  <c r="K623" i="6"/>
  <c r="K624" i="6"/>
  <c r="K625" i="6"/>
  <c r="K626" i="6"/>
  <c r="K627" i="6"/>
  <c r="K628" i="6"/>
  <c r="K629" i="6"/>
  <c r="K630" i="6"/>
  <c r="K631" i="6"/>
  <c r="K632" i="6"/>
  <c r="K633" i="6"/>
  <c r="K634" i="6"/>
  <c r="K635" i="6"/>
  <c r="K636" i="6"/>
  <c r="K637" i="6"/>
  <c r="K638" i="6"/>
  <c r="K639" i="6"/>
  <c r="K640" i="6"/>
  <c r="K641" i="6"/>
  <c r="K642" i="6"/>
  <c r="K643" i="6"/>
  <c r="K644" i="6"/>
  <c r="K645" i="6"/>
  <c r="K646" i="6"/>
  <c r="K647" i="6"/>
  <c r="K648" i="6"/>
  <c r="K649" i="6"/>
  <c r="K650" i="6"/>
  <c r="K651" i="6"/>
  <c r="K652" i="6"/>
  <c r="K653" i="6"/>
  <c r="K654" i="6"/>
  <c r="K655" i="6"/>
  <c r="K656" i="6"/>
  <c r="K657" i="6"/>
  <c r="K658" i="6"/>
  <c r="K659" i="6"/>
  <c r="K660" i="6"/>
  <c r="K661" i="6"/>
  <c r="K662" i="6"/>
  <c r="K663" i="6"/>
  <c r="K664" i="6"/>
  <c r="K665" i="6"/>
  <c r="K666" i="6"/>
  <c r="K667" i="6"/>
  <c r="K668" i="6"/>
  <c r="K669" i="6"/>
  <c r="K670" i="6"/>
  <c r="K671" i="6"/>
  <c r="K672" i="6"/>
  <c r="K673" i="6"/>
  <c r="K674" i="6"/>
  <c r="K675" i="6"/>
  <c r="K676" i="6"/>
  <c r="K677" i="6"/>
  <c r="K678" i="6"/>
  <c r="K679" i="6"/>
  <c r="K680" i="6"/>
  <c r="K681" i="6"/>
  <c r="K682" i="6"/>
  <c r="K683" i="6"/>
  <c r="K684" i="6"/>
  <c r="K685" i="6"/>
  <c r="K686" i="6"/>
  <c r="K687" i="6"/>
  <c r="K688" i="6"/>
  <c r="K689" i="6"/>
  <c r="K690" i="6"/>
  <c r="K691" i="6"/>
  <c r="K692" i="6"/>
  <c r="K693" i="6"/>
  <c r="K694" i="6"/>
  <c r="K695" i="6"/>
  <c r="K696" i="6"/>
  <c r="K697" i="6"/>
  <c r="K698" i="6"/>
  <c r="K699" i="6"/>
  <c r="K700" i="6"/>
  <c r="K701" i="6"/>
  <c r="K702" i="6"/>
  <c r="K703" i="6"/>
  <c r="K704" i="6"/>
  <c r="K705" i="6"/>
  <c r="K706" i="6"/>
  <c r="K707" i="6"/>
  <c r="K708" i="6"/>
  <c r="K709" i="6"/>
  <c r="K710" i="6"/>
  <c r="K711" i="6"/>
  <c r="K712" i="6"/>
  <c r="K713" i="6"/>
  <c r="K714" i="6"/>
  <c r="K715" i="6"/>
  <c r="K716" i="6"/>
  <c r="K717" i="6"/>
  <c r="K718" i="6"/>
  <c r="K719" i="6"/>
  <c r="K720" i="6"/>
  <c r="K721" i="6"/>
  <c r="K722" i="6"/>
  <c r="K2" i="6"/>
  <c r="J2" i="6"/>
  <c r="I43" i="2"/>
  <c r="I46" i="2"/>
  <c r="I45" i="2"/>
  <c r="D40" i="1"/>
  <c r="J464" i="6"/>
  <c r="J465" i="6"/>
  <c r="J466" i="6"/>
  <c r="J467" i="6"/>
  <c r="J468" i="6"/>
  <c r="J469" i="6"/>
  <c r="J470" i="6"/>
  <c r="J471" i="6"/>
  <c r="J472" i="6"/>
  <c r="J473" i="6"/>
  <c r="J474" i="6"/>
  <c r="J475" i="6"/>
  <c r="J476" i="6"/>
  <c r="J477" i="6"/>
  <c r="J478" i="6"/>
  <c r="J479" i="6"/>
  <c r="J480" i="6"/>
  <c r="J481" i="6"/>
  <c r="J482" i="6"/>
  <c r="J483" i="6"/>
  <c r="J484" i="6"/>
  <c r="J485" i="6"/>
  <c r="J486" i="6"/>
  <c r="J487" i="6"/>
  <c r="J488" i="6"/>
  <c r="J489" i="6"/>
  <c r="J490" i="6"/>
  <c r="J491" i="6"/>
  <c r="J492" i="6"/>
  <c r="J493" i="6"/>
  <c r="J494" i="6"/>
  <c r="J495" i="6"/>
  <c r="J496" i="6"/>
  <c r="J497" i="6"/>
  <c r="J498" i="6"/>
  <c r="J499" i="6"/>
  <c r="J500" i="6"/>
  <c r="J501" i="6"/>
  <c r="J502" i="6"/>
  <c r="J503" i="6"/>
  <c r="J504" i="6"/>
  <c r="J505" i="6"/>
  <c r="J506" i="6"/>
  <c r="J507" i="6"/>
  <c r="J508" i="6"/>
  <c r="J509" i="6"/>
  <c r="J510" i="6"/>
  <c r="J511" i="6"/>
  <c r="J512" i="6"/>
  <c r="J513" i="6"/>
  <c r="J514" i="6"/>
  <c r="J515" i="6"/>
  <c r="J516" i="6"/>
  <c r="J517" i="6"/>
  <c r="J518" i="6"/>
  <c r="J519" i="6"/>
  <c r="J520" i="6"/>
  <c r="J521" i="6"/>
  <c r="J522" i="6"/>
  <c r="J523" i="6"/>
  <c r="J524" i="6"/>
  <c r="J525" i="6"/>
  <c r="J526" i="6"/>
  <c r="J527" i="6"/>
  <c r="J528" i="6"/>
  <c r="J529" i="6"/>
  <c r="J530" i="6"/>
  <c r="J531" i="6"/>
  <c r="J532" i="6"/>
  <c r="J533" i="6"/>
  <c r="J534" i="6"/>
  <c r="J535" i="6"/>
  <c r="J536" i="6"/>
  <c r="J537" i="6"/>
  <c r="J538" i="6"/>
  <c r="J539" i="6"/>
  <c r="J540" i="6"/>
  <c r="J541" i="6"/>
  <c r="J542" i="6"/>
  <c r="J543" i="6"/>
  <c r="J544" i="6"/>
  <c r="J545" i="6"/>
  <c r="J546" i="6"/>
  <c r="J547" i="6"/>
  <c r="J548" i="6"/>
  <c r="J549" i="6"/>
  <c r="J550" i="6"/>
  <c r="J551" i="6"/>
  <c r="J552" i="6"/>
  <c r="J553" i="6"/>
  <c r="J554" i="6"/>
  <c r="J555" i="6"/>
  <c r="J556" i="6"/>
  <c r="J557" i="6"/>
  <c r="J558" i="6"/>
  <c r="J559" i="6"/>
  <c r="J560" i="6"/>
  <c r="J561" i="6"/>
  <c r="J562" i="6"/>
  <c r="J563" i="6"/>
  <c r="J564" i="6"/>
  <c r="J565" i="6"/>
  <c r="J566" i="6"/>
  <c r="J567" i="6"/>
  <c r="J568" i="6"/>
  <c r="J569" i="6"/>
  <c r="J570" i="6"/>
  <c r="J571" i="6"/>
  <c r="J572" i="6"/>
  <c r="J573" i="6"/>
  <c r="J574" i="6"/>
  <c r="J575" i="6"/>
  <c r="J576" i="6"/>
  <c r="J577" i="6"/>
  <c r="J578" i="6"/>
  <c r="J579" i="6"/>
  <c r="J580" i="6"/>
  <c r="J581" i="6"/>
  <c r="J582" i="6"/>
  <c r="J583" i="6"/>
  <c r="J584" i="6"/>
  <c r="J585" i="6"/>
  <c r="J586" i="6"/>
  <c r="J587" i="6"/>
  <c r="J588" i="6"/>
  <c r="J589" i="6"/>
  <c r="J590" i="6"/>
  <c r="J591" i="6"/>
  <c r="J592" i="6"/>
  <c r="J593" i="6"/>
  <c r="J594" i="6"/>
  <c r="J595" i="6"/>
  <c r="J596" i="6"/>
  <c r="J597" i="6"/>
  <c r="J598" i="6"/>
  <c r="J599" i="6"/>
  <c r="J600" i="6"/>
  <c r="J601" i="6"/>
  <c r="J602" i="6"/>
  <c r="J603" i="6"/>
  <c r="J604" i="6"/>
  <c r="J605" i="6"/>
  <c r="J606" i="6"/>
  <c r="J607" i="6"/>
  <c r="J608" i="6"/>
  <c r="J609" i="6"/>
  <c r="J610" i="6"/>
  <c r="J611" i="6"/>
  <c r="J612" i="6"/>
  <c r="J613" i="6"/>
  <c r="J614" i="6"/>
  <c r="J615" i="6"/>
  <c r="J616" i="6"/>
  <c r="J617" i="6"/>
  <c r="J618" i="6"/>
  <c r="J619" i="6"/>
  <c r="J620" i="6"/>
  <c r="J621" i="6"/>
  <c r="J622" i="6"/>
  <c r="J623" i="6"/>
  <c r="J624" i="6"/>
  <c r="J625" i="6"/>
  <c r="J626" i="6"/>
  <c r="J627" i="6"/>
  <c r="J628" i="6"/>
  <c r="J629" i="6"/>
  <c r="J630" i="6"/>
  <c r="J631" i="6"/>
  <c r="J632" i="6"/>
  <c r="J633" i="6"/>
  <c r="J634" i="6"/>
  <c r="J635" i="6"/>
  <c r="J636" i="6"/>
  <c r="J637" i="6"/>
  <c r="J638" i="6"/>
  <c r="J639" i="6"/>
  <c r="J640" i="6"/>
  <c r="J641" i="6"/>
  <c r="J642" i="6"/>
  <c r="J643" i="6"/>
  <c r="J644" i="6"/>
  <c r="J645" i="6"/>
  <c r="J646" i="6"/>
  <c r="J647" i="6"/>
  <c r="J648" i="6"/>
  <c r="J649" i="6"/>
  <c r="J650" i="6"/>
  <c r="J651" i="6"/>
  <c r="J652" i="6"/>
  <c r="J653" i="6"/>
  <c r="J654" i="6"/>
  <c r="J655" i="6"/>
  <c r="J656" i="6"/>
  <c r="J657" i="6"/>
  <c r="J658" i="6"/>
  <c r="J659" i="6"/>
  <c r="J660" i="6"/>
  <c r="J661" i="6"/>
  <c r="J662" i="6"/>
  <c r="J663" i="6"/>
  <c r="J664" i="6"/>
  <c r="J665" i="6"/>
  <c r="J666" i="6"/>
  <c r="J667" i="6"/>
  <c r="J668" i="6"/>
  <c r="J669" i="6"/>
  <c r="J670" i="6"/>
  <c r="J671" i="6"/>
  <c r="J672" i="6"/>
  <c r="J673" i="6"/>
  <c r="J674" i="6"/>
  <c r="J675" i="6"/>
  <c r="J676" i="6"/>
  <c r="J677" i="6"/>
  <c r="J678" i="6"/>
  <c r="J679" i="6"/>
  <c r="J680" i="6"/>
  <c r="J681" i="6"/>
  <c r="J682" i="6"/>
  <c r="J683" i="6"/>
  <c r="J684" i="6"/>
  <c r="J685" i="6"/>
  <c r="J686" i="6"/>
  <c r="J687" i="6"/>
  <c r="J688" i="6"/>
  <c r="J689" i="6"/>
  <c r="J690" i="6"/>
  <c r="J691" i="6"/>
  <c r="J692" i="6"/>
  <c r="J693" i="6"/>
  <c r="J694" i="6"/>
  <c r="J695" i="6"/>
  <c r="J696" i="6"/>
  <c r="J697" i="6"/>
  <c r="J698" i="6"/>
  <c r="J699" i="6"/>
  <c r="J700" i="6"/>
  <c r="J701" i="6"/>
  <c r="J702" i="6"/>
  <c r="J703" i="6"/>
  <c r="J704" i="6"/>
  <c r="J705" i="6"/>
  <c r="J706" i="6"/>
  <c r="J707" i="6"/>
  <c r="J708" i="6"/>
  <c r="J709" i="6"/>
  <c r="J710" i="6"/>
  <c r="J711" i="6"/>
  <c r="J712" i="6"/>
  <c r="J713" i="6"/>
  <c r="J714" i="6"/>
  <c r="J715" i="6"/>
  <c r="J716" i="6"/>
  <c r="J717" i="6"/>
  <c r="J718" i="6"/>
  <c r="J719" i="6"/>
  <c r="J720" i="6"/>
  <c r="J721" i="6"/>
  <c r="J722"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165" i="6"/>
  <c r="J166" i="6"/>
  <c r="J167" i="6"/>
  <c r="J168" i="6"/>
  <c r="J169" i="6"/>
  <c r="J170" i="6"/>
  <c r="J171" i="6"/>
  <c r="J172" i="6"/>
  <c r="J173" i="6"/>
  <c r="J174" i="6"/>
  <c r="J175" i="6"/>
  <c r="J176" i="6"/>
  <c r="J177" i="6"/>
  <c r="J178" i="6"/>
  <c r="J179" i="6"/>
  <c r="J180" i="6"/>
  <c r="J181" i="6"/>
  <c r="J182" i="6"/>
  <c r="J183" i="6"/>
  <c r="J184" i="6"/>
  <c r="J185" i="6"/>
  <c r="J186" i="6"/>
  <c r="J187" i="6"/>
  <c r="J188" i="6"/>
  <c r="J189" i="6"/>
  <c r="J190" i="6"/>
  <c r="J191" i="6"/>
  <c r="J192" i="6"/>
  <c r="J193" i="6"/>
  <c r="J194" i="6"/>
  <c r="J195" i="6"/>
  <c r="J196" i="6"/>
  <c r="J197" i="6"/>
  <c r="J198" i="6"/>
  <c r="J199" i="6"/>
  <c r="J200" i="6"/>
  <c r="J201" i="6"/>
  <c r="J202" i="6"/>
  <c r="J203" i="6"/>
  <c r="J204" i="6"/>
  <c r="J205" i="6"/>
  <c r="J206" i="6"/>
  <c r="J207" i="6"/>
  <c r="J208" i="6"/>
  <c r="J209" i="6"/>
  <c r="J210" i="6"/>
  <c r="J211" i="6"/>
  <c r="J212" i="6"/>
  <c r="J213" i="6"/>
  <c r="J214" i="6"/>
  <c r="J215" i="6"/>
  <c r="J216" i="6"/>
  <c r="J217" i="6"/>
  <c r="J218" i="6"/>
  <c r="J219" i="6"/>
  <c r="J220" i="6"/>
  <c r="J221" i="6"/>
  <c r="J222" i="6"/>
  <c r="J223" i="6"/>
  <c r="J224" i="6"/>
  <c r="J225" i="6"/>
  <c r="J226" i="6"/>
  <c r="J227" i="6"/>
  <c r="J228" i="6"/>
  <c r="J229" i="6"/>
  <c r="J230" i="6"/>
  <c r="J231" i="6"/>
  <c r="J232" i="6"/>
  <c r="J233" i="6"/>
  <c r="J234" i="6"/>
  <c r="J235" i="6"/>
  <c r="J236" i="6"/>
  <c r="J237" i="6"/>
  <c r="J238" i="6"/>
  <c r="J239" i="6"/>
  <c r="J240" i="6"/>
  <c r="J241" i="6"/>
  <c r="J242" i="6"/>
  <c r="J243" i="6"/>
  <c r="J244" i="6"/>
  <c r="J245" i="6"/>
  <c r="J246" i="6"/>
  <c r="J247" i="6"/>
  <c r="J248" i="6"/>
  <c r="J249" i="6"/>
  <c r="J250" i="6"/>
  <c r="J251" i="6"/>
  <c r="J252" i="6"/>
  <c r="J253" i="6"/>
  <c r="J254" i="6"/>
  <c r="J255" i="6"/>
  <c r="J256" i="6"/>
  <c r="J257" i="6"/>
  <c r="J258" i="6"/>
  <c r="J259" i="6"/>
  <c r="J260" i="6"/>
  <c r="J261" i="6"/>
  <c r="J262" i="6"/>
  <c r="J263" i="6"/>
  <c r="J264" i="6"/>
  <c r="J265" i="6"/>
  <c r="J266" i="6"/>
  <c r="J267" i="6"/>
  <c r="J268" i="6"/>
  <c r="J269" i="6"/>
  <c r="J270" i="6"/>
  <c r="J271" i="6"/>
  <c r="J272" i="6"/>
  <c r="J273" i="6"/>
  <c r="J274" i="6"/>
  <c r="J275" i="6"/>
  <c r="J276" i="6"/>
  <c r="J277" i="6"/>
  <c r="J278" i="6"/>
  <c r="J279" i="6"/>
  <c r="J280" i="6"/>
  <c r="J281" i="6"/>
  <c r="J282" i="6"/>
  <c r="J283" i="6"/>
  <c r="J284" i="6"/>
  <c r="J285" i="6"/>
  <c r="J286" i="6"/>
  <c r="J287" i="6"/>
  <c r="J288" i="6"/>
  <c r="J289" i="6"/>
  <c r="J290" i="6"/>
  <c r="J291" i="6"/>
  <c r="J292" i="6"/>
  <c r="J293" i="6"/>
  <c r="J294" i="6"/>
  <c r="J295" i="6"/>
  <c r="J296" i="6"/>
  <c r="J297" i="6"/>
  <c r="J298" i="6"/>
  <c r="J299" i="6"/>
  <c r="J300" i="6"/>
  <c r="J301" i="6"/>
  <c r="J302" i="6"/>
  <c r="J303" i="6"/>
  <c r="J304" i="6"/>
  <c r="J305" i="6"/>
  <c r="J306" i="6"/>
  <c r="J307" i="6"/>
  <c r="J308" i="6"/>
  <c r="J309" i="6"/>
  <c r="J310" i="6"/>
  <c r="J311" i="6"/>
  <c r="J312" i="6"/>
  <c r="J313" i="6"/>
  <c r="J314" i="6"/>
  <c r="J315" i="6"/>
  <c r="J316" i="6"/>
  <c r="J317" i="6"/>
  <c r="J318" i="6"/>
  <c r="J319" i="6"/>
  <c r="J320" i="6"/>
  <c r="J321" i="6"/>
  <c r="J322" i="6"/>
  <c r="J323" i="6"/>
  <c r="J324" i="6"/>
  <c r="J325" i="6"/>
  <c r="J326" i="6"/>
  <c r="J327" i="6"/>
  <c r="J328" i="6"/>
  <c r="J329" i="6"/>
  <c r="J330" i="6"/>
  <c r="J331" i="6"/>
  <c r="J332" i="6"/>
  <c r="J333" i="6"/>
  <c r="J334" i="6"/>
  <c r="J335" i="6"/>
  <c r="J336" i="6"/>
  <c r="J337" i="6"/>
  <c r="J338" i="6"/>
  <c r="J339" i="6"/>
  <c r="J340" i="6"/>
  <c r="J341" i="6"/>
  <c r="J342" i="6"/>
  <c r="J343" i="6"/>
  <c r="J344" i="6"/>
  <c r="J345" i="6"/>
  <c r="J346" i="6"/>
  <c r="J347" i="6"/>
  <c r="J348" i="6"/>
  <c r="J349" i="6"/>
  <c r="J350" i="6"/>
  <c r="J351" i="6"/>
  <c r="J352" i="6"/>
  <c r="J353" i="6"/>
  <c r="J354" i="6"/>
  <c r="J355" i="6"/>
  <c r="J356" i="6"/>
  <c r="J357" i="6"/>
  <c r="J358" i="6"/>
  <c r="J359" i="6"/>
  <c r="J360" i="6"/>
  <c r="J361" i="6"/>
  <c r="J362" i="6"/>
  <c r="J363" i="6"/>
  <c r="J364" i="6"/>
  <c r="J365" i="6"/>
  <c r="J366" i="6"/>
  <c r="J367" i="6"/>
  <c r="J368" i="6"/>
  <c r="J369" i="6"/>
  <c r="J370" i="6"/>
  <c r="J371" i="6"/>
  <c r="J372" i="6"/>
  <c r="J373" i="6"/>
  <c r="J374" i="6"/>
  <c r="J375" i="6"/>
  <c r="J376" i="6"/>
  <c r="J377" i="6"/>
  <c r="J378" i="6"/>
  <c r="J379" i="6"/>
  <c r="J380" i="6"/>
  <c r="J381" i="6"/>
  <c r="J382" i="6"/>
  <c r="J383" i="6"/>
  <c r="J384" i="6"/>
  <c r="J385" i="6"/>
  <c r="J386" i="6"/>
  <c r="J387" i="6"/>
  <c r="J388" i="6"/>
  <c r="J389" i="6"/>
  <c r="J390" i="6"/>
  <c r="J391" i="6"/>
  <c r="J392" i="6"/>
  <c r="J393" i="6"/>
  <c r="J394" i="6"/>
  <c r="J395" i="6"/>
  <c r="J396" i="6"/>
  <c r="J397" i="6"/>
  <c r="J398" i="6"/>
  <c r="J399" i="6"/>
  <c r="J400" i="6"/>
  <c r="J401" i="6"/>
  <c r="J402" i="6"/>
  <c r="J403" i="6"/>
  <c r="J404" i="6"/>
  <c r="J405" i="6"/>
  <c r="J406" i="6"/>
  <c r="J407" i="6"/>
  <c r="J408" i="6"/>
  <c r="J409" i="6"/>
  <c r="J410" i="6"/>
  <c r="J411" i="6"/>
  <c r="J412" i="6"/>
  <c r="J413" i="6"/>
  <c r="J414" i="6"/>
  <c r="J415" i="6"/>
  <c r="J416" i="6"/>
  <c r="J417" i="6"/>
  <c r="J418" i="6"/>
  <c r="J419" i="6"/>
  <c r="J420" i="6"/>
  <c r="J421" i="6"/>
  <c r="J422" i="6"/>
  <c r="J423" i="6"/>
  <c r="J424" i="6"/>
  <c r="J425" i="6"/>
  <c r="J426" i="6"/>
  <c r="J427" i="6"/>
  <c r="J428" i="6"/>
  <c r="J429" i="6"/>
  <c r="J430" i="6"/>
  <c r="J431" i="6"/>
  <c r="J432" i="6"/>
  <c r="J433" i="6"/>
  <c r="J434" i="6"/>
  <c r="J435" i="6"/>
  <c r="J436" i="6"/>
  <c r="J437" i="6"/>
  <c r="J438" i="6"/>
  <c r="J439" i="6"/>
  <c r="J440" i="6"/>
  <c r="J441" i="6"/>
  <c r="J442" i="6"/>
  <c r="J443" i="6"/>
  <c r="J444" i="6"/>
  <c r="J445" i="6"/>
  <c r="J446" i="6"/>
  <c r="J447" i="6"/>
  <c r="J448" i="6"/>
  <c r="J449" i="6"/>
  <c r="J450" i="6"/>
  <c r="J451" i="6"/>
  <c r="J452" i="6"/>
  <c r="J453" i="6"/>
  <c r="J454" i="6"/>
  <c r="J455" i="6"/>
  <c r="J456" i="6"/>
  <c r="J457" i="6"/>
  <c r="J458" i="6"/>
  <c r="J459" i="6"/>
  <c r="J460" i="6"/>
  <c r="J461" i="6"/>
  <c r="J462" i="6"/>
  <c r="J463" i="6"/>
  <c r="J4" i="6"/>
  <c r="J5" i="6"/>
  <c r="J6" i="6"/>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 i="6"/>
  <c r="D52" i="1"/>
  <c r="D54" i="1" s="1"/>
  <c r="D55" i="1" s="1"/>
  <c r="F51" i="1"/>
  <c r="F52" i="1" s="1"/>
  <c r="F54" i="1" s="1"/>
  <c r="F55" i="1" s="1"/>
  <c r="G51" i="1"/>
  <c r="G52" i="1" s="1"/>
  <c r="G54" i="1" s="1"/>
  <c r="G55" i="1" s="1"/>
  <c r="H51" i="1"/>
  <c r="H52" i="1" s="1"/>
  <c r="H54" i="1" s="1"/>
  <c r="H55" i="1" s="1"/>
  <c r="I51" i="1"/>
  <c r="I52" i="1" s="1"/>
  <c r="I54" i="1" s="1"/>
  <c r="I55" i="1" s="1"/>
  <c r="J51" i="1"/>
  <c r="J52" i="1" s="1"/>
  <c r="J54" i="1" s="1"/>
  <c r="J55" i="1" s="1"/>
  <c r="K51" i="1"/>
  <c r="K52" i="1" s="1"/>
  <c r="K54" i="1" s="1"/>
  <c r="K55" i="1" s="1"/>
  <c r="L51" i="1"/>
  <c r="L52" i="1" s="1"/>
  <c r="L54" i="1" s="1"/>
  <c r="L55" i="1" s="1"/>
  <c r="M51" i="1"/>
  <c r="M52" i="1" s="1"/>
  <c r="M54" i="1" s="1"/>
  <c r="M55" i="1" s="1"/>
  <c r="E51" i="1"/>
  <c r="E52" i="1" s="1"/>
  <c r="E54" i="1" s="1"/>
  <c r="E55" i="1" s="1"/>
  <c r="L34" i="1"/>
  <c r="L36" i="1" s="1"/>
  <c r="L37" i="1" s="1"/>
  <c r="K34" i="1"/>
  <c r="K36" i="1" s="1"/>
  <c r="K37" i="1" s="1"/>
  <c r="J34" i="1"/>
  <c r="J36" i="1" s="1"/>
  <c r="J37" i="1" s="1"/>
  <c r="I34" i="1"/>
  <c r="I36" i="1" s="1"/>
  <c r="I37" i="1" s="1"/>
  <c r="G34" i="1"/>
  <c r="G36" i="1" s="1"/>
  <c r="G37" i="1" s="1"/>
  <c r="H34" i="1"/>
  <c r="H36" i="1" s="1"/>
  <c r="H37" i="1" s="1"/>
  <c r="F34" i="1"/>
  <c r="F36" i="1" s="1"/>
  <c r="F37" i="1" s="1"/>
  <c r="E34" i="1"/>
  <c r="E36" i="1" s="1"/>
  <c r="E37" i="1" s="1"/>
  <c r="D34" i="1"/>
  <c r="D36" i="1" s="1"/>
  <c r="D37" i="1" s="1"/>
  <c r="AE7" i="2"/>
  <c r="AE8" i="2"/>
  <c r="AE9" i="2"/>
  <c r="AE10" i="2"/>
  <c r="AE11" i="2"/>
  <c r="AE12" i="2"/>
  <c r="AE13" i="2"/>
  <c r="AE14" i="2"/>
  <c r="AE15" i="2"/>
  <c r="AE16" i="2"/>
  <c r="AE21" i="2"/>
  <c r="AE22" i="2"/>
  <c r="AE23" i="2"/>
  <c r="AE24" i="2"/>
  <c r="AE25" i="2"/>
  <c r="AE26" i="2"/>
  <c r="AE27" i="2"/>
  <c r="AE28" i="2"/>
  <c r="AE29" i="2"/>
  <c r="AE30" i="2"/>
  <c r="AE31" i="2"/>
  <c r="AE32" i="2"/>
  <c r="AE33" i="2"/>
  <c r="AE34" i="2"/>
  <c r="AE35" i="2"/>
  <c r="AE36" i="2"/>
  <c r="AE37" i="2"/>
  <c r="AE38" i="2"/>
  <c r="AE39" i="2"/>
  <c r="AE40" i="2"/>
  <c r="AE41" i="2"/>
  <c r="AE42" i="2"/>
  <c r="AE43" i="2"/>
  <c r="AE44" i="2"/>
  <c r="AE45" i="2"/>
  <c r="AE46" i="2"/>
  <c r="AE47" i="2"/>
  <c r="AE48" i="2"/>
  <c r="AE49" i="2"/>
  <c r="AE50" i="2"/>
  <c r="AE51" i="2"/>
  <c r="AE52" i="2"/>
  <c r="AE53" i="2"/>
  <c r="AE54" i="2"/>
  <c r="AE55" i="2"/>
  <c r="AE56" i="2"/>
  <c r="AE57" i="2"/>
  <c r="AE58" i="2"/>
  <c r="AE59" i="2"/>
  <c r="AE60" i="2"/>
  <c r="AE61" i="2"/>
  <c r="AE62" i="2"/>
  <c r="AE63" i="2"/>
  <c r="AE64" i="2"/>
  <c r="AE65" i="2"/>
  <c r="AE66" i="2"/>
  <c r="AE67" i="2"/>
  <c r="AE68" i="2"/>
  <c r="AE69" i="2"/>
  <c r="AE70" i="2"/>
  <c r="AE71" i="2"/>
  <c r="AE72" i="2"/>
  <c r="AE73" i="2"/>
  <c r="AE74" i="2"/>
  <c r="AE75" i="2"/>
  <c r="AE76" i="2"/>
  <c r="AE77" i="2"/>
  <c r="AE78" i="2"/>
  <c r="AE79" i="2"/>
  <c r="AE80" i="2"/>
  <c r="AE81" i="2"/>
  <c r="AE82" i="2"/>
  <c r="AE83" i="2"/>
  <c r="AE84" i="2"/>
  <c r="AE85" i="2"/>
  <c r="AE86" i="2"/>
  <c r="AE87" i="2"/>
  <c r="AE88" i="2"/>
  <c r="AE89" i="2"/>
  <c r="AE90" i="2"/>
  <c r="AE91" i="2"/>
  <c r="AE92" i="2"/>
  <c r="AE93" i="2"/>
  <c r="AE94" i="2"/>
  <c r="AE95" i="2"/>
  <c r="AE96" i="2"/>
  <c r="AE97" i="2"/>
  <c r="AE98" i="2"/>
  <c r="AE99" i="2"/>
  <c r="AE100" i="2"/>
  <c r="AE101" i="2"/>
  <c r="AE102" i="2"/>
  <c r="AE103" i="2"/>
  <c r="AE104" i="2"/>
  <c r="AE105" i="2"/>
  <c r="AE106" i="2"/>
  <c r="AE107" i="2"/>
  <c r="AE108" i="2"/>
  <c r="AE109" i="2"/>
  <c r="AE110" i="2"/>
  <c r="AE111" i="2"/>
  <c r="AE112" i="2"/>
  <c r="AE113" i="2"/>
  <c r="AE114" i="2"/>
  <c r="AE115" i="2"/>
  <c r="AE116" i="2"/>
  <c r="AE117" i="2"/>
  <c r="AE118" i="2"/>
  <c r="AE119" i="2"/>
  <c r="AE120" i="2"/>
  <c r="AE121" i="2"/>
  <c r="AE122" i="2"/>
  <c r="AE123" i="2"/>
  <c r="AE124" i="2"/>
  <c r="AE125" i="2"/>
  <c r="AE126" i="2"/>
  <c r="AE127" i="2"/>
  <c r="AE128" i="2"/>
  <c r="AE129" i="2"/>
  <c r="AE130" i="2"/>
  <c r="AE131" i="2"/>
  <c r="AE132" i="2"/>
  <c r="AE133" i="2"/>
  <c r="AE134" i="2"/>
  <c r="AE135" i="2"/>
  <c r="AE136" i="2"/>
  <c r="AE137" i="2"/>
  <c r="AE138" i="2"/>
  <c r="AE139" i="2"/>
  <c r="AE140" i="2"/>
  <c r="AE141" i="2"/>
  <c r="AE142" i="2"/>
  <c r="AE143" i="2"/>
  <c r="AE144" i="2"/>
  <c r="AE145" i="2"/>
  <c r="AE146" i="2"/>
  <c r="AE147" i="2"/>
  <c r="AE148" i="2"/>
  <c r="AE149" i="2"/>
  <c r="AE150" i="2"/>
  <c r="AE151" i="2"/>
  <c r="AE152" i="2"/>
  <c r="AE153" i="2"/>
  <c r="AE154" i="2"/>
  <c r="AE155" i="2"/>
  <c r="AE156" i="2"/>
  <c r="AE157" i="2"/>
  <c r="AE158" i="2"/>
  <c r="AE159" i="2"/>
  <c r="AE160" i="2"/>
  <c r="AE161" i="2"/>
  <c r="AE162" i="2"/>
  <c r="AE163" i="2"/>
  <c r="AE164" i="2"/>
  <c r="AE165" i="2"/>
  <c r="AE166" i="2"/>
  <c r="AE167" i="2"/>
  <c r="AE168" i="2"/>
  <c r="AE169" i="2"/>
  <c r="AE170" i="2"/>
  <c r="AE171" i="2"/>
  <c r="AE172" i="2"/>
  <c r="AE173" i="2"/>
  <c r="AE174" i="2"/>
  <c r="AE175" i="2"/>
  <c r="AE176" i="2"/>
  <c r="AE177" i="2"/>
  <c r="AE178" i="2"/>
  <c r="AE179" i="2"/>
  <c r="AE180" i="2"/>
  <c r="AE181" i="2"/>
  <c r="AE182" i="2"/>
  <c r="AE183" i="2"/>
  <c r="AE184" i="2"/>
  <c r="AE185" i="2"/>
  <c r="AE186" i="2"/>
  <c r="AE187" i="2"/>
  <c r="AE188" i="2"/>
  <c r="AE189" i="2"/>
  <c r="AE190" i="2"/>
  <c r="AE191" i="2"/>
  <c r="AE192" i="2"/>
  <c r="AE193" i="2"/>
  <c r="AE194" i="2"/>
  <c r="AE195" i="2"/>
  <c r="AE196" i="2"/>
  <c r="AE197" i="2"/>
  <c r="AE198" i="2"/>
  <c r="AE199" i="2"/>
  <c r="AE200" i="2"/>
  <c r="AE201" i="2"/>
  <c r="AE202" i="2"/>
  <c r="AE203" i="2"/>
  <c r="AE204" i="2"/>
  <c r="AE205" i="2"/>
  <c r="AE206" i="2"/>
  <c r="AE207" i="2"/>
  <c r="AE208" i="2"/>
  <c r="AE209" i="2"/>
  <c r="AE210" i="2"/>
  <c r="AE211" i="2"/>
  <c r="AE212" i="2"/>
  <c r="AE213" i="2"/>
  <c r="AE214" i="2"/>
  <c r="AE215" i="2"/>
  <c r="AE216" i="2"/>
  <c r="AE217" i="2"/>
  <c r="AE218" i="2"/>
  <c r="AE219" i="2"/>
  <c r="AE220" i="2"/>
  <c r="AE221" i="2"/>
  <c r="AE222" i="2"/>
  <c r="AE223" i="2"/>
  <c r="AE224" i="2"/>
  <c r="AE225" i="2"/>
  <c r="AE226" i="2"/>
  <c r="AE227" i="2"/>
  <c r="AE228" i="2"/>
  <c r="AE229" i="2"/>
  <c r="AE230" i="2"/>
  <c r="AE231" i="2"/>
  <c r="AE232" i="2"/>
  <c r="AE233" i="2"/>
  <c r="AE234" i="2"/>
  <c r="AE235" i="2"/>
  <c r="AE236" i="2"/>
  <c r="AE237" i="2"/>
  <c r="AE238" i="2"/>
  <c r="AE239" i="2"/>
  <c r="AE240" i="2"/>
  <c r="AE241" i="2"/>
  <c r="AE242" i="2"/>
  <c r="AE243" i="2"/>
  <c r="AE244" i="2"/>
  <c r="AE245" i="2"/>
  <c r="AE246" i="2"/>
  <c r="AE247" i="2"/>
  <c r="AE248" i="2"/>
  <c r="AE249" i="2"/>
  <c r="AE250" i="2"/>
  <c r="AE251" i="2"/>
  <c r="AE252" i="2"/>
  <c r="AE253" i="2"/>
  <c r="AE254" i="2"/>
  <c r="AE255" i="2"/>
  <c r="AE256" i="2"/>
  <c r="AE257" i="2"/>
  <c r="AE258" i="2"/>
  <c r="AE259" i="2"/>
  <c r="AE260" i="2"/>
  <c r="AE261" i="2"/>
  <c r="AE262" i="2"/>
  <c r="AE263" i="2"/>
  <c r="AE264" i="2"/>
  <c r="AE265" i="2"/>
  <c r="AE266" i="2"/>
  <c r="AE267" i="2"/>
  <c r="AE268" i="2"/>
  <c r="AE269" i="2"/>
  <c r="AE270" i="2"/>
  <c r="AE271" i="2"/>
  <c r="AE272" i="2"/>
  <c r="AE273" i="2"/>
  <c r="AE274" i="2"/>
  <c r="AE275" i="2"/>
  <c r="AE276" i="2"/>
  <c r="AE277" i="2"/>
  <c r="AE278" i="2"/>
  <c r="AE279" i="2"/>
  <c r="AE280" i="2"/>
  <c r="AE281" i="2"/>
  <c r="AE282" i="2"/>
  <c r="AE283" i="2"/>
  <c r="AE284" i="2"/>
  <c r="AE285" i="2"/>
  <c r="AE286" i="2"/>
  <c r="AE287" i="2"/>
  <c r="AE288" i="2"/>
  <c r="AE289" i="2"/>
  <c r="AE290" i="2"/>
  <c r="AE291" i="2"/>
  <c r="AE292" i="2"/>
  <c r="AE293" i="2"/>
  <c r="AE294" i="2"/>
  <c r="AE295" i="2"/>
  <c r="AE296" i="2"/>
  <c r="AE297" i="2"/>
  <c r="AE298" i="2"/>
  <c r="AE299" i="2"/>
  <c r="AE300" i="2"/>
  <c r="AE301" i="2"/>
  <c r="AE302" i="2"/>
  <c r="AE303" i="2"/>
  <c r="AE304" i="2"/>
  <c r="AE305" i="2"/>
  <c r="AE306" i="2"/>
  <c r="AE307" i="2"/>
  <c r="AE308" i="2"/>
  <c r="AE309" i="2"/>
  <c r="AE310" i="2"/>
  <c r="AE311" i="2"/>
  <c r="AE312" i="2"/>
  <c r="AE313" i="2"/>
  <c r="AE314" i="2"/>
  <c r="AE315" i="2"/>
  <c r="AE316" i="2"/>
  <c r="AE317" i="2"/>
  <c r="AE318" i="2"/>
  <c r="AE319" i="2"/>
  <c r="AE320" i="2"/>
  <c r="AE321" i="2"/>
  <c r="AE322" i="2"/>
  <c r="AE323" i="2"/>
  <c r="AE324" i="2"/>
  <c r="AE325" i="2"/>
  <c r="AE326" i="2"/>
  <c r="AE327" i="2"/>
  <c r="AE328" i="2"/>
  <c r="AE329" i="2"/>
  <c r="AE330" i="2"/>
  <c r="AE331" i="2"/>
  <c r="AE332" i="2"/>
  <c r="AE333" i="2"/>
  <c r="AE334" i="2"/>
  <c r="AE335" i="2"/>
  <c r="AE336" i="2"/>
  <c r="AE337" i="2"/>
  <c r="AE338" i="2"/>
  <c r="AE339" i="2"/>
  <c r="AE340" i="2"/>
  <c r="AE341" i="2"/>
  <c r="AE342" i="2"/>
  <c r="AE343" i="2"/>
  <c r="AE344" i="2"/>
  <c r="AE345" i="2"/>
  <c r="AE346" i="2"/>
  <c r="AE347" i="2"/>
  <c r="AE348" i="2"/>
  <c r="AE349" i="2"/>
  <c r="AE350" i="2"/>
  <c r="AE351" i="2"/>
  <c r="AE352" i="2"/>
  <c r="AE353" i="2"/>
  <c r="AE354" i="2"/>
  <c r="AE355" i="2"/>
  <c r="AE356" i="2"/>
  <c r="AE357" i="2"/>
  <c r="AE358" i="2"/>
  <c r="AE359" i="2"/>
  <c r="AE360" i="2"/>
  <c r="AE361" i="2"/>
  <c r="AE362" i="2"/>
  <c r="AE363" i="2"/>
  <c r="AE364" i="2"/>
  <c r="AE365" i="2"/>
  <c r="AE366" i="2"/>
  <c r="AE367" i="2"/>
  <c r="AE368" i="2"/>
  <c r="AE369" i="2"/>
  <c r="AE370" i="2"/>
  <c r="AE371" i="2"/>
  <c r="AE372" i="2"/>
  <c r="AE373" i="2"/>
  <c r="AE374" i="2"/>
  <c r="AE375" i="2"/>
  <c r="AE376" i="2"/>
  <c r="AE377" i="2"/>
  <c r="AE378" i="2"/>
  <c r="AE379" i="2"/>
  <c r="AE380" i="2"/>
  <c r="AE381" i="2"/>
  <c r="AE382" i="2"/>
  <c r="AE383" i="2"/>
  <c r="AE384" i="2"/>
  <c r="AE385" i="2"/>
  <c r="AE386" i="2"/>
  <c r="AE387" i="2"/>
  <c r="AE388" i="2"/>
  <c r="AE389" i="2"/>
  <c r="AE390" i="2"/>
  <c r="AE391" i="2"/>
  <c r="AE392" i="2"/>
  <c r="AE393" i="2"/>
  <c r="AE394" i="2"/>
  <c r="AE395" i="2"/>
  <c r="AE396" i="2"/>
  <c r="AE397" i="2"/>
  <c r="AE398" i="2"/>
  <c r="AE399" i="2"/>
  <c r="AE400" i="2"/>
  <c r="AE401" i="2"/>
  <c r="AE402" i="2"/>
  <c r="AE403" i="2"/>
  <c r="AE404" i="2"/>
  <c r="AE405" i="2"/>
  <c r="AE406" i="2"/>
  <c r="AE407" i="2"/>
  <c r="AE408" i="2"/>
  <c r="AE409" i="2"/>
  <c r="AE410" i="2"/>
  <c r="AE411" i="2"/>
  <c r="AE412" i="2"/>
  <c r="AE413" i="2"/>
  <c r="AE414" i="2"/>
  <c r="AE415" i="2"/>
  <c r="AE416" i="2"/>
  <c r="AE417" i="2"/>
  <c r="AE418" i="2"/>
  <c r="AE419" i="2"/>
  <c r="AE420" i="2"/>
  <c r="AE421" i="2"/>
  <c r="AE422" i="2"/>
  <c r="AE423" i="2"/>
  <c r="AE424" i="2"/>
  <c r="AE425" i="2"/>
  <c r="AE426" i="2"/>
  <c r="AE427" i="2"/>
  <c r="AE428" i="2"/>
  <c r="AE429" i="2"/>
  <c r="AE430" i="2"/>
  <c r="AE431" i="2"/>
  <c r="AE432" i="2"/>
  <c r="AE433" i="2"/>
  <c r="AE434" i="2"/>
  <c r="AE435" i="2"/>
  <c r="AE436" i="2"/>
  <c r="AE437" i="2"/>
  <c r="AE438" i="2"/>
  <c r="AE439" i="2"/>
  <c r="AE440" i="2"/>
  <c r="AE441" i="2"/>
  <c r="AE442" i="2"/>
  <c r="AE443" i="2"/>
  <c r="AE444" i="2"/>
  <c r="AE445" i="2"/>
  <c r="AE446" i="2"/>
  <c r="AE447" i="2"/>
  <c r="AE448" i="2"/>
  <c r="AE449" i="2"/>
  <c r="AE450" i="2"/>
  <c r="AE451" i="2"/>
  <c r="AE452" i="2"/>
  <c r="AE453" i="2"/>
  <c r="AE454" i="2"/>
  <c r="AE455" i="2"/>
  <c r="AE456" i="2"/>
  <c r="AE457" i="2"/>
  <c r="AE458" i="2"/>
  <c r="AE459" i="2"/>
  <c r="AE460" i="2"/>
  <c r="AE461" i="2"/>
  <c r="AE462" i="2"/>
  <c r="AE463" i="2"/>
  <c r="AE464" i="2"/>
  <c r="AE465" i="2"/>
  <c r="AE466" i="2"/>
  <c r="AE467" i="2"/>
  <c r="AE468" i="2"/>
  <c r="AE469" i="2"/>
  <c r="AE470" i="2"/>
  <c r="AE471" i="2"/>
  <c r="AE472" i="2"/>
  <c r="AE473" i="2"/>
  <c r="AE474" i="2"/>
  <c r="AE475" i="2"/>
  <c r="AE476" i="2"/>
  <c r="AE477" i="2"/>
  <c r="AE478" i="2"/>
  <c r="AE479" i="2"/>
  <c r="AE480" i="2"/>
  <c r="AE481" i="2"/>
  <c r="AE482" i="2"/>
  <c r="AE483" i="2"/>
  <c r="AE484" i="2"/>
  <c r="AE485" i="2"/>
  <c r="AE486" i="2"/>
  <c r="AE487" i="2"/>
  <c r="AE488" i="2"/>
  <c r="AE489" i="2"/>
  <c r="AE490" i="2"/>
  <c r="AE491" i="2"/>
  <c r="AE492" i="2"/>
  <c r="AE493" i="2"/>
  <c r="AE494" i="2"/>
  <c r="AE495" i="2"/>
  <c r="AE496" i="2"/>
  <c r="AE497" i="2"/>
  <c r="AE498" i="2"/>
  <c r="AE499" i="2"/>
  <c r="AE500" i="2"/>
  <c r="AE501" i="2"/>
  <c r="AE502" i="2"/>
  <c r="AE503" i="2"/>
  <c r="AE504" i="2"/>
  <c r="AE505" i="2"/>
  <c r="AE506" i="2"/>
  <c r="AE507" i="2"/>
  <c r="AE508" i="2"/>
  <c r="AE509" i="2"/>
  <c r="AE510" i="2"/>
  <c r="AE511" i="2"/>
  <c r="AE512" i="2"/>
  <c r="AE513" i="2"/>
  <c r="AE514" i="2"/>
  <c r="AE515" i="2"/>
  <c r="AE516" i="2"/>
  <c r="AE517" i="2"/>
  <c r="AE518" i="2"/>
  <c r="AE519" i="2"/>
  <c r="AE520" i="2"/>
  <c r="AE521" i="2"/>
  <c r="AE522" i="2"/>
  <c r="AE523" i="2"/>
  <c r="AE524" i="2"/>
  <c r="AE525" i="2"/>
  <c r="AE526" i="2"/>
  <c r="AE527" i="2"/>
  <c r="AE528" i="2"/>
  <c r="AE529" i="2"/>
  <c r="AE530" i="2"/>
  <c r="AE531" i="2"/>
  <c r="AE532" i="2"/>
  <c r="AE533" i="2"/>
  <c r="AE534" i="2"/>
  <c r="AE535" i="2"/>
  <c r="AE536" i="2"/>
  <c r="AE537" i="2"/>
  <c r="AE538" i="2"/>
  <c r="AE539" i="2"/>
  <c r="AE540" i="2"/>
  <c r="AE541" i="2"/>
  <c r="AE542" i="2"/>
  <c r="AE543" i="2"/>
  <c r="AE544" i="2"/>
  <c r="AE545" i="2"/>
  <c r="AE546" i="2"/>
  <c r="AE547" i="2"/>
  <c r="AE548" i="2"/>
  <c r="AE549" i="2"/>
  <c r="AE550" i="2"/>
  <c r="AE551" i="2"/>
  <c r="AE552" i="2"/>
  <c r="AE553" i="2"/>
  <c r="AE554" i="2"/>
  <c r="AE555" i="2"/>
  <c r="AE556" i="2"/>
  <c r="AE557" i="2"/>
  <c r="AE558" i="2"/>
  <c r="AE559" i="2"/>
  <c r="AE560" i="2"/>
  <c r="AE561" i="2"/>
  <c r="AE562" i="2"/>
  <c r="AE563" i="2"/>
  <c r="AE564" i="2"/>
  <c r="AE565" i="2"/>
  <c r="AE566" i="2"/>
  <c r="AE567" i="2"/>
  <c r="AE568" i="2"/>
  <c r="AE569" i="2"/>
  <c r="AE570" i="2"/>
  <c r="AE571" i="2"/>
  <c r="AE572" i="2"/>
  <c r="AE573" i="2"/>
  <c r="AE574" i="2"/>
  <c r="AE575" i="2"/>
  <c r="AE576" i="2"/>
  <c r="AE577" i="2"/>
  <c r="AE578" i="2"/>
  <c r="AE579" i="2"/>
  <c r="AE580" i="2"/>
  <c r="AE581" i="2"/>
  <c r="AE582" i="2"/>
  <c r="AE583" i="2"/>
  <c r="AE584" i="2"/>
  <c r="AE585" i="2"/>
  <c r="AE586" i="2"/>
  <c r="AE587" i="2"/>
  <c r="AE588" i="2"/>
  <c r="AE589" i="2"/>
  <c r="AE590" i="2"/>
  <c r="AE591" i="2"/>
  <c r="AE592" i="2"/>
  <c r="AE593" i="2"/>
  <c r="AE594" i="2"/>
  <c r="AE595" i="2"/>
  <c r="AE596" i="2"/>
  <c r="AE597" i="2"/>
  <c r="AE598" i="2"/>
  <c r="AE599" i="2"/>
  <c r="AE600" i="2"/>
  <c r="AE601" i="2"/>
  <c r="AE602" i="2"/>
  <c r="AE603" i="2"/>
  <c r="AE604" i="2"/>
  <c r="AE605" i="2"/>
  <c r="AE606" i="2"/>
  <c r="AE607" i="2"/>
  <c r="AE608" i="2"/>
  <c r="AE609" i="2"/>
  <c r="AE610" i="2"/>
  <c r="AE611" i="2"/>
  <c r="AE612" i="2"/>
  <c r="AE613" i="2"/>
  <c r="AE614" i="2"/>
  <c r="AE615" i="2"/>
  <c r="AE616" i="2"/>
  <c r="AE617" i="2"/>
  <c r="AE618" i="2"/>
  <c r="AE619" i="2"/>
  <c r="AE620" i="2"/>
  <c r="AE621" i="2"/>
  <c r="AE622" i="2"/>
  <c r="AE623" i="2"/>
  <c r="AE624" i="2"/>
  <c r="AE625" i="2"/>
  <c r="AE626" i="2"/>
  <c r="AE627" i="2"/>
  <c r="AE628" i="2"/>
  <c r="AE629" i="2"/>
  <c r="AE630" i="2"/>
  <c r="AE631" i="2"/>
  <c r="AE632" i="2"/>
  <c r="AE633" i="2"/>
  <c r="AE634" i="2"/>
  <c r="AE635" i="2"/>
  <c r="AE636" i="2"/>
  <c r="AE637" i="2"/>
  <c r="AE638" i="2"/>
  <c r="AE639" i="2"/>
  <c r="AE640" i="2"/>
  <c r="AE641" i="2"/>
  <c r="AE642" i="2"/>
  <c r="AE643" i="2"/>
  <c r="AE644" i="2"/>
  <c r="AE645" i="2"/>
  <c r="AE646" i="2"/>
  <c r="AE647" i="2"/>
  <c r="AE648" i="2"/>
  <c r="AE649" i="2"/>
  <c r="AE650" i="2"/>
  <c r="AE651" i="2"/>
  <c r="AE652" i="2"/>
  <c r="AE653" i="2"/>
  <c r="AE654" i="2"/>
  <c r="AE655" i="2"/>
  <c r="AE656" i="2"/>
  <c r="AE657" i="2"/>
  <c r="AE658" i="2"/>
  <c r="AE659" i="2"/>
  <c r="AE660" i="2"/>
  <c r="AE661" i="2"/>
  <c r="AE662" i="2"/>
  <c r="AE663" i="2"/>
  <c r="AE664" i="2"/>
  <c r="AE665" i="2"/>
  <c r="AE666" i="2"/>
  <c r="AE667" i="2"/>
  <c r="AE668" i="2"/>
  <c r="AE669" i="2"/>
  <c r="AE670" i="2"/>
  <c r="AE671" i="2"/>
  <c r="AE672" i="2"/>
  <c r="AE673" i="2"/>
  <c r="AE674" i="2"/>
  <c r="AE675" i="2"/>
  <c r="AE676" i="2"/>
  <c r="AE677" i="2"/>
  <c r="AE678" i="2"/>
  <c r="AE679" i="2"/>
  <c r="AE680" i="2"/>
  <c r="AE681" i="2"/>
  <c r="AE682" i="2"/>
  <c r="AE683" i="2"/>
  <c r="AE684" i="2"/>
  <c r="AE685" i="2"/>
  <c r="AE686" i="2"/>
  <c r="AE687" i="2"/>
  <c r="AE688" i="2"/>
  <c r="AE689" i="2"/>
  <c r="AE690" i="2"/>
  <c r="AE691" i="2"/>
  <c r="AE692" i="2"/>
  <c r="AE693" i="2"/>
  <c r="AE694" i="2"/>
  <c r="AE695" i="2"/>
  <c r="AE696" i="2"/>
  <c r="AE697" i="2"/>
  <c r="AE698" i="2"/>
  <c r="AE699" i="2"/>
  <c r="AE700" i="2"/>
  <c r="AE701" i="2"/>
  <c r="AE702" i="2"/>
  <c r="AE703" i="2"/>
  <c r="AE704" i="2"/>
  <c r="AE705" i="2"/>
  <c r="AE706" i="2"/>
  <c r="AE707" i="2"/>
  <c r="AE708" i="2"/>
  <c r="AE709" i="2"/>
  <c r="AE710" i="2"/>
  <c r="AE711" i="2"/>
  <c r="AE712" i="2"/>
  <c r="AE713" i="2"/>
  <c r="AE714" i="2"/>
  <c r="AE715" i="2"/>
  <c r="AE716" i="2"/>
  <c r="AE717" i="2"/>
  <c r="AE718" i="2"/>
  <c r="AE719" i="2"/>
  <c r="AE720" i="2"/>
  <c r="AE721" i="2"/>
  <c r="AE722" i="2"/>
  <c r="AE723" i="2"/>
  <c r="AE724" i="2"/>
  <c r="AE725" i="2"/>
  <c r="AE726" i="2"/>
  <c r="AE17" i="2"/>
  <c r="AE18" i="2"/>
  <c r="AE19" i="2"/>
  <c r="AE20" i="2"/>
  <c r="AD7" i="2"/>
  <c r="AD8" i="2"/>
  <c r="AD9" i="2"/>
  <c r="AD10" i="2"/>
  <c r="AD11" i="2"/>
  <c r="AD12" i="2"/>
  <c r="AD13" i="2"/>
  <c r="AD14" i="2"/>
  <c r="AD15" i="2"/>
  <c r="AD16" i="2"/>
  <c r="AD17" i="2"/>
  <c r="AD18" i="2"/>
  <c r="AD19" i="2"/>
  <c r="AD20" i="2"/>
  <c r="AD21" i="2"/>
  <c r="AD22" i="2"/>
  <c r="AD23" i="2"/>
  <c r="AD24" i="2"/>
  <c r="AD25" i="2"/>
  <c r="AD26" i="2"/>
  <c r="AD27" i="2"/>
  <c r="AD28" i="2"/>
  <c r="AD29" i="2"/>
  <c r="AD39" i="2"/>
  <c r="AD40" i="2"/>
  <c r="AD41" i="2"/>
  <c r="AD42" i="2"/>
  <c r="AD43" i="2"/>
  <c r="AD44" i="2"/>
  <c r="AD45" i="2"/>
  <c r="AD46" i="2"/>
  <c r="AD47" i="2"/>
  <c r="AD48" i="2"/>
  <c r="AD49" i="2"/>
  <c r="AD50" i="2"/>
  <c r="AD51" i="2"/>
  <c r="AD52" i="2"/>
  <c r="AD53" i="2"/>
  <c r="AD54" i="2"/>
  <c r="AD55" i="2"/>
  <c r="AD56" i="2"/>
  <c r="AD57" i="2"/>
  <c r="AD58" i="2"/>
  <c r="AD59" i="2"/>
  <c r="AD60" i="2"/>
  <c r="AD61" i="2"/>
  <c r="AD62" i="2"/>
  <c r="AD63" i="2"/>
  <c r="AD64" i="2"/>
  <c r="AD65" i="2"/>
  <c r="AD66" i="2"/>
  <c r="AD67" i="2"/>
  <c r="AD68" i="2"/>
  <c r="AD69" i="2"/>
  <c r="AD70" i="2"/>
  <c r="AD71" i="2"/>
  <c r="AD72" i="2"/>
  <c r="AD73" i="2"/>
  <c r="AD74" i="2"/>
  <c r="AD75" i="2"/>
  <c r="AD76" i="2"/>
  <c r="AD77" i="2"/>
  <c r="AD78" i="2"/>
  <c r="AD79" i="2"/>
  <c r="AD80" i="2"/>
  <c r="AD81" i="2"/>
  <c r="AD82" i="2"/>
  <c r="AD83" i="2"/>
  <c r="AD84" i="2"/>
  <c r="AD85" i="2"/>
  <c r="AD86" i="2"/>
  <c r="AD87" i="2"/>
  <c r="AD88" i="2"/>
  <c r="AD89" i="2"/>
  <c r="AD90" i="2"/>
  <c r="AD91" i="2"/>
  <c r="AD92" i="2"/>
  <c r="AD93" i="2"/>
  <c r="AD94" i="2"/>
  <c r="AD95" i="2"/>
  <c r="AD96" i="2"/>
  <c r="AD97" i="2"/>
  <c r="AD98" i="2"/>
  <c r="AD99" i="2"/>
  <c r="AD100" i="2"/>
  <c r="AD101" i="2"/>
  <c r="AD102" i="2"/>
  <c r="AD103" i="2"/>
  <c r="AD104" i="2"/>
  <c r="AD105" i="2"/>
  <c r="AD106" i="2"/>
  <c r="AD107" i="2"/>
  <c r="AD108" i="2"/>
  <c r="AD109" i="2"/>
  <c r="AD110" i="2"/>
  <c r="AD111" i="2"/>
  <c r="AD112" i="2"/>
  <c r="AD113" i="2"/>
  <c r="AD114" i="2"/>
  <c r="AD115" i="2"/>
  <c r="AD116" i="2"/>
  <c r="AD117" i="2"/>
  <c r="AD118" i="2"/>
  <c r="AD119" i="2"/>
  <c r="AD120" i="2"/>
  <c r="AD121" i="2"/>
  <c r="AD122" i="2"/>
  <c r="AD123" i="2"/>
  <c r="AD124" i="2"/>
  <c r="AD125" i="2"/>
  <c r="AD126" i="2"/>
  <c r="AD127" i="2"/>
  <c r="AD128" i="2"/>
  <c r="AD129" i="2"/>
  <c r="AD130" i="2"/>
  <c r="AD131" i="2"/>
  <c r="AD132" i="2"/>
  <c r="AD133" i="2"/>
  <c r="AD134" i="2"/>
  <c r="AD135" i="2"/>
  <c r="AD136" i="2"/>
  <c r="AD137" i="2"/>
  <c r="AD138" i="2"/>
  <c r="AD139" i="2"/>
  <c r="AD140" i="2"/>
  <c r="AD141" i="2"/>
  <c r="AD142" i="2"/>
  <c r="AD143" i="2"/>
  <c r="AD144" i="2"/>
  <c r="AD145" i="2"/>
  <c r="AD146" i="2"/>
  <c r="AD147" i="2"/>
  <c r="AD148" i="2"/>
  <c r="AD149" i="2"/>
  <c r="AD150" i="2"/>
  <c r="AD151" i="2"/>
  <c r="AD152" i="2"/>
  <c r="AD153" i="2"/>
  <c r="AD154" i="2"/>
  <c r="AD155" i="2"/>
  <c r="AD156" i="2"/>
  <c r="AD157" i="2"/>
  <c r="AD158" i="2"/>
  <c r="AD159" i="2"/>
  <c r="AD160" i="2"/>
  <c r="AD161" i="2"/>
  <c r="AD162" i="2"/>
  <c r="AD163" i="2"/>
  <c r="AD164" i="2"/>
  <c r="AD165" i="2"/>
  <c r="AD166" i="2"/>
  <c r="AD167" i="2"/>
  <c r="AD168" i="2"/>
  <c r="AD169" i="2"/>
  <c r="AD170" i="2"/>
  <c r="AD171" i="2"/>
  <c r="AD172" i="2"/>
  <c r="AD173" i="2"/>
  <c r="AD174" i="2"/>
  <c r="AD175" i="2"/>
  <c r="AD176" i="2"/>
  <c r="AD177" i="2"/>
  <c r="AD178" i="2"/>
  <c r="AD179" i="2"/>
  <c r="AD180" i="2"/>
  <c r="AD181" i="2"/>
  <c r="AD182" i="2"/>
  <c r="AD183" i="2"/>
  <c r="AD184" i="2"/>
  <c r="AD185" i="2"/>
  <c r="AD186" i="2"/>
  <c r="AD187" i="2"/>
  <c r="AD188" i="2"/>
  <c r="AD189" i="2"/>
  <c r="AD190" i="2"/>
  <c r="AD191" i="2"/>
  <c r="AD192" i="2"/>
  <c r="AD193" i="2"/>
  <c r="AD194" i="2"/>
  <c r="AD195" i="2"/>
  <c r="AD196" i="2"/>
  <c r="AD197" i="2"/>
  <c r="AD198" i="2"/>
  <c r="AD199" i="2"/>
  <c r="AD200" i="2"/>
  <c r="AD201" i="2"/>
  <c r="AD202" i="2"/>
  <c r="AD203" i="2"/>
  <c r="AD204" i="2"/>
  <c r="AD205" i="2"/>
  <c r="AD206" i="2"/>
  <c r="AD207" i="2"/>
  <c r="AD208" i="2"/>
  <c r="AD209" i="2"/>
  <c r="AD210" i="2"/>
  <c r="AD211" i="2"/>
  <c r="AD212" i="2"/>
  <c r="AD213" i="2"/>
  <c r="AD214" i="2"/>
  <c r="AD215" i="2"/>
  <c r="AD216" i="2"/>
  <c r="AD217" i="2"/>
  <c r="AD218" i="2"/>
  <c r="AD219" i="2"/>
  <c r="AD220" i="2"/>
  <c r="AD221" i="2"/>
  <c r="AD222" i="2"/>
  <c r="AD223" i="2"/>
  <c r="AD224" i="2"/>
  <c r="AD225" i="2"/>
  <c r="AD226" i="2"/>
  <c r="AD227" i="2"/>
  <c r="AD228" i="2"/>
  <c r="AD229" i="2"/>
  <c r="AD230" i="2"/>
  <c r="AD231" i="2"/>
  <c r="AD232" i="2"/>
  <c r="AD233" i="2"/>
  <c r="AD234" i="2"/>
  <c r="AD235" i="2"/>
  <c r="AD236" i="2"/>
  <c r="AD237" i="2"/>
  <c r="AD238" i="2"/>
  <c r="AD239" i="2"/>
  <c r="AD240" i="2"/>
  <c r="AD241" i="2"/>
  <c r="AD242" i="2"/>
  <c r="AD243" i="2"/>
  <c r="AD244" i="2"/>
  <c r="AD245" i="2"/>
  <c r="AD246" i="2"/>
  <c r="AD247" i="2"/>
  <c r="AD248" i="2"/>
  <c r="AD249" i="2"/>
  <c r="AD250" i="2"/>
  <c r="AD251" i="2"/>
  <c r="AD252" i="2"/>
  <c r="AD253" i="2"/>
  <c r="AD254" i="2"/>
  <c r="AD255" i="2"/>
  <c r="AD256" i="2"/>
  <c r="AD257" i="2"/>
  <c r="AD258" i="2"/>
  <c r="AD259" i="2"/>
  <c r="AD260" i="2"/>
  <c r="AD261" i="2"/>
  <c r="AD262" i="2"/>
  <c r="AD263" i="2"/>
  <c r="AD264" i="2"/>
  <c r="AD265" i="2"/>
  <c r="AD266" i="2"/>
  <c r="AD267" i="2"/>
  <c r="AD268" i="2"/>
  <c r="AD269" i="2"/>
  <c r="AD270" i="2"/>
  <c r="AD271" i="2"/>
  <c r="AD272" i="2"/>
  <c r="AD273" i="2"/>
  <c r="AD274" i="2"/>
  <c r="AD275" i="2"/>
  <c r="AD276" i="2"/>
  <c r="AD277" i="2"/>
  <c r="AD278" i="2"/>
  <c r="AD279" i="2"/>
  <c r="AD280" i="2"/>
  <c r="AD281" i="2"/>
  <c r="AD282" i="2"/>
  <c r="AD283" i="2"/>
  <c r="AD284" i="2"/>
  <c r="AD285" i="2"/>
  <c r="AD286" i="2"/>
  <c r="AD287" i="2"/>
  <c r="AD288" i="2"/>
  <c r="AD289" i="2"/>
  <c r="AD290" i="2"/>
  <c r="AD291" i="2"/>
  <c r="AD292" i="2"/>
  <c r="AD293" i="2"/>
  <c r="AD294" i="2"/>
  <c r="AD295" i="2"/>
  <c r="AD296" i="2"/>
  <c r="AD297" i="2"/>
  <c r="AD298" i="2"/>
  <c r="AD299" i="2"/>
  <c r="AD300" i="2"/>
  <c r="AD301" i="2"/>
  <c r="AD302" i="2"/>
  <c r="AD303" i="2"/>
  <c r="AD304" i="2"/>
  <c r="AD305" i="2"/>
  <c r="AD306" i="2"/>
  <c r="AD307" i="2"/>
  <c r="AD308" i="2"/>
  <c r="AD309" i="2"/>
  <c r="AD310" i="2"/>
  <c r="AD311" i="2"/>
  <c r="AD312" i="2"/>
  <c r="AD313" i="2"/>
  <c r="AD314" i="2"/>
  <c r="AD315" i="2"/>
  <c r="AD316" i="2"/>
  <c r="AD317" i="2"/>
  <c r="AD318" i="2"/>
  <c r="AD319" i="2"/>
  <c r="AD320" i="2"/>
  <c r="AD321" i="2"/>
  <c r="AD322" i="2"/>
  <c r="AD323" i="2"/>
  <c r="AD324" i="2"/>
  <c r="AD325" i="2"/>
  <c r="AD326" i="2"/>
  <c r="AD327" i="2"/>
  <c r="AD328" i="2"/>
  <c r="AD329" i="2"/>
  <c r="AD330" i="2"/>
  <c r="AD331" i="2"/>
  <c r="AD332" i="2"/>
  <c r="AD333" i="2"/>
  <c r="AD334" i="2"/>
  <c r="AD335" i="2"/>
  <c r="AD336" i="2"/>
  <c r="AD337" i="2"/>
  <c r="AD338" i="2"/>
  <c r="AD339" i="2"/>
  <c r="AD340" i="2"/>
  <c r="AD341" i="2"/>
  <c r="AD342" i="2"/>
  <c r="AD343" i="2"/>
  <c r="AD344" i="2"/>
  <c r="AD345" i="2"/>
  <c r="AD346" i="2"/>
  <c r="AD347" i="2"/>
  <c r="AD348" i="2"/>
  <c r="AD349" i="2"/>
  <c r="AD350" i="2"/>
  <c r="AD351" i="2"/>
  <c r="AD352" i="2"/>
  <c r="AD353" i="2"/>
  <c r="AD354" i="2"/>
  <c r="AD355" i="2"/>
  <c r="AD356" i="2"/>
  <c r="AD357" i="2"/>
  <c r="AD358" i="2"/>
  <c r="AD359" i="2"/>
  <c r="AD360" i="2"/>
  <c r="AD361" i="2"/>
  <c r="AD362" i="2"/>
  <c r="AD363" i="2"/>
  <c r="AD364" i="2"/>
  <c r="AD365" i="2"/>
  <c r="AD366" i="2"/>
  <c r="AD367" i="2"/>
  <c r="AD368" i="2"/>
  <c r="AD369" i="2"/>
  <c r="AD370" i="2"/>
  <c r="AD371" i="2"/>
  <c r="AD372" i="2"/>
  <c r="AD373" i="2"/>
  <c r="AD374" i="2"/>
  <c r="AD375" i="2"/>
  <c r="AD376" i="2"/>
  <c r="AD377" i="2"/>
  <c r="AD378" i="2"/>
  <c r="AD379" i="2"/>
  <c r="AD380" i="2"/>
  <c r="AD381" i="2"/>
  <c r="AD382" i="2"/>
  <c r="AD383" i="2"/>
  <c r="AD384" i="2"/>
  <c r="AD385" i="2"/>
  <c r="AD386" i="2"/>
  <c r="AD387" i="2"/>
  <c r="AD388" i="2"/>
  <c r="AD389" i="2"/>
  <c r="AD390" i="2"/>
  <c r="AD391" i="2"/>
  <c r="AD392" i="2"/>
  <c r="AD393" i="2"/>
  <c r="AD394" i="2"/>
  <c r="AD395" i="2"/>
  <c r="AD396" i="2"/>
  <c r="AD397" i="2"/>
  <c r="AD398" i="2"/>
  <c r="AD399" i="2"/>
  <c r="AD400" i="2"/>
  <c r="AD401" i="2"/>
  <c r="AD402" i="2"/>
  <c r="AD403" i="2"/>
  <c r="AD404" i="2"/>
  <c r="AD405" i="2"/>
  <c r="AD406" i="2"/>
  <c r="AD407" i="2"/>
  <c r="AD408" i="2"/>
  <c r="AD409" i="2"/>
  <c r="AD410" i="2"/>
  <c r="AD411" i="2"/>
  <c r="AD412" i="2"/>
  <c r="AD413" i="2"/>
  <c r="AD414" i="2"/>
  <c r="AD415" i="2"/>
  <c r="AD416" i="2"/>
  <c r="AD417" i="2"/>
  <c r="AD418" i="2"/>
  <c r="AD419" i="2"/>
  <c r="AD420" i="2"/>
  <c r="AD421" i="2"/>
  <c r="AD422" i="2"/>
  <c r="AD423" i="2"/>
  <c r="AD424" i="2"/>
  <c r="AD425" i="2"/>
  <c r="AD426" i="2"/>
  <c r="AD427" i="2"/>
  <c r="AD428" i="2"/>
  <c r="AD429" i="2"/>
  <c r="AD430" i="2"/>
  <c r="AD431" i="2"/>
  <c r="AD432" i="2"/>
  <c r="AD433" i="2"/>
  <c r="AD434" i="2"/>
  <c r="AD435" i="2"/>
  <c r="AD436" i="2"/>
  <c r="AD437" i="2"/>
  <c r="AD438" i="2"/>
  <c r="AD439" i="2"/>
  <c r="AD440" i="2"/>
  <c r="AD441" i="2"/>
  <c r="AD442" i="2"/>
  <c r="AD443" i="2"/>
  <c r="AD444" i="2"/>
  <c r="AD445" i="2"/>
  <c r="AD446" i="2"/>
  <c r="AD447" i="2"/>
  <c r="AD448" i="2"/>
  <c r="AD449" i="2"/>
  <c r="AD450" i="2"/>
  <c r="AD451" i="2"/>
  <c r="AD452" i="2"/>
  <c r="AD453" i="2"/>
  <c r="AD454" i="2"/>
  <c r="AD455" i="2"/>
  <c r="AD456" i="2"/>
  <c r="AD457" i="2"/>
  <c r="AD458" i="2"/>
  <c r="AD459" i="2"/>
  <c r="AD460" i="2"/>
  <c r="AD461" i="2"/>
  <c r="AD462" i="2"/>
  <c r="AD463" i="2"/>
  <c r="AD464" i="2"/>
  <c r="AD465" i="2"/>
  <c r="AD466" i="2"/>
  <c r="AD467" i="2"/>
  <c r="AD468" i="2"/>
  <c r="AD469" i="2"/>
  <c r="AD470" i="2"/>
  <c r="AD471" i="2"/>
  <c r="AD472" i="2"/>
  <c r="AD473" i="2"/>
  <c r="AD474" i="2"/>
  <c r="AD475" i="2"/>
  <c r="AD476" i="2"/>
  <c r="AD477" i="2"/>
  <c r="AD478" i="2"/>
  <c r="AD479" i="2"/>
  <c r="AD480" i="2"/>
  <c r="AD481" i="2"/>
  <c r="AD482" i="2"/>
  <c r="AD483" i="2"/>
  <c r="AD484" i="2"/>
  <c r="AD485" i="2"/>
  <c r="AD486" i="2"/>
  <c r="AD487" i="2"/>
  <c r="AD488" i="2"/>
  <c r="AD489" i="2"/>
  <c r="AD490" i="2"/>
  <c r="AD491" i="2"/>
  <c r="AD492" i="2"/>
  <c r="AD493" i="2"/>
  <c r="AD494" i="2"/>
  <c r="AD495" i="2"/>
  <c r="AD496" i="2"/>
  <c r="AD497" i="2"/>
  <c r="AD498" i="2"/>
  <c r="AD499" i="2"/>
  <c r="AD500" i="2"/>
  <c r="AD501" i="2"/>
  <c r="AD502" i="2"/>
  <c r="AD503" i="2"/>
  <c r="AD504" i="2"/>
  <c r="AD505" i="2"/>
  <c r="AD506" i="2"/>
  <c r="AD507" i="2"/>
  <c r="AD508" i="2"/>
  <c r="AD509" i="2"/>
  <c r="AD510" i="2"/>
  <c r="AD511" i="2"/>
  <c r="AD512" i="2"/>
  <c r="AD513" i="2"/>
  <c r="AD514" i="2"/>
  <c r="AD515" i="2"/>
  <c r="AD516" i="2"/>
  <c r="AD517" i="2"/>
  <c r="AD518" i="2"/>
  <c r="AD519" i="2"/>
  <c r="AD520" i="2"/>
  <c r="AD521" i="2"/>
  <c r="AD522" i="2"/>
  <c r="AD523" i="2"/>
  <c r="AD524" i="2"/>
  <c r="AD525" i="2"/>
  <c r="AD526" i="2"/>
  <c r="AD527" i="2"/>
  <c r="AD528" i="2"/>
  <c r="AD529" i="2"/>
  <c r="AD530" i="2"/>
  <c r="AD531" i="2"/>
  <c r="AD532" i="2"/>
  <c r="AD533" i="2"/>
  <c r="AD534" i="2"/>
  <c r="AD535" i="2"/>
  <c r="AD536" i="2"/>
  <c r="AD537" i="2"/>
  <c r="AD538" i="2"/>
  <c r="AD539" i="2"/>
  <c r="AD540" i="2"/>
  <c r="AD541" i="2"/>
  <c r="AD542" i="2"/>
  <c r="AD543" i="2"/>
  <c r="AD544" i="2"/>
  <c r="AD545" i="2"/>
  <c r="AD546" i="2"/>
  <c r="AD547" i="2"/>
  <c r="AD548" i="2"/>
  <c r="AD549" i="2"/>
  <c r="AD550" i="2"/>
  <c r="AD551" i="2"/>
  <c r="AD552" i="2"/>
  <c r="AD553" i="2"/>
  <c r="AD554" i="2"/>
  <c r="AD555" i="2"/>
  <c r="AD556" i="2"/>
  <c r="AD557" i="2"/>
  <c r="AD558" i="2"/>
  <c r="AD559" i="2"/>
  <c r="AD560" i="2"/>
  <c r="AD561" i="2"/>
  <c r="AD562" i="2"/>
  <c r="AD563" i="2"/>
  <c r="AD564" i="2"/>
  <c r="AD565" i="2"/>
  <c r="AD566" i="2"/>
  <c r="AD567" i="2"/>
  <c r="AD568" i="2"/>
  <c r="AD569" i="2"/>
  <c r="AD570" i="2"/>
  <c r="AD571" i="2"/>
  <c r="AD572" i="2"/>
  <c r="AD573" i="2"/>
  <c r="AD574" i="2"/>
  <c r="AD575" i="2"/>
  <c r="AD576" i="2"/>
  <c r="AD577" i="2"/>
  <c r="AD578" i="2"/>
  <c r="AD579" i="2"/>
  <c r="AD580" i="2"/>
  <c r="AD581" i="2"/>
  <c r="AD582" i="2"/>
  <c r="AD583" i="2"/>
  <c r="AD584" i="2"/>
  <c r="AD585" i="2"/>
  <c r="AD586" i="2"/>
  <c r="AD587" i="2"/>
  <c r="AD588" i="2"/>
  <c r="AD589" i="2"/>
  <c r="AD590" i="2"/>
  <c r="AD591" i="2"/>
  <c r="AD592" i="2"/>
  <c r="AD593" i="2"/>
  <c r="AD594" i="2"/>
  <c r="AD595" i="2"/>
  <c r="AD596" i="2"/>
  <c r="AD597" i="2"/>
  <c r="AD598" i="2"/>
  <c r="AD599" i="2"/>
  <c r="AD600" i="2"/>
  <c r="AD601" i="2"/>
  <c r="AD602" i="2"/>
  <c r="AD603" i="2"/>
  <c r="AD604" i="2"/>
  <c r="AD605" i="2"/>
  <c r="AD606" i="2"/>
  <c r="AD607" i="2"/>
  <c r="AD608" i="2"/>
  <c r="AD609" i="2"/>
  <c r="AD610" i="2"/>
  <c r="AD611" i="2"/>
  <c r="AD612" i="2"/>
  <c r="AD613" i="2"/>
  <c r="AD614" i="2"/>
  <c r="AD615" i="2"/>
  <c r="AD616" i="2"/>
  <c r="AD617" i="2"/>
  <c r="AD618" i="2"/>
  <c r="AD619" i="2"/>
  <c r="AD620" i="2"/>
  <c r="AD621" i="2"/>
  <c r="AD622" i="2"/>
  <c r="AD623" i="2"/>
  <c r="AD624" i="2"/>
  <c r="AD625" i="2"/>
  <c r="AD626" i="2"/>
  <c r="AD627" i="2"/>
  <c r="AD628" i="2"/>
  <c r="AD629" i="2"/>
  <c r="AD630" i="2"/>
  <c r="AD631" i="2"/>
  <c r="AD632" i="2"/>
  <c r="AD633" i="2"/>
  <c r="AD634" i="2"/>
  <c r="AD635" i="2"/>
  <c r="AD636" i="2"/>
  <c r="AD637" i="2"/>
  <c r="AD638" i="2"/>
  <c r="AD639" i="2"/>
  <c r="AD640" i="2"/>
  <c r="AD641" i="2"/>
  <c r="AD642" i="2"/>
  <c r="AD643" i="2"/>
  <c r="AD644" i="2"/>
  <c r="AD645" i="2"/>
  <c r="AD646" i="2"/>
  <c r="AD647" i="2"/>
  <c r="AD648" i="2"/>
  <c r="AD649" i="2"/>
  <c r="AD650" i="2"/>
  <c r="AD651" i="2"/>
  <c r="AD652" i="2"/>
  <c r="AD653" i="2"/>
  <c r="AD654" i="2"/>
  <c r="AD655" i="2"/>
  <c r="AD656" i="2"/>
  <c r="AD657" i="2"/>
  <c r="AD658" i="2"/>
  <c r="AD659" i="2"/>
  <c r="AD660" i="2"/>
  <c r="AD661" i="2"/>
  <c r="AD662" i="2"/>
  <c r="AD663" i="2"/>
  <c r="AD664" i="2"/>
  <c r="AD665" i="2"/>
  <c r="AD666" i="2"/>
  <c r="AD667" i="2"/>
  <c r="AD668" i="2"/>
  <c r="AD669" i="2"/>
  <c r="AD670" i="2"/>
  <c r="AD671" i="2"/>
  <c r="AD672" i="2"/>
  <c r="AD673" i="2"/>
  <c r="AD674" i="2"/>
  <c r="AD675" i="2"/>
  <c r="AD676" i="2"/>
  <c r="AD677" i="2"/>
  <c r="AD678" i="2"/>
  <c r="AD679" i="2"/>
  <c r="AD680" i="2"/>
  <c r="AD681" i="2"/>
  <c r="AD682" i="2"/>
  <c r="AD683" i="2"/>
  <c r="AD684" i="2"/>
  <c r="AD685" i="2"/>
  <c r="AD686" i="2"/>
  <c r="AD687" i="2"/>
  <c r="AD688" i="2"/>
  <c r="AD689" i="2"/>
  <c r="AD690" i="2"/>
  <c r="AD691" i="2"/>
  <c r="AD692" i="2"/>
  <c r="AD693" i="2"/>
  <c r="AD694" i="2"/>
  <c r="AD695" i="2"/>
  <c r="AD696" i="2"/>
  <c r="AD697" i="2"/>
  <c r="AD698" i="2"/>
  <c r="AD699" i="2"/>
  <c r="AD700" i="2"/>
  <c r="AD701" i="2"/>
  <c r="AD702" i="2"/>
  <c r="AD703" i="2"/>
  <c r="AD704" i="2"/>
  <c r="AD705" i="2"/>
  <c r="AD706" i="2"/>
  <c r="AD707" i="2"/>
  <c r="AD708" i="2"/>
  <c r="AD709" i="2"/>
  <c r="AD710" i="2"/>
  <c r="AD711" i="2"/>
  <c r="AD712" i="2"/>
  <c r="AD713" i="2"/>
  <c r="AD714" i="2"/>
  <c r="AD715" i="2"/>
  <c r="AD716" i="2"/>
  <c r="AD717" i="2"/>
  <c r="AD718" i="2"/>
  <c r="AD719" i="2"/>
  <c r="AD720" i="2"/>
  <c r="AD721" i="2"/>
  <c r="AD722" i="2"/>
  <c r="AD723" i="2"/>
  <c r="AD724" i="2"/>
  <c r="AD725" i="2"/>
  <c r="AD726" i="2"/>
  <c r="AD32" i="2"/>
  <c r="AD33" i="2"/>
  <c r="AD34" i="2"/>
  <c r="AD35" i="2"/>
  <c r="AD36" i="2"/>
  <c r="AD37" i="2"/>
  <c r="AD38" i="2"/>
  <c r="AD30" i="2"/>
  <c r="AD31" i="2"/>
  <c r="X362" i="2"/>
  <c r="X7" i="2"/>
  <c r="AA726" i="2"/>
  <c r="X38" i="2"/>
  <c r="X39" i="2"/>
  <c r="Y39" i="2" s="1"/>
  <c r="X40" i="2"/>
  <c r="X41" i="2"/>
  <c r="X42" i="2"/>
  <c r="X43" i="2"/>
  <c r="Y43" i="2" s="1"/>
  <c r="X44" i="2"/>
  <c r="Y44" i="2" s="1"/>
  <c r="X45" i="2"/>
  <c r="X46" i="2"/>
  <c r="Y46" i="2" s="1"/>
  <c r="X47" i="2"/>
  <c r="Y47" i="2" s="1"/>
  <c r="X48" i="2"/>
  <c r="X49" i="2"/>
  <c r="X50" i="2"/>
  <c r="Y50" i="2" s="1"/>
  <c r="X51" i="2"/>
  <c r="Y51" i="2" s="1"/>
  <c r="X52" i="2"/>
  <c r="X53" i="2"/>
  <c r="X54" i="2"/>
  <c r="X55" i="2"/>
  <c r="Y55" i="2" s="1"/>
  <c r="X56" i="2"/>
  <c r="Y56" i="2" s="1"/>
  <c r="X57" i="2"/>
  <c r="X58" i="2"/>
  <c r="X59" i="2"/>
  <c r="Y59" i="2" s="1"/>
  <c r="X60" i="2"/>
  <c r="X61" i="2"/>
  <c r="X62" i="2"/>
  <c r="X63" i="2"/>
  <c r="X64" i="2"/>
  <c r="X65" i="2"/>
  <c r="Y65" i="2" s="1"/>
  <c r="X66" i="2"/>
  <c r="X67" i="2"/>
  <c r="X68" i="2"/>
  <c r="X69" i="2"/>
  <c r="X70" i="2"/>
  <c r="X71" i="2"/>
  <c r="Y71" i="2" s="1"/>
  <c r="X72" i="2"/>
  <c r="Y72" i="2" s="1"/>
  <c r="X73" i="2"/>
  <c r="Y73" i="2" s="1"/>
  <c r="X74" i="2"/>
  <c r="X75" i="2"/>
  <c r="X76" i="2"/>
  <c r="X77" i="2"/>
  <c r="Y77" i="2" s="1"/>
  <c r="X78" i="2"/>
  <c r="X79" i="2"/>
  <c r="Y79" i="2" s="1"/>
  <c r="X80" i="2"/>
  <c r="Y80" i="2" s="1"/>
  <c r="X81" i="2"/>
  <c r="X82" i="2"/>
  <c r="X83" i="2"/>
  <c r="X84" i="2"/>
  <c r="X85" i="2"/>
  <c r="X86" i="2"/>
  <c r="Y86" i="2" s="1"/>
  <c r="X87" i="2"/>
  <c r="X88" i="2"/>
  <c r="X89" i="2"/>
  <c r="X90" i="2"/>
  <c r="X91" i="2"/>
  <c r="X92" i="2"/>
  <c r="X93" i="2"/>
  <c r="X94" i="2"/>
  <c r="X95" i="2"/>
  <c r="Y95" i="2" s="1"/>
  <c r="X96" i="2"/>
  <c r="X97" i="2"/>
  <c r="X98" i="2"/>
  <c r="X99" i="2"/>
  <c r="Y99" i="2" s="1"/>
  <c r="X100" i="2"/>
  <c r="Y100" i="2" s="1"/>
  <c r="X101" i="2"/>
  <c r="Y101" i="2" s="1"/>
  <c r="X102" i="2"/>
  <c r="Y102" i="2" s="1"/>
  <c r="X103" i="2"/>
  <c r="Y103" i="2" s="1"/>
  <c r="X104" i="2"/>
  <c r="Y104" i="2" s="1"/>
  <c r="X105" i="2"/>
  <c r="Y105" i="2" s="1"/>
  <c r="X106" i="2"/>
  <c r="Y106" i="2" s="1"/>
  <c r="X107" i="2"/>
  <c r="Y107" i="2" s="1"/>
  <c r="X108" i="2"/>
  <c r="X109" i="2"/>
  <c r="X110" i="2"/>
  <c r="X111" i="2"/>
  <c r="X112" i="2"/>
  <c r="Y112" i="2" s="1"/>
  <c r="X113" i="2"/>
  <c r="Y113" i="2" s="1"/>
  <c r="X114" i="2"/>
  <c r="X115" i="2"/>
  <c r="X116" i="2"/>
  <c r="Y116" i="2" s="1"/>
  <c r="X117" i="2"/>
  <c r="X118" i="2"/>
  <c r="X119" i="2"/>
  <c r="Y119" i="2" s="1"/>
  <c r="X120" i="2"/>
  <c r="X121" i="2"/>
  <c r="X122" i="2"/>
  <c r="X123" i="2"/>
  <c r="Y123" i="2" s="1"/>
  <c r="X124" i="2"/>
  <c r="Y124" i="2" s="1"/>
  <c r="X125" i="2"/>
  <c r="Y125" i="2" s="1"/>
  <c r="X126" i="2"/>
  <c r="Y126" i="2" s="1"/>
  <c r="X127" i="2"/>
  <c r="Y127" i="2" s="1"/>
  <c r="X128" i="2"/>
  <c r="X129" i="2"/>
  <c r="X130" i="2"/>
  <c r="X131" i="2"/>
  <c r="Y131" i="2" s="1"/>
  <c r="X132" i="2"/>
  <c r="X133" i="2"/>
  <c r="X134" i="2"/>
  <c r="X135" i="2"/>
  <c r="X136" i="2"/>
  <c r="Y136" i="2" s="1"/>
  <c r="X137" i="2"/>
  <c r="X138" i="2"/>
  <c r="X139" i="2"/>
  <c r="Y139" i="2" s="1"/>
  <c r="X140" i="2"/>
  <c r="X141" i="2"/>
  <c r="X142" i="2"/>
  <c r="X143" i="2"/>
  <c r="X144" i="2"/>
  <c r="Y144" i="2" s="1"/>
  <c r="X145" i="2"/>
  <c r="Y145" i="2" s="1"/>
  <c r="X146" i="2"/>
  <c r="Y146" i="2" s="1"/>
  <c r="X147" i="2"/>
  <c r="Y147" i="2" s="1"/>
  <c r="X148" i="2"/>
  <c r="X149" i="2"/>
  <c r="X150" i="2"/>
  <c r="Y150" i="2" s="1"/>
  <c r="X151" i="2"/>
  <c r="Y151" i="2" s="1"/>
  <c r="X152" i="2"/>
  <c r="Y152" i="2" s="1"/>
  <c r="X153" i="2"/>
  <c r="X154" i="2"/>
  <c r="X155" i="2"/>
  <c r="Y155" i="2" s="1"/>
  <c r="X156" i="2"/>
  <c r="Y156" i="2" s="1"/>
  <c r="X157" i="2"/>
  <c r="X158" i="2"/>
  <c r="X159" i="2"/>
  <c r="Y159" i="2" s="1"/>
  <c r="X160" i="2"/>
  <c r="Y160" i="2" s="1"/>
  <c r="X161" i="2"/>
  <c r="X162" i="2"/>
  <c r="X163" i="2"/>
  <c r="X164" i="2"/>
  <c r="X165" i="2"/>
  <c r="X166" i="2"/>
  <c r="Y166" i="2" s="1"/>
  <c r="X167" i="2"/>
  <c r="X168" i="2"/>
  <c r="X169" i="2"/>
  <c r="X170" i="2"/>
  <c r="X171" i="2"/>
  <c r="Y171" i="2" s="1"/>
  <c r="X172" i="2"/>
  <c r="Y172" i="2" s="1"/>
  <c r="X173" i="2"/>
  <c r="X174" i="2"/>
  <c r="X175" i="2"/>
  <c r="Y175" i="2" s="1"/>
  <c r="X176" i="2"/>
  <c r="X177" i="2"/>
  <c r="Y177" i="2" s="1"/>
  <c r="X178" i="2"/>
  <c r="Y178" i="2" s="1"/>
  <c r="X179" i="2"/>
  <c r="X180" i="2"/>
  <c r="X181" i="2"/>
  <c r="X182" i="2"/>
  <c r="X183" i="2"/>
  <c r="Y183" i="2" s="1"/>
  <c r="X184" i="2"/>
  <c r="X185" i="2"/>
  <c r="X186" i="2"/>
  <c r="X187" i="2"/>
  <c r="X188" i="2"/>
  <c r="X189" i="2"/>
  <c r="X190" i="2"/>
  <c r="X191" i="2"/>
  <c r="X192" i="2"/>
  <c r="Y192" i="2" s="1"/>
  <c r="X193" i="2"/>
  <c r="X194" i="2"/>
  <c r="X195" i="2"/>
  <c r="X196" i="2"/>
  <c r="Y196" i="2" s="1"/>
  <c r="X197" i="2"/>
  <c r="X198" i="2"/>
  <c r="Y198" i="2" s="1"/>
  <c r="X199" i="2"/>
  <c r="Y199" i="2" s="1"/>
  <c r="X200" i="2"/>
  <c r="Y200" i="2" s="1"/>
  <c r="X201" i="2"/>
  <c r="X202" i="2"/>
  <c r="X203" i="2"/>
  <c r="Y203" i="2" s="1"/>
  <c r="X204" i="2"/>
  <c r="Y204" i="2" s="1"/>
  <c r="X205" i="2"/>
  <c r="Y205" i="2" s="1"/>
  <c r="X206" i="2"/>
  <c r="X207" i="2"/>
  <c r="X208" i="2"/>
  <c r="X209" i="2"/>
  <c r="X210" i="2"/>
  <c r="X211" i="2"/>
  <c r="Y211" i="2" s="1"/>
  <c r="X212" i="2"/>
  <c r="Y212" i="2" s="1"/>
  <c r="X213" i="2"/>
  <c r="X214" i="2"/>
  <c r="X215" i="2"/>
  <c r="X216" i="2"/>
  <c r="Y216" i="2" s="1"/>
  <c r="X217" i="2"/>
  <c r="X218" i="2"/>
  <c r="Y218" i="2" s="1"/>
  <c r="X219" i="2"/>
  <c r="Y219" i="2" s="1"/>
  <c r="X220" i="2"/>
  <c r="Y220" i="2" s="1"/>
  <c r="X221" i="2"/>
  <c r="Y221" i="2" s="1"/>
  <c r="X222" i="2"/>
  <c r="Y222" i="2" s="1"/>
  <c r="X223" i="2"/>
  <c r="Y223" i="2" s="1"/>
  <c r="X224" i="2"/>
  <c r="X225" i="2"/>
  <c r="X226" i="2"/>
  <c r="X227" i="2"/>
  <c r="Y227" i="2" s="1"/>
  <c r="X228" i="2"/>
  <c r="X229" i="2"/>
  <c r="X230" i="2"/>
  <c r="X231" i="2"/>
  <c r="X232" i="2"/>
  <c r="X233" i="2"/>
  <c r="Y233" i="2" s="1"/>
  <c r="X234" i="2"/>
  <c r="X235" i="2"/>
  <c r="Y235" i="2" s="1"/>
  <c r="X236" i="2"/>
  <c r="X237" i="2"/>
  <c r="X238" i="2"/>
  <c r="X239" i="2"/>
  <c r="Y239" i="2" s="1"/>
  <c r="X240" i="2"/>
  <c r="X241" i="2"/>
  <c r="X242" i="2"/>
  <c r="X243" i="2"/>
  <c r="Y243" i="2" s="1"/>
  <c r="X244" i="2"/>
  <c r="X245" i="2"/>
  <c r="X246" i="2"/>
  <c r="X247" i="2"/>
  <c r="X248" i="2"/>
  <c r="X249" i="2"/>
  <c r="X250" i="2"/>
  <c r="Y250" i="2" s="1"/>
  <c r="X251" i="2"/>
  <c r="Y251" i="2" s="1"/>
  <c r="X252" i="2"/>
  <c r="X253" i="2"/>
  <c r="X254" i="2"/>
  <c r="X255" i="2"/>
  <c r="Y255" i="2" s="1"/>
  <c r="X256" i="2"/>
  <c r="X257" i="2"/>
  <c r="X258" i="2"/>
  <c r="X259" i="2"/>
  <c r="Y259" i="2" s="1"/>
  <c r="X260" i="2"/>
  <c r="X261" i="2"/>
  <c r="Y261" i="2" s="1"/>
  <c r="X262" i="2"/>
  <c r="X263" i="2"/>
  <c r="Y263" i="2" s="1"/>
  <c r="X264" i="2"/>
  <c r="X265" i="2"/>
  <c r="X266" i="2"/>
  <c r="X267" i="2"/>
  <c r="Y267" i="2" s="1"/>
  <c r="X268" i="2"/>
  <c r="X269" i="2"/>
  <c r="X270" i="2"/>
  <c r="X271" i="2"/>
  <c r="X272" i="2"/>
  <c r="X273" i="2"/>
  <c r="X274" i="2"/>
  <c r="X275" i="2"/>
  <c r="X276" i="2"/>
  <c r="Y276" i="2" s="1"/>
  <c r="X277" i="2"/>
  <c r="X278" i="2"/>
  <c r="X279" i="2"/>
  <c r="Y279" i="2" s="1"/>
  <c r="X280" i="2"/>
  <c r="Y280" i="2" s="1"/>
  <c r="X281" i="2"/>
  <c r="Y281" i="2" s="1"/>
  <c r="X282" i="2"/>
  <c r="Y282" i="2" s="1"/>
  <c r="X283" i="2"/>
  <c r="Y283" i="2" s="1"/>
  <c r="X284" i="2"/>
  <c r="X285" i="2"/>
  <c r="X286" i="2"/>
  <c r="X287" i="2"/>
  <c r="X288" i="2"/>
  <c r="X289" i="2"/>
  <c r="X290" i="2"/>
  <c r="X291" i="2"/>
  <c r="Y291" i="2" s="1"/>
  <c r="X292" i="2"/>
  <c r="X293" i="2"/>
  <c r="X294" i="2"/>
  <c r="X295" i="2"/>
  <c r="Y295" i="2" s="1"/>
  <c r="X296" i="2"/>
  <c r="Y296" i="2" s="1"/>
  <c r="X297" i="2"/>
  <c r="Y297" i="2" s="1"/>
  <c r="X298" i="2"/>
  <c r="X299" i="2"/>
  <c r="Y299" i="2" s="1"/>
  <c r="X300" i="2"/>
  <c r="Y300" i="2" s="1"/>
  <c r="X301" i="2"/>
  <c r="X302" i="2"/>
  <c r="X303" i="2"/>
  <c r="Y303" i="2" s="1"/>
  <c r="X304" i="2"/>
  <c r="Y304" i="2" s="1"/>
  <c r="X305" i="2"/>
  <c r="Y305" i="2" s="1"/>
  <c r="X306" i="2"/>
  <c r="Y306" i="2" s="1"/>
  <c r="X307" i="2"/>
  <c r="Y307" i="2" s="1"/>
  <c r="X308" i="2"/>
  <c r="X309" i="2"/>
  <c r="X310" i="2"/>
  <c r="X311" i="2"/>
  <c r="X312" i="2"/>
  <c r="Y312" i="2" s="1"/>
  <c r="X313" i="2"/>
  <c r="X314" i="2"/>
  <c r="X315" i="2"/>
  <c r="Y315" i="2" s="1"/>
  <c r="X316" i="2"/>
  <c r="Y316" i="2" s="1"/>
  <c r="X317" i="2"/>
  <c r="X318" i="2"/>
  <c r="X319" i="2"/>
  <c r="Y319" i="2" s="1"/>
  <c r="X320" i="2"/>
  <c r="Y320" i="2" s="1"/>
  <c r="X321" i="2"/>
  <c r="Y321" i="2" s="1"/>
  <c r="X322" i="2"/>
  <c r="X323" i="2"/>
  <c r="X324" i="2"/>
  <c r="X325" i="2"/>
  <c r="Y325" i="2" s="1"/>
  <c r="X326" i="2"/>
  <c r="Y326" i="2" s="1"/>
  <c r="X327" i="2"/>
  <c r="Y327" i="2" s="1"/>
  <c r="X328" i="2"/>
  <c r="X329" i="2"/>
  <c r="X330" i="2"/>
  <c r="X331" i="2"/>
  <c r="Y331" i="2" s="1"/>
  <c r="X332" i="2"/>
  <c r="Y332" i="2" s="1"/>
  <c r="X333" i="2"/>
  <c r="Y333" i="2" s="1"/>
  <c r="X334" i="2"/>
  <c r="Y334" i="2" s="1"/>
  <c r="X335" i="2"/>
  <c r="Y335" i="2" s="1"/>
  <c r="X336" i="2"/>
  <c r="Y336" i="2" s="1"/>
  <c r="X337" i="2"/>
  <c r="Y337" i="2" s="1"/>
  <c r="X338" i="2"/>
  <c r="X339" i="2"/>
  <c r="Y339" i="2" s="1"/>
  <c r="X340" i="2"/>
  <c r="Y340" i="2" s="1"/>
  <c r="X341" i="2"/>
  <c r="X342" i="2"/>
  <c r="X343" i="2"/>
  <c r="Y343" i="2" s="1"/>
  <c r="X344" i="2"/>
  <c r="X345" i="2"/>
  <c r="Y345" i="2" s="1"/>
  <c r="X346" i="2"/>
  <c r="X347" i="2"/>
  <c r="Y347" i="2" s="1"/>
  <c r="X348" i="2"/>
  <c r="X349" i="2"/>
  <c r="X350" i="2"/>
  <c r="X351" i="2"/>
  <c r="X352" i="2"/>
  <c r="X353" i="2"/>
  <c r="X354" i="2"/>
  <c r="X355" i="2"/>
  <c r="Y355" i="2" s="1"/>
  <c r="X356" i="2"/>
  <c r="Y356" i="2" s="1"/>
  <c r="X357" i="2"/>
  <c r="X358" i="2"/>
  <c r="X359" i="2"/>
  <c r="Y359" i="2" s="1"/>
  <c r="X360" i="2"/>
  <c r="Y360" i="2" s="1"/>
  <c r="X361" i="2"/>
  <c r="Y361" i="2" s="1"/>
  <c r="X363" i="2"/>
  <c r="Y363" i="2" s="1"/>
  <c r="X364" i="2"/>
  <c r="X365" i="2"/>
  <c r="Y365" i="2" s="1"/>
  <c r="X366" i="2"/>
  <c r="Y366" i="2" s="1"/>
  <c r="X367" i="2"/>
  <c r="Y367" i="2" s="1"/>
  <c r="X368" i="2"/>
  <c r="X369" i="2"/>
  <c r="X370" i="2"/>
  <c r="X371" i="2"/>
  <c r="X372" i="2"/>
  <c r="X373" i="2"/>
  <c r="Y373" i="2" s="1"/>
  <c r="X374" i="2"/>
  <c r="X375" i="2"/>
  <c r="X376" i="2"/>
  <c r="Y376" i="2" s="1"/>
  <c r="X377" i="2"/>
  <c r="X378" i="2"/>
  <c r="Y378" i="2" s="1"/>
  <c r="X379" i="2"/>
  <c r="Y379" i="2" s="1"/>
  <c r="X380" i="2"/>
  <c r="X381" i="2"/>
  <c r="X382" i="2"/>
  <c r="Y382" i="2" s="1"/>
  <c r="X383" i="2"/>
  <c r="X384" i="2"/>
  <c r="X385" i="2"/>
  <c r="X386" i="2"/>
  <c r="X387" i="2"/>
  <c r="X388" i="2"/>
  <c r="X389" i="2"/>
  <c r="X390" i="2"/>
  <c r="X391" i="2"/>
  <c r="Y391" i="2" s="1"/>
  <c r="X392" i="2"/>
  <c r="X393" i="2"/>
  <c r="X394" i="2"/>
  <c r="X395" i="2"/>
  <c r="X396" i="2"/>
  <c r="Y396" i="2" s="1"/>
  <c r="X397" i="2"/>
  <c r="X398" i="2"/>
  <c r="X399" i="2"/>
  <c r="Y399" i="2" s="1"/>
  <c r="X400" i="2"/>
  <c r="X401" i="2"/>
  <c r="X402" i="2"/>
  <c r="X403" i="2"/>
  <c r="X404" i="2"/>
  <c r="X405" i="2"/>
  <c r="Y405" i="2" s="1"/>
  <c r="X406" i="2"/>
  <c r="X407" i="2"/>
  <c r="X408" i="2"/>
  <c r="X409" i="2"/>
  <c r="X410" i="2"/>
  <c r="X411" i="2"/>
  <c r="Y411" i="2" s="1"/>
  <c r="X412" i="2"/>
  <c r="X413" i="2"/>
  <c r="X414" i="2"/>
  <c r="X415" i="2"/>
  <c r="Y415" i="2" s="1"/>
  <c r="X416" i="2"/>
  <c r="X417" i="2"/>
  <c r="Y417" i="2" s="1"/>
  <c r="X418" i="2"/>
  <c r="Y418" i="2" s="1"/>
  <c r="X419" i="2"/>
  <c r="Y419" i="2" s="1"/>
  <c r="X420" i="2"/>
  <c r="Y420" i="2" s="1"/>
  <c r="X421" i="2"/>
  <c r="X422" i="2"/>
  <c r="Y422" i="2" s="1"/>
  <c r="X423" i="2"/>
  <c r="Y423" i="2" s="1"/>
  <c r="X424" i="2"/>
  <c r="X425" i="2"/>
  <c r="X426" i="2"/>
  <c r="X427" i="2"/>
  <c r="Y427" i="2" s="1"/>
  <c r="X428" i="2"/>
  <c r="X429" i="2"/>
  <c r="X430" i="2"/>
  <c r="X431" i="2"/>
  <c r="Y431" i="2" s="1"/>
  <c r="X432" i="2"/>
  <c r="X433" i="2"/>
  <c r="X434" i="2"/>
  <c r="X435" i="2"/>
  <c r="Y435" i="2" s="1"/>
  <c r="X436" i="2"/>
  <c r="Y436" i="2" s="1"/>
  <c r="X437" i="2"/>
  <c r="X438" i="2"/>
  <c r="X439" i="2"/>
  <c r="Y439" i="2" s="1"/>
  <c r="X440" i="2"/>
  <c r="Y440" i="2" s="1"/>
  <c r="X441" i="2"/>
  <c r="Y441" i="2" s="1"/>
  <c r="X442" i="2"/>
  <c r="Y442" i="2" s="1"/>
  <c r="X443" i="2"/>
  <c r="X444" i="2"/>
  <c r="Y444" i="2" s="1"/>
  <c r="X445" i="2"/>
  <c r="X446" i="2"/>
  <c r="X447" i="2"/>
  <c r="Y447" i="2" s="1"/>
  <c r="X448" i="2"/>
  <c r="X449" i="2"/>
  <c r="X450" i="2"/>
  <c r="X451" i="2"/>
  <c r="Y451" i="2" s="1"/>
  <c r="X452" i="2"/>
  <c r="X453" i="2"/>
  <c r="X454" i="2"/>
  <c r="X455" i="2"/>
  <c r="X456" i="2"/>
  <c r="Y456" i="2" s="1"/>
  <c r="X457" i="2"/>
  <c r="Y457" i="2" s="1"/>
  <c r="X458" i="2"/>
  <c r="Y458" i="2" s="1"/>
  <c r="X459" i="2"/>
  <c r="Y459" i="2" s="1"/>
  <c r="X460" i="2"/>
  <c r="X461" i="2"/>
  <c r="X462" i="2"/>
  <c r="X463" i="2"/>
  <c r="Y463" i="2" s="1"/>
  <c r="X464" i="2"/>
  <c r="X465" i="2"/>
  <c r="X466" i="2"/>
  <c r="Y466" i="2" s="1"/>
  <c r="X467" i="2"/>
  <c r="Y467" i="2" s="1"/>
  <c r="X468" i="2"/>
  <c r="X469" i="2"/>
  <c r="Y469" i="2" s="1"/>
  <c r="X470" i="2"/>
  <c r="Y470" i="2" s="1"/>
  <c r="X471" i="2"/>
  <c r="X472" i="2"/>
  <c r="X473" i="2"/>
  <c r="X474" i="2"/>
  <c r="X475" i="2"/>
  <c r="X476" i="2"/>
  <c r="Y476" i="2" s="1"/>
  <c r="X477" i="2"/>
  <c r="X478" i="2"/>
  <c r="X479" i="2"/>
  <c r="Y479" i="2" s="1"/>
  <c r="X480" i="2"/>
  <c r="X481" i="2"/>
  <c r="Y481" i="2" s="1"/>
  <c r="X482" i="2"/>
  <c r="Y482" i="2" s="1"/>
  <c r="X483" i="2"/>
  <c r="X484" i="2"/>
  <c r="X485" i="2"/>
  <c r="X486" i="2"/>
  <c r="X487" i="2"/>
  <c r="Y487" i="2" s="1"/>
  <c r="X488" i="2"/>
  <c r="X489" i="2"/>
  <c r="Y489" i="2" s="1"/>
  <c r="X490" i="2"/>
  <c r="Y490" i="2" s="1"/>
  <c r="X491" i="2"/>
  <c r="Y491" i="2" s="1"/>
  <c r="X492" i="2"/>
  <c r="X493" i="2"/>
  <c r="X494" i="2"/>
  <c r="X495" i="2"/>
  <c r="X496" i="2"/>
  <c r="X497" i="2"/>
  <c r="Y497" i="2" s="1"/>
  <c r="X498" i="2"/>
  <c r="X499" i="2"/>
  <c r="X500" i="2"/>
  <c r="Y500" i="2" s="1"/>
  <c r="X501" i="2"/>
  <c r="Y501" i="2" s="1"/>
  <c r="X502" i="2"/>
  <c r="Y502" i="2" s="1"/>
  <c r="X503" i="2"/>
  <c r="Y503" i="2" s="1"/>
  <c r="X504" i="2"/>
  <c r="X505" i="2"/>
  <c r="X506" i="2"/>
  <c r="X507" i="2"/>
  <c r="X508" i="2"/>
  <c r="X509" i="2"/>
  <c r="Y509" i="2" s="1"/>
  <c r="X510" i="2"/>
  <c r="Y510" i="2" s="1"/>
  <c r="X511" i="2"/>
  <c r="Y511" i="2" s="1"/>
  <c r="X512" i="2"/>
  <c r="X513" i="2"/>
  <c r="X514" i="2"/>
  <c r="X515" i="2"/>
  <c r="X516" i="2"/>
  <c r="X517" i="2"/>
  <c r="X518" i="2"/>
  <c r="X519" i="2"/>
  <c r="Y519" i="2" s="1"/>
  <c r="X520" i="2"/>
  <c r="Y520" i="2" s="1"/>
  <c r="X521" i="2"/>
  <c r="X522" i="2"/>
  <c r="X523" i="2"/>
  <c r="X524" i="2"/>
  <c r="Y524" i="2" s="1"/>
  <c r="X525" i="2"/>
  <c r="X526" i="2"/>
  <c r="X527" i="2"/>
  <c r="X528" i="2"/>
  <c r="X529" i="2"/>
  <c r="X530" i="2"/>
  <c r="X531" i="2"/>
  <c r="Y531" i="2" s="1"/>
  <c r="X532" i="2"/>
  <c r="Y532" i="2" s="1"/>
  <c r="X533" i="2"/>
  <c r="Y533" i="2" s="1"/>
  <c r="X534" i="2"/>
  <c r="X535" i="2"/>
  <c r="Y535" i="2" s="1"/>
  <c r="X536" i="2"/>
  <c r="X537" i="2"/>
  <c r="X538" i="2"/>
  <c r="X539" i="2"/>
  <c r="Y539" i="2" s="1"/>
  <c r="X540" i="2"/>
  <c r="Y540" i="2" s="1"/>
  <c r="X541" i="2"/>
  <c r="Y541" i="2" s="1"/>
  <c r="X542" i="2"/>
  <c r="X543" i="2"/>
  <c r="Y543" i="2" s="1"/>
  <c r="X544" i="2"/>
  <c r="Y544" i="2" s="1"/>
  <c r="X545" i="2"/>
  <c r="Y545" i="2" s="1"/>
  <c r="X546" i="2"/>
  <c r="X547" i="2"/>
  <c r="X548" i="2"/>
  <c r="X549" i="2"/>
  <c r="Y549" i="2" s="1"/>
  <c r="X550" i="2"/>
  <c r="Y550" i="2" s="1"/>
  <c r="X551" i="2"/>
  <c r="Y551" i="2" s="1"/>
  <c r="X552" i="2"/>
  <c r="X553" i="2"/>
  <c r="X554" i="2"/>
  <c r="X555" i="2"/>
  <c r="Y555" i="2" s="1"/>
  <c r="X556" i="2"/>
  <c r="Y556" i="2" s="1"/>
  <c r="X557" i="2"/>
  <c r="X558" i="2"/>
  <c r="X559" i="2"/>
  <c r="Y559" i="2" s="1"/>
  <c r="X560" i="2"/>
  <c r="X561" i="2"/>
  <c r="X562" i="2"/>
  <c r="X563" i="2"/>
  <c r="Y563" i="2" s="1"/>
  <c r="X564" i="2"/>
  <c r="Y564" i="2" s="1"/>
  <c r="X565" i="2"/>
  <c r="X566" i="2"/>
  <c r="X567" i="2"/>
  <c r="X568" i="2"/>
  <c r="X569" i="2"/>
  <c r="Y569" i="2" s="1"/>
  <c r="X570" i="2"/>
  <c r="Y570" i="2" s="1"/>
  <c r="X571" i="2"/>
  <c r="X572" i="2"/>
  <c r="X573" i="2"/>
  <c r="Y573" i="2" s="1"/>
  <c r="X574" i="2"/>
  <c r="Y574" i="2" s="1"/>
  <c r="X575" i="2"/>
  <c r="Y575" i="2" s="1"/>
  <c r="X576" i="2"/>
  <c r="Y576" i="2" s="1"/>
  <c r="X577" i="2"/>
  <c r="X578" i="2"/>
  <c r="X579" i="2"/>
  <c r="Y579" i="2" s="1"/>
  <c r="X580" i="2"/>
  <c r="Y580" i="2" s="1"/>
  <c r="X581" i="2"/>
  <c r="Y581" i="2" s="1"/>
  <c r="X582" i="2"/>
  <c r="X583" i="2"/>
  <c r="Y583" i="2" s="1"/>
  <c r="X584" i="2"/>
  <c r="X585" i="2"/>
  <c r="X586" i="2"/>
  <c r="X587" i="2"/>
  <c r="X588" i="2"/>
  <c r="X589" i="2"/>
  <c r="Y589" i="2" s="1"/>
  <c r="X590" i="2"/>
  <c r="Y590" i="2" s="1"/>
  <c r="X591" i="2"/>
  <c r="Y591" i="2" s="1"/>
  <c r="X592" i="2"/>
  <c r="X593" i="2"/>
  <c r="X594" i="2"/>
  <c r="X595" i="2"/>
  <c r="X596" i="2"/>
  <c r="Y596" i="2" s="1"/>
  <c r="X597" i="2"/>
  <c r="X598" i="2"/>
  <c r="X599" i="2"/>
  <c r="Y599" i="2" s="1"/>
  <c r="X600" i="2"/>
  <c r="Y600" i="2" s="1"/>
  <c r="X601" i="2"/>
  <c r="X602" i="2"/>
  <c r="X603" i="2"/>
  <c r="Y603" i="2" s="1"/>
  <c r="X604" i="2"/>
  <c r="Y604" i="2" s="1"/>
  <c r="X605" i="2"/>
  <c r="Y605" i="2" s="1"/>
  <c r="X606" i="2"/>
  <c r="Y606" i="2" s="1"/>
  <c r="X607" i="2"/>
  <c r="Y607" i="2" s="1"/>
  <c r="X608" i="2"/>
  <c r="X609" i="2"/>
  <c r="Y609" i="2" s="1"/>
  <c r="X610" i="2"/>
  <c r="X611" i="2"/>
  <c r="Y611" i="2" s="1"/>
  <c r="X612" i="2"/>
  <c r="Y612" i="2" s="1"/>
  <c r="X613" i="2"/>
  <c r="X614" i="2"/>
  <c r="X615" i="2"/>
  <c r="Y615" i="2" s="1"/>
  <c r="X616" i="2"/>
  <c r="X617" i="2"/>
  <c r="X618" i="2"/>
  <c r="X619" i="2"/>
  <c r="Y619" i="2" s="1"/>
  <c r="X620" i="2"/>
  <c r="Y620" i="2" s="1"/>
  <c r="X621" i="2"/>
  <c r="Y621" i="2" s="1"/>
  <c r="X622" i="2"/>
  <c r="X623" i="2"/>
  <c r="Y623" i="2" s="1"/>
  <c r="X624" i="2"/>
  <c r="X625" i="2"/>
  <c r="X626" i="2"/>
  <c r="X627" i="2"/>
  <c r="X628" i="2"/>
  <c r="X629" i="2"/>
  <c r="X630" i="2"/>
  <c r="Y630" i="2" s="1"/>
  <c r="X631" i="2"/>
  <c r="X632" i="2"/>
  <c r="X633" i="2"/>
  <c r="X634" i="2"/>
  <c r="X635" i="2"/>
  <c r="Y635" i="2" s="1"/>
  <c r="X636" i="2"/>
  <c r="X637" i="2"/>
  <c r="X638" i="2"/>
  <c r="X639" i="2"/>
  <c r="Y639" i="2" s="1"/>
  <c r="X640" i="2"/>
  <c r="Y640" i="2" s="1"/>
  <c r="X641" i="2"/>
  <c r="Y641" i="2" s="1"/>
  <c r="X642" i="2"/>
  <c r="X643" i="2"/>
  <c r="Y643" i="2" s="1"/>
  <c r="X644" i="2"/>
  <c r="X645" i="2"/>
  <c r="X646" i="2"/>
  <c r="X647" i="2"/>
  <c r="X648" i="2"/>
  <c r="X649" i="2"/>
  <c r="Y649" i="2" s="1"/>
  <c r="X650" i="2"/>
  <c r="X651" i="2"/>
  <c r="Y651" i="2" s="1"/>
  <c r="X652" i="2"/>
  <c r="Y652" i="2" s="1"/>
  <c r="X653" i="2"/>
  <c r="Y653" i="2" s="1"/>
  <c r="X654" i="2"/>
  <c r="Y654" i="2" s="1"/>
  <c r="X655" i="2"/>
  <c r="Y655" i="2" s="1"/>
  <c r="X656" i="2"/>
  <c r="Y656" i="2" s="1"/>
  <c r="X657" i="2"/>
  <c r="X658" i="2"/>
  <c r="X659" i="2"/>
  <c r="Y659" i="2" s="1"/>
  <c r="X660" i="2"/>
  <c r="Y660" i="2" s="1"/>
  <c r="X661" i="2"/>
  <c r="Y661" i="2" s="1"/>
  <c r="X662" i="2"/>
  <c r="X663" i="2"/>
  <c r="Y663" i="2" s="1"/>
  <c r="X664" i="2"/>
  <c r="X665" i="2"/>
  <c r="Y665" i="2" s="1"/>
  <c r="X666" i="2"/>
  <c r="Y666" i="2" s="1"/>
  <c r="X667" i="2"/>
  <c r="Y667" i="2" s="1"/>
  <c r="X668" i="2"/>
  <c r="X669" i="2"/>
  <c r="X670" i="2"/>
  <c r="X671" i="2"/>
  <c r="Y671" i="2" s="1"/>
  <c r="X672" i="2"/>
  <c r="X673" i="2"/>
  <c r="X674" i="2"/>
  <c r="X675" i="2"/>
  <c r="X676" i="2"/>
  <c r="Y676" i="2" s="1"/>
  <c r="X677" i="2"/>
  <c r="X678" i="2"/>
  <c r="X679" i="2"/>
  <c r="Y679" i="2" s="1"/>
  <c r="X680" i="2"/>
  <c r="X681" i="2"/>
  <c r="X682" i="2"/>
  <c r="X683" i="2"/>
  <c r="X684" i="2"/>
  <c r="X685" i="2"/>
  <c r="X686" i="2"/>
  <c r="X687" i="2"/>
  <c r="X688" i="2"/>
  <c r="X689" i="2"/>
  <c r="X690" i="2"/>
  <c r="X691" i="2"/>
  <c r="Y691" i="2" s="1"/>
  <c r="X692" i="2"/>
  <c r="Y692" i="2" s="1"/>
  <c r="X693" i="2"/>
  <c r="X694" i="2"/>
  <c r="X695" i="2"/>
  <c r="Y695" i="2" s="1"/>
  <c r="X696" i="2"/>
  <c r="X697" i="2"/>
  <c r="Y697" i="2" s="1"/>
  <c r="X698" i="2"/>
  <c r="X699" i="2"/>
  <c r="Y699" i="2" s="1"/>
  <c r="X700" i="2"/>
  <c r="Y700" i="2" s="1"/>
  <c r="X701" i="2"/>
  <c r="Y701" i="2" s="1"/>
  <c r="X702" i="2"/>
  <c r="X703" i="2"/>
  <c r="Y703" i="2" s="1"/>
  <c r="X704" i="2"/>
  <c r="X705" i="2"/>
  <c r="X706" i="2"/>
  <c r="X707" i="2"/>
  <c r="Y707" i="2" s="1"/>
  <c r="X708" i="2"/>
  <c r="X709" i="2"/>
  <c r="X710" i="2"/>
  <c r="X711" i="2"/>
  <c r="Y711" i="2" s="1"/>
  <c r="X712" i="2"/>
  <c r="X713" i="2"/>
  <c r="X714" i="2"/>
  <c r="X715" i="2"/>
  <c r="Y715" i="2" s="1"/>
  <c r="X716" i="2"/>
  <c r="Y716" i="2" s="1"/>
  <c r="X717" i="2"/>
  <c r="X718" i="2"/>
  <c r="X719" i="2"/>
  <c r="Y719" i="2" s="1"/>
  <c r="X720" i="2"/>
  <c r="X721" i="2"/>
  <c r="X722" i="2"/>
  <c r="X723" i="2"/>
  <c r="Y723" i="2" s="1"/>
  <c r="X724" i="2"/>
  <c r="X725" i="2"/>
  <c r="X726" i="2"/>
  <c r="X8" i="2"/>
  <c r="X9" i="2"/>
  <c r="X10" i="2"/>
  <c r="X11" i="2"/>
  <c r="X12" i="2"/>
  <c r="Y12" i="2" s="1"/>
  <c r="X13" i="2"/>
  <c r="Y13" i="2" s="1"/>
  <c r="X14" i="2"/>
  <c r="X15" i="2"/>
  <c r="X16" i="2"/>
  <c r="Y16" i="2" s="1"/>
  <c r="X17" i="2"/>
  <c r="X18" i="2"/>
  <c r="X19" i="2"/>
  <c r="X20" i="2"/>
  <c r="Y20" i="2" s="1"/>
  <c r="X21" i="2"/>
  <c r="Y21" i="2" s="1"/>
  <c r="X22" i="2"/>
  <c r="X23" i="2"/>
  <c r="X24" i="2"/>
  <c r="Y24" i="2" s="1"/>
  <c r="X25" i="2"/>
  <c r="X26" i="2"/>
  <c r="Y26" i="2" s="1"/>
  <c r="X27" i="2"/>
  <c r="Y27" i="2" s="1"/>
  <c r="X28" i="2"/>
  <c r="Y28" i="2" s="1"/>
  <c r="X29" i="2"/>
  <c r="Y29" i="2" s="1"/>
  <c r="X30" i="2"/>
  <c r="Y30" i="2" s="1"/>
  <c r="X31" i="2"/>
  <c r="Y31" i="2" s="1"/>
  <c r="X32" i="2"/>
  <c r="Y32" i="2" s="1"/>
  <c r="X33" i="2"/>
  <c r="X34" i="2"/>
  <c r="X35" i="2"/>
  <c r="X36" i="2"/>
  <c r="X37" i="2"/>
  <c r="Y37" i="2" s="1"/>
  <c r="K17" i="2"/>
  <c r="AG726" i="2" l="1"/>
  <c r="AH16" i="2"/>
  <c r="AH360" i="2"/>
  <c r="AH359" i="2"/>
  <c r="Z29" i="2"/>
  <c r="AA29" i="2" s="1"/>
  <c r="Z666" i="2"/>
  <c r="AA666" i="2" s="1"/>
  <c r="Z606" i="2"/>
  <c r="Z326" i="2"/>
  <c r="AA326" i="2" s="1"/>
  <c r="Z306" i="2"/>
  <c r="AA306" i="2" s="1"/>
  <c r="Z146" i="2"/>
  <c r="Z126" i="2"/>
  <c r="AA126" i="2" s="1"/>
  <c r="Z106" i="2"/>
  <c r="AA106" i="2" s="1"/>
  <c r="Z605" i="2"/>
  <c r="AA605" i="2" s="1"/>
  <c r="Z545" i="2"/>
  <c r="AA545" i="2" s="1"/>
  <c r="Z305" i="2"/>
  <c r="Z205" i="2"/>
  <c r="AA205" i="2" s="1"/>
  <c r="Z145" i="2"/>
  <c r="AA145" i="2" s="1"/>
  <c r="AH480" i="2"/>
  <c r="AK479" i="2" s="1"/>
  <c r="AG723" i="2"/>
  <c r="AG667" i="2"/>
  <c r="AG666" i="2"/>
  <c r="AG598" i="2"/>
  <c r="AG593" i="2"/>
  <c r="AG307" i="2"/>
  <c r="AH566" i="2"/>
  <c r="AH672" i="2"/>
  <c r="AH565" i="2"/>
  <c r="AH671" i="2"/>
  <c r="AH481" i="2"/>
  <c r="AG158" i="2"/>
  <c r="AG241" i="2"/>
  <c r="AH31" i="2"/>
  <c r="AG159" i="2"/>
  <c r="AG240" i="2"/>
  <c r="AG308" i="2"/>
  <c r="AG463" i="2"/>
  <c r="AG464" i="2"/>
  <c r="AG524" i="2"/>
  <c r="AG526" i="2"/>
  <c r="AH239" i="2"/>
  <c r="AH238" i="2"/>
  <c r="AG68" i="2"/>
  <c r="AH118" i="2"/>
  <c r="AG67" i="2"/>
  <c r="AH117" i="2"/>
  <c r="AG390" i="2"/>
  <c r="AG485" i="2"/>
  <c r="AG92" i="2"/>
  <c r="AG26" i="2"/>
  <c r="AG679" i="2"/>
  <c r="AG620" i="2"/>
  <c r="AG552" i="2"/>
  <c r="AG478" i="2"/>
  <c r="AG417" i="2"/>
  <c r="AG337" i="2"/>
  <c r="AG258" i="2"/>
  <c r="AG190" i="2"/>
  <c r="AH707" i="2"/>
  <c r="AH612" i="2"/>
  <c r="AH495" i="2"/>
  <c r="AH366" i="2"/>
  <c r="AH244" i="2"/>
  <c r="AH159" i="2"/>
  <c r="AH38" i="2"/>
  <c r="AG72" i="2"/>
  <c r="AG25" i="2"/>
  <c r="AG678" i="2"/>
  <c r="AG604" i="2"/>
  <c r="AG551" i="2"/>
  <c r="AG477" i="2"/>
  <c r="AG397" i="2"/>
  <c r="AG336" i="2"/>
  <c r="AG257" i="2"/>
  <c r="AG164" i="2"/>
  <c r="AH706" i="2"/>
  <c r="AH611" i="2"/>
  <c r="AH494" i="2"/>
  <c r="AH365" i="2"/>
  <c r="AH243" i="2"/>
  <c r="AH154" i="2"/>
  <c r="AH37" i="2"/>
  <c r="AG71" i="2"/>
  <c r="AG24" i="2"/>
  <c r="AG670" i="2"/>
  <c r="AG601" i="2"/>
  <c r="AG550" i="2"/>
  <c r="AG467" i="2"/>
  <c r="AG395" i="2"/>
  <c r="AG335" i="2"/>
  <c r="AG256" i="2"/>
  <c r="AG163" i="2"/>
  <c r="AH702" i="2"/>
  <c r="AH607" i="2"/>
  <c r="AH493" i="2"/>
  <c r="AH363" i="2"/>
  <c r="AH242" i="2"/>
  <c r="AH122" i="2"/>
  <c r="AH36" i="2"/>
  <c r="AG66" i="2"/>
  <c r="AG665" i="2"/>
  <c r="AG523" i="2"/>
  <c r="AG387" i="2"/>
  <c r="AG236" i="2"/>
  <c r="AH667" i="2"/>
  <c r="AH443" i="2"/>
  <c r="AH237" i="2"/>
  <c r="AG65" i="2"/>
  <c r="AG662" i="2"/>
  <c r="AG521" i="2"/>
  <c r="AG386" i="2"/>
  <c r="AG235" i="2"/>
  <c r="AH658" i="2"/>
  <c r="AH442" i="2"/>
  <c r="AH236" i="2"/>
  <c r="AH103" i="2"/>
  <c r="AG64" i="2"/>
  <c r="AG643" i="2"/>
  <c r="AG520" i="2"/>
  <c r="AG385" i="2"/>
  <c r="AG216" i="2"/>
  <c r="AH657" i="2"/>
  <c r="AH441" i="2"/>
  <c r="AH235" i="2"/>
  <c r="AG111" i="2"/>
  <c r="AG709" i="2"/>
  <c r="AG588" i="2"/>
  <c r="AG437" i="2"/>
  <c r="AG296" i="2"/>
  <c r="AG153" i="2"/>
  <c r="AH560" i="2"/>
  <c r="AH319" i="2"/>
  <c r="AG110" i="2"/>
  <c r="AG708" i="2"/>
  <c r="AG582" i="2"/>
  <c r="AG434" i="2"/>
  <c r="AG293" i="2"/>
  <c r="AG152" i="2"/>
  <c r="AH556" i="2"/>
  <c r="AH318" i="2"/>
  <c r="AG109" i="2"/>
  <c r="AG372" i="2"/>
  <c r="AG99" i="2"/>
  <c r="AG705" i="2"/>
  <c r="AG559" i="2"/>
  <c r="AG431" i="2"/>
  <c r="AG290" i="2"/>
  <c r="AH618" i="2"/>
  <c r="AH420" i="2"/>
  <c r="AH178" i="2"/>
  <c r="AH64" i="2"/>
  <c r="AG98" i="2"/>
  <c r="AG704" i="2"/>
  <c r="AG558" i="2"/>
  <c r="AG430" i="2"/>
  <c r="AG289" i="2"/>
  <c r="AH617" i="2"/>
  <c r="AH415" i="2"/>
  <c r="AH177" i="2"/>
  <c r="AH60" i="2"/>
  <c r="AG32" i="2"/>
  <c r="AG633" i="2"/>
  <c r="AG500" i="2"/>
  <c r="AG348" i="2"/>
  <c r="AG201" i="2"/>
  <c r="AH616" i="2"/>
  <c r="AH414" i="2"/>
  <c r="AH176" i="2"/>
  <c r="AG31" i="2"/>
  <c r="AG626" i="2"/>
  <c r="AG428" i="2"/>
  <c r="AG261" i="2"/>
  <c r="AH715" i="2"/>
  <c r="AH506" i="2"/>
  <c r="AH291" i="2"/>
  <c r="AH45" i="2"/>
  <c r="AG95" i="2"/>
  <c r="AG681" i="2"/>
  <c r="AG554" i="2"/>
  <c r="AG427" i="2"/>
  <c r="AG260" i="2"/>
  <c r="AG199" i="2"/>
  <c r="AH711" i="2"/>
  <c r="AH497" i="2"/>
  <c r="AH288" i="2"/>
  <c r="AH40" i="2"/>
  <c r="AG93" i="2"/>
  <c r="AG680" i="2"/>
  <c r="AJ679" i="2" s="1"/>
  <c r="AG553" i="2"/>
  <c r="AG420" i="2"/>
  <c r="AG259" i="2"/>
  <c r="AH708" i="2"/>
  <c r="AH496" i="2"/>
  <c r="AH278" i="2"/>
  <c r="AH39" i="2"/>
  <c r="AG70" i="2"/>
  <c r="AG15" i="2"/>
  <c r="AG669" i="2"/>
  <c r="AG600" i="2"/>
  <c r="AG549" i="2"/>
  <c r="AG466" i="2"/>
  <c r="AG394" i="2"/>
  <c r="AG334" i="2"/>
  <c r="AG253" i="2"/>
  <c r="AG162" i="2"/>
  <c r="AH680" i="2"/>
  <c r="AH597" i="2"/>
  <c r="AH483" i="2"/>
  <c r="AH362" i="2"/>
  <c r="AH241" i="2"/>
  <c r="AH121" i="2"/>
  <c r="AG392" i="2"/>
  <c r="AH29" i="2"/>
  <c r="AH49" i="2"/>
  <c r="AH69" i="2"/>
  <c r="AH89" i="2"/>
  <c r="AH109" i="2"/>
  <c r="AH129" i="2"/>
  <c r="AH149" i="2"/>
  <c r="AH169" i="2"/>
  <c r="AH189" i="2"/>
  <c r="AH209" i="2"/>
  <c r="AH229" i="2"/>
  <c r="AH249" i="2"/>
  <c r="AH269" i="2"/>
  <c r="AH289" i="2"/>
  <c r="AH309" i="2"/>
  <c r="AH329" i="2"/>
  <c r="AH349" i="2"/>
  <c r="AH369" i="2"/>
  <c r="AH389" i="2"/>
  <c r="AH409" i="2"/>
  <c r="AH429" i="2"/>
  <c r="AH449" i="2"/>
  <c r="AH469" i="2"/>
  <c r="AH489" i="2"/>
  <c r="AH509" i="2"/>
  <c r="AH529" i="2"/>
  <c r="AH549" i="2"/>
  <c r="AH569" i="2"/>
  <c r="AH589" i="2"/>
  <c r="AH609" i="2"/>
  <c r="AH629" i="2"/>
  <c r="AH649" i="2"/>
  <c r="AH669" i="2"/>
  <c r="AK668" i="2" s="1"/>
  <c r="AH689" i="2"/>
  <c r="AH709" i="2"/>
  <c r="AH18" i="2"/>
  <c r="AG145" i="2"/>
  <c r="AG165" i="2"/>
  <c r="AG185" i="2"/>
  <c r="AG205" i="2"/>
  <c r="AG225" i="2"/>
  <c r="AG245" i="2"/>
  <c r="AG265" i="2"/>
  <c r="AG285" i="2"/>
  <c r="AG305" i="2"/>
  <c r="AG325" i="2"/>
  <c r="AG345" i="2"/>
  <c r="AG365" i="2"/>
  <c r="AH30" i="2"/>
  <c r="AH50" i="2"/>
  <c r="AH70" i="2"/>
  <c r="AH90" i="2"/>
  <c r="AH110" i="2"/>
  <c r="AH130" i="2"/>
  <c r="AH150" i="2"/>
  <c r="AH170" i="2"/>
  <c r="AH190" i="2"/>
  <c r="AH210" i="2"/>
  <c r="AH230" i="2"/>
  <c r="AH250" i="2"/>
  <c r="AH270" i="2"/>
  <c r="AH290" i="2"/>
  <c r="AH310" i="2"/>
  <c r="AH330" i="2"/>
  <c r="AH350" i="2"/>
  <c r="AH370" i="2"/>
  <c r="AH390" i="2"/>
  <c r="AH410" i="2"/>
  <c r="AH430" i="2"/>
  <c r="AH450" i="2"/>
  <c r="AH470" i="2"/>
  <c r="AH490" i="2"/>
  <c r="AH510" i="2"/>
  <c r="AH530" i="2"/>
  <c r="AH550" i="2"/>
  <c r="AH570" i="2"/>
  <c r="AH590" i="2"/>
  <c r="AH610" i="2"/>
  <c r="AH630" i="2"/>
  <c r="AH650" i="2"/>
  <c r="AH670" i="2"/>
  <c r="AH690" i="2"/>
  <c r="AH710" i="2"/>
  <c r="AH19" i="2"/>
  <c r="AG146" i="2"/>
  <c r="AG166" i="2"/>
  <c r="AG186" i="2"/>
  <c r="AG206" i="2"/>
  <c r="AG226" i="2"/>
  <c r="AG246" i="2"/>
  <c r="AG266" i="2"/>
  <c r="AG286" i="2"/>
  <c r="AG306" i="2"/>
  <c r="AG326" i="2"/>
  <c r="AG346" i="2"/>
  <c r="AG366" i="2"/>
  <c r="AH24" i="2"/>
  <c r="AH46" i="2"/>
  <c r="AH68" i="2"/>
  <c r="AH92" i="2"/>
  <c r="AH114" i="2"/>
  <c r="AH136" i="2"/>
  <c r="AH158" i="2"/>
  <c r="AH180" i="2"/>
  <c r="AH202" i="2"/>
  <c r="AH224" i="2"/>
  <c r="AH246" i="2"/>
  <c r="AH268" i="2"/>
  <c r="AH292" i="2"/>
  <c r="AH314" i="2"/>
  <c r="AH336" i="2"/>
  <c r="AH358" i="2"/>
  <c r="AH380" i="2"/>
  <c r="AH402" i="2"/>
  <c r="AH424" i="2"/>
  <c r="AH446" i="2"/>
  <c r="AH468" i="2"/>
  <c r="AH492" i="2"/>
  <c r="AH514" i="2"/>
  <c r="AH536" i="2"/>
  <c r="AH558" i="2"/>
  <c r="AH580" i="2"/>
  <c r="AH602" i="2"/>
  <c r="AH624" i="2"/>
  <c r="AH646" i="2"/>
  <c r="AH668" i="2"/>
  <c r="AH692" i="2"/>
  <c r="AH714" i="2"/>
  <c r="AG132" i="2"/>
  <c r="AG154" i="2"/>
  <c r="AG176" i="2"/>
  <c r="AG198" i="2"/>
  <c r="AG220" i="2"/>
  <c r="AG242" i="2"/>
  <c r="AG264" i="2"/>
  <c r="AG288" i="2"/>
  <c r="AG310" i="2"/>
  <c r="AG332" i="2"/>
  <c r="AG354" i="2"/>
  <c r="AG376" i="2"/>
  <c r="AG396" i="2"/>
  <c r="AG416" i="2"/>
  <c r="AG436" i="2"/>
  <c r="AG456" i="2"/>
  <c r="AG476" i="2"/>
  <c r="AG496" i="2"/>
  <c r="AG516" i="2"/>
  <c r="AG536" i="2"/>
  <c r="AG556" i="2"/>
  <c r="AG576" i="2"/>
  <c r="AG596" i="2"/>
  <c r="AG616" i="2"/>
  <c r="AG636" i="2"/>
  <c r="AG656" i="2"/>
  <c r="AG676" i="2"/>
  <c r="AG696" i="2"/>
  <c r="AG716" i="2"/>
  <c r="AG14" i="2"/>
  <c r="AG34" i="2"/>
  <c r="AG54" i="2"/>
  <c r="AG74" i="2"/>
  <c r="AG94" i="2"/>
  <c r="AG114" i="2"/>
  <c r="AH32" i="2"/>
  <c r="AH54" i="2"/>
  <c r="AH76" i="2"/>
  <c r="AH98" i="2"/>
  <c r="AH120" i="2"/>
  <c r="AH142" i="2"/>
  <c r="AH164" i="2"/>
  <c r="AH186" i="2"/>
  <c r="AH208" i="2"/>
  <c r="AH232" i="2"/>
  <c r="AH254" i="2"/>
  <c r="AH276" i="2"/>
  <c r="AH298" i="2"/>
  <c r="AH320" i="2"/>
  <c r="AH342" i="2"/>
  <c r="AH364" i="2"/>
  <c r="AH386" i="2"/>
  <c r="AH408" i="2"/>
  <c r="AH432" i="2"/>
  <c r="AH454" i="2"/>
  <c r="AH476" i="2"/>
  <c r="AH498" i="2"/>
  <c r="AH520" i="2"/>
  <c r="AH542" i="2"/>
  <c r="AH564" i="2"/>
  <c r="AH586" i="2"/>
  <c r="AH608" i="2"/>
  <c r="AH632" i="2"/>
  <c r="AH654" i="2"/>
  <c r="AH676" i="2"/>
  <c r="AH698" i="2"/>
  <c r="AH720" i="2"/>
  <c r="AG138" i="2"/>
  <c r="AG160" i="2"/>
  <c r="AG182" i="2"/>
  <c r="AG204" i="2"/>
  <c r="AG228" i="2"/>
  <c r="AG250" i="2"/>
  <c r="AG272" i="2"/>
  <c r="AG294" i="2"/>
  <c r="AG316" i="2"/>
  <c r="AG338" i="2"/>
  <c r="AG360" i="2"/>
  <c r="AG382" i="2"/>
  <c r="AG402" i="2"/>
  <c r="AG422" i="2"/>
  <c r="AG442" i="2"/>
  <c r="AG462" i="2"/>
  <c r="AG482" i="2"/>
  <c r="AG502" i="2"/>
  <c r="AG522" i="2"/>
  <c r="AG542" i="2"/>
  <c r="AH33" i="2"/>
  <c r="AH57" i="2"/>
  <c r="AH81" i="2"/>
  <c r="AH105" i="2"/>
  <c r="AH131" i="2"/>
  <c r="AH155" i="2"/>
  <c r="AH179" i="2"/>
  <c r="AH204" i="2"/>
  <c r="AH228" i="2"/>
  <c r="AH255" i="2"/>
  <c r="AH279" i="2"/>
  <c r="AH303" i="2"/>
  <c r="AH327" i="2"/>
  <c r="AH353" i="2"/>
  <c r="AH377" i="2"/>
  <c r="AH401" i="2"/>
  <c r="AH426" i="2"/>
  <c r="AH452" i="2"/>
  <c r="AH477" i="2"/>
  <c r="AH501" i="2"/>
  <c r="AH525" i="2"/>
  <c r="AH551" i="2"/>
  <c r="AH575" i="2"/>
  <c r="AH599" i="2"/>
  <c r="AH623" i="2"/>
  <c r="AH648" i="2"/>
  <c r="AH674" i="2"/>
  <c r="AH699" i="2"/>
  <c r="AH723" i="2"/>
  <c r="AH34" i="2"/>
  <c r="AH58" i="2"/>
  <c r="AH82" i="2"/>
  <c r="AH106" i="2"/>
  <c r="AH132" i="2"/>
  <c r="AH156" i="2"/>
  <c r="AH181" i="2"/>
  <c r="AH205" i="2"/>
  <c r="AH231" i="2"/>
  <c r="AH256" i="2"/>
  <c r="AK255" i="2" s="1"/>
  <c r="AH280" i="2"/>
  <c r="AH304" i="2"/>
  <c r="AH328" i="2"/>
  <c r="AH354" i="2"/>
  <c r="AH378" i="2"/>
  <c r="AH403" i="2"/>
  <c r="AH427" i="2"/>
  <c r="AH453" i="2"/>
  <c r="AH478" i="2"/>
  <c r="AH502" i="2"/>
  <c r="AH526" i="2"/>
  <c r="AH552" i="2"/>
  <c r="AH576" i="2"/>
  <c r="AH600" i="2"/>
  <c r="AH625" i="2"/>
  <c r="AH651" i="2"/>
  <c r="AH675" i="2"/>
  <c r="AH700" i="2"/>
  <c r="AH724" i="2"/>
  <c r="AH35" i="2"/>
  <c r="AH59" i="2"/>
  <c r="AH83" i="2"/>
  <c r="AH107" i="2"/>
  <c r="AH133" i="2"/>
  <c r="AH157" i="2"/>
  <c r="AH182" i="2"/>
  <c r="AH206" i="2"/>
  <c r="AH233" i="2"/>
  <c r="AH257" i="2"/>
  <c r="AH281" i="2"/>
  <c r="AH305" i="2"/>
  <c r="AH331" i="2"/>
  <c r="AH355" i="2"/>
  <c r="AH379" i="2"/>
  <c r="AH404" i="2"/>
  <c r="AH428" i="2"/>
  <c r="AH455" i="2"/>
  <c r="AH479" i="2"/>
  <c r="AH503" i="2"/>
  <c r="AH527" i="2"/>
  <c r="AH553" i="2"/>
  <c r="AH577" i="2"/>
  <c r="AH601" i="2"/>
  <c r="AH626" i="2"/>
  <c r="AH652" i="2"/>
  <c r="AH677" i="2"/>
  <c r="AH701" i="2"/>
  <c r="AH725" i="2"/>
  <c r="AK726" i="2" s="1"/>
  <c r="AG147" i="2"/>
  <c r="AG171" i="2"/>
  <c r="AG195" i="2"/>
  <c r="AG219" i="2"/>
  <c r="AG244" i="2"/>
  <c r="AG270" i="2"/>
  <c r="AG295" i="2"/>
  <c r="AG319" i="2"/>
  <c r="AG343" i="2"/>
  <c r="AG369" i="2"/>
  <c r="AG391" i="2"/>
  <c r="AG413" i="2"/>
  <c r="AG435" i="2"/>
  <c r="AG458" i="2"/>
  <c r="AG480" i="2"/>
  <c r="AG503" i="2"/>
  <c r="AG525" i="2"/>
  <c r="AG547" i="2"/>
  <c r="AG568" i="2"/>
  <c r="AG589" i="2"/>
  <c r="AG610" i="2"/>
  <c r="AG631" i="2"/>
  <c r="AG652" i="2"/>
  <c r="AG673" i="2"/>
  <c r="AG694" i="2"/>
  <c r="AG715" i="2"/>
  <c r="AH11" i="2"/>
  <c r="AK10" i="2" s="1"/>
  <c r="AH47" i="2"/>
  <c r="AH77" i="2"/>
  <c r="AH104" i="2"/>
  <c r="AH137" i="2"/>
  <c r="AH165" i="2"/>
  <c r="AH194" i="2"/>
  <c r="AH221" i="2"/>
  <c r="AH251" i="2"/>
  <c r="AH282" i="2"/>
  <c r="AH311" i="2"/>
  <c r="AH339" i="2"/>
  <c r="AH367" i="2"/>
  <c r="AH396" i="2"/>
  <c r="AH423" i="2"/>
  <c r="AH457" i="2"/>
  <c r="AH484" i="2"/>
  <c r="AH513" i="2"/>
  <c r="AH541" i="2"/>
  <c r="AH571" i="2"/>
  <c r="AK570" i="2" s="1"/>
  <c r="AH598" i="2"/>
  <c r="AH631" i="2"/>
  <c r="AH659" i="2"/>
  <c r="AH686" i="2"/>
  <c r="AH716" i="2"/>
  <c r="AG140" i="2"/>
  <c r="AG167" i="2"/>
  <c r="AG192" i="2"/>
  <c r="AG217" i="2"/>
  <c r="AG243" i="2"/>
  <c r="AG271" i="2"/>
  <c r="AG297" i="2"/>
  <c r="AG322" i="2"/>
  <c r="AG349" i="2"/>
  <c r="AG374" i="2"/>
  <c r="AG398" i="2"/>
  <c r="AG421" i="2"/>
  <c r="AG445" i="2"/>
  <c r="AG468" i="2"/>
  <c r="AG491" i="2"/>
  <c r="AG514" i="2"/>
  <c r="AG538" i="2"/>
  <c r="AG561" i="2"/>
  <c r="AG583" i="2"/>
  <c r="AG605" i="2"/>
  <c r="AG627" i="2"/>
  <c r="AG649" i="2"/>
  <c r="AG671" i="2"/>
  <c r="AG693" i="2"/>
  <c r="AG717" i="2"/>
  <c r="AG16" i="2"/>
  <c r="AG37" i="2"/>
  <c r="AG58" i="2"/>
  <c r="AG79" i="2"/>
  <c r="AG100" i="2"/>
  <c r="AG7" i="2"/>
  <c r="AG170" i="2"/>
  <c r="AG222" i="2"/>
  <c r="AG249" i="2"/>
  <c r="AG300" i="2"/>
  <c r="AG352" i="2"/>
  <c r="AG401" i="2"/>
  <c r="AG448" i="2"/>
  <c r="AG494" i="2"/>
  <c r="AG541" i="2"/>
  <c r="AG586" i="2"/>
  <c r="AG630" i="2"/>
  <c r="AG675" i="2"/>
  <c r="AG720" i="2"/>
  <c r="AG40" i="2"/>
  <c r="AG82" i="2"/>
  <c r="AG11" i="2"/>
  <c r="AH15" i="2"/>
  <c r="AH84" i="2"/>
  <c r="AH141" i="2"/>
  <c r="AH198" i="2"/>
  <c r="AH259" i="2"/>
  <c r="AH316" i="2"/>
  <c r="AH373" i="2"/>
  <c r="AH434" i="2"/>
  <c r="AH488" i="2"/>
  <c r="AH546" i="2"/>
  <c r="AH606" i="2"/>
  <c r="AH663" i="2"/>
  <c r="AH721" i="2"/>
  <c r="AG172" i="2"/>
  <c r="AG223" i="2"/>
  <c r="AG276" i="2"/>
  <c r="AG328" i="2"/>
  <c r="AG379" i="2"/>
  <c r="AG426" i="2"/>
  <c r="AG472" i="2"/>
  <c r="AG519" i="2"/>
  <c r="AG565" i="2"/>
  <c r="AG609" i="2"/>
  <c r="AG654" i="2"/>
  <c r="AG699" i="2"/>
  <c r="AG20" i="2"/>
  <c r="AG62" i="2"/>
  <c r="AG104" i="2"/>
  <c r="AH55" i="2"/>
  <c r="AH115" i="2"/>
  <c r="AH172" i="2"/>
  <c r="AH227" i="2"/>
  <c r="AH287" i="2"/>
  <c r="AH345" i="2"/>
  <c r="AH435" i="2"/>
  <c r="AH491" i="2"/>
  <c r="AH547" i="2"/>
  <c r="AH12" i="2"/>
  <c r="AH48" i="2"/>
  <c r="AH78" i="2"/>
  <c r="AH108" i="2"/>
  <c r="AH138" i="2"/>
  <c r="AK137" i="2" s="1"/>
  <c r="AH166" i="2"/>
  <c r="AH195" i="2"/>
  <c r="AH222" i="2"/>
  <c r="AH252" i="2"/>
  <c r="AH283" i="2"/>
  <c r="AH312" i="2"/>
  <c r="AH340" i="2"/>
  <c r="AH368" i="2"/>
  <c r="AK367" i="2" s="1"/>
  <c r="AH397" i="2"/>
  <c r="AH425" i="2"/>
  <c r="AH458" i="2"/>
  <c r="AH485" i="2"/>
  <c r="AH515" i="2"/>
  <c r="AH543" i="2"/>
  <c r="AH572" i="2"/>
  <c r="AH603" i="2"/>
  <c r="AH633" i="2"/>
  <c r="AH660" i="2"/>
  <c r="AH687" i="2"/>
  <c r="AH717" i="2"/>
  <c r="AG141" i="2"/>
  <c r="AG168" i="2"/>
  <c r="AG193" i="2"/>
  <c r="AG218" i="2"/>
  <c r="AG247" i="2"/>
  <c r="AG273" i="2"/>
  <c r="AG298" i="2"/>
  <c r="AG323" i="2"/>
  <c r="AG350" i="2"/>
  <c r="AG375" i="2"/>
  <c r="AG399" i="2"/>
  <c r="AG423" i="2"/>
  <c r="AG446" i="2"/>
  <c r="AG469" i="2"/>
  <c r="AG492" i="2"/>
  <c r="AG515" i="2"/>
  <c r="AG539" i="2"/>
  <c r="AG562" i="2"/>
  <c r="AG584" i="2"/>
  <c r="AG606" i="2"/>
  <c r="AG628" i="2"/>
  <c r="AG650" i="2"/>
  <c r="AG672" i="2"/>
  <c r="AG695" i="2"/>
  <c r="AG718" i="2"/>
  <c r="AG17" i="2"/>
  <c r="AJ16" i="2" s="1"/>
  <c r="AG38" i="2"/>
  <c r="AG59" i="2"/>
  <c r="AG80" i="2"/>
  <c r="AG101" i="2"/>
  <c r="AG9" i="2"/>
  <c r="AG143" i="2"/>
  <c r="AG196" i="2"/>
  <c r="AG275" i="2"/>
  <c r="AG327" i="2"/>
  <c r="AG378" i="2"/>
  <c r="AG425" i="2"/>
  <c r="AG471" i="2"/>
  <c r="AG518" i="2"/>
  <c r="AG564" i="2"/>
  <c r="AG608" i="2"/>
  <c r="AG653" i="2"/>
  <c r="AG698" i="2"/>
  <c r="AG19" i="2"/>
  <c r="AG61" i="2"/>
  <c r="AG103" i="2"/>
  <c r="AH53" i="2"/>
  <c r="AH113" i="2"/>
  <c r="AH171" i="2"/>
  <c r="AH226" i="2"/>
  <c r="AH286" i="2"/>
  <c r="AH344" i="2"/>
  <c r="AH400" i="2"/>
  <c r="AH461" i="2"/>
  <c r="AH518" i="2"/>
  <c r="AH578" i="2"/>
  <c r="AH636" i="2"/>
  <c r="AH693" i="2"/>
  <c r="AG144" i="2"/>
  <c r="AG197" i="2"/>
  <c r="AG251" i="2"/>
  <c r="AG301" i="2"/>
  <c r="AG353" i="2"/>
  <c r="AG403" i="2"/>
  <c r="AG449" i="2"/>
  <c r="AG495" i="2"/>
  <c r="AG543" i="2"/>
  <c r="AG587" i="2"/>
  <c r="AG632" i="2"/>
  <c r="AG677" i="2"/>
  <c r="AG721" i="2"/>
  <c r="AG41" i="2"/>
  <c r="AG83" i="2"/>
  <c r="AG12" i="2"/>
  <c r="AH25" i="2"/>
  <c r="AH85" i="2"/>
  <c r="AH143" i="2"/>
  <c r="AH199" i="2"/>
  <c r="AH260" i="2"/>
  <c r="AH317" i="2"/>
  <c r="AH374" i="2"/>
  <c r="AH405" i="2"/>
  <c r="AH462" i="2"/>
  <c r="AH519" i="2"/>
  <c r="AH579" i="2"/>
  <c r="AH637" i="2"/>
  <c r="AH13" i="2"/>
  <c r="AK12" i="2" s="1"/>
  <c r="AH51" i="2"/>
  <c r="AH79" i="2"/>
  <c r="AK78" i="2" s="1"/>
  <c r="AH111" i="2"/>
  <c r="AH139" i="2"/>
  <c r="AK138" i="2" s="1"/>
  <c r="AH167" i="2"/>
  <c r="AK166" i="2" s="1"/>
  <c r="AH196" i="2"/>
  <c r="AK195" i="2" s="1"/>
  <c r="AH223" i="2"/>
  <c r="AK222" i="2" s="1"/>
  <c r="AH253" i="2"/>
  <c r="AK252" i="2" s="1"/>
  <c r="AH284" i="2"/>
  <c r="AK283" i="2" s="1"/>
  <c r="AH313" i="2"/>
  <c r="AK312" i="2" s="1"/>
  <c r="AH341" i="2"/>
  <c r="AK340" i="2" s="1"/>
  <c r="AH371" i="2"/>
  <c r="AH398" i="2"/>
  <c r="AK397" i="2" s="1"/>
  <c r="AH431" i="2"/>
  <c r="AH459" i="2"/>
  <c r="AK458" i="2" s="1"/>
  <c r="AH486" i="2"/>
  <c r="AK485" i="2" s="1"/>
  <c r="AH516" i="2"/>
  <c r="AH544" i="2"/>
  <c r="AK543" i="2" s="1"/>
  <c r="AH573" i="2"/>
  <c r="AK572" i="2" s="1"/>
  <c r="AH604" i="2"/>
  <c r="AH634" i="2"/>
  <c r="AH661" i="2"/>
  <c r="AK660" i="2" s="1"/>
  <c r="AH688" i="2"/>
  <c r="AH718" i="2"/>
  <c r="AK717" i="2" s="1"/>
  <c r="AG142" i="2"/>
  <c r="AJ141" i="2" s="1"/>
  <c r="AG169" i="2"/>
  <c r="AG194" i="2"/>
  <c r="AJ193" i="2" s="1"/>
  <c r="AG221" i="2"/>
  <c r="AG248" i="2"/>
  <c r="AG274" i="2"/>
  <c r="AG299" i="2"/>
  <c r="AJ298" i="2" s="1"/>
  <c r="AG324" i="2"/>
  <c r="AJ323" i="2" s="1"/>
  <c r="AG351" i="2"/>
  <c r="AJ350" i="2" s="1"/>
  <c r="AG377" i="2"/>
  <c r="AG400" i="2"/>
  <c r="AJ399" i="2" s="1"/>
  <c r="AG424" i="2"/>
  <c r="AG447" i="2"/>
  <c r="AJ446" i="2" s="1"/>
  <c r="AG470" i="2"/>
  <c r="AJ469" i="2" s="1"/>
  <c r="AG493" i="2"/>
  <c r="AJ492" i="2" s="1"/>
  <c r="AG517" i="2"/>
  <c r="AG540" i="2"/>
  <c r="AJ539" i="2" s="1"/>
  <c r="AG563" i="2"/>
  <c r="AG585" i="2"/>
  <c r="AJ584" i="2" s="1"/>
  <c r="AG607" i="2"/>
  <c r="AJ606" i="2" s="1"/>
  <c r="AG629" i="2"/>
  <c r="AJ628" i="2" s="1"/>
  <c r="AG651" i="2"/>
  <c r="AJ650" i="2" s="1"/>
  <c r="AG674" i="2"/>
  <c r="AG697" i="2"/>
  <c r="AG719" i="2"/>
  <c r="AJ718" i="2" s="1"/>
  <c r="AG18" i="2"/>
  <c r="AJ17" i="2" s="1"/>
  <c r="AG39" i="2"/>
  <c r="AG60" i="2"/>
  <c r="AJ59" i="2" s="1"/>
  <c r="AG81" i="2"/>
  <c r="AJ80" i="2" s="1"/>
  <c r="AG102" i="2"/>
  <c r="AJ101" i="2" s="1"/>
  <c r="AG10" i="2"/>
  <c r="AJ9" i="2" s="1"/>
  <c r="AH14" i="2"/>
  <c r="AH52" i="2"/>
  <c r="AH80" i="2"/>
  <c r="AH112" i="2"/>
  <c r="AH140" i="2"/>
  <c r="AH168" i="2"/>
  <c r="AH197" i="2"/>
  <c r="AH225" i="2"/>
  <c r="AH258" i="2"/>
  <c r="AH285" i="2"/>
  <c r="AH315" i="2"/>
  <c r="AH343" i="2"/>
  <c r="AH372" i="2"/>
  <c r="AH399" i="2"/>
  <c r="AH433" i="2"/>
  <c r="AH460" i="2"/>
  <c r="AH487" i="2"/>
  <c r="AH517" i="2"/>
  <c r="AH545" i="2"/>
  <c r="AH574" i="2"/>
  <c r="AH605" i="2"/>
  <c r="AH635" i="2"/>
  <c r="AH662" i="2"/>
  <c r="AH691" i="2"/>
  <c r="AH719" i="2"/>
  <c r="AH41" i="2"/>
  <c r="AH87" i="2"/>
  <c r="AH124" i="2"/>
  <c r="AH163" i="2"/>
  <c r="AH212" i="2"/>
  <c r="AH245" i="2"/>
  <c r="AH294" i="2"/>
  <c r="AH333" i="2"/>
  <c r="AH376" i="2"/>
  <c r="AH416" i="2"/>
  <c r="AH456" i="2"/>
  <c r="AH499" i="2"/>
  <c r="AH538" i="2"/>
  <c r="AH584" i="2"/>
  <c r="AH619" i="2"/>
  <c r="AH664" i="2"/>
  <c r="AH703" i="2"/>
  <c r="AG134" i="2"/>
  <c r="AG173" i="2"/>
  <c r="AG207" i="2"/>
  <c r="AG237" i="2"/>
  <c r="AG277" i="2"/>
  <c r="AG309" i="2"/>
  <c r="AG341" i="2"/>
  <c r="AG380" i="2"/>
  <c r="AG409" i="2"/>
  <c r="AG439" i="2"/>
  <c r="AG473" i="2"/>
  <c r="AG504" i="2"/>
  <c r="AG532" i="2"/>
  <c r="AG566" i="2"/>
  <c r="AG594" i="2"/>
  <c r="AG622" i="2"/>
  <c r="AG655" i="2"/>
  <c r="AG683" i="2"/>
  <c r="AG710" i="2"/>
  <c r="AG21" i="2"/>
  <c r="AJ20" i="2" s="1"/>
  <c r="AG47" i="2"/>
  <c r="AG73" i="2"/>
  <c r="AG105" i="2"/>
  <c r="AH42" i="2"/>
  <c r="AH88" i="2"/>
  <c r="AH125" i="2"/>
  <c r="AH173" i="2"/>
  <c r="AH213" i="2"/>
  <c r="AH247" i="2"/>
  <c r="AK246" i="2" s="1"/>
  <c r="AH295" i="2"/>
  <c r="AH334" i="2"/>
  <c r="AH381" i="2"/>
  <c r="AH417" i="2"/>
  <c r="AH463" i="2"/>
  <c r="AH500" i="2"/>
  <c r="AH539" i="2"/>
  <c r="AH585" i="2"/>
  <c r="AH620" i="2"/>
  <c r="AH665" i="2"/>
  <c r="AH704" i="2"/>
  <c r="AG135" i="2"/>
  <c r="AG174" i="2"/>
  <c r="AG208" i="2"/>
  <c r="AJ207" i="2" s="1"/>
  <c r="AG238" i="2"/>
  <c r="AG278" i="2"/>
  <c r="AG311" i="2"/>
  <c r="AJ310" i="2" s="1"/>
  <c r="AG342" i="2"/>
  <c r="AG381" i="2"/>
  <c r="AG410" i="2"/>
  <c r="AG440" i="2"/>
  <c r="AG474" i="2"/>
  <c r="AG505" i="2"/>
  <c r="AJ504" i="2" s="1"/>
  <c r="AG533" i="2"/>
  <c r="AG567" i="2"/>
  <c r="AG595" i="2"/>
  <c r="AG623" i="2"/>
  <c r="AG657" i="2"/>
  <c r="AG684" i="2"/>
  <c r="AG711" i="2"/>
  <c r="AG22" i="2"/>
  <c r="AG48" i="2"/>
  <c r="AG75" i="2"/>
  <c r="AJ74" i="2" s="1"/>
  <c r="AG106" i="2"/>
  <c r="AH43" i="2"/>
  <c r="AK42" i="2" s="1"/>
  <c r="AH91" i="2"/>
  <c r="AH126" i="2"/>
  <c r="AK125" i="2" s="1"/>
  <c r="AH174" i="2"/>
  <c r="AH214" i="2"/>
  <c r="AK213" i="2" s="1"/>
  <c r="AH248" i="2"/>
  <c r="AH296" i="2"/>
  <c r="AK295" i="2" s="1"/>
  <c r="AH335" i="2"/>
  <c r="AK334" i="2" s="1"/>
  <c r="AH382" i="2"/>
  <c r="AH418" i="2"/>
  <c r="AK417" i="2" s="1"/>
  <c r="AH464" i="2"/>
  <c r="AH504" i="2"/>
  <c r="AH540" i="2"/>
  <c r="AH587" i="2"/>
  <c r="AK586" i="2" s="1"/>
  <c r="AH621" i="2"/>
  <c r="AH666" i="2"/>
  <c r="AH705" i="2"/>
  <c r="AK704" i="2" s="1"/>
  <c r="AG136" i="2"/>
  <c r="AJ135" i="2" s="1"/>
  <c r="AG175" i="2"/>
  <c r="AJ174" i="2" s="1"/>
  <c r="AG209" i="2"/>
  <c r="AJ208" i="2" s="1"/>
  <c r="AG239" i="2"/>
  <c r="AG279" i="2"/>
  <c r="AJ278" i="2" s="1"/>
  <c r="AG312" i="2"/>
  <c r="AG344" i="2"/>
  <c r="AG383" i="2"/>
  <c r="AJ382" i="2" s="1"/>
  <c r="AG411" i="2"/>
  <c r="AJ410" i="2" s="1"/>
  <c r="AG441" i="2"/>
  <c r="AJ440" i="2" s="1"/>
  <c r="AG475" i="2"/>
  <c r="AJ474" i="2" s="1"/>
  <c r="AG506" i="2"/>
  <c r="AG534" i="2"/>
  <c r="AG569" i="2"/>
  <c r="AJ568" i="2" s="1"/>
  <c r="AG597" i="2"/>
  <c r="AJ596" i="2" s="1"/>
  <c r="AG624" i="2"/>
  <c r="AJ623" i="2" s="1"/>
  <c r="AG658" i="2"/>
  <c r="AG685" i="2"/>
  <c r="AG712" i="2"/>
  <c r="AJ711" i="2" s="1"/>
  <c r="AG23" i="2"/>
  <c r="AG49" i="2"/>
  <c r="AJ48" i="2" s="1"/>
  <c r="AG76" i="2"/>
  <c r="AG107" i="2"/>
  <c r="AH44" i="2"/>
  <c r="AK43" i="2" s="1"/>
  <c r="AH93" i="2"/>
  <c r="AK92" i="2" s="1"/>
  <c r="AH127" i="2"/>
  <c r="AH175" i="2"/>
  <c r="AK174" i="2" s="1"/>
  <c r="AH215" i="2"/>
  <c r="AK214" i="2" s="1"/>
  <c r="AH261" i="2"/>
  <c r="AH297" i="2"/>
  <c r="AK296" i="2" s="1"/>
  <c r="AH337" i="2"/>
  <c r="AK336" i="2" s="1"/>
  <c r="AH383" i="2"/>
  <c r="AK382" i="2" s="1"/>
  <c r="AH419" i="2"/>
  <c r="AK418" i="2" s="1"/>
  <c r="AH465" i="2"/>
  <c r="AH505" i="2"/>
  <c r="AH548" i="2"/>
  <c r="AH7" i="2"/>
  <c r="AH61" i="2"/>
  <c r="AH97" i="2"/>
  <c r="AH144" i="2"/>
  <c r="AH183" i="2"/>
  <c r="AH219" i="2"/>
  <c r="AH265" i="2"/>
  <c r="AH302" i="2"/>
  <c r="AH348" i="2"/>
  <c r="AH388" i="2"/>
  <c r="AH436" i="2"/>
  <c r="AH472" i="2"/>
  <c r="AH511" i="2"/>
  <c r="AH557" i="2"/>
  <c r="AH594" i="2"/>
  <c r="AH639" i="2"/>
  <c r="AH678" i="2"/>
  <c r="AH712" i="2"/>
  <c r="AG150" i="2"/>
  <c r="AG181" i="2"/>
  <c r="AG214" i="2"/>
  <c r="AG254" i="2"/>
  <c r="AG284" i="2"/>
  <c r="AG318" i="2"/>
  <c r="AG357" i="2"/>
  <c r="AG388" i="2"/>
  <c r="AG418" i="2"/>
  <c r="AG452" i="2"/>
  <c r="AG483" i="2"/>
  <c r="AG511" i="2"/>
  <c r="AG546" i="2"/>
  <c r="AG574" i="2"/>
  <c r="AG602" i="2"/>
  <c r="AG635" i="2"/>
  <c r="AG663" i="2"/>
  <c r="AG690" i="2"/>
  <c r="AG724" i="2"/>
  <c r="AG28" i="2"/>
  <c r="AG55" i="2"/>
  <c r="AG86" i="2"/>
  <c r="AG112" i="2"/>
  <c r="AH8" i="2"/>
  <c r="AK7" i="2" s="1"/>
  <c r="AH62" i="2"/>
  <c r="AH99" i="2"/>
  <c r="AK98" i="2" s="1"/>
  <c r="AH145" i="2"/>
  <c r="AH184" i="2"/>
  <c r="AH220" i="2"/>
  <c r="AH266" i="2"/>
  <c r="AH306" i="2"/>
  <c r="AH351" i="2"/>
  <c r="AH391" i="2"/>
  <c r="AH437" i="2"/>
  <c r="AH473" i="2"/>
  <c r="AH512" i="2"/>
  <c r="AH559" i="2"/>
  <c r="AH595" i="2"/>
  <c r="AH640" i="2"/>
  <c r="AH679" i="2"/>
  <c r="AK678" i="2" s="1"/>
  <c r="AH713" i="2"/>
  <c r="AG151" i="2"/>
  <c r="AG183" i="2"/>
  <c r="AG215" i="2"/>
  <c r="AG255" i="2"/>
  <c r="AG287" i="2"/>
  <c r="AG320" i="2"/>
  <c r="AG358" i="2"/>
  <c r="AG389" i="2"/>
  <c r="AG419" i="2"/>
  <c r="AG453" i="2"/>
  <c r="AG484" i="2"/>
  <c r="AJ483" i="2" s="1"/>
  <c r="AG512" i="2"/>
  <c r="AG548" i="2"/>
  <c r="AG575" i="2"/>
  <c r="AG603" i="2"/>
  <c r="AG637" i="2"/>
  <c r="AG664" i="2"/>
  <c r="AG691" i="2"/>
  <c r="AG725" i="2"/>
  <c r="AG29" i="2"/>
  <c r="AG56" i="2"/>
  <c r="AG87" i="2"/>
  <c r="AG113" i="2"/>
  <c r="AH9" i="2"/>
  <c r="AH63" i="2"/>
  <c r="AH100" i="2"/>
  <c r="AK99" i="2" s="1"/>
  <c r="AH146" i="2"/>
  <c r="AH185" i="2"/>
  <c r="AH234" i="2"/>
  <c r="AH267" i="2"/>
  <c r="AH307" i="2"/>
  <c r="AH352" i="2"/>
  <c r="AH392" i="2"/>
  <c r="AH438" i="2"/>
  <c r="AH474" i="2"/>
  <c r="AH521" i="2"/>
  <c r="AH66" i="2"/>
  <c r="AH123" i="2"/>
  <c r="AH192" i="2"/>
  <c r="AH262" i="2"/>
  <c r="AK261" i="2" s="1"/>
  <c r="AH322" i="2"/>
  <c r="AH385" i="2"/>
  <c r="AH444" i="2"/>
  <c r="AH508" i="2"/>
  <c r="AH567" i="2"/>
  <c r="AH622" i="2"/>
  <c r="AH681" i="2"/>
  <c r="AH21" i="2"/>
  <c r="AG177" i="2"/>
  <c r="AG224" i="2"/>
  <c r="AG262" i="2"/>
  <c r="AG313" i="2"/>
  <c r="AG361" i="2"/>
  <c r="AG404" i="2"/>
  <c r="AG443" i="2"/>
  <c r="AG486" i="2"/>
  <c r="AG527" i="2"/>
  <c r="AG570" i="2"/>
  <c r="AG611" i="2"/>
  <c r="AG644" i="2"/>
  <c r="AG686" i="2"/>
  <c r="AG121" i="2"/>
  <c r="AG42" i="2"/>
  <c r="AG77" i="2"/>
  <c r="AG116" i="2"/>
  <c r="AH135" i="2"/>
  <c r="AH271" i="2"/>
  <c r="AH394" i="2"/>
  <c r="AH524" i="2"/>
  <c r="AH638" i="2"/>
  <c r="AG131" i="2"/>
  <c r="AG230" i="2"/>
  <c r="AG317" i="2"/>
  <c r="AG407" i="2"/>
  <c r="AG489" i="2"/>
  <c r="AG573" i="2"/>
  <c r="AG647" i="2"/>
  <c r="AG124" i="2"/>
  <c r="AG85" i="2"/>
  <c r="AH147" i="2"/>
  <c r="AH272" i="2"/>
  <c r="AH395" i="2"/>
  <c r="AH528" i="2"/>
  <c r="AH641" i="2"/>
  <c r="AG184" i="2"/>
  <c r="AG269" i="2"/>
  <c r="AG367" i="2"/>
  <c r="AJ366" i="2" s="1"/>
  <c r="AG454" i="2"/>
  <c r="AG531" i="2"/>
  <c r="AG615" i="2"/>
  <c r="AG692" i="2"/>
  <c r="AG46" i="2"/>
  <c r="AG120" i="2"/>
  <c r="AH75" i="2"/>
  <c r="AH211" i="2"/>
  <c r="AH338" i="2"/>
  <c r="AH467" i="2"/>
  <c r="AH591" i="2"/>
  <c r="AH695" i="2"/>
  <c r="AK694" i="2" s="1"/>
  <c r="AG188" i="2"/>
  <c r="AG281" i="2"/>
  <c r="AG370" i="2"/>
  <c r="AG457" i="2"/>
  <c r="AG537" i="2"/>
  <c r="AG618" i="2"/>
  <c r="AG701" i="2"/>
  <c r="AG51" i="2"/>
  <c r="AH27" i="2"/>
  <c r="AH86" i="2"/>
  <c r="AH216" i="2"/>
  <c r="AH346" i="2"/>
  <c r="AH471" i="2"/>
  <c r="AH592" i="2"/>
  <c r="AH696" i="2"/>
  <c r="AG189" i="2"/>
  <c r="AG282" i="2"/>
  <c r="AG371" i="2"/>
  <c r="AG459" i="2"/>
  <c r="AG544" i="2"/>
  <c r="AG619" i="2"/>
  <c r="AG702" i="2"/>
  <c r="AG52" i="2"/>
  <c r="AH94" i="2"/>
  <c r="AH217" i="2"/>
  <c r="AH347" i="2"/>
  <c r="AH475" i="2"/>
  <c r="AH593" i="2"/>
  <c r="AH697" i="2"/>
  <c r="AH67" i="2"/>
  <c r="AH128" i="2"/>
  <c r="AH193" i="2"/>
  <c r="AH263" i="2"/>
  <c r="AH323" i="2"/>
  <c r="AH387" i="2"/>
  <c r="AH445" i="2"/>
  <c r="AK444" i="2" s="1"/>
  <c r="AH522" i="2"/>
  <c r="AH568" i="2"/>
  <c r="AH627" i="2"/>
  <c r="AH682" i="2"/>
  <c r="AH22" i="2"/>
  <c r="AG178" i="2"/>
  <c r="AG227" i="2"/>
  <c r="AG263" i="2"/>
  <c r="AG314" i="2"/>
  <c r="AG362" i="2"/>
  <c r="AJ361" i="2" s="1"/>
  <c r="AG405" i="2"/>
  <c r="AG444" i="2"/>
  <c r="AG487" i="2"/>
  <c r="AG528" i="2"/>
  <c r="AG571" i="2"/>
  <c r="AG612" i="2"/>
  <c r="AG645" i="2"/>
  <c r="AG687" i="2"/>
  <c r="AG122" i="2"/>
  <c r="AG43" i="2"/>
  <c r="AG78" i="2"/>
  <c r="AG117" i="2"/>
  <c r="AH72" i="2"/>
  <c r="AH201" i="2"/>
  <c r="AK200" i="2" s="1"/>
  <c r="AH325" i="2"/>
  <c r="AH448" i="2"/>
  <c r="AH582" i="2"/>
  <c r="AH684" i="2"/>
  <c r="AG180" i="2"/>
  <c r="AG268" i="2"/>
  <c r="AG364" i="2"/>
  <c r="AG451" i="2"/>
  <c r="AG530" i="2"/>
  <c r="AG614" i="2"/>
  <c r="AG689" i="2"/>
  <c r="AG45" i="2"/>
  <c r="AG119" i="2"/>
  <c r="AH73" i="2"/>
  <c r="AH203" i="2"/>
  <c r="AH326" i="2"/>
  <c r="AH451" i="2"/>
  <c r="AH583" i="2"/>
  <c r="AH685" i="2"/>
  <c r="AG133" i="2"/>
  <c r="AG231" i="2"/>
  <c r="AG321" i="2"/>
  <c r="AG408" i="2"/>
  <c r="AG490" i="2"/>
  <c r="AG577" i="2"/>
  <c r="AG648" i="2"/>
  <c r="AG125" i="2"/>
  <c r="AG88" i="2"/>
  <c r="AH10" i="2"/>
  <c r="AH74" i="2"/>
  <c r="AH148" i="2"/>
  <c r="AH207" i="2"/>
  <c r="AK206" i="2" s="1"/>
  <c r="AH273" i="2"/>
  <c r="AH332" i="2"/>
  <c r="AH406" i="2"/>
  <c r="AH466" i="2"/>
  <c r="AH531" i="2"/>
  <c r="AH588" i="2"/>
  <c r="AH642" i="2"/>
  <c r="AK641" i="2" s="1"/>
  <c r="AH694" i="2"/>
  <c r="AG137" i="2"/>
  <c r="AG187" i="2"/>
  <c r="AG232" i="2"/>
  <c r="AG280" i="2"/>
  <c r="AG329" i="2"/>
  <c r="AG368" i="2"/>
  <c r="AG412" i="2"/>
  <c r="AG455" i="2"/>
  <c r="AG497" i="2"/>
  <c r="AJ496" i="2" s="1"/>
  <c r="AG535" i="2"/>
  <c r="AG578" i="2"/>
  <c r="AG617" i="2"/>
  <c r="AG659" i="2"/>
  <c r="AG700" i="2"/>
  <c r="AG126" i="2"/>
  <c r="AG50" i="2"/>
  <c r="AG89" i="2"/>
  <c r="AG13" i="2"/>
  <c r="AH26" i="2"/>
  <c r="AH151" i="2"/>
  <c r="AH274" i="2"/>
  <c r="AH407" i="2"/>
  <c r="AH532" i="2"/>
  <c r="AH643" i="2"/>
  <c r="AG139" i="2"/>
  <c r="AG233" i="2"/>
  <c r="AG330" i="2"/>
  <c r="AG414" i="2"/>
  <c r="AG498" i="2"/>
  <c r="AG579" i="2"/>
  <c r="AG660" i="2"/>
  <c r="AG127" i="2"/>
  <c r="AG90" i="2"/>
  <c r="AH152" i="2"/>
  <c r="AH275" i="2"/>
  <c r="AH411" i="2"/>
  <c r="AH533" i="2"/>
  <c r="AK532" i="2" s="1"/>
  <c r="AH644" i="2"/>
  <c r="AG148" i="2"/>
  <c r="AG234" i="2"/>
  <c r="AG331" i="2"/>
  <c r="AG415" i="2"/>
  <c r="AG499" i="2"/>
  <c r="AG580" i="2"/>
  <c r="AG661" i="2"/>
  <c r="AG128" i="2"/>
  <c r="AG91" i="2"/>
  <c r="AH28" i="2"/>
  <c r="AH153" i="2"/>
  <c r="AH277" i="2"/>
  <c r="AH412" i="2"/>
  <c r="AH534" i="2"/>
  <c r="AH645" i="2"/>
  <c r="AH71" i="2"/>
  <c r="AH134" i="2"/>
  <c r="AH200" i="2"/>
  <c r="AH264" i="2"/>
  <c r="AH324" i="2"/>
  <c r="AH393" i="2"/>
  <c r="AH447" i="2"/>
  <c r="AH523" i="2"/>
  <c r="AH581" i="2"/>
  <c r="AH628" i="2"/>
  <c r="AH683" i="2"/>
  <c r="AH23" i="2"/>
  <c r="AG130" i="2"/>
  <c r="AG179" i="2"/>
  <c r="AG229" i="2"/>
  <c r="AG267" i="2"/>
  <c r="AG315" i="2"/>
  <c r="AG363" i="2"/>
  <c r="AG406" i="2"/>
  <c r="AG450" i="2"/>
  <c r="AG488" i="2"/>
  <c r="AG529" i="2"/>
  <c r="AG572" i="2"/>
  <c r="AG613" i="2"/>
  <c r="AG646" i="2"/>
  <c r="AG688" i="2"/>
  <c r="AG123" i="2"/>
  <c r="AG44" i="2"/>
  <c r="AG84" i="2"/>
  <c r="AG118" i="2"/>
  <c r="AG722" i="2"/>
  <c r="AG592" i="2"/>
  <c r="AG461" i="2"/>
  <c r="AG304" i="2"/>
  <c r="AG157" i="2"/>
  <c r="AH563" i="2"/>
  <c r="AH357" i="2"/>
  <c r="AH116" i="2"/>
  <c r="AG714" i="2"/>
  <c r="AG591" i="2"/>
  <c r="AG460" i="2"/>
  <c r="AG303" i="2"/>
  <c r="AG156" i="2"/>
  <c r="AH562" i="2"/>
  <c r="AH356" i="2"/>
  <c r="AK355" i="2" s="1"/>
  <c r="AG115" i="2"/>
  <c r="AG713" i="2"/>
  <c r="AG590" i="2"/>
  <c r="AG438" i="2"/>
  <c r="AG302" i="2"/>
  <c r="AG155" i="2"/>
  <c r="AH561" i="2"/>
  <c r="AH321" i="2"/>
  <c r="AH102" i="2"/>
  <c r="AK101" i="2" s="1"/>
  <c r="AG63" i="2"/>
  <c r="AG642" i="2"/>
  <c r="AG513" i="2"/>
  <c r="AG384" i="2"/>
  <c r="AG213" i="2"/>
  <c r="AH656" i="2"/>
  <c r="AH440" i="2"/>
  <c r="AH218" i="2"/>
  <c r="AH101" i="2"/>
  <c r="AG57" i="2"/>
  <c r="AG641" i="2"/>
  <c r="AG510" i="2"/>
  <c r="AG373" i="2"/>
  <c r="AG212" i="2"/>
  <c r="AH655" i="2"/>
  <c r="AH439" i="2"/>
  <c r="AH191" i="2"/>
  <c r="AH96" i="2"/>
  <c r="AG53" i="2"/>
  <c r="AG707" i="2"/>
  <c r="AG640" i="2"/>
  <c r="AG581" i="2"/>
  <c r="AG509" i="2"/>
  <c r="AG433" i="2"/>
  <c r="AG292" i="2"/>
  <c r="AG211" i="2"/>
  <c r="AG149" i="2"/>
  <c r="AH20" i="2"/>
  <c r="AH653" i="2"/>
  <c r="AH555" i="2"/>
  <c r="AH422" i="2"/>
  <c r="AH308" i="2"/>
  <c r="AH188" i="2"/>
  <c r="AH95" i="2"/>
  <c r="AG108" i="2"/>
  <c r="AG36" i="2"/>
  <c r="AG706" i="2"/>
  <c r="AG639" i="2"/>
  <c r="AG560" i="2"/>
  <c r="AG508" i="2"/>
  <c r="AG432" i="2"/>
  <c r="AG359" i="2"/>
  <c r="AG291" i="2"/>
  <c r="AG210" i="2"/>
  <c r="AH17" i="2"/>
  <c r="AH647" i="2"/>
  <c r="AK646" i="2" s="1"/>
  <c r="AH554" i="2"/>
  <c r="AH421" i="2"/>
  <c r="AH301" i="2"/>
  <c r="AH187" i="2"/>
  <c r="AH65" i="2"/>
  <c r="AG35" i="2"/>
  <c r="AG638" i="2"/>
  <c r="AG507" i="2"/>
  <c r="AG356" i="2"/>
  <c r="AG203" i="2"/>
  <c r="AH537" i="2"/>
  <c r="AH300" i="2"/>
  <c r="AG33" i="2"/>
  <c r="AG634" i="2"/>
  <c r="AG501" i="2"/>
  <c r="AG355" i="2"/>
  <c r="AG202" i="2"/>
  <c r="AH726" i="2"/>
  <c r="AH535" i="2"/>
  <c r="AH299" i="2"/>
  <c r="AG97" i="2"/>
  <c r="AG703" i="2"/>
  <c r="AG557" i="2"/>
  <c r="AG429" i="2"/>
  <c r="AG283" i="2"/>
  <c r="AH722" i="2"/>
  <c r="AH507" i="2"/>
  <c r="AH293" i="2"/>
  <c r="AH56" i="2"/>
  <c r="AG96" i="2"/>
  <c r="AG682" i="2"/>
  <c r="AG555" i="2"/>
  <c r="AG347" i="2"/>
  <c r="AG200" i="2"/>
  <c r="AH615" i="2"/>
  <c r="AH413" i="2"/>
  <c r="AH162" i="2"/>
  <c r="AG30" i="2"/>
  <c r="AG625" i="2"/>
  <c r="AG481" i="2"/>
  <c r="AG340" i="2"/>
  <c r="AH614" i="2"/>
  <c r="AH384" i="2"/>
  <c r="AH161" i="2"/>
  <c r="AG27" i="2"/>
  <c r="AG621" i="2"/>
  <c r="AG479" i="2"/>
  <c r="AG339" i="2"/>
  <c r="AG191" i="2"/>
  <c r="AH613" i="2"/>
  <c r="AH375" i="2"/>
  <c r="AH160" i="2"/>
  <c r="Z661" i="2"/>
  <c r="AA661" i="2" s="1"/>
  <c r="Z641" i="2"/>
  <c r="AA641" i="2" s="1"/>
  <c r="Z581" i="2"/>
  <c r="AA581" i="2" s="1"/>
  <c r="Z541" i="2"/>
  <c r="AA541" i="2" s="1"/>
  <c r="Z441" i="2"/>
  <c r="AA441" i="2" s="1"/>
  <c r="Z281" i="2"/>
  <c r="AA281" i="2" s="1"/>
  <c r="Z101" i="2"/>
  <c r="AA101" i="2" s="1"/>
  <c r="AG69" i="2"/>
  <c r="AG129" i="2"/>
  <c r="AG668" i="2"/>
  <c r="AG599" i="2"/>
  <c r="AG545" i="2"/>
  <c r="AG465" i="2"/>
  <c r="AG393" i="2"/>
  <c r="AG333" i="2"/>
  <c r="AG252" i="2"/>
  <c r="AG161" i="2"/>
  <c r="AH673" i="2"/>
  <c r="AH596" i="2"/>
  <c r="AH482" i="2"/>
  <c r="AH361" i="2"/>
  <c r="AH240" i="2"/>
  <c r="AH119" i="2"/>
  <c r="Z604" i="2"/>
  <c r="AA604" i="2" s="1"/>
  <c r="Z564" i="2"/>
  <c r="AA564" i="2" s="1"/>
  <c r="Z544" i="2"/>
  <c r="Z304" i="2"/>
  <c r="Z204" i="2"/>
  <c r="AA204" i="2" s="1"/>
  <c r="Z458" i="2"/>
  <c r="AA458" i="2" s="1"/>
  <c r="Z418" i="2"/>
  <c r="AA418" i="2" s="1"/>
  <c r="Z178" i="2"/>
  <c r="AA178" i="2" s="1"/>
  <c r="Z28" i="2"/>
  <c r="Z667" i="2"/>
  <c r="AA667" i="2" s="1"/>
  <c r="Z607" i="2"/>
  <c r="AA607" i="2" s="1"/>
  <c r="Z467" i="2"/>
  <c r="AA467" i="2" s="1"/>
  <c r="Z367" i="2"/>
  <c r="AA367" i="2" s="1"/>
  <c r="Z147" i="2"/>
  <c r="AB147" i="2" s="1"/>
  <c r="Z127" i="2"/>
  <c r="AB127" i="2" s="1"/>
  <c r="Z107" i="2"/>
  <c r="AB107" i="2" s="1"/>
  <c r="Z47" i="2"/>
  <c r="AA47" i="2" s="1"/>
  <c r="Z654" i="2"/>
  <c r="AA654" i="2" s="1"/>
  <c r="Z334" i="2"/>
  <c r="AA334" i="2" s="1"/>
  <c r="Y284" i="2"/>
  <c r="Z284" i="2" s="1"/>
  <c r="AA284" i="2" s="1"/>
  <c r="Z533" i="2"/>
  <c r="AA533" i="2" s="1"/>
  <c r="Y499" i="2"/>
  <c r="Z500" i="2" s="1"/>
  <c r="AA500" i="2" s="1"/>
  <c r="Z482" i="2"/>
  <c r="AA482" i="2" s="1"/>
  <c r="Z282" i="2"/>
  <c r="AA282" i="2" s="1"/>
  <c r="Z222" i="2"/>
  <c r="AA222" i="2" s="1"/>
  <c r="Z21" i="2"/>
  <c r="AA21" i="2" s="1"/>
  <c r="Z700" i="2"/>
  <c r="AA700" i="2" s="1"/>
  <c r="Z640" i="2"/>
  <c r="Z580" i="2"/>
  <c r="Z540" i="2"/>
  <c r="Z440" i="2"/>
  <c r="AA440" i="2" s="1"/>
  <c r="Z340" i="2"/>
  <c r="AA340" i="2" s="1"/>
  <c r="Z320" i="2"/>
  <c r="AA320" i="2" s="1"/>
  <c r="Z220" i="2"/>
  <c r="AA220" i="2" s="1"/>
  <c r="Z200" i="2"/>
  <c r="AA200" i="2" s="1"/>
  <c r="Z160" i="2"/>
  <c r="AA160" i="2" s="1"/>
  <c r="Z100" i="2"/>
  <c r="Z692" i="2"/>
  <c r="AA692" i="2" s="1"/>
  <c r="Y266" i="2"/>
  <c r="Y486" i="2"/>
  <c r="Z487" i="2" s="1"/>
  <c r="Y485" i="2"/>
  <c r="Y484" i="2"/>
  <c r="Y64" i="2"/>
  <c r="Z65" i="2" s="1"/>
  <c r="AA65" i="2" s="1"/>
  <c r="Y483" i="2"/>
  <c r="Z483" i="2" s="1"/>
  <c r="Y60" i="2"/>
  <c r="Z60" i="2" s="1"/>
  <c r="AA60" i="2" s="1"/>
  <c r="Z457" i="2"/>
  <c r="AA457" i="2" s="1"/>
  <c r="Z337" i="2"/>
  <c r="AA337" i="2" s="1"/>
  <c r="Y460" i="2"/>
  <c r="Z460" i="2" s="1"/>
  <c r="AA460" i="2" s="1"/>
  <c r="Y45" i="2"/>
  <c r="Z45" i="2" s="1"/>
  <c r="AA45" i="2" s="1"/>
  <c r="Y264" i="2"/>
  <c r="Z264" i="2" s="1"/>
  <c r="AA264" i="2" s="1"/>
  <c r="Y724" i="2"/>
  <c r="Z724" i="2" s="1"/>
  <c r="Y421" i="2"/>
  <c r="Z421" i="2" s="1"/>
  <c r="AA421" i="2" s="1"/>
  <c r="Z31" i="2"/>
  <c r="AA31" i="2" s="1"/>
  <c r="Z590" i="2"/>
  <c r="AA590" i="2" s="1"/>
  <c r="Z570" i="2"/>
  <c r="AA570" i="2" s="1"/>
  <c r="Z510" i="2"/>
  <c r="AA510" i="2" s="1"/>
  <c r="Z490" i="2"/>
  <c r="AA490" i="2" s="1"/>
  <c r="Z470" i="2"/>
  <c r="AA470" i="2" s="1"/>
  <c r="Y265" i="2"/>
  <c r="Y704" i="2"/>
  <c r="Z704" i="2" s="1"/>
  <c r="Y664" i="2"/>
  <c r="Z664" i="2" s="1"/>
  <c r="AA664" i="2" s="1"/>
  <c r="Z297" i="2"/>
  <c r="AA297" i="2" s="1"/>
  <c r="Z30" i="2"/>
  <c r="Y285" i="2"/>
  <c r="Y626" i="2"/>
  <c r="Y244" i="2"/>
  <c r="Z244" i="2" s="1"/>
  <c r="AA244" i="2" s="1"/>
  <c r="Y408" i="2"/>
  <c r="Y214" i="2"/>
  <c r="Y404" i="2"/>
  <c r="Z405" i="2" s="1"/>
  <c r="AA405" i="2" s="1"/>
  <c r="Y213" i="2"/>
  <c r="Z213" i="2" s="1"/>
  <c r="Y585" i="2"/>
  <c r="Y364" i="2"/>
  <c r="Z364" i="2" s="1"/>
  <c r="Y584" i="2"/>
  <c r="Y165" i="2"/>
  <c r="Z166" i="2" s="1"/>
  <c r="Y566" i="2"/>
  <c r="Y346" i="2"/>
  <c r="Z346" i="2" s="1"/>
  <c r="AA346" i="2" s="1"/>
  <c r="Y344" i="2"/>
  <c r="Y726" i="2"/>
  <c r="Y504" i="2"/>
  <c r="Z504" i="2" s="1"/>
  <c r="Y84" i="2"/>
  <c r="Y690" i="2"/>
  <c r="Z691" i="2" s="1"/>
  <c r="Y610" i="2"/>
  <c r="Y530" i="2"/>
  <c r="Z531" i="2" s="1"/>
  <c r="Y450" i="2"/>
  <c r="Z451" i="2" s="1"/>
  <c r="AA451" i="2" s="1"/>
  <c r="Y390" i="2"/>
  <c r="Z391" i="2" s="1"/>
  <c r="Y330" i="2"/>
  <c r="Z331" i="2" s="1"/>
  <c r="Y270" i="2"/>
  <c r="Z51" i="2"/>
  <c r="AA51" i="2" s="1"/>
  <c r="Y702" i="2"/>
  <c r="Z702" i="2" s="1"/>
  <c r="AA702" i="2" s="1"/>
  <c r="Y682" i="2"/>
  <c r="Y582" i="2"/>
  <c r="Y562" i="2"/>
  <c r="Y542" i="2"/>
  <c r="Z542" i="2" s="1"/>
  <c r="AA542" i="2" s="1"/>
  <c r="Y462" i="2"/>
  <c r="Z463" i="2" s="1"/>
  <c r="Y402" i="2"/>
  <c r="Y322" i="2"/>
  <c r="Z322" i="2" s="1"/>
  <c r="AA322" i="2" s="1"/>
  <c r="Y302" i="2"/>
  <c r="Y262" i="2"/>
  <c r="Y242" i="2"/>
  <c r="Y202" i="2"/>
  <c r="Y182" i="2"/>
  <c r="Z183" i="2" s="1"/>
  <c r="Y142" i="2"/>
  <c r="Y122" i="2"/>
  <c r="Y82" i="2"/>
  <c r="Y62" i="2"/>
  <c r="Y42" i="2"/>
  <c r="Y23" i="2"/>
  <c r="Z24" i="2" s="1"/>
  <c r="Y721" i="2"/>
  <c r="Y681" i="2"/>
  <c r="Y601" i="2"/>
  <c r="Z601" i="2" s="1"/>
  <c r="Y561" i="2"/>
  <c r="Y521" i="2"/>
  <c r="Z521" i="2" s="1"/>
  <c r="AA521" i="2" s="1"/>
  <c r="Y461" i="2"/>
  <c r="Y401" i="2"/>
  <c r="Y381" i="2"/>
  <c r="Y341" i="2"/>
  <c r="Y301" i="2"/>
  <c r="Z301" i="2" s="1"/>
  <c r="AA301" i="2" s="1"/>
  <c r="Y241" i="2"/>
  <c r="Y201" i="2"/>
  <c r="Z201" i="2" s="1"/>
  <c r="Y181" i="2"/>
  <c r="Y161" i="2"/>
  <c r="Z161" i="2" s="1"/>
  <c r="Y141" i="2"/>
  <c r="Y121" i="2"/>
  <c r="Y81" i="2"/>
  <c r="Z81" i="2" s="1"/>
  <c r="AA81" i="2" s="1"/>
  <c r="Y61" i="2"/>
  <c r="Y41" i="2"/>
  <c r="Y720" i="2"/>
  <c r="Z720" i="2" s="1"/>
  <c r="AA720" i="2" s="1"/>
  <c r="Y680" i="2"/>
  <c r="Z680" i="2" s="1"/>
  <c r="AA680" i="2" s="1"/>
  <c r="Z660" i="2"/>
  <c r="AA660" i="2" s="1"/>
  <c r="Y560" i="2"/>
  <c r="Z560" i="2" s="1"/>
  <c r="Y480" i="2"/>
  <c r="Y380" i="2"/>
  <c r="Z380" i="2" s="1"/>
  <c r="AA380" i="2" s="1"/>
  <c r="Y240" i="2"/>
  <c r="Z240" i="2" s="1"/>
  <c r="AA240" i="2" s="1"/>
  <c r="Y140" i="2"/>
  <c r="Z140" i="2" s="1"/>
  <c r="AA140" i="2" s="1"/>
  <c r="Y120" i="2"/>
  <c r="Z120" i="2" s="1"/>
  <c r="AA120" i="2" s="1"/>
  <c r="Y40" i="2"/>
  <c r="Z40" i="2" s="1"/>
  <c r="Y260" i="2"/>
  <c r="Y179" i="2"/>
  <c r="Z179" i="2" s="1"/>
  <c r="Y400" i="2"/>
  <c r="Y517" i="2"/>
  <c r="Y17" i="2"/>
  <c r="Z17" i="2" s="1"/>
  <c r="Y696" i="2"/>
  <c r="Z697" i="2" s="1"/>
  <c r="Y636" i="2"/>
  <c r="Z636" i="2" s="1"/>
  <c r="Y616" i="2"/>
  <c r="Z616" i="2" s="1"/>
  <c r="Y416" i="2"/>
  <c r="Z417" i="2" s="1"/>
  <c r="Y256" i="2"/>
  <c r="Z256" i="2" s="1"/>
  <c r="Y236" i="2"/>
  <c r="Z236" i="2" s="1"/>
  <c r="Y176" i="2"/>
  <c r="Z176" i="2" s="1"/>
  <c r="Y180" i="2"/>
  <c r="Z652" i="2"/>
  <c r="AA652" i="2" s="1"/>
  <c r="Y465" i="2"/>
  <c r="Z466" i="2" s="1"/>
  <c r="Y25" i="2"/>
  <c r="Z32" i="2"/>
  <c r="Z251" i="2"/>
  <c r="AA251" i="2" s="1"/>
  <c r="Y571" i="2"/>
  <c r="Z571" i="2" s="1"/>
  <c r="Y464" i="2"/>
  <c r="Z464" i="2" s="1"/>
  <c r="Y351" i="2"/>
  <c r="Y425" i="2"/>
  <c r="Y128" i="2"/>
  <c r="Z128" i="2" s="1"/>
  <c r="AA128" i="2" s="1"/>
  <c r="Y546" i="2"/>
  <c r="Z546" i="2" s="1"/>
  <c r="Y426" i="2"/>
  <c r="Z423" i="2"/>
  <c r="AA423" i="2" s="1"/>
  <c r="Z103" i="2"/>
  <c r="AA103" i="2" s="1"/>
  <c r="Y424" i="2"/>
  <c r="Z424" i="2" s="1"/>
  <c r="Y85" i="2"/>
  <c r="Y718" i="2"/>
  <c r="Y698" i="2"/>
  <c r="Z698" i="2" s="1"/>
  <c r="AA698" i="2" s="1"/>
  <c r="Y638" i="2"/>
  <c r="Y618" i="2"/>
  <c r="Y578" i="2"/>
  <c r="Z579" i="2" s="1"/>
  <c r="Y558" i="2"/>
  <c r="Z559" i="2" s="1"/>
  <c r="Y538" i="2"/>
  <c r="Y518" i="2"/>
  <c r="Y498" i="2"/>
  <c r="Z498" i="2" s="1"/>
  <c r="Y478" i="2"/>
  <c r="Y438" i="2"/>
  <c r="Y398" i="2"/>
  <c r="Y338" i="2"/>
  <c r="Z338" i="2" s="1"/>
  <c r="Y278" i="2"/>
  <c r="Y717" i="2"/>
  <c r="Z717" i="2" s="1"/>
  <c r="AA717" i="2" s="1"/>
  <c r="Y677" i="2"/>
  <c r="Z677" i="2" s="1"/>
  <c r="AA677" i="2" s="1"/>
  <c r="Y637" i="2"/>
  <c r="Y617" i="2"/>
  <c r="Y597" i="2"/>
  <c r="Z597" i="2" s="1"/>
  <c r="Y557" i="2"/>
  <c r="Z557" i="2" s="1"/>
  <c r="AA557" i="2" s="1"/>
  <c r="Y537" i="2"/>
  <c r="Y437" i="2"/>
  <c r="Z437" i="2" s="1"/>
  <c r="AA437" i="2" s="1"/>
  <c r="Y397" i="2"/>
  <c r="Z397" i="2" s="1"/>
  <c r="AA397" i="2" s="1"/>
  <c r="Y377" i="2"/>
  <c r="Z378" i="2" s="1"/>
  <c r="Y277" i="2"/>
  <c r="Z277" i="2" s="1"/>
  <c r="Y237" i="2"/>
  <c r="Y217" i="2"/>
  <c r="Z218" i="2" s="1"/>
  <c r="AA218" i="2" s="1"/>
  <c r="Y157" i="2"/>
  <c r="Z157" i="2" s="1"/>
  <c r="Y137" i="2"/>
  <c r="Z137" i="2" s="1"/>
  <c r="AA137" i="2" s="1"/>
  <c r="Y97" i="2"/>
  <c r="Y7" i="2"/>
  <c r="Z7" i="2" s="1"/>
  <c r="Y577" i="2"/>
  <c r="Z577" i="2" s="1"/>
  <c r="AA577" i="2" s="1"/>
  <c r="Y117" i="2"/>
  <c r="Z117" i="2" s="1"/>
  <c r="AA117" i="2" s="1"/>
  <c r="Y658" i="2"/>
  <c r="Z659" i="2" s="1"/>
  <c r="AA659" i="2" s="1"/>
  <c r="Y657" i="2"/>
  <c r="Z657" i="2" s="1"/>
  <c r="AA657" i="2" s="1"/>
  <c r="Z219" i="2"/>
  <c r="Y19" i="2"/>
  <c r="Y678" i="2"/>
  <c r="Z679" i="2" s="1"/>
  <c r="Y598" i="2"/>
  <c r="Z599" i="2" s="1"/>
  <c r="AA599" i="2" s="1"/>
  <c r="Y358" i="2"/>
  <c r="Z359" i="2" s="1"/>
  <c r="Y318" i="2"/>
  <c r="Y298" i="2"/>
  <c r="Z298" i="2" s="1"/>
  <c r="AA298" i="2" s="1"/>
  <c r="Y258" i="2"/>
  <c r="Y238" i="2"/>
  <c r="Y158" i="2"/>
  <c r="Y138" i="2"/>
  <c r="Y118" i="2"/>
  <c r="Y98" i="2"/>
  <c r="Z99" i="2" s="1"/>
  <c r="Y78" i="2"/>
  <c r="Z79" i="2" s="1"/>
  <c r="Y58" i="2"/>
  <c r="Z59" i="2" s="1"/>
  <c r="Y38" i="2"/>
  <c r="Z38" i="2" s="1"/>
  <c r="AA38" i="2" s="1"/>
  <c r="Y18" i="2"/>
  <c r="Y477" i="2"/>
  <c r="Z477" i="2" s="1"/>
  <c r="AA477" i="2" s="1"/>
  <c r="Y357" i="2"/>
  <c r="Z357" i="2" s="1"/>
  <c r="Y317" i="2"/>
  <c r="Z317" i="2" s="1"/>
  <c r="AA317" i="2" s="1"/>
  <c r="Y257" i="2"/>
  <c r="Y197" i="2"/>
  <c r="Y35" i="2"/>
  <c r="Y15" i="2"/>
  <c r="Y714" i="2"/>
  <c r="Y694" i="2"/>
  <c r="Z695" i="2" s="1"/>
  <c r="AA695" i="2" s="1"/>
  <c r="Y674" i="2"/>
  <c r="Y634" i="2"/>
  <c r="Z635" i="2" s="1"/>
  <c r="Y614" i="2"/>
  <c r="Y594" i="2"/>
  <c r="Y554" i="2"/>
  <c r="Z555" i="2" s="1"/>
  <c r="AA555" i="2" s="1"/>
  <c r="Y534" i="2"/>
  <c r="Z534" i="2" s="1"/>
  <c r="Y514" i="2"/>
  <c r="Y494" i="2"/>
  <c r="Y474" i="2"/>
  <c r="Y454" i="2"/>
  <c r="Y434" i="2"/>
  <c r="Y414" i="2"/>
  <c r="Y394" i="2"/>
  <c r="Y374" i="2"/>
  <c r="Z374" i="2" s="1"/>
  <c r="Y354" i="2"/>
  <c r="Z355" i="2" s="1"/>
  <c r="Y314" i="2"/>
  <c r="Y294" i="2"/>
  <c r="Z295" i="2" s="1"/>
  <c r="Y274" i="2"/>
  <c r="Y254" i="2"/>
  <c r="Y234" i="2"/>
  <c r="Y194" i="2"/>
  <c r="Y174" i="2"/>
  <c r="Z175" i="2" s="1"/>
  <c r="AA175" i="2" s="1"/>
  <c r="Y154" i="2"/>
  <c r="Z155" i="2" s="1"/>
  <c r="AA155" i="2" s="1"/>
  <c r="Y134" i="2"/>
  <c r="Y114" i="2"/>
  <c r="Z114" i="2" s="1"/>
  <c r="AA114" i="2" s="1"/>
  <c r="Y94" i="2"/>
  <c r="Y74" i="2"/>
  <c r="Z74" i="2" s="1"/>
  <c r="AA74" i="2" s="1"/>
  <c r="Y54" i="2"/>
  <c r="Y34" i="2"/>
  <c r="Y14" i="2"/>
  <c r="Z14" i="2" s="1"/>
  <c r="Y713" i="2"/>
  <c r="Y693" i="2"/>
  <c r="Z693" i="2" s="1"/>
  <c r="Y673" i="2"/>
  <c r="Y633" i="2"/>
  <c r="Y613" i="2"/>
  <c r="Z613" i="2" s="1"/>
  <c r="Y593" i="2"/>
  <c r="Y553" i="2"/>
  <c r="Y513" i="2"/>
  <c r="Y493" i="2"/>
  <c r="Y473" i="2"/>
  <c r="Y453" i="2"/>
  <c r="Y433" i="2"/>
  <c r="Y413" i="2"/>
  <c r="Y393" i="2"/>
  <c r="Y353" i="2"/>
  <c r="Y313" i="2"/>
  <c r="Z313" i="2" s="1"/>
  <c r="Y293" i="2"/>
  <c r="Y273" i="2"/>
  <c r="Y253" i="2"/>
  <c r="Y193" i="2"/>
  <c r="Z193" i="2" s="1"/>
  <c r="Y173" i="2"/>
  <c r="Z173" i="2" s="1"/>
  <c r="Y153" i="2"/>
  <c r="Z153" i="2" s="1"/>
  <c r="Y133" i="2"/>
  <c r="Y93" i="2"/>
  <c r="Y53" i="2"/>
  <c r="Y33" i="2"/>
  <c r="Z33" i="2" s="1"/>
  <c r="AA33" i="2" s="1"/>
  <c r="Z13" i="2"/>
  <c r="AA13" i="2" s="1"/>
  <c r="Y712" i="2"/>
  <c r="Z712" i="2" s="1"/>
  <c r="AA712" i="2" s="1"/>
  <c r="Y672" i="2"/>
  <c r="Y632" i="2"/>
  <c r="Z612" i="2"/>
  <c r="AA612" i="2" s="1"/>
  <c r="Y592" i="2"/>
  <c r="Z592" i="2" s="1"/>
  <c r="AA592" i="2" s="1"/>
  <c r="Y572" i="2"/>
  <c r="Y552" i="2"/>
  <c r="Z552" i="2" s="1"/>
  <c r="Z532" i="2"/>
  <c r="AA532" i="2" s="1"/>
  <c r="Y512" i="2"/>
  <c r="Z512" i="2" s="1"/>
  <c r="AA512" i="2" s="1"/>
  <c r="Y492" i="2"/>
  <c r="Z492" i="2" s="1"/>
  <c r="AA492" i="2" s="1"/>
  <c r="Y472" i="2"/>
  <c r="Y452" i="2"/>
  <c r="Z452" i="2" s="1"/>
  <c r="Y432" i="2"/>
  <c r="Z432" i="2" s="1"/>
  <c r="AA432" i="2" s="1"/>
  <c r="Y412" i="2"/>
  <c r="Z412" i="2" s="1"/>
  <c r="AA412" i="2" s="1"/>
  <c r="Y392" i="2"/>
  <c r="Z392" i="2" s="1"/>
  <c r="AA392" i="2" s="1"/>
  <c r="Y372" i="2"/>
  <c r="Z373" i="2" s="1"/>
  <c r="Y352" i="2"/>
  <c r="Z332" i="2"/>
  <c r="Y57" i="2"/>
  <c r="Z57" i="2" s="1"/>
  <c r="Y292" i="2"/>
  <c r="Z292" i="2" s="1"/>
  <c r="AA292" i="2" s="1"/>
  <c r="Y232" i="2"/>
  <c r="Z233" i="2" s="1"/>
  <c r="Z152" i="2"/>
  <c r="AA152" i="2" s="1"/>
  <c r="Z72" i="2"/>
  <c r="AA72" i="2" s="1"/>
  <c r="Y231" i="2"/>
  <c r="Y710" i="2"/>
  <c r="Z711" i="2" s="1"/>
  <c r="Y650" i="2"/>
  <c r="Z650" i="2" s="1"/>
  <c r="AA650" i="2" s="1"/>
  <c r="Y430" i="2"/>
  <c r="Z431" i="2" s="1"/>
  <c r="Y350" i="2"/>
  <c r="Y190" i="2"/>
  <c r="Y130" i="2"/>
  <c r="Y90" i="2"/>
  <c r="Y631" i="2"/>
  <c r="Z631" i="2" s="1"/>
  <c r="Y10" i="2"/>
  <c r="Y689" i="2"/>
  <c r="Y669" i="2"/>
  <c r="Y629" i="2"/>
  <c r="Y529" i="2"/>
  <c r="Y429" i="2"/>
  <c r="Y369" i="2"/>
  <c r="Y309" i="2"/>
  <c r="Y249" i="2"/>
  <c r="Z250" i="2" s="1"/>
  <c r="Y189" i="2"/>
  <c r="Y109" i="2"/>
  <c r="Y9" i="2"/>
  <c r="Y688" i="2"/>
  <c r="Y608" i="2"/>
  <c r="Z608" i="2" s="1"/>
  <c r="AA608" i="2" s="1"/>
  <c r="Y508" i="2"/>
  <c r="Y108" i="2"/>
  <c r="Z108" i="2" s="1"/>
  <c r="Y8" i="2"/>
  <c r="Y547" i="2"/>
  <c r="Y507" i="2"/>
  <c r="Y287" i="2"/>
  <c r="Y247" i="2"/>
  <c r="Y187" i="2"/>
  <c r="Y686" i="2"/>
  <c r="Y526" i="2"/>
  <c r="Z366" i="2"/>
  <c r="Y286" i="2"/>
  <c r="Y226" i="2"/>
  <c r="Z227" i="2" s="1"/>
  <c r="Y725" i="2"/>
  <c r="Y565" i="2"/>
  <c r="Z565" i="2" s="1"/>
  <c r="AA565" i="2" s="1"/>
  <c r="Y525" i="2"/>
  <c r="Z525" i="2" s="1"/>
  <c r="AA525" i="2" s="1"/>
  <c r="Y245" i="2"/>
  <c r="Y624" i="2"/>
  <c r="Z624" i="2" s="1"/>
  <c r="Y184" i="2"/>
  <c r="Z184" i="2" s="1"/>
  <c r="AA184" i="2" s="1"/>
  <c r="Z105" i="2"/>
  <c r="Z104" i="2"/>
  <c r="Y527" i="2"/>
  <c r="Y684" i="2"/>
  <c r="Y523" i="2"/>
  <c r="Y446" i="2"/>
  <c r="Z447" i="2" s="1"/>
  <c r="AA447" i="2" s="1"/>
  <c r="Y311" i="2"/>
  <c r="Y66" i="2"/>
  <c r="Z66" i="2" s="1"/>
  <c r="AA66" i="2" s="1"/>
  <c r="Y272" i="2"/>
  <c r="Y252" i="2"/>
  <c r="Z252" i="2" s="1"/>
  <c r="AA252" i="2" s="1"/>
  <c r="Z212" i="2"/>
  <c r="AA212" i="2" s="1"/>
  <c r="Z172" i="2"/>
  <c r="AA172" i="2" s="1"/>
  <c r="Y132" i="2"/>
  <c r="Y92" i="2"/>
  <c r="Y52" i="2"/>
  <c r="Z52" i="2" s="1"/>
  <c r="Z419" i="2"/>
  <c r="AA419" i="2" s="1"/>
  <c r="Y471" i="2"/>
  <c r="Z471" i="2" s="1"/>
  <c r="Y371" i="2"/>
  <c r="Y271" i="2"/>
  <c r="Y111" i="2"/>
  <c r="Z112" i="2" s="1"/>
  <c r="AA112" i="2" s="1"/>
  <c r="Y191" i="2"/>
  <c r="Y11" i="2"/>
  <c r="Z12" i="2" s="1"/>
  <c r="Y670" i="2"/>
  <c r="Y410" i="2"/>
  <c r="Y370" i="2"/>
  <c r="Y310" i="2"/>
  <c r="Y290" i="2"/>
  <c r="Y230" i="2"/>
  <c r="Y210" i="2"/>
  <c r="Y170" i="2"/>
  <c r="Y110" i="2"/>
  <c r="Y70" i="2"/>
  <c r="Y709" i="2"/>
  <c r="Y449" i="2"/>
  <c r="Y409" i="2"/>
  <c r="Y389" i="2"/>
  <c r="Y349" i="2"/>
  <c r="Y329" i="2"/>
  <c r="Y289" i="2"/>
  <c r="Y269" i="2"/>
  <c r="Y229" i="2"/>
  <c r="Y209" i="2"/>
  <c r="Y169" i="2"/>
  <c r="Y149" i="2"/>
  <c r="Y129" i="2"/>
  <c r="Y89" i="2"/>
  <c r="Y69" i="2"/>
  <c r="Y49" i="2"/>
  <c r="Y91" i="2"/>
  <c r="Y708" i="2"/>
  <c r="Z708" i="2" s="1"/>
  <c r="Y668" i="2"/>
  <c r="Z668" i="2" s="1"/>
  <c r="Y648" i="2"/>
  <c r="Y628" i="2"/>
  <c r="Y588" i="2"/>
  <c r="Y568" i="2"/>
  <c r="Z569" i="2" s="1"/>
  <c r="Y548" i="2"/>
  <c r="Y528" i="2"/>
  <c r="Y488" i="2"/>
  <c r="Z488" i="2" s="1"/>
  <c r="Y468" i="2"/>
  <c r="Z468" i="2" s="1"/>
  <c r="Y448" i="2"/>
  <c r="Z448" i="2" s="1"/>
  <c r="Y428" i="2"/>
  <c r="Z428" i="2" s="1"/>
  <c r="AA428" i="2" s="1"/>
  <c r="Y388" i="2"/>
  <c r="Y368" i="2"/>
  <c r="Z368" i="2" s="1"/>
  <c r="Y348" i="2"/>
  <c r="Z348" i="2" s="1"/>
  <c r="Y328" i="2"/>
  <c r="Z328" i="2" s="1"/>
  <c r="AA328" i="2" s="1"/>
  <c r="Y308" i="2"/>
  <c r="Z308" i="2" s="1"/>
  <c r="Y288" i="2"/>
  <c r="Y268" i="2"/>
  <c r="Z268" i="2" s="1"/>
  <c r="Y248" i="2"/>
  <c r="Y228" i="2"/>
  <c r="Z228" i="2" s="1"/>
  <c r="Y208" i="2"/>
  <c r="Y188" i="2"/>
  <c r="Y168" i="2"/>
  <c r="Y148" i="2"/>
  <c r="Z148" i="2" s="1"/>
  <c r="Y88" i="2"/>
  <c r="Y68" i="2"/>
  <c r="Y48" i="2"/>
  <c r="Z48" i="2" s="1"/>
  <c r="Y687" i="2"/>
  <c r="Y647" i="2"/>
  <c r="Y627" i="2"/>
  <c r="Y587" i="2"/>
  <c r="Y567" i="2"/>
  <c r="Y407" i="2"/>
  <c r="Y387" i="2"/>
  <c r="Z327" i="2"/>
  <c r="Z307" i="2"/>
  <c r="AA307" i="2" s="1"/>
  <c r="Y207" i="2"/>
  <c r="Y167" i="2"/>
  <c r="Z167" i="2" s="1"/>
  <c r="Y87" i="2"/>
  <c r="Z87" i="2" s="1"/>
  <c r="AA87" i="2" s="1"/>
  <c r="Y706" i="2"/>
  <c r="Y646" i="2"/>
  <c r="Y506" i="2"/>
  <c r="Y406" i="2"/>
  <c r="Z406" i="2" s="1"/>
  <c r="AA406" i="2" s="1"/>
  <c r="Y246" i="2"/>
  <c r="Y206" i="2"/>
  <c r="Z206" i="2" s="1"/>
  <c r="Y186" i="2"/>
  <c r="Z80" i="2"/>
  <c r="AA80" i="2" s="1"/>
  <c r="Y705" i="2"/>
  <c r="Y685" i="2"/>
  <c r="Y645" i="2"/>
  <c r="Y625" i="2"/>
  <c r="Y505" i="2"/>
  <c r="Y445" i="2"/>
  <c r="Z445" i="2" s="1"/>
  <c r="Y225" i="2"/>
  <c r="Y185" i="2"/>
  <c r="Y644" i="2"/>
  <c r="Z644" i="2" s="1"/>
  <c r="AA644" i="2" s="1"/>
  <c r="Y384" i="2"/>
  <c r="Y324" i="2"/>
  <c r="Y164" i="2"/>
  <c r="Y403" i="2"/>
  <c r="Y386" i="2"/>
  <c r="Y683" i="2"/>
  <c r="Y385" i="2"/>
  <c r="Y67" i="2"/>
  <c r="Y224" i="2"/>
  <c r="Z224" i="2" s="1"/>
  <c r="Y586" i="2"/>
  <c r="Y443" i="2"/>
  <c r="Y675" i="2"/>
  <c r="Z655" i="2"/>
  <c r="Y595" i="2"/>
  <c r="Z596" i="2" s="1"/>
  <c r="Z576" i="2"/>
  <c r="AA576" i="2" s="1"/>
  <c r="Z575" i="2"/>
  <c r="AA575" i="2" s="1"/>
  <c r="Y515" i="2"/>
  <c r="Y495" i="2"/>
  <c r="Y475" i="2"/>
  <c r="Z476" i="2" s="1"/>
  <c r="Y455" i="2"/>
  <c r="Z436" i="2"/>
  <c r="AA436" i="2" s="1"/>
  <c r="Y395" i="2"/>
  <c r="Y375" i="2"/>
  <c r="Z335" i="2"/>
  <c r="Y275" i="2"/>
  <c r="Y215" i="2"/>
  <c r="Z216" i="2" s="1"/>
  <c r="AA216" i="2" s="1"/>
  <c r="Y195" i="2"/>
  <c r="Y135" i="2"/>
  <c r="Z136" i="2" s="1"/>
  <c r="Y115" i="2"/>
  <c r="Y75" i="2"/>
  <c r="Z420" i="2"/>
  <c r="Y163" i="2"/>
  <c r="Y36" i="2"/>
  <c r="Y323" i="2"/>
  <c r="Y143" i="2"/>
  <c r="Y83" i="2"/>
  <c r="Y63" i="2"/>
  <c r="Y722" i="2"/>
  <c r="Y662" i="2"/>
  <c r="Y642" i="2"/>
  <c r="Y622" i="2"/>
  <c r="Y602" i="2"/>
  <c r="Y522" i="2"/>
  <c r="Y362" i="2"/>
  <c r="Y342" i="2"/>
  <c r="Z343" i="2" s="1"/>
  <c r="AA343" i="2" s="1"/>
  <c r="Y162" i="2"/>
  <c r="Y383" i="2"/>
  <c r="Z383" i="2" s="1"/>
  <c r="AA383" i="2" s="1"/>
  <c r="Z620" i="2"/>
  <c r="Y536" i="2"/>
  <c r="Z536" i="2" s="1"/>
  <c r="Y516" i="2"/>
  <c r="Y496" i="2"/>
  <c r="Z497" i="2" s="1"/>
  <c r="AA497" i="2" s="1"/>
  <c r="Z356" i="2"/>
  <c r="Y96" i="2"/>
  <c r="Z96" i="2" s="1"/>
  <c r="AA96" i="2" s="1"/>
  <c r="Z459" i="2"/>
  <c r="Y76" i="2"/>
  <c r="Z77" i="2" s="1"/>
  <c r="AA77" i="2" s="1"/>
  <c r="Y22" i="2"/>
  <c r="Z22" i="2" s="1"/>
  <c r="AA22" i="2" s="1"/>
  <c r="Z701" i="2"/>
  <c r="Z502" i="2"/>
  <c r="AA502" i="2" s="1"/>
  <c r="Z221" i="2"/>
  <c r="Z621" i="2"/>
  <c r="AA621" i="2" s="1"/>
  <c r="Z361" i="2"/>
  <c r="AA361" i="2" s="1"/>
  <c r="Z321" i="2"/>
  <c r="Z379" i="2"/>
  <c r="AA379" i="2" s="1"/>
  <c r="Z280" i="2"/>
  <c r="Z550" i="2"/>
  <c r="Z591" i="2"/>
  <c r="Z73" i="2"/>
  <c r="Z442" i="2"/>
  <c r="Z102" i="2"/>
  <c r="Z511" i="2"/>
  <c r="Z283" i="2"/>
  <c r="Z360" i="2"/>
  <c r="Z151" i="2"/>
  <c r="Z223" i="2"/>
  <c r="Z501" i="2"/>
  <c r="Z574" i="2"/>
  <c r="Z551" i="2"/>
  <c r="Z503" i="2"/>
  <c r="AA146" i="2"/>
  <c r="Z653" i="2"/>
  <c r="Z333" i="2"/>
  <c r="Z113" i="2"/>
  <c r="Z491" i="2"/>
  <c r="Z124" i="2"/>
  <c r="Z520" i="2"/>
  <c r="Z300" i="2"/>
  <c r="Z296" i="2"/>
  <c r="Z199" i="2"/>
  <c r="Z156" i="2"/>
  <c r="Z716" i="2"/>
  <c r="Z656" i="2"/>
  <c r="Z556" i="2"/>
  <c r="Z336" i="2"/>
  <c r="Z316" i="2"/>
  <c r="Z56" i="2"/>
  <c r="Z600" i="2"/>
  <c r="Z27" i="2"/>
  <c r="Z125" i="2"/>
  <c r="AB126" i="2" s="1"/>
  <c r="Z44" i="2"/>
  <c r="AK360" i="2" l="1"/>
  <c r="AJ10" i="2"/>
  <c r="AB29" i="2"/>
  <c r="AK361" i="2"/>
  <c r="AK421" i="2"/>
  <c r="AK602" i="2"/>
  <c r="AK665" i="2"/>
  <c r="AJ656" i="2"/>
  <c r="AK464" i="2"/>
  <c r="AJ343" i="2"/>
  <c r="AJ308" i="2"/>
  <c r="AK506" i="2"/>
  <c r="AK481" i="2"/>
  <c r="AJ22" i="2"/>
  <c r="AJ346" i="2"/>
  <c r="AJ38" i="2"/>
  <c r="AJ21" i="2"/>
  <c r="AB306" i="2"/>
  <c r="AB327" i="2"/>
  <c r="AB30" i="2"/>
  <c r="AB146" i="2"/>
  <c r="AK16" i="2"/>
  <c r="AK539" i="2"/>
  <c r="AB606" i="2"/>
  <c r="AJ168" i="2"/>
  <c r="AJ616" i="2"/>
  <c r="AJ100" i="2"/>
  <c r="AA606" i="2"/>
  <c r="AB545" i="2"/>
  <c r="AK662" i="2"/>
  <c r="AK89" i="2"/>
  <c r="AK234" i="2"/>
  <c r="AK620" i="2"/>
  <c r="AK454" i="2"/>
  <c r="AK180" i="2"/>
  <c r="AJ176" i="2"/>
  <c r="AJ537" i="2"/>
  <c r="AK313" i="2"/>
  <c r="AJ67" i="2"/>
  <c r="AK581" i="2"/>
  <c r="AJ159" i="2"/>
  <c r="AJ106" i="2"/>
  <c r="AB106" i="2"/>
  <c r="AJ510" i="2"/>
  <c r="AJ582" i="2"/>
  <c r="AJ368" i="2"/>
  <c r="AJ615" i="2"/>
  <c r="AK489" i="2"/>
  <c r="AJ201" i="2"/>
  <c r="AJ209" i="2"/>
  <c r="AK411" i="2"/>
  <c r="AJ577" i="2"/>
  <c r="AK147" i="2"/>
  <c r="AK266" i="2"/>
  <c r="AJ452" i="2"/>
  <c r="AK87" i="2"/>
  <c r="AK170" i="2"/>
  <c r="AK605" i="2"/>
  <c r="AK658" i="2"/>
  <c r="AK185" i="2"/>
  <c r="AJ175" i="2"/>
  <c r="AK323" i="2"/>
  <c r="AK582" i="2"/>
  <c r="AJ242" i="2"/>
  <c r="AK450" i="2"/>
  <c r="AK511" i="2"/>
  <c r="AJ547" i="2"/>
  <c r="AK164" i="2"/>
  <c r="AJ129" i="2"/>
  <c r="AK120" i="2"/>
  <c r="AK63" i="2"/>
  <c r="AK577" i="2"/>
  <c r="AJ378" i="2"/>
  <c r="AK625" i="2"/>
  <c r="AJ625" i="2"/>
  <c r="AJ152" i="2"/>
  <c r="AK546" i="2"/>
  <c r="AK375" i="2"/>
  <c r="AB641" i="2"/>
  <c r="AK371" i="2"/>
  <c r="AK24" i="2"/>
  <c r="AA305" i="2"/>
  <c r="AJ667" i="2"/>
  <c r="AK613" i="2"/>
  <c r="AK652" i="2"/>
  <c r="AK210" i="2"/>
  <c r="AJ634" i="2"/>
  <c r="AK294" i="2"/>
  <c r="AK293" i="2"/>
  <c r="AK220" i="2"/>
  <c r="AK303" i="2"/>
  <c r="AK169" i="2"/>
  <c r="AK328" i="2"/>
  <c r="AJ64" i="2"/>
  <c r="AK638" i="2"/>
  <c r="AK133" i="2"/>
  <c r="AK405" i="2"/>
  <c r="AJ403" i="2"/>
  <c r="AJ445" i="2"/>
  <c r="AK413" i="2"/>
  <c r="AK236" i="2"/>
  <c r="AB581" i="2"/>
  <c r="AK64" i="2"/>
  <c r="AK594" i="2"/>
  <c r="AK380" i="2"/>
  <c r="AB48" i="2"/>
  <c r="AK530" i="2"/>
  <c r="AJ68" i="2"/>
  <c r="AJ148" i="2"/>
  <c r="AK70" i="2"/>
  <c r="AJ316" i="2"/>
  <c r="AJ360" i="2"/>
  <c r="AK471" i="2"/>
  <c r="AJ142" i="2"/>
  <c r="AJ626" i="2"/>
  <c r="AK129" i="2"/>
  <c r="AK288" i="2"/>
  <c r="AK442" i="2"/>
  <c r="AK587" i="2"/>
  <c r="AK521" i="2"/>
  <c r="AB605" i="2"/>
  <c r="Z35" i="2"/>
  <c r="AA35" i="2" s="1"/>
  <c r="AB305" i="2"/>
  <c r="AJ624" i="2"/>
  <c r="AJ210" i="2"/>
  <c r="AK655" i="2"/>
  <c r="AJ590" i="2"/>
  <c r="AJ449" i="2"/>
  <c r="AJ89" i="2"/>
  <c r="AK272" i="2"/>
  <c r="AJ644" i="2"/>
  <c r="AJ312" i="2"/>
  <c r="AK435" i="2"/>
  <c r="AK173" i="2"/>
  <c r="AK172" i="2"/>
  <c r="AJ340" i="2"/>
  <c r="AK720" i="2"/>
  <c r="AK715" i="2"/>
  <c r="AJ390" i="2"/>
  <c r="AK230" i="2"/>
  <c r="AK451" i="2"/>
  <c r="AJ501" i="2"/>
  <c r="AK675" i="2"/>
  <c r="AJ635" i="2"/>
  <c r="AK268" i="2"/>
  <c r="AJ200" i="2"/>
  <c r="AJ157" i="2"/>
  <c r="AK687" i="2"/>
  <c r="AJ153" i="2"/>
  <c r="AJ525" i="2"/>
  <c r="AJ435" i="2"/>
  <c r="AK273" i="2"/>
  <c r="AJ583" i="2"/>
  <c r="AK574" i="2"/>
  <c r="AJ385" i="2"/>
  <c r="AJ505" i="2"/>
  <c r="AK381" i="2"/>
  <c r="AK398" i="2"/>
  <c r="AK84" i="2"/>
  <c r="AK281" i="2"/>
  <c r="AK353" i="2"/>
  <c r="AK80" i="2"/>
  <c r="AK341" i="2"/>
  <c r="AJ13" i="2"/>
  <c r="AK491" i="2"/>
  <c r="AK45" i="2"/>
  <c r="AK609" i="2"/>
  <c r="AK209" i="2"/>
  <c r="AK240" i="2"/>
  <c r="AJ419" i="2"/>
  <c r="AK177" i="2"/>
  <c r="AJ25" i="2"/>
  <c r="AJ240" i="2"/>
  <c r="AK160" i="2"/>
  <c r="AK567" i="2"/>
  <c r="AK65" i="2"/>
  <c r="AK186" i="2"/>
  <c r="AK554" i="2"/>
  <c r="AK337" i="2"/>
  <c r="AK558" i="2"/>
  <c r="AK593" i="2"/>
  <c r="AK333" i="2"/>
  <c r="AK571" i="2"/>
  <c r="AK250" i="2"/>
  <c r="AK327" i="2"/>
  <c r="AK56" i="2"/>
  <c r="AK467" i="2"/>
  <c r="AK612" i="2"/>
  <c r="AJ253" i="2"/>
  <c r="AK618" i="2"/>
  <c r="AJ349" i="2"/>
  <c r="AJ599" i="2"/>
  <c r="AJ567" i="2"/>
  <c r="AK484" i="2"/>
  <c r="AJ641" i="2"/>
  <c r="AJ388" i="2"/>
  <c r="AJ105" i="2"/>
  <c r="AJ104" i="2"/>
  <c r="AJ404" i="2"/>
  <c r="AJ700" i="2"/>
  <c r="AJ467" i="2"/>
  <c r="AJ668" i="2"/>
  <c r="AK241" i="2"/>
  <c r="AJ238" i="2"/>
  <c r="AK682" i="2"/>
  <c r="AK610" i="2"/>
  <c r="AK362" i="2"/>
  <c r="AK705" i="2"/>
  <c r="AK38" i="2"/>
  <c r="AJ442" i="2"/>
  <c r="AK672" i="2"/>
  <c r="AK324" i="2"/>
  <c r="AK712" i="2"/>
  <c r="AK504" i="2"/>
  <c r="AJ594" i="2"/>
  <c r="AK498" i="2"/>
  <c r="AK486" i="2"/>
  <c r="AK259" i="2"/>
  <c r="AK107" i="2"/>
  <c r="AK700" i="2"/>
  <c r="AK205" i="2"/>
  <c r="AK426" i="2"/>
  <c r="AK154" i="2"/>
  <c r="AJ73" i="2"/>
  <c r="AJ395" i="2"/>
  <c r="AK113" i="2"/>
  <c r="AK269" i="2"/>
  <c r="AK28" i="2"/>
  <c r="AJ557" i="2"/>
  <c r="AK606" i="2"/>
  <c r="AK482" i="2"/>
  <c r="AJ684" i="2"/>
  <c r="Z237" i="2"/>
  <c r="AA237" i="2" s="1"/>
  <c r="AK94" i="2"/>
  <c r="AK503" i="2"/>
  <c r="AK187" i="2"/>
  <c r="AJ122" i="2"/>
  <c r="AJ233" i="2"/>
  <c r="AK681" i="2"/>
  <c r="AJ610" i="2"/>
  <c r="AK711" i="2"/>
  <c r="AK455" i="2"/>
  <c r="AK459" i="2"/>
  <c r="AK198" i="2"/>
  <c r="AK692" i="2"/>
  <c r="AK676" i="2"/>
  <c r="AK181" i="2"/>
  <c r="AK402" i="2"/>
  <c r="AK622" i="2"/>
  <c r="AJ53" i="2"/>
  <c r="AJ375" i="2"/>
  <c r="AK535" i="2"/>
  <c r="AK91" i="2"/>
  <c r="AJ204" i="2"/>
  <c r="AK408" i="2"/>
  <c r="AK495" i="2"/>
  <c r="AJ703" i="2"/>
  <c r="AJ109" i="2"/>
  <c r="AK657" i="2"/>
  <c r="AK701" i="2"/>
  <c r="AK190" i="2"/>
  <c r="AJ463" i="2"/>
  <c r="AJ43" i="2"/>
  <c r="AB541" i="2"/>
  <c r="AJ26" i="2"/>
  <c r="AK307" i="2"/>
  <c r="AJ114" i="2"/>
  <c r="AK392" i="2"/>
  <c r="AJ147" i="2"/>
  <c r="AK25" i="2"/>
  <c r="AK71" i="2"/>
  <c r="AK626" i="2"/>
  <c r="AK590" i="2"/>
  <c r="AK122" i="2"/>
  <c r="AK639" i="2"/>
  <c r="AK677" i="2"/>
  <c r="AK416" i="2"/>
  <c r="AK415" i="2"/>
  <c r="AK432" i="2"/>
  <c r="AK142" i="2"/>
  <c r="AK635" i="2"/>
  <c r="AK632" i="2"/>
  <c r="AK47" i="2"/>
  <c r="AJ15" i="2"/>
  <c r="AK310" i="2"/>
  <c r="AJ524" i="2"/>
  <c r="AK377" i="2"/>
  <c r="AK598" i="2"/>
  <c r="AK104" i="2"/>
  <c r="AK363" i="2"/>
  <c r="AK513" i="2"/>
  <c r="AK67" i="2"/>
  <c r="AK629" i="2"/>
  <c r="AK229" i="2"/>
  <c r="AJ184" i="2"/>
  <c r="AK388" i="2"/>
  <c r="AJ391" i="2"/>
  <c r="AJ260" i="2"/>
  <c r="AK318" i="2"/>
  <c r="AJ234" i="2"/>
  <c r="AA304" i="2"/>
  <c r="Z266" i="2"/>
  <c r="AA266" i="2" s="1"/>
  <c r="AA127" i="2"/>
  <c r="AB667" i="2"/>
  <c r="AK683" i="2"/>
  <c r="AK93" i="2"/>
  <c r="AJ160" i="2"/>
  <c r="AJ336" i="2"/>
  <c r="AA544" i="2"/>
  <c r="AK673" i="2"/>
  <c r="AK290" i="2"/>
  <c r="AK235" i="2"/>
  <c r="AK492" i="2"/>
  <c r="AK714" i="2"/>
  <c r="AK300" i="2"/>
  <c r="AK199" i="2"/>
  <c r="AK410" i="2"/>
  <c r="AK465" i="2"/>
  <c r="AK473" i="2"/>
  <c r="AK342" i="2"/>
  <c r="AJ11" i="2"/>
  <c r="AK460" i="2"/>
  <c r="AK490" i="2"/>
  <c r="AK524" i="2"/>
  <c r="AK32" i="2"/>
  <c r="AK445" i="2"/>
  <c r="AJ552" i="2"/>
  <c r="AJ30" i="2"/>
  <c r="AJ295" i="2"/>
  <c r="AA147" i="2"/>
  <c r="AJ96" i="2"/>
  <c r="AK217" i="2"/>
  <c r="AJ302" i="2"/>
  <c r="AK274" i="2"/>
  <c r="AK202" i="2"/>
  <c r="AJ121" i="2"/>
  <c r="AK386" i="2"/>
  <c r="AK695" i="2"/>
  <c r="AK74" i="2"/>
  <c r="AK437" i="2"/>
  <c r="AK472" i="2"/>
  <c r="AJ409" i="2"/>
  <c r="AJ82" i="2"/>
  <c r="AK399" i="2"/>
  <c r="AJ629" i="2"/>
  <c r="AK193" i="2"/>
  <c r="AJ434" i="2"/>
  <c r="AK279" i="2"/>
  <c r="AK500" i="2"/>
  <c r="AJ541" i="2"/>
  <c r="AK719" i="2"/>
  <c r="AK275" i="2"/>
  <c r="AJ263" i="2"/>
  <c r="AJ345" i="2"/>
  <c r="AK549" i="2"/>
  <c r="AK149" i="2"/>
  <c r="AK308" i="2"/>
  <c r="AK175" i="2"/>
  <c r="AK617" i="2"/>
  <c r="AK684" i="2"/>
  <c r="AJ533" i="2"/>
  <c r="AJ12" i="2"/>
  <c r="AJ164" i="2"/>
  <c r="AJ8" i="2"/>
  <c r="AK39" i="2"/>
  <c r="AJ97" i="2"/>
  <c r="AJ560" i="2"/>
  <c r="AJ237" i="2"/>
  <c r="AK167" i="2"/>
  <c r="AK50" i="2"/>
  <c r="AJ322" i="2"/>
  <c r="AK46" i="2"/>
  <c r="AK449" i="2"/>
  <c r="AK440" i="2"/>
  <c r="AJ458" i="2"/>
  <c r="AJ723" i="2"/>
  <c r="AK651" i="2"/>
  <c r="AK561" i="2"/>
  <c r="AA28" i="2"/>
  <c r="AK331" i="2"/>
  <c r="AJ40" i="2"/>
  <c r="AB28" i="2"/>
  <c r="AK196" i="2"/>
  <c r="AK85" i="2"/>
  <c r="AJ500" i="2"/>
  <c r="AJ266" i="2"/>
  <c r="AK20" i="2"/>
  <c r="AJ417" i="2"/>
  <c r="AK718" i="2"/>
  <c r="AK139" i="2"/>
  <c r="AK603" i="2"/>
  <c r="AJ37" i="2"/>
  <c r="AJ294" i="2"/>
  <c r="AK585" i="2"/>
  <c r="AK291" i="2"/>
  <c r="AK588" i="2"/>
  <c r="AK656" i="2"/>
  <c r="AK368" i="2"/>
  <c r="AK189" i="2"/>
  <c r="AJ290" i="2"/>
  <c r="AB179" i="2"/>
  <c r="AJ228" i="2"/>
  <c r="AJ87" i="2"/>
  <c r="AJ357" i="2"/>
  <c r="AJ172" i="2"/>
  <c r="AK311" i="2"/>
  <c r="AJ103" i="2"/>
  <c r="AK433" i="2"/>
  <c r="AJ401" i="2"/>
  <c r="AK119" i="2"/>
  <c r="AJ465" i="2"/>
  <c r="AJ215" i="2"/>
  <c r="AK153" i="2"/>
  <c r="AK237" i="2"/>
  <c r="AK466" i="2"/>
  <c r="AJ659" i="2"/>
  <c r="Z177" i="2"/>
  <c r="AA177" i="2" s="1"/>
  <c r="AK118" i="2"/>
  <c r="AK9" i="2"/>
  <c r="AJ507" i="2"/>
  <c r="AJ706" i="2"/>
  <c r="AJ303" i="2"/>
  <c r="AJ90" i="2"/>
  <c r="AJ329" i="2"/>
  <c r="AJ124" i="2"/>
  <c r="AJ363" i="2"/>
  <c r="AK474" i="2"/>
  <c r="AK134" i="2"/>
  <c r="AK621" i="2"/>
  <c r="AJ319" i="2"/>
  <c r="AK182" i="2"/>
  <c r="AJ134" i="2"/>
  <c r="AK661" i="2"/>
  <c r="AK79" i="2"/>
  <c r="AK578" i="2"/>
  <c r="AJ448" i="2"/>
  <c r="AJ717" i="2"/>
  <c r="AJ246" i="2"/>
  <c r="AK282" i="2"/>
  <c r="AJ61" i="2"/>
  <c r="AK372" i="2"/>
  <c r="AK540" i="2"/>
  <c r="AK354" i="2"/>
  <c r="AK575" i="2"/>
  <c r="AK302" i="2"/>
  <c r="AK541" i="2"/>
  <c r="AK97" i="2"/>
  <c r="AK691" i="2"/>
  <c r="AK245" i="2"/>
  <c r="AJ185" i="2"/>
  <c r="AK389" i="2"/>
  <c r="AK548" i="2"/>
  <c r="AK148" i="2"/>
  <c r="AJ548" i="2"/>
  <c r="AJ65" i="2"/>
  <c r="AK238" i="2"/>
  <c r="AJ258" i="2"/>
  <c r="AK23" i="2"/>
  <c r="AJ520" i="2"/>
  <c r="AJ119" i="2"/>
  <c r="AK529" i="2"/>
  <c r="AK470" i="2"/>
  <c r="AK533" i="2"/>
  <c r="AK396" i="2"/>
  <c r="AK299" i="2"/>
  <c r="AJ367" i="2"/>
  <c r="AJ115" i="2"/>
  <c r="AK566" i="2"/>
  <c r="AK62" i="2"/>
  <c r="AJ286" i="2"/>
  <c r="AJ317" i="2"/>
  <c r="AK143" i="2"/>
  <c r="AK703" i="2"/>
  <c r="AK702" i="2"/>
  <c r="AK51" i="2"/>
  <c r="AK518" i="2"/>
  <c r="AJ694" i="2"/>
  <c r="AK251" i="2"/>
  <c r="AK315" i="2"/>
  <c r="AJ444" i="2"/>
  <c r="AK512" i="2"/>
  <c r="AJ672" i="2"/>
  <c r="AJ218" i="2"/>
  <c r="AK330" i="2"/>
  <c r="AK551" i="2"/>
  <c r="AK57" i="2"/>
  <c r="AK278" i="2"/>
  <c r="AK519" i="2"/>
  <c r="AK75" i="2"/>
  <c r="AK667" i="2"/>
  <c r="AK223" i="2"/>
  <c r="AK369" i="2"/>
  <c r="AK528" i="2"/>
  <c r="AK128" i="2"/>
  <c r="AJ553" i="2"/>
  <c r="AK176" i="2"/>
  <c r="AK555" i="2"/>
  <c r="AK364" i="2"/>
  <c r="AK156" i="2"/>
  <c r="AK132" i="2"/>
  <c r="AK559" i="2"/>
  <c r="AK263" i="2"/>
  <c r="AJ686" i="2"/>
  <c r="AJ655" i="2"/>
  <c r="AJ658" i="2"/>
  <c r="AJ611" i="2"/>
  <c r="AK126" i="2"/>
  <c r="AK424" i="2"/>
  <c r="AK90" i="2"/>
  <c r="AJ562" i="2"/>
  <c r="AJ252" i="2"/>
  <c r="AB368" i="2"/>
  <c r="Z169" i="2"/>
  <c r="AA169" i="2" s="1"/>
  <c r="Z670" i="2"/>
  <c r="AA670" i="2" s="1"/>
  <c r="AK159" i="2"/>
  <c r="AK346" i="2"/>
  <c r="AK595" i="2"/>
  <c r="AK536" i="2"/>
  <c r="AK95" i="2"/>
  <c r="AK22" i="2"/>
  <c r="AK216" i="2"/>
  <c r="AK507" i="2"/>
  <c r="AK8" i="2"/>
  <c r="AJ254" i="2"/>
  <c r="AK96" i="2"/>
  <c r="AK664" i="2"/>
  <c r="AK461" i="2"/>
  <c r="AJ697" i="2"/>
  <c r="AJ671" i="2"/>
  <c r="AJ192" i="2"/>
  <c r="AK221" i="2"/>
  <c r="AK258" i="2"/>
  <c r="AJ169" i="2"/>
  <c r="AJ651" i="2"/>
  <c r="AK525" i="2"/>
  <c r="AK33" i="2"/>
  <c r="AJ337" i="2"/>
  <c r="AK349" i="2"/>
  <c r="AJ306" i="2"/>
  <c r="AK508" i="2"/>
  <c r="AK121" i="2"/>
  <c r="AK144" i="2"/>
  <c r="AK81" i="2"/>
  <c r="AJ664" i="2"/>
  <c r="AJ666" i="2"/>
  <c r="AK320" i="2"/>
  <c r="AJ460" i="2"/>
  <c r="AJ647" i="2"/>
  <c r="AJ183" i="2"/>
  <c r="AK634" i="2"/>
  <c r="AK515" i="2"/>
  <c r="AJ19" i="2"/>
  <c r="AJ165" i="2"/>
  <c r="AJ426" i="2"/>
  <c r="AK59" i="2"/>
  <c r="AK317" i="2"/>
  <c r="AK374" i="2"/>
  <c r="AJ638" i="2"/>
  <c r="AK560" i="2"/>
  <c r="AJ328" i="2"/>
  <c r="AK640" i="2"/>
  <c r="AK61" i="2"/>
  <c r="AJ283" i="2"/>
  <c r="AK663" i="2"/>
  <c r="AK604" i="2"/>
  <c r="AK13" i="2"/>
  <c r="AJ698" i="2"/>
  <c r="AK483" i="2"/>
  <c r="AK304" i="2"/>
  <c r="AK254" i="2"/>
  <c r="AK497" i="2"/>
  <c r="AK53" i="2"/>
  <c r="AJ475" i="2"/>
  <c r="AK645" i="2"/>
  <c r="AK201" i="2"/>
  <c r="AK108" i="2"/>
  <c r="AJ721" i="2"/>
  <c r="AK642" i="2"/>
  <c r="AK494" i="2"/>
  <c r="AK35" i="2"/>
  <c r="AK242" i="2"/>
  <c r="AK611" i="2"/>
  <c r="AK706" i="2"/>
  <c r="AJ506" i="2"/>
  <c r="AK522" i="2"/>
  <c r="AJ330" i="2"/>
  <c r="AK21" i="2"/>
  <c r="AK146" i="2"/>
  <c r="AJ28" i="2"/>
  <c r="AJ149" i="2"/>
  <c r="AK499" i="2"/>
  <c r="AJ593" i="2"/>
  <c r="AK370" i="2"/>
  <c r="AK686" i="2"/>
  <c r="AK366" i="2"/>
  <c r="AK647" i="2"/>
  <c r="AJ249" i="2"/>
  <c r="AK407" i="2"/>
  <c r="AK557" i="2"/>
  <c r="AK669" i="2"/>
  <c r="AK671" i="2"/>
  <c r="AK428" i="2"/>
  <c r="AK493" i="2"/>
  <c r="AJ189" i="2"/>
  <c r="AJ464" i="2"/>
  <c r="AK721" i="2"/>
  <c r="AJ372" i="2"/>
  <c r="AJ712" i="2"/>
  <c r="AK446" i="2"/>
  <c r="AK150" i="2"/>
  <c r="AK693" i="2"/>
  <c r="AK191" i="2"/>
  <c r="AK463" i="2"/>
  <c r="AK462" i="2"/>
  <c r="AJ470" i="2"/>
  <c r="AK659" i="2"/>
  <c r="AK77" i="2"/>
  <c r="AJ36" i="2"/>
  <c r="AK338" i="2"/>
  <c r="AJ546" i="2"/>
  <c r="AK130" i="2"/>
  <c r="AK385" i="2"/>
  <c r="AK649" i="2"/>
  <c r="AK249" i="2"/>
  <c r="AK277" i="2"/>
  <c r="AK505" i="2"/>
  <c r="AJ707" i="2"/>
  <c r="AK441" i="2"/>
  <c r="AJ257" i="2"/>
  <c r="AK643" i="2"/>
  <c r="AJ725" i="2"/>
  <c r="AK707" i="2"/>
  <c r="AK383" i="2"/>
  <c r="AK520" i="2"/>
  <c r="AK332" i="2"/>
  <c r="AK517" i="2"/>
  <c r="AK600" i="2"/>
  <c r="AK106" i="2"/>
  <c r="AK550" i="2"/>
  <c r="AK319" i="2"/>
  <c r="AJ309" i="2"/>
  <c r="AK589" i="2"/>
  <c r="AK348" i="2"/>
  <c r="AJ427" i="2"/>
  <c r="AK100" i="2"/>
  <c r="AK325" i="2"/>
  <c r="AK556" i="2"/>
  <c r="AK542" i="2"/>
  <c r="AK576" i="2"/>
  <c r="AK82" i="2"/>
  <c r="AK297" i="2"/>
  <c r="AK569" i="2"/>
  <c r="AJ339" i="2"/>
  <c r="AK420" i="2"/>
  <c r="AK19" i="2"/>
  <c r="AJ528" i="2"/>
  <c r="AJ125" i="2"/>
  <c r="AJ406" i="2"/>
  <c r="AJ574" i="2"/>
  <c r="AJ601" i="2"/>
  <c r="AK510" i="2"/>
  <c r="AK260" i="2"/>
  <c r="AK247" i="2"/>
  <c r="AK244" i="2"/>
  <c r="AK314" i="2"/>
  <c r="AJ195" i="2"/>
  <c r="AK514" i="2"/>
  <c r="AK434" i="2"/>
  <c r="AJ222" i="2"/>
  <c r="AJ648" i="2"/>
  <c r="AJ166" i="2"/>
  <c r="AK552" i="2"/>
  <c r="AK58" i="2"/>
  <c r="AJ675" i="2"/>
  <c r="AK423" i="2"/>
  <c r="AK708" i="2"/>
  <c r="AK419" i="2"/>
  <c r="AJ480" i="2"/>
  <c r="AK298" i="2"/>
  <c r="AK553" i="2"/>
  <c r="AK439" i="2"/>
  <c r="AJ459" i="2"/>
  <c r="AJ487" i="2"/>
  <c r="AK151" i="2"/>
  <c r="AJ699" i="2"/>
  <c r="AK72" i="2"/>
  <c r="AK322" i="2"/>
  <c r="AK591" i="2"/>
  <c r="AK391" i="2"/>
  <c r="AK436" i="2"/>
  <c r="AJ573" i="2"/>
  <c r="AJ380" i="2"/>
  <c r="AK212" i="2"/>
  <c r="AJ379" i="2"/>
  <c r="AK211" i="2"/>
  <c r="AK284" i="2"/>
  <c r="AK343" i="2"/>
  <c r="AJ422" i="2"/>
  <c r="AK344" i="2"/>
  <c r="AJ171" i="2"/>
  <c r="AJ585" i="2"/>
  <c r="AJ139" i="2"/>
  <c r="AK526" i="2"/>
  <c r="AK34" i="2"/>
  <c r="AJ521" i="2"/>
  <c r="AK253" i="2"/>
  <c r="AJ325" i="2"/>
  <c r="AK644" i="2"/>
  <c r="AJ118" i="2"/>
  <c r="AJ511" i="2"/>
  <c r="AJ545" i="2"/>
  <c r="AK257" i="2"/>
  <c r="AJ720" i="2"/>
  <c r="AK285" i="2"/>
  <c r="AJ398" i="2"/>
  <c r="AK286" i="2"/>
  <c r="AJ540" i="2"/>
  <c r="AK136" i="2"/>
  <c r="AK502" i="2"/>
  <c r="AK231" i="2"/>
  <c r="AJ305" i="2"/>
  <c r="AK725" i="2"/>
  <c r="AJ713" i="2"/>
  <c r="AK345" i="2"/>
  <c r="AJ130" i="2"/>
  <c r="AK306" i="2"/>
  <c r="AK124" i="2"/>
  <c r="AK123" i="2"/>
  <c r="AK110" i="2"/>
  <c r="AK225" i="2"/>
  <c r="AJ374" i="2"/>
  <c r="AK226" i="2"/>
  <c r="AK103" i="2"/>
  <c r="AK478" i="2"/>
  <c r="AK204" i="2"/>
  <c r="AJ481" i="2"/>
  <c r="AK207" i="2"/>
  <c r="AJ383" i="2"/>
  <c r="AJ570" i="2"/>
  <c r="AK215" i="2"/>
  <c r="AK637" i="2"/>
  <c r="AK86" i="2"/>
  <c r="AK674" i="2"/>
  <c r="AK412" i="2"/>
  <c r="AJ354" i="2"/>
  <c r="AJ508" i="2"/>
  <c r="AK276" i="2"/>
  <c r="AJ534" i="2"/>
  <c r="AK66" i="2"/>
  <c r="AK523" i="2"/>
  <c r="AJ418" i="2"/>
  <c r="AK301" i="2"/>
  <c r="AK41" i="2"/>
  <c r="AK114" i="2"/>
  <c r="AK630" i="2"/>
  <c r="AK427" i="2"/>
  <c r="AJ441" i="2"/>
  <c r="AK239" i="2"/>
  <c r="AK614" i="2"/>
  <c r="AJ358" i="2"/>
  <c r="AK152" i="2"/>
  <c r="AJ497" i="2"/>
  <c r="AJ486" i="2"/>
  <c r="AK696" i="2"/>
  <c r="AK26" i="2"/>
  <c r="AK393" i="2"/>
  <c r="AK184" i="2"/>
  <c r="AK219" i="2"/>
  <c r="AK264" i="2"/>
  <c r="AJ206" i="2"/>
  <c r="AJ516" i="2"/>
  <c r="AK52" i="2"/>
  <c r="AK339" i="2"/>
  <c r="AK54" i="2"/>
  <c r="AK487" i="2"/>
  <c r="AK597" i="2"/>
  <c r="AK403" i="2"/>
  <c r="AK624" i="2"/>
  <c r="AK131" i="2"/>
  <c r="AK352" i="2"/>
  <c r="AK141" i="2"/>
  <c r="AJ555" i="2"/>
  <c r="AJ131" i="2"/>
  <c r="AK429" i="2"/>
  <c r="AK29" i="2"/>
  <c r="AK188" i="2"/>
  <c r="AK710" i="2"/>
  <c r="AK476" i="2"/>
  <c r="AK697" i="2"/>
  <c r="AJ241" i="2"/>
  <c r="AK401" i="2"/>
  <c r="AK688" i="2"/>
  <c r="AJ476" i="2"/>
  <c r="AK30" i="2"/>
  <c r="AK534" i="2"/>
  <c r="AK262" i="2"/>
  <c r="AJ45" i="2"/>
  <c r="AJ229" i="2"/>
  <c r="AK351" i="2"/>
  <c r="AK390" i="2"/>
  <c r="AK162" i="2"/>
  <c r="AK457" i="2"/>
  <c r="AJ604" i="2"/>
  <c r="AK723" i="2"/>
  <c r="AJ219" i="2"/>
  <c r="AK379" i="2"/>
  <c r="AK509" i="2"/>
  <c r="AK109" i="2"/>
  <c r="AK596" i="2"/>
  <c r="AJ92" i="2"/>
  <c r="AJ289" i="2"/>
  <c r="AJ29" i="2"/>
  <c r="AJ291" i="2"/>
  <c r="AJ126" i="2"/>
  <c r="AJ44" i="2"/>
  <c r="AK192" i="2"/>
  <c r="AJ691" i="2"/>
  <c r="AJ261" i="2"/>
  <c r="AK350" i="2"/>
  <c r="AK387" i="2"/>
  <c r="AJ311" i="2"/>
  <c r="AK224" i="2"/>
  <c r="AJ676" i="2"/>
  <c r="AJ493" i="2"/>
  <c r="AK685" i="2"/>
  <c r="AK699" i="2"/>
  <c r="AK425" i="2"/>
  <c r="AK653" i="2"/>
  <c r="AK357" i="2"/>
  <c r="AK359" i="2"/>
  <c r="AJ285" i="2"/>
  <c r="AK648" i="2"/>
  <c r="AK248" i="2"/>
  <c r="AK679" i="2"/>
  <c r="AK615" i="2"/>
  <c r="AJ430" i="2"/>
  <c r="AK480" i="2"/>
  <c r="AK161" i="2"/>
  <c r="AJ432" i="2"/>
  <c r="AK115" i="2"/>
  <c r="AK127" i="2"/>
  <c r="AJ614" i="2"/>
  <c r="AJ223" i="2"/>
  <c r="AK305" i="2"/>
  <c r="AK347" i="2"/>
  <c r="AJ277" i="2"/>
  <c r="AJ276" i="2"/>
  <c r="AJ79" i="2"/>
  <c r="AK171" i="2"/>
  <c r="AK76" i="2"/>
  <c r="AK400" i="2"/>
  <c r="AK631" i="2"/>
  <c r="AJ595" i="2"/>
  <c r="AJ597" i="2"/>
  <c r="AK335" i="2"/>
  <c r="AK469" i="2"/>
  <c r="AK69" i="2"/>
  <c r="AK628" i="2"/>
  <c r="AK228" i="2"/>
  <c r="AJ161" i="2"/>
  <c r="AK287" i="2"/>
  <c r="AJ558" i="2"/>
  <c r="AK666" i="2"/>
  <c r="AK670" i="2"/>
  <c r="AK356" i="2"/>
  <c r="AJ578" i="2"/>
  <c r="AK73" i="2"/>
  <c r="AJ527" i="2"/>
  <c r="AK233" i="2"/>
  <c r="AK265" i="2"/>
  <c r="AK40" i="2"/>
  <c r="AK633" i="2"/>
  <c r="AK112" i="2"/>
  <c r="AJ58" i="2"/>
  <c r="AK545" i="2"/>
  <c r="AK650" i="2"/>
  <c r="AK155" i="2"/>
  <c r="AK376" i="2"/>
  <c r="AK607" i="2"/>
  <c r="AK163" i="2"/>
  <c r="AJ245" i="2"/>
  <c r="AK49" i="2"/>
  <c r="AK608" i="2"/>
  <c r="AK208" i="2"/>
  <c r="AK496" i="2"/>
  <c r="AJ704" i="2"/>
  <c r="AK562" i="2"/>
  <c r="AK564" i="2"/>
  <c r="AJ431" i="2"/>
  <c r="AJ639" i="2"/>
  <c r="AJ62" i="2"/>
  <c r="AJ156" i="2"/>
  <c r="AK27" i="2"/>
  <c r="AJ413" i="2"/>
  <c r="AJ450" i="2"/>
  <c r="AK592" i="2"/>
  <c r="AJ50" i="2"/>
  <c r="AK270" i="2"/>
  <c r="AK680" i="2"/>
  <c r="AK145" i="2"/>
  <c r="AK183" i="2"/>
  <c r="AK218" i="2"/>
  <c r="AJ75" i="2"/>
  <c r="AK690" i="2"/>
  <c r="AK111" i="2"/>
  <c r="AK636" i="2"/>
  <c r="AJ272" i="2"/>
  <c r="AJ490" i="2"/>
  <c r="AJ714" i="2"/>
  <c r="AJ269" i="2"/>
  <c r="AK378" i="2"/>
  <c r="AK599" i="2"/>
  <c r="AK105" i="2"/>
  <c r="AK326" i="2"/>
  <c r="AK563" i="2"/>
  <c r="AK565" i="2"/>
  <c r="AJ535" i="2"/>
  <c r="AK713" i="2"/>
  <c r="AK267" i="2"/>
  <c r="AJ205" i="2"/>
  <c r="AK409" i="2"/>
  <c r="AK568" i="2"/>
  <c r="AK168" i="2"/>
  <c r="AK37" i="2"/>
  <c r="AK358" i="2"/>
  <c r="AK116" i="2"/>
  <c r="AK55" i="2"/>
  <c r="AK438" i="2"/>
  <c r="AK627" i="2"/>
  <c r="AK531" i="2"/>
  <c r="AK384" i="2"/>
  <c r="AK430" i="2"/>
  <c r="AK422" i="2"/>
  <c r="AJ146" i="2"/>
  <c r="AK256" i="2"/>
  <c r="AK698" i="2"/>
  <c r="AK203" i="2"/>
  <c r="AK453" i="2"/>
  <c r="AK601" i="2"/>
  <c r="AK157" i="2"/>
  <c r="AK709" i="2"/>
  <c r="AK309" i="2"/>
  <c r="AK468" i="2"/>
  <c r="AJ14" i="2"/>
  <c r="AK616" i="2"/>
  <c r="AK243" i="2"/>
  <c r="AK527" i="2"/>
  <c r="AJ41" i="2"/>
  <c r="AK443" i="2"/>
  <c r="AK60" i="2"/>
  <c r="AK619" i="2"/>
  <c r="AK573" i="2"/>
  <c r="AK404" i="2"/>
  <c r="AK194" i="2"/>
  <c r="AK197" i="2"/>
  <c r="AK456" i="2"/>
  <c r="AK280" i="2"/>
  <c r="AK501" i="2"/>
  <c r="AK722" i="2"/>
  <c r="AK227" i="2"/>
  <c r="AK475" i="2"/>
  <c r="AK31" i="2"/>
  <c r="AK623" i="2"/>
  <c r="AK179" i="2"/>
  <c r="AK329" i="2"/>
  <c r="AK488" i="2"/>
  <c r="AK88" i="2"/>
  <c r="AK414" i="2"/>
  <c r="AJ642" i="2"/>
  <c r="AK158" i="2"/>
  <c r="AK394" i="2"/>
  <c r="AK584" i="2"/>
  <c r="AK583" i="2"/>
  <c r="AK544" i="2"/>
  <c r="AK373" i="2"/>
  <c r="AK165" i="2"/>
  <c r="AK140" i="2"/>
  <c r="AJ373" i="2"/>
  <c r="AK477" i="2"/>
  <c r="AK68" i="2"/>
  <c r="AJ332" i="2"/>
  <c r="AJ338" i="2"/>
  <c r="AK292" i="2"/>
  <c r="AJ355" i="2"/>
  <c r="AK654" i="2"/>
  <c r="AJ437" i="2"/>
  <c r="AJ83" i="2"/>
  <c r="AK580" i="2"/>
  <c r="AK406" i="2"/>
  <c r="AJ186" i="2"/>
  <c r="AK447" i="2"/>
  <c r="AK271" i="2"/>
  <c r="AJ685" i="2"/>
  <c r="AK321" i="2"/>
  <c r="AJ55" i="2"/>
  <c r="AK547" i="2"/>
  <c r="AJ622" i="2"/>
  <c r="AK538" i="2"/>
  <c r="AJ621" i="2"/>
  <c r="AK537" i="2"/>
  <c r="AK516" i="2"/>
  <c r="AK316" i="2"/>
  <c r="AJ196" i="2"/>
  <c r="AJ563" i="2"/>
  <c r="AJ605" i="2"/>
  <c r="AK716" i="2"/>
  <c r="AK83" i="2"/>
  <c r="AJ78" i="2"/>
  <c r="AK395" i="2"/>
  <c r="AK724" i="2"/>
  <c r="AK232" i="2"/>
  <c r="AK452" i="2"/>
  <c r="AK178" i="2"/>
  <c r="AK431" i="2"/>
  <c r="AJ93" i="2"/>
  <c r="AK579" i="2"/>
  <c r="AK135" i="2"/>
  <c r="AK689" i="2"/>
  <c r="AK289" i="2"/>
  <c r="AJ244" i="2"/>
  <c r="AK448" i="2"/>
  <c r="AK48" i="2"/>
  <c r="AJ69" i="2"/>
  <c r="AK44" i="2"/>
  <c r="AK102" i="2"/>
  <c r="AK36" i="2"/>
  <c r="AK365" i="2"/>
  <c r="AK117" i="2"/>
  <c r="AJ70" i="2"/>
  <c r="AJ412" i="2"/>
  <c r="AJ212" i="2"/>
  <c r="AJ362" i="2"/>
  <c r="AJ688" i="2"/>
  <c r="AJ482" i="2"/>
  <c r="AJ631" i="2"/>
  <c r="AJ447" i="2"/>
  <c r="AJ512" i="2"/>
  <c r="AJ451" i="2"/>
  <c r="AJ318" i="2"/>
  <c r="AJ513" i="2"/>
  <c r="AJ225" i="2"/>
  <c r="AJ387" i="2"/>
  <c r="AJ102" i="2"/>
  <c r="AJ299" i="2"/>
  <c r="AJ364" i="2"/>
  <c r="AJ32" i="2"/>
  <c r="AJ178" i="2"/>
  <c r="AJ411" i="2"/>
  <c r="AJ268" i="2"/>
  <c r="AJ356" i="2"/>
  <c r="AJ47" i="2"/>
  <c r="AJ46" i="2"/>
  <c r="AJ133" i="2"/>
  <c r="AJ60" i="2"/>
  <c r="AJ248" i="2"/>
  <c r="AJ693" i="2"/>
  <c r="AJ243" i="2"/>
  <c r="AJ381" i="2"/>
  <c r="AJ515" i="2"/>
  <c r="AJ344" i="2"/>
  <c r="AJ708" i="2"/>
  <c r="AB322" i="2"/>
  <c r="AJ554" i="2"/>
  <c r="AJ559" i="2"/>
  <c r="AJ52" i="2"/>
  <c r="AJ127" i="2"/>
  <c r="AJ232" i="2"/>
  <c r="AJ267" i="2"/>
  <c r="AJ617" i="2"/>
  <c r="AJ402" i="2"/>
  <c r="AJ18" i="2"/>
  <c r="AJ217" i="2"/>
  <c r="AJ221" i="2"/>
  <c r="AJ359" i="2"/>
  <c r="AJ495" i="2"/>
  <c r="AJ324" i="2"/>
  <c r="AJ110" i="2"/>
  <c r="AJ163" i="2"/>
  <c r="AJ416" i="2"/>
  <c r="AB101" i="2"/>
  <c r="AJ681" i="2"/>
  <c r="AJ591" i="2"/>
  <c r="AJ660" i="2"/>
  <c r="AJ138" i="2"/>
  <c r="AJ576" i="2"/>
  <c r="AJ179" i="2"/>
  <c r="AJ313" i="2"/>
  <c r="AJ536" i="2"/>
  <c r="AJ76" i="2"/>
  <c r="AJ710" i="2"/>
  <c r="AJ709" i="2"/>
  <c r="AJ423" i="2"/>
  <c r="AJ352" i="2"/>
  <c r="AJ420" i="2"/>
  <c r="AJ194" i="2"/>
  <c r="AJ145" i="2"/>
  <c r="AJ304" i="2"/>
  <c r="AJ347" i="2"/>
  <c r="AJ235" i="2"/>
  <c r="AJ256" i="2"/>
  <c r="AJ477" i="2"/>
  <c r="AJ95" i="2"/>
  <c r="AK15" i="2"/>
  <c r="AJ705" i="2"/>
  <c r="AJ154" i="2"/>
  <c r="AJ579" i="2"/>
  <c r="AJ279" i="2"/>
  <c r="AJ489" i="2"/>
  <c r="AJ262" i="2"/>
  <c r="AJ456" i="2"/>
  <c r="AJ112" i="2"/>
  <c r="AJ214" i="2"/>
  <c r="AJ683" i="2"/>
  <c r="AJ682" i="2"/>
  <c r="AJ300" i="2"/>
  <c r="AJ652" i="2"/>
  <c r="AJ649" i="2"/>
  <c r="AJ167" i="2"/>
  <c r="AJ653" i="2"/>
  <c r="AJ397" i="2"/>
  <c r="AJ630" i="2"/>
  <c r="AJ170" i="2"/>
  <c r="AJ315" i="2"/>
  <c r="AJ455" i="2"/>
  <c r="AK18" i="2"/>
  <c r="AJ284" i="2"/>
  <c r="AJ333" i="2"/>
  <c r="AJ499" i="2"/>
  <c r="AJ98" i="2"/>
  <c r="AJ386" i="2"/>
  <c r="AJ162" i="2"/>
  <c r="AJ335" i="2"/>
  <c r="AJ551" i="2"/>
  <c r="AA107" i="2"/>
  <c r="AJ251" i="2"/>
  <c r="AJ190" i="2"/>
  <c r="AJ202" i="2"/>
  <c r="AJ35" i="2"/>
  <c r="AJ301" i="2"/>
  <c r="AJ117" i="2"/>
  <c r="AJ498" i="2"/>
  <c r="AJ231" i="2"/>
  <c r="AJ407" i="2"/>
  <c r="AJ226" i="2"/>
  <c r="AJ51" i="2"/>
  <c r="AJ369" i="2"/>
  <c r="AJ120" i="2"/>
  <c r="AJ86" i="2"/>
  <c r="AJ182" i="2"/>
  <c r="AJ111" i="2"/>
  <c r="AJ213" i="2"/>
  <c r="AJ657" i="2"/>
  <c r="AJ654" i="2"/>
  <c r="AJ376" i="2"/>
  <c r="AJ250" i="2"/>
  <c r="AJ607" i="2"/>
  <c r="AJ627" i="2"/>
  <c r="AJ140" i="2"/>
  <c r="AJ608" i="2"/>
  <c r="AJ99" i="2"/>
  <c r="AJ609" i="2"/>
  <c r="AJ293" i="2"/>
  <c r="AJ113" i="2"/>
  <c r="AJ264" i="2"/>
  <c r="AJ393" i="2"/>
  <c r="AJ198" i="2"/>
  <c r="AJ632" i="2"/>
  <c r="AJ371" i="2"/>
  <c r="AJ522" i="2"/>
  <c r="AJ255" i="2"/>
  <c r="AJ396" i="2"/>
  <c r="AJ619" i="2"/>
  <c r="AJ341" i="2"/>
  <c r="AJ461" i="2"/>
  <c r="AJ613" i="2"/>
  <c r="AJ530" i="2"/>
  <c r="AJ236" i="2"/>
  <c r="AJ400" i="2"/>
  <c r="AJ575" i="2"/>
  <c r="AJ580" i="2"/>
  <c r="AJ529" i="2"/>
  <c r="AJ453" i="2"/>
  <c r="AJ421" i="2"/>
  <c r="Z385" i="2"/>
  <c r="AA385" i="2" s="1"/>
  <c r="AJ199" i="2"/>
  <c r="AJ443" i="2"/>
  <c r="AJ72" i="2"/>
  <c r="AJ587" i="2"/>
  <c r="AJ320" i="2"/>
  <c r="AJ177" i="2"/>
  <c r="AJ85" i="2"/>
  <c r="AJ564" i="2"/>
  <c r="AJ348" i="2"/>
  <c r="AJ259" i="2"/>
  <c r="AJ108" i="2"/>
  <c r="AJ392" i="2"/>
  <c r="AJ211" i="2"/>
  <c r="AJ136" i="2"/>
  <c r="AJ618" i="2"/>
  <c r="AJ54" i="2"/>
  <c r="AJ517" i="2"/>
  <c r="AJ57" i="2"/>
  <c r="AJ224" i="2"/>
  <c r="AJ550" i="2"/>
  <c r="AJ543" i="2"/>
  <c r="AJ84" i="2"/>
  <c r="AJ565" i="2"/>
  <c r="AJ519" i="2"/>
  <c r="AJ466" i="2"/>
  <c r="AJ603" i="2"/>
  <c r="AB205" i="2"/>
  <c r="AJ544" i="2"/>
  <c r="AJ34" i="2"/>
  <c r="AJ123" i="2"/>
  <c r="AJ532" i="2"/>
  <c r="AJ531" i="2"/>
  <c r="AJ273" i="2"/>
  <c r="AJ424" i="2"/>
  <c r="AJ81" i="2"/>
  <c r="AJ592" i="2"/>
  <c r="AJ549" i="2"/>
  <c r="AJ677" i="2"/>
  <c r="AJ428" i="2"/>
  <c r="AJ640" i="2"/>
  <c r="AJ645" i="2"/>
  <c r="AJ116" i="2"/>
  <c r="AJ370" i="2"/>
  <c r="AJ646" i="2"/>
  <c r="AJ526" i="2"/>
  <c r="AJ663" i="2"/>
  <c r="AJ689" i="2"/>
  <c r="AJ503" i="2"/>
  <c r="AJ247" i="2"/>
  <c r="AJ377" i="2"/>
  <c r="AJ514" i="2"/>
  <c r="AK11" i="2"/>
  <c r="AJ39" i="2"/>
  <c r="AJ716" i="2"/>
  <c r="AJ502" i="2"/>
  <c r="AJ181" i="2"/>
  <c r="AJ331" i="2"/>
  <c r="AJ523" i="2"/>
  <c r="AJ94" i="2"/>
  <c r="AJ292" i="2"/>
  <c r="AJ63" i="2"/>
  <c r="AJ722" i="2"/>
  <c r="AJ600" i="2"/>
  <c r="AJ24" i="2"/>
  <c r="AB334" i="2"/>
  <c r="AB607" i="2"/>
  <c r="AJ556" i="2"/>
  <c r="AJ56" i="2"/>
  <c r="AJ612" i="2"/>
  <c r="AJ88" i="2"/>
  <c r="AJ77" i="2"/>
  <c r="AJ281" i="2"/>
  <c r="AJ572" i="2"/>
  <c r="AJ485" i="2"/>
  <c r="AJ636" i="2"/>
  <c r="AJ662" i="2"/>
  <c r="AJ473" i="2"/>
  <c r="AJ472" i="2"/>
  <c r="AJ696" i="2"/>
  <c r="AJ220" i="2"/>
  <c r="AJ326" i="2"/>
  <c r="AJ491" i="2"/>
  <c r="AJ327" i="2"/>
  <c r="AJ719" i="2"/>
  <c r="AJ692" i="2"/>
  <c r="AJ216" i="2"/>
  <c r="AJ479" i="2"/>
  <c r="AJ715" i="2"/>
  <c r="AJ144" i="2"/>
  <c r="AJ665" i="2"/>
  <c r="AJ288" i="2"/>
  <c r="AJ433" i="2"/>
  <c r="AJ158" i="2"/>
  <c r="AJ669" i="2"/>
  <c r="AJ71" i="2"/>
  <c r="AJ462" i="2"/>
  <c r="AJ408" i="2"/>
  <c r="AJ405" i="2"/>
  <c r="AJ197" i="2"/>
  <c r="AJ342" i="2"/>
  <c r="AJ265" i="2"/>
  <c r="AJ314" i="2"/>
  <c r="AJ586" i="2"/>
  <c r="AJ661" i="2"/>
  <c r="AJ542" i="2"/>
  <c r="AJ297" i="2"/>
  <c r="AJ351" i="2"/>
  <c r="AJ436" i="2"/>
  <c r="AJ633" i="2"/>
  <c r="AJ454" i="2"/>
  <c r="AJ173" i="2"/>
  <c r="AJ494" i="2"/>
  <c r="AJ107" i="2"/>
  <c r="AJ414" i="2"/>
  <c r="AJ701" i="2"/>
  <c r="AJ280" i="2"/>
  <c r="AJ150" i="2"/>
  <c r="AJ180" i="2"/>
  <c r="AJ588" i="2"/>
  <c r="AJ271" i="2"/>
  <c r="AJ415" i="2"/>
  <c r="AJ31" i="2"/>
  <c r="AJ334" i="2"/>
  <c r="AJ678" i="2"/>
  <c r="AB335" i="2"/>
  <c r="AJ478" i="2"/>
  <c r="AJ589" i="2"/>
  <c r="AJ230" i="2"/>
  <c r="AJ187" i="2"/>
  <c r="AJ643" i="2"/>
  <c r="AJ143" i="2"/>
  <c r="AJ518" i="2"/>
  <c r="AK14" i="2"/>
  <c r="AJ321" i="2"/>
  <c r="AJ384" i="2"/>
  <c r="AJ394" i="2"/>
  <c r="AB655" i="2"/>
  <c r="AJ620" i="2"/>
  <c r="AJ637" i="2"/>
  <c r="AJ132" i="2"/>
  <c r="AJ724" i="2"/>
  <c r="AJ27" i="2"/>
  <c r="AJ566" i="2"/>
  <c r="AJ561" i="2"/>
  <c r="AJ471" i="2"/>
  <c r="AJ296" i="2"/>
  <c r="AJ227" i="2"/>
  <c r="AJ91" i="2"/>
  <c r="AJ282" i="2"/>
  <c r="AJ509" i="2"/>
  <c r="AJ687" i="2"/>
  <c r="AJ569" i="2"/>
  <c r="AJ690" i="2"/>
  <c r="AJ538" i="2"/>
  <c r="AJ425" i="2"/>
  <c r="AJ270" i="2"/>
  <c r="AJ203" i="2"/>
  <c r="AJ33" i="2"/>
  <c r="AJ353" i="2"/>
  <c r="AJ239" i="2"/>
  <c r="AJ680" i="2"/>
  <c r="AJ151" i="2"/>
  <c r="AJ484" i="2"/>
  <c r="AJ598" i="2"/>
  <c r="AB654" i="2"/>
  <c r="AJ128" i="2"/>
  <c r="AJ702" i="2"/>
  <c r="AJ155" i="2"/>
  <c r="AJ571" i="2"/>
  <c r="AJ49" i="2"/>
  <c r="AJ42" i="2"/>
  <c r="AJ188" i="2"/>
  <c r="AJ488" i="2"/>
  <c r="AJ602" i="2"/>
  <c r="AJ439" i="2"/>
  <c r="AJ438" i="2"/>
  <c r="AJ673" i="2"/>
  <c r="AJ274" i="2"/>
  <c r="AJ468" i="2"/>
  <c r="AJ275" i="2"/>
  <c r="AJ674" i="2"/>
  <c r="AJ670" i="2"/>
  <c r="AJ191" i="2"/>
  <c r="AJ457" i="2"/>
  <c r="AJ137" i="2"/>
  <c r="AJ695" i="2"/>
  <c r="AJ287" i="2"/>
  <c r="AJ365" i="2"/>
  <c r="AK17" i="2"/>
  <c r="AJ66" i="2"/>
  <c r="AJ429" i="2"/>
  <c r="AJ581" i="2"/>
  <c r="AJ307" i="2"/>
  <c r="AJ23" i="2"/>
  <c r="AJ389" i="2"/>
  <c r="AB222" i="2"/>
  <c r="Z285" i="2"/>
  <c r="AB458" i="2"/>
  <c r="Z365" i="2"/>
  <c r="AA365" i="2" s="1"/>
  <c r="Z413" i="2"/>
  <c r="AB413" i="2" s="1"/>
  <c r="Z473" i="2"/>
  <c r="AA473" i="2" s="1"/>
  <c r="Z646" i="2"/>
  <c r="AA646" i="2" s="1"/>
  <c r="Z528" i="2"/>
  <c r="AA528" i="2" s="1"/>
  <c r="Z286" i="2"/>
  <c r="AA286" i="2" s="1"/>
  <c r="Z267" i="2"/>
  <c r="AA267" i="2" s="1"/>
  <c r="Z89" i="2"/>
  <c r="AA89" i="2" s="1"/>
  <c r="AA540" i="2"/>
  <c r="AA640" i="2"/>
  <c r="Z323" i="2"/>
  <c r="AB323" i="2" s="1"/>
  <c r="AB282" i="2"/>
  <c r="Z377" i="2"/>
  <c r="AA377" i="2" s="1"/>
  <c r="AB580" i="2"/>
  <c r="AB317" i="2"/>
  <c r="Z238" i="2"/>
  <c r="Z665" i="2"/>
  <c r="AA665" i="2" s="1"/>
  <c r="AB137" i="2"/>
  <c r="Z626" i="2"/>
  <c r="AA626" i="2" s="1"/>
  <c r="AA580" i="2"/>
  <c r="Z553" i="2"/>
  <c r="AB553" i="2" s="1"/>
  <c r="AB201" i="2"/>
  <c r="Z225" i="2"/>
  <c r="AA225" i="2" s="1"/>
  <c r="AA100" i="2"/>
  <c r="Z231" i="2"/>
  <c r="AA231" i="2" s="1"/>
  <c r="Z416" i="2"/>
  <c r="AA416" i="2" s="1"/>
  <c r="Z347" i="2"/>
  <c r="AA347" i="2" s="1"/>
  <c r="AB220" i="2"/>
  <c r="Z484" i="2"/>
  <c r="AA484" i="2" s="1"/>
  <c r="AA179" i="2"/>
  <c r="AB419" i="2"/>
  <c r="AB298" i="2"/>
  <c r="Z617" i="2"/>
  <c r="AB617" i="2" s="1"/>
  <c r="AB608" i="2"/>
  <c r="Z46" i="2"/>
  <c r="AB47" i="2" s="1"/>
  <c r="Z180" i="2"/>
  <c r="AA180" i="2" s="1"/>
  <c r="Z265" i="2"/>
  <c r="AB533" i="2"/>
  <c r="Z61" i="2"/>
  <c r="AB61" i="2" s="1"/>
  <c r="AA30" i="2"/>
  <c r="Z602" i="2"/>
  <c r="AA602" i="2" s="1"/>
  <c r="Z685" i="2"/>
  <c r="AA685" i="2" s="1"/>
  <c r="AB441" i="2"/>
  <c r="Z682" i="2"/>
  <c r="Z39" i="2"/>
  <c r="AB39" i="2" s="1"/>
  <c r="Z673" i="2"/>
  <c r="AA673" i="2" s="1"/>
  <c r="Z351" i="2"/>
  <c r="AA351" i="2" s="1"/>
  <c r="Z543" i="2"/>
  <c r="AB544" i="2" s="1"/>
  <c r="AB565" i="2"/>
  <c r="Z705" i="2"/>
  <c r="AB705" i="2" s="1"/>
  <c r="Z725" i="2"/>
  <c r="AB725" i="2" s="1"/>
  <c r="Z10" i="2"/>
  <c r="AA10" i="2" s="1"/>
  <c r="AB219" i="2"/>
  <c r="Z210" i="2"/>
  <c r="AA210" i="2" s="1"/>
  <c r="Z404" i="2"/>
  <c r="AA404" i="2" s="1"/>
  <c r="Z507" i="2"/>
  <c r="AA507" i="2" s="1"/>
  <c r="Z189" i="2"/>
  <c r="AA189" i="2" s="1"/>
  <c r="Z273" i="2"/>
  <c r="Z217" i="2"/>
  <c r="AB218" i="2" s="1"/>
  <c r="AA201" i="2"/>
  <c r="Z230" i="2"/>
  <c r="AA230" i="2" s="1"/>
  <c r="Z461" i="2"/>
  <c r="AA461" i="2" s="1"/>
  <c r="Z67" i="2"/>
  <c r="Z185" i="2"/>
  <c r="AB185" i="2" s="1"/>
  <c r="Z293" i="2"/>
  <c r="AB293" i="2" s="1"/>
  <c r="Z408" i="2"/>
  <c r="AA408" i="2" s="1"/>
  <c r="AB542" i="2"/>
  <c r="Z485" i="2"/>
  <c r="Z486" i="2"/>
  <c r="AA486" i="2" s="1"/>
  <c r="AB31" i="2"/>
  <c r="Z603" i="2"/>
  <c r="AB604" i="2" s="1"/>
  <c r="Z64" i="2"/>
  <c r="AA64" i="2" s="1"/>
  <c r="Z593" i="2"/>
  <c r="AB593" i="2" s="1"/>
  <c r="Z434" i="2"/>
  <c r="AA434" i="2" s="1"/>
  <c r="Z422" i="2"/>
  <c r="Z515" i="2"/>
  <c r="AA515" i="2" s="1"/>
  <c r="Z369" i="2"/>
  <c r="AB369" i="2" s="1"/>
  <c r="Z353" i="2"/>
  <c r="AA353" i="2" s="1"/>
  <c r="Z674" i="2"/>
  <c r="AA674" i="2" s="1"/>
  <c r="Z558" i="2"/>
  <c r="AA558" i="2" s="1"/>
  <c r="AB297" i="2"/>
  <c r="Z143" i="2"/>
  <c r="Z88" i="2"/>
  <c r="AA88" i="2" s="1"/>
  <c r="Z568" i="2"/>
  <c r="AB569" i="2" s="1"/>
  <c r="Z149" i="2"/>
  <c r="AA149" i="2" s="1"/>
  <c r="Z526" i="2"/>
  <c r="AA526" i="2" s="1"/>
  <c r="Z429" i="2"/>
  <c r="AA429" i="2" s="1"/>
  <c r="Z393" i="2"/>
  <c r="AB393" i="2" s="1"/>
  <c r="Z214" i="2"/>
  <c r="AB214" i="2" s="1"/>
  <c r="AB281" i="2"/>
  <c r="AA280" i="2"/>
  <c r="Z623" i="2"/>
  <c r="AA623" i="2" s="1"/>
  <c r="Z622" i="2"/>
  <c r="AB622" i="2" s="1"/>
  <c r="Z97" i="2"/>
  <c r="AB97" i="2" s="1"/>
  <c r="Z721" i="2"/>
  <c r="AA721" i="2" s="1"/>
  <c r="Z563" i="2"/>
  <c r="AB564" i="2" s="1"/>
  <c r="Z562" i="2"/>
  <c r="AA562" i="2" s="1"/>
  <c r="Z582" i="2"/>
  <c r="AB582" i="2" s="1"/>
  <c r="Z583" i="2"/>
  <c r="Z584" i="2"/>
  <c r="AA584" i="2" s="1"/>
  <c r="Z585" i="2"/>
  <c r="AA585" i="2" s="1"/>
  <c r="Z271" i="2"/>
  <c r="AA271" i="2" s="1"/>
  <c r="Z637" i="2"/>
  <c r="AA637" i="2" s="1"/>
  <c r="Z195" i="2"/>
  <c r="AA195" i="2" s="1"/>
  <c r="Z196" i="2"/>
  <c r="AA206" i="2"/>
  <c r="AB206" i="2"/>
  <c r="Z345" i="2"/>
  <c r="Z344" i="2"/>
  <c r="AB345" i="2" s="1"/>
  <c r="Z25" i="2"/>
  <c r="AA25" i="2" s="1"/>
  <c r="Z26" i="2"/>
  <c r="Z703" i="2"/>
  <c r="AA703" i="2" s="1"/>
  <c r="Z215" i="2"/>
  <c r="AA215" i="2" s="1"/>
  <c r="Z181" i="2"/>
  <c r="AA181" i="2" s="1"/>
  <c r="Z535" i="2"/>
  <c r="AA535" i="2" s="1"/>
  <c r="Z683" i="2"/>
  <c r="Z234" i="2"/>
  <c r="AA234" i="2" s="1"/>
  <c r="Z235" i="2"/>
  <c r="Z409" i="2"/>
  <c r="AA409" i="2" s="1"/>
  <c r="AB380" i="2"/>
  <c r="AA327" i="2"/>
  <c r="AB576" i="2"/>
  <c r="AA52" i="2"/>
  <c r="AB52" i="2"/>
  <c r="AB467" i="2"/>
  <c r="AA466" i="2"/>
  <c r="AA366" i="2"/>
  <c r="AA105" i="2"/>
  <c r="AB460" i="2"/>
  <c r="AA459" i="2"/>
  <c r="Z505" i="2"/>
  <c r="AA505" i="2" s="1"/>
  <c r="Z489" i="2"/>
  <c r="AB489" i="2" s="1"/>
  <c r="Z410" i="2"/>
  <c r="Z75" i="2"/>
  <c r="AB75" i="2" s="1"/>
  <c r="Z567" i="2"/>
  <c r="AA567" i="2" s="1"/>
  <c r="Z53" i="2"/>
  <c r="AB53" i="2" s="1"/>
  <c r="Z122" i="2"/>
  <c r="Z18" i="2"/>
  <c r="AB18" i="2" s="1"/>
  <c r="Z142" i="2"/>
  <c r="AA142" i="2" s="1"/>
  <c r="Z402" i="2"/>
  <c r="AA402" i="2" s="1"/>
  <c r="Z93" i="2"/>
  <c r="AA93" i="2" s="1"/>
  <c r="Z633" i="2"/>
  <c r="AA633" i="2" s="1"/>
  <c r="AA368" i="2"/>
  <c r="AB13" i="2"/>
  <c r="Z85" i="2"/>
  <c r="AA85" i="2" s="1"/>
  <c r="AB301" i="2"/>
  <c r="Z714" i="2"/>
  <c r="AA714" i="2" s="1"/>
  <c r="Z462" i="2"/>
  <c r="AA462" i="2" s="1"/>
  <c r="Z586" i="2"/>
  <c r="AA586" i="2" s="1"/>
  <c r="Z372" i="2"/>
  <c r="AA372" i="2" s="1"/>
  <c r="AB184" i="2"/>
  <c r="Z86" i="2"/>
  <c r="Z289" i="2"/>
  <c r="AA289" i="2" s="1"/>
  <c r="Z83" i="2"/>
  <c r="AA83" i="2" s="1"/>
  <c r="Z186" i="2"/>
  <c r="AA186" i="2" s="1"/>
  <c r="Z248" i="2"/>
  <c r="AA248" i="2" s="1"/>
  <c r="Z111" i="2"/>
  <c r="AB112" i="2" s="1"/>
  <c r="Z272" i="2"/>
  <c r="AA272" i="2" s="1"/>
  <c r="Z123" i="2"/>
  <c r="AB124" i="2" s="1"/>
  <c r="Z202" i="2"/>
  <c r="Z203" i="2"/>
  <c r="AB420" i="2"/>
  <c r="AA420" i="2"/>
  <c r="Z260" i="2"/>
  <c r="AA260" i="2" s="1"/>
  <c r="Z261" i="2"/>
  <c r="Z672" i="2"/>
  <c r="AA672" i="2" s="1"/>
  <c r="AA32" i="2"/>
  <c r="AB33" i="2"/>
  <c r="Z341" i="2"/>
  <c r="Z342" i="2"/>
  <c r="Z78" i="2"/>
  <c r="AB78" i="2" s="1"/>
  <c r="AA487" i="2"/>
  <c r="Z589" i="2"/>
  <c r="Z588" i="2"/>
  <c r="AA99" i="2"/>
  <c r="AB100" i="2"/>
  <c r="Z41" i="2"/>
  <c r="AA41" i="2" s="1"/>
  <c r="AB22" i="2"/>
  <c r="AB32" i="2"/>
  <c r="Z723" i="2"/>
  <c r="AA723" i="2" s="1"/>
  <c r="Z722" i="2"/>
  <c r="AA722" i="2" s="1"/>
  <c r="Z42" i="2"/>
  <c r="Z43" i="2"/>
  <c r="Z262" i="2"/>
  <c r="AA262" i="2" s="1"/>
  <c r="Z263" i="2"/>
  <c r="AA601" i="2"/>
  <c r="Z499" i="2"/>
  <c r="AA499" i="2" s="1"/>
  <c r="Z645" i="2"/>
  <c r="AB645" i="2" s="1"/>
  <c r="AB379" i="2"/>
  <c r="AA378" i="2"/>
  <c r="Z381" i="2"/>
  <c r="Z382" i="2"/>
  <c r="AB421" i="2"/>
  <c r="Z696" i="2"/>
  <c r="AB696" i="2" s="1"/>
  <c r="Z141" i="2"/>
  <c r="Z450" i="2"/>
  <c r="AA450" i="2" s="1"/>
  <c r="AA108" i="2"/>
  <c r="AB108" i="2"/>
  <c r="Z634" i="2"/>
  <c r="AA634" i="2" s="1"/>
  <c r="Z518" i="2"/>
  <c r="Z519" i="2"/>
  <c r="AB520" i="2" s="1"/>
  <c r="AB321" i="2"/>
  <c r="AA321" i="2"/>
  <c r="Z243" i="2"/>
  <c r="Z242" i="2"/>
  <c r="AB332" i="2"/>
  <c r="AA332" i="2"/>
  <c r="Z647" i="2"/>
  <c r="Z350" i="2"/>
  <c r="AA350" i="2" s="1"/>
  <c r="AB552" i="2"/>
  <c r="AA552" i="2"/>
  <c r="AB483" i="2"/>
  <c r="AA483" i="2"/>
  <c r="Z480" i="2"/>
  <c r="AA480" i="2" s="1"/>
  <c r="Z481" i="2"/>
  <c r="Z610" i="2"/>
  <c r="AA610" i="2" s="1"/>
  <c r="Z611" i="2"/>
  <c r="AA611" i="2" s="1"/>
  <c r="Z239" i="2"/>
  <c r="Z192" i="2"/>
  <c r="AA192" i="2" s="1"/>
  <c r="Z191" i="2"/>
  <c r="Z400" i="2"/>
  <c r="AA400" i="2" s="1"/>
  <c r="Z401" i="2"/>
  <c r="AA401" i="2" s="1"/>
  <c r="Z49" i="2"/>
  <c r="Z50" i="2"/>
  <c r="Z330" i="2"/>
  <c r="AA330" i="2" s="1"/>
  <c r="Z170" i="2"/>
  <c r="AA170" i="2" s="1"/>
  <c r="AA546" i="2"/>
  <c r="AB546" i="2"/>
  <c r="AA417" i="2"/>
  <c r="AB418" i="2"/>
  <c r="AB406" i="2"/>
  <c r="Z190" i="2"/>
  <c r="Z70" i="2"/>
  <c r="AA70" i="2" s="1"/>
  <c r="Z11" i="2"/>
  <c r="Z246" i="2"/>
  <c r="AA246" i="2" s="1"/>
  <c r="Z144" i="2"/>
  <c r="AB145" i="2" s="1"/>
  <c r="Z362" i="2"/>
  <c r="AB362" i="2" s="1"/>
  <c r="Z363" i="2"/>
  <c r="AA363" i="2" s="1"/>
  <c r="Z529" i="2"/>
  <c r="Z530" i="2"/>
  <c r="Z150" i="2"/>
  <c r="AB151" i="2" s="1"/>
  <c r="Z352" i="2"/>
  <c r="Z687" i="2"/>
  <c r="AA687" i="2" s="1"/>
  <c r="AA468" i="2"/>
  <c r="AB468" i="2"/>
  <c r="AB432" i="2"/>
  <c r="Z573" i="2"/>
  <c r="AA573" i="2" s="1"/>
  <c r="Z572" i="2"/>
  <c r="AB572" i="2" s="1"/>
  <c r="Z426" i="2"/>
  <c r="Z427" i="2"/>
  <c r="AB428" i="2" s="1"/>
  <c r="Z339" i="2"/>
  <c r="AB340" i="2" s="1"/>
  <c r="Z23" i="2"/>
  <c r="AA268" i="2"/>
  <c r="Z162" i="2"/>
  <c r="AB162" i="2" s="1"/>
  <c r="Z115" i="2"/>
  <c r="Z675" i="2"/>
  <c r="Z494" i="2"/>
  <c r="AA494" i="2" s="1"/>
  <c r="AB661" i="2"/>
  <c r="AB81" i="2"/>
  <c r="Z76" i="2"/>
  <c r="Z715" i="2"/>
  <c r="AB716" i="2" s="1"/>
  <c r="Z62" i="2"/>
  <c r="Z676" i="2"/>
  <c r="AB677" i="2" s="1"/>
  <c r="AB702" i="2"/>
  <c r="AB128" i="2"/>
  <c r="Z135" i="2"/>
  <c r="AA135" i="2" s="1"/>
  <c r="Z299" i="2"/>
  <c r="Z387" i="2"/>
  <c r="Z68" i="2"/>
  <c r="AA68" i="2" s="1"/>
  <c r="Z465" i="2"/>
  <c r="AB465" i="2" s="1"/>
  <c r="Z302" i="2"/>
  <c r="Z303" i="2"/>
  <c r="Z129" i="2"/>
  <c r="AA129" i="2" s="1"/>
  <c r="Z314" i="2"/>
  <c r="AA314" i="2" s="1"/>
  <c r="Z121" i="2"/>
  <c r="Z82" i="2"/>
  <c r="Z211" i="2"/>
  <c r="AA211" i="2" s="1"/>
  <c r="AB577" i="2"/>
  <c r="Z403" i="2"/>
  <c r="Z506" i="2"/>
  <c r="AA506" i="2" s="1"/>
  <c r="Z407" i="2"/>
  <c r="AB328" i="2"/>
  <c r="Z154" i="2"/>
  <c r="Z678" i="2"/>
  <c r="AB679" i="2" s="1"/>
  <c r="Z522" i="2"/>
  <c r="AB522" i="2" s="1"/>
  <c r="Z709" i="2"/>
  <c r="AB709" i="2" s="1"/>
  <c r="Z438" i="2"/>
  <c r="Z561" i="2"/>
  <c r="AA561" i="2" s="1"/>
  <c r="AA48" i="2"/>
  <c r="Z311" i="2"/>
  <c r="AA311" i="2" s="1"/>
  <c r="AB532" i="2"/>
  <c r="Z370" i="2"/>
  <c r="AA370" i="2" s="1"/>
  <c r="Z547" i="2"/>
  <c r="Z257" i="2"/>
  <c r="AA257" i="2" s="1"/>
  <c r="AB66" i="2"/>
  <c r="Z513" i="2"/>
  <c r="AA513" i="2" s="1"/>
  <c r="Z194" i="2"/>
  <c r="AB194" i="2" s="1"/>
  <c r="Z594" i="2"/>
  <c r="Z384" i="2"/>
  <c r="AB384" i="2" s="1"/>
  <c r="Z8" i="2"/>
  <c r="Z182" i="2"/>
  <c r="AB183" i="2" s="1"/>
  <c r="Z651" i="2"/>
  <c r="AB652" i="2" s="1"/>
  <c r="Z309" i="2"/>
  <c r="AB309" i="2" s="1"/>
  <c r="Z315" i="2"/>
  <c r="AB316" i="2" s="1"/>
  <c r="Z208" i="2"/>
  <c r="AA208" i="2" s="1"/>
  <c r="AB717" i="2"/>
  <c r="Z425" i="2"/>
  <c r="AA425" i="2" s="1"/>
  <c r="Z241" i="2"/>
  <c r="Z681" i="2"/>
  <c r="AA597" i="2"/>
  <c r="AB597" i="2"/>
  <c r="AB104" i="2"/>
  <c r="AA104" i="2"/>
  <c r="AB105" i="2"/>
  <c r="AA79" i="2"/>
  <c r="Z618" i="2"/>
  <c r="AA618" i="2" s="1"/>
  <c r="Z619" i="2"/>
  <c r="AB620" i="2" s="1"/>
  <c r="Z495" i="2"/>
  <c r="AA495" i="2" s="1"/>
  <c r="Z496" i="2"/>
  <c r="AA496" i="2" s="1"/>
  <c r="Z443" i="2"/>
  <c r="Z444" i="2"/>
  <c r="AB445" i="2" s="1"/>
  <c r="Z324" i="2"/>
  <c r="AA324" i="2" s="1"/>
  <c r="Z325" i="2"/>
  <c r="Z706" i="2"/>
  <c r="Z707" i="2"/>
  <c r="AB708" i="2" s="1"/>
  <c r="AB621" i="2"/>
  <c r="AA620" i="2"/>
  <c r="Z686" i="2"/>
  <c r="AA356" i="2"/>
  <c r="AB356" i="2"/>
  <c r="Z276" i="2"/>
  <c r="AA276" i="2" s="1"/>
  <c r="Z275" i="2"/>
  <c r="AA295" i="2"/>
  <c r="AA635" i="2"/>
  <c r="AA227" i="2"/>
  <c r="Z508" i="2"/>
  <c r="Z509" i="2"/>
  <c r="AA57" i="2"/>
  <c r="AB57" i="2"/>
  <c r="AA219" i="2"/>
  <c r="AB660" i="2"/>
  <c r="Z469" i="2"/>
  <c r="Z453" i="2"/>
  <c r="AB453" i="2" s="1"/>
  <c r="Z395" i="2"/>
  <c r="Z396" i="2"/>
  <c r="AB397" i="2" s="1"/>
  <c r="Z524" i="2"/>
  <c r="Z523" i="2"/>
  <c r="Z278" i="2"/>
  <c r="Z279" i="2"/>
  <c r="Z718" i="2"/>
  <c r="Z719" i="2"/>
  <c r="Z439" i="2"/>
  <c r="AB440" i="2" s="1"/>
  <c r="AA359" i="2"/>
  <c r="Z699" i="2"/>
  <c r="AB338" i="2"/>
  <c r="AA338" i="2"/>
  <c r="AB712" i="2"/>
  <c r="Z435" i="2"/>
  <c r="AA435" i="2" s="1"/>
  <c r="AB7" i="2"/>
  <c r="AA7" i="2"/>
  <c r="Z538" i="2"/>
  <c r="Z539" i="2"/>
  <c r="AA655" i="2"/>
  <c r="Z171" i="2"/>
  <c r="AA171" i="2" s="1"/>
  <c r="Z389" i="2"/>
  <c r="Z390" i="2"/>
  <c r="AB391" i="2" s="1"/>
  <c r="AA308" i="2"/>
  <c r="AB308" i="2"/>
  <c r="Z548" i="2"/>
  <c r="Z549" i="2"/>
  <c r="Z294" i="2"/>
  <c r="AB295" i="2" s="1"/>
  <c r="Z598" i="2"/>
  <c r="Z84" i="2"/>
  <c r="Z63" i="2"/>
  <c r="AA63" i="2" s="1"/>
  <c r="AB367" i="2"/>
  <c r="Z287" i="2"/>
  <c r="AA287" i="2" s="1"/>
  <c r="AB592" i="2"/>
  <c r="AA569" i="2"/>
  <c r="AB570" i="2"/>
  <c r="AB252" i="2"/>
  <c r="Z90" i="2"/>
  <c r="AA90" i="2" s="1"/>
  <c r="AB502" i="2"/>
  <c r="Z164" i="2"/>
  <c r="Z165" i="2"/>
  <c r="AB166" i="2" s="1"/>
  <c r="Z449" i="2"/>
  <c r="Z689" i="2"/>
  <c r="Z690" i="2"/>
  <c r="AB691" i="2" s="1"/>
  <c r="Z710" i="2"/>
  <c r="AB711" i="2" s="1"/>
  <c r="Z713" i="2"/>
  <c r="Z15" i="2"/>
  <c r="Z16" i="2"/>
  <c r="Z245" i="2"/>
  <c r="AA245" i="2" s="1"/>
  <c r="AB560" i="2"/>
  <c r="AA560" i="2"/>
  <c r="AA148" i="2"/>
  <c r="AB148" i="2"/>
  <c r="Z527" i="2"/>
  <c r="Z109" i="2"/>
  <c r="Z632" i="2"/>
  <c r="AA632" i="2" s="1"/>
  <c r="Z578" i="2"/>
  <c r="AB579" i="2" s="1"/>
  <c r="AB452" i="2"/>
  <c r="AA452" i="2"/>
  <c r="Z517" i="2"/>
  <c r="AA517" i="2" s="1"/>
  <c r="Z516" i="2"/>
  <c r="AA516" i="2" s="1"/>
  <c r="Z36" i="2"/>
  <c r="AA36" i="2" s="1"/>
  <c r="Z37" i="2"/>
  <c r="Z258" i="2"/>
  <c r="Z259" i="2"/>
  <c r="AA259" i="2" s="1"/>
  <c r="Z411" i="2"/>
  <c r="AB412" i="2" s="1"/>
  <c r="AA559" i="2"/>
  <c r="Z642" i="2"/>
  <c r="Z643" i="2"/>
  <c r="AB644" i="2" s="1"/>
  <c r="AA668" i="2"/>
  <c r="AB668" i="2"/>
  <c r="AA624" i="2"/>
  <c r="AA221" i="2"/>
  <c r="AB437" i="2"/>
  <c r="AA167" i="2"/>
  <c r="AB167" i="2"/>
  <c r="Z269" i="2"/>
  <c r="Z270" i="2"/>
  <c r="Z614" i="2"/>
  <c r="Z615" i="2"/>
  <c r="AB616" i="2" s="1"/>
  <c r="Z118" i="2"/>
  <c r="Z119" i="2"/>
  <c r="AB120" i="2" s="1"/>
  <c r="Z658" i="2"/>
  <c r="Z116" i="2"/>
  <c r="AB117" i="2" s="1"/>
  <c r="AA335" i="2"/>
  <c r="AB221" i="2"/>
  <c r="AA228" i="2"/>
  <c r="AB228" i="2"/>
  <c r="AA448" i="2"/>
  <c r="AB448" i="2"/>
  <c r="AA708" i="2"/>
  <c r="Z131" i="2"/>
  <c r="Z130" i="2"/>
  <c r="Z54" i="2"/>
  <c r="AA54" i="2" s="1"/>
  <c r="Z55" i="2"/>
  <c r="Z414" i="2"/>
  <c r="AA414" i="2" s="1"/>
  <c r="Z415" i="2"/>
  <c r="AA415" i="2" s="1"/>
  <c r="Z253" i="2"/>
  <c r="AB253" i="2" s="1"/>
  <c r="AB459" i="2"/>
  <c r="Z207" i="2"/>
  <c r="Z132" i="2"/>
  <c r="Z133" i="2"/>
  <c r="Z319" i="2"/>
  <c r="Z318" i="2"/>
  <c r="AB318" i="2" s="1"/>
  <c r="AB74" i="2"/>
  <c r="AA701" i="2"/>
  <c r="AB701" i="2"/>
  <c r="AA636" i="2"/>
  <c r="AB636" i="2"/>
  <c r="Z163" i="2"/>
  <c r="AA250" i="2"/>
  <c r="Z254" i="2"/>
  <c r="Z255" i="2"/>
  <c r="AB256" i="2" s="1"/>
  <c r="Z478" i="2"/>
  <c r="Z479" i="2"/>
  <c r="AA355" i="2"/>
  <c r="Z71" i="2"/>
  <c r="AB72" i="2" s="1"/>
  <c r="Z662" i="2"/>
  <c r="Z663" i="2"/>
  <c r="AB664" i="2" s="1"/>
  <c r="Z290" i="2"/>
  <c r="Z291" i="2"/>
  <c r="AB292" i="2" s="1"/>
  <c r="AB251" i="2"/>
  <c r="Z187" i="2"/>
  <c r="Z454" i="2"/>
  <c r="Z138" i="2"/>
  <c r="AA138" i="2" s="1"/>
  <c r="AB477" i="2"/>
  <c r="Z139" i="2"/>
  <c r="AB80" i="2"/>
  <c r="Z587" i="2"/>
  <c r="Z209" i="2"/>
  <c r="Z609" i="2"/>
  <c r="Z312" i="2"/>
  <c r="AA312" i="2" s="1"/>
  <c r="Z684" i="2"/>
  <c r="AA684" i="2" s="1"/>
  <c r="Z688" i="2"/>
  <c r="AA688" i="2" s="1"/>
  <c r="Z94" i="2"/>
  <c r="AA94" i="2" s="1"/>
  <c r="Z95" i="2"/>
  <c r="Z274" i="2"/>
  <c r="AA274" i="2" s="1"/>
  <c r="Z158" i="2"/>
  <c r="AA158" i="2" s="1"/>
  <c r="Z159" i="2"/>
  <c r="Z433" i="2"/>
  <c r="AB433" i="2" s="1"/>
  <c r="AB307" i="2"/>
  <c r="Z375" i="2"/>
  <c r="AA375" i="2" s="1"/>
  <c r="Z376" i="2"/>
  <c r="Z595" i="2"/>
  <c r="AA595" i="2" s="1"/>
  <c r="Z188" i="2"/>
  <c r="Z388" i="2"/>
  <c r="AA388" i="2" s="1"/>
  <c r="Z648" i="2"/>
  <c r="Z649" i="2"/>
  <c r="Z310" i="2"/>
  <c r="Z247" i="2"/>
  <c r="Z474" i="2"/>
  <c r="Z358" i="2"/>
  <c r="AA358" i="2" s="1"/>
  <c r="Z638" i="2"/>
  <c r="Z639" i="2"/>
  <c r="Z694" i="2"/>
  <c r="AB694" i="2" s="1"/>
  <c r="Z627" i="2"/>
  <c r="Z628" i="2"/>
  <c r="AA628" i="2" s="1"/>
  <c r="Z229" i="2"/>
  <c r="Z371" i="2"/>
  <c r="AA371" i="2" s="1"/>
  <c r="Z9" i="2"/>
  <c r="Z629" i="2"/>
  <c r="AA629" i="2" s="1"/>
  <c r="Z630" i="2"/>
  <c r="AB631" i="2" s="1"/>
  <c r="Z430" i="2"/>
  <c r="Z671" i="2"/>
  <c r="Z329" i="2"/>
  <c r="Z58" i="2"/>
  <c r="Z455" i="2"/>
  <c r="Z456" i="2"/>
  <c r="AA488" i="2"/>
  <c r="AB488" i="2"/>
  <c r="Z226" i="2"/>
  <c r="AB227" i="2" s="1"/>
  <c r="Z34" i="2"/>
  <c r="Z354" i="2"/>
  <c r="AB355" i="2" s="1"/>
  <c r="Z197" i="2"/>
  <c r="Z198" i="2"/>
  <c r="AB199" i="2" s="1"/>
  <c r="Z537" i="2"/>
  <c r="AB521" i="2"/>
  <c r="Z386" i="2"/>
  <c r="Z92" i="2"/>
  <c r="Z446" i="2"/>
  <c r="AB447" i="2" s="1"/>
  <c r="Z249" i="2"/>
  <c r="Z493" i="2"/>
  <c r="Z174" i="2"/>
  <c r="Z554" i="2"/>
  <c r="Z19" i="2"/>
  <c r="Z20" i="2"/>
  <c r="Z566" i="2"/>
  <c r="Z398" i="2"/>
  <c r="Z399" i="2"/>
  <c r="Z475" i="2"/>
  <c r="Z69" i="2"/>
  <c r="Z349" i="2"/>
  <c r="AB349" i="2" s="1"/>
  <c r="Z669" i="2"/>
  <c r="Z134" i="2"/>
  <c r="Z625" i="2"/>
  <c r="Z288" i="2"/>
  <c r="Z110" i="2"/>
  <c r="Z514" i="2"/>
  <c r="AA498" i="2"/>
  <c r="AB498" i="2"/>
  <c r="Z168" i="2"/>
  <c r="Z91" i="2"/>
  <c r="AA91" i="2" s="1"/>
  <c r="Z232" i="2"/>
  <c r="AB233" i="2" s="1"/>
  <c r="Z472" i="2"/>
  <c r="Z394" i="2"/>
  <c r="AA394" i="2" s="1"/>
  <c r="Z98" i="2"/>
  <c r="AA156" i="2"/>
  <c r="AB156" i="2"/>
  <c r="AA724" i="2"/>
  <c r="AA102" i="2"/>
  <c r="AB102" i="2"/>
  <c r="AB103" i="2"/>
  <c r="AA40" i="2"/>
  <c r="AB693" i="2"/>
  <c r="AA693" i="2"/>
  <c r="AA691" i="2"/>
  <c r="AA534" i="2"/>
  <c r="AB534" i="2"/>
  <c r="AA277" i="2"/>
  <c r="AA24" i="2"/>
  <c r="AA193" i="2"/>
  <c r="AA574" i="2"/>
  <c r="AA348" i="2"/>
  <c r="AA631" i="2"/>
  <c r="AA536" i="2"/>
  <c r="AA59" i="2"/>
  <c r="AB60" i="2"/>
  <c r="AA233" i="2"/>
  <c r="AB360" i="2"/>
  <c r="AA360" i="2"/>
  <c r="AB361" i="2"/>
  <c r="AA391" i="2"/>
  <c r="AA556" i="2"/>
  <c r="AB556" i="2"/>
  <c r="AB557" i="2"/>
  <c r="AA504" i="2"/>
  <c r="AB504" i="2"/>
  <c r="AB161" i="2"/>
  <c r="AA161" i="2"/>
  <c r="AA166" i="2"/>
  <c r="AA596" i="2"/>
  <c r="AA300" i="2"/>
  <c r="AA503" i="2"/>
  <c r="AB503" i="2"/>
  <c r="AA236" i="2"/>
  <c r="AA27" i="2"/>
  <c r="AA616" i="2"/>
  <c r="AA424" i="2"/>
  <c r="AB424" i="2"/>
  <c r="AA136" i="2"/>
  <c r="AA331" i="2"/>
  <c r="AB224" i="2"/>
  <c r="AA224" i="2"/>
  <c r="AB442" i="2"/>
  <c r="AA442" i="2"/>
  <c r="AA531" i="2"/>
  <c r="AA550" i="2"/>
  <c r="AB176" i="2"/>
  <c r="AA176" i="2"/>
  <c r="AB653" i="2"/>
  <c r="AA653" i="2"/>
  <c r="AB357" i="2"/>
  <c r="AA357" i="2"/>
  <c r="AA364" i="2"/>
  <c r="AA711" i="2"/>
  <c r="AA336" i="2"/>
  <c r="AB336" i="2"/>
  <c r="AB337" i="2"/>
  <c r="AA125" i="2"/>
  <c r="AB125" i="2"/>
  <c r="AA476" i="2"/>
  <c r="AB173" i="2"/>
  <c r="AA173" i="2"/>
  <c r="AA151" i="2"/>
  <c r="AB656" i="2"/>
  <c r="AA656" i="2"/>
  <c r="AB333" i="2"/>
  <c r="AA333" i="2"/>
  <c r="AA223" i="2"/>
  <c r="AB223" i="2"/>
  <c r="AA44" i="2"/>
  <c r="AA520" i="2"/>
  <c r="AB464" i="2"/>
  <c r="AA464" i="2"/>
  <c r="AA716" i="2"/>
  <c r="AA199" i="2"/>
  <c r="AA283" i="2"/>
  <c r="AB283" i="2"/>
  <c r="AB591" i="2"/>
  <c r="AA591" i="2"/>
  <c r="AA17" i="2"/>
  <c r="AA579" i="2"/>
  <c r="AA679" i="2"/>
  <c r="AA600" i="2"/>
  <c r="AB600" i="2"/>
  <c r="AB601" i="2"/>
  <c r="AB680" i="2"/>
  <c r="AB45" i="2"/>
  <c r="AA704" i="2"/>
  <c r="AA697" i="2"/>
  <c r="AB698" i="2"/>
  <c r="AB613" i="2"/>
  <c r="AA613" i="2"/>
  <c r="AB575" i="2"/>
  <c r="AB692" i="2"/>
  <c r="AA431" i="2"/>
  <c r="AA316" i="2"/>
  <c r="AA14" i="2"/>
  <c r="AB14" i="2"/>
  <c r="AB157" i="2"/>
  <c r="AA157" i="2"/>
  <c r="AA571" i="2"/>
  <c r="AB571" i="2"/>
  <c r="AA256" i="2"/>
  <c r="AB113" i="2"/>
  <c r="AA113" i="2"/>
  <c r="AB153" i="2"/>
  <c r="AA153" i="2"/>
  <c r="AA373" i="2"/>
  <c r="AA183" i="2"/>
  <c r="AB152" i="2"/>
  <c r="AB73" i="2"/>
  <c r="AA73" i="2"/>
  <c r="AB657" i="2"/>
  <c r="AA12" i="2"/>
  <c r="AB213" i="2"/>
  <c r="AA213" i="2"/>
  <c r="AB491" i="2"/>
  <c r="AA491" i="2"/>
  <c r="AA374" i="2"/>
  <c r="AB374" i="2"/>
  <c r="AA463" i="2"/>
  <c r="AB200" i="2"/>
  <c r="AA313" i="2"/>
  <c r="AA445" i="2"/>
  <c r="AA124" i="2"/>
  <c r="AB392" i="2"/>
  <c r="AB511" i="2"/>
  <c r="AA511" i="2"/>
  <c r="AB284" i="2"/>
  <c r="AB512" i="2"/>
  <c r="AB471" i="2"/>
  <c r="AA471" i="2"/>
  <c r="AB492" i="2"/>
  <c r="AA56" i="2"/>
  <c r="AB296" i="2"/>
  <c r="AA296" i="2"/>
  <c r="AB551" i="2"/>
  <c r="AA551" i="2"/>
  <c r="AB114" i="2"/>
  <c r="AB501" i="2"/>
  <c r="AA501" i="2"/>
  <c r="I44" i="2" l="1" a="1"/>
  <c r="I44" i="2" s="1"/>
  <c r="AA15" i="2"/>
  <c r="AB15" i="2"/>
  <c r="AB35" i="2"/>
  <c r="AB530" i="2"/>
  <c r="AB266" i="2"/>
  <c r="AB177" i="2"/>
  <c r="AB237" i="2"/>
  <c r="AB342" i="2"/>
  <c r="AB589" i="2"/>
  <c r="AB238" i="2"/>
  <c r="AB133" i="2"/>
  <c r="AB529" i="2"/>
  <c r="AB196" i="2"/>
  <c r="AB267" i="2"/>
  <c r="AB235" i="2"/>
  <c r="AB286" i="2"/>
  <c r="AB178" i="2"/>
  <c r="AA214" i="2"/>
  <c r="AA705" i="2"/>
  <c r="AB366" i="2"/>
  <c r="AB365" i="2"/>
  <c r="AA413" i="2"/>
  <c r="AA323" i="2"/>
  <c r="AA123" i="2"/>
  <c r="AA593" i="2"/>
  <c r="AB473" i="2"/>
  <c r="AB686" i="2"/>
  <c r="AB285" i="2"/>
  <c r="AA285" i="2"/>
  <c r="AB378" i="2"/>
  <c r="AA75" i="2"/>
  <c r="AB665" i="2"/>
  <c r="AB585" i="2"/>
  <c r="AB268" i="2"/>
  <c r="AB484" i="2"/>
  <c r="AB377" i="2"/>
  <c r="AB89" i="2"/>
  <c r="AB683" i="2"/>
  <c r="AA238" i="2"/>
  <c r="AB666" i="2"/>
  <c r="AB343" i="2"/>
  <c r="AB46" i="2"/>
  <c r="AB239" i="2"/>
  <c r="AA588" i="2"/>
  <c r="AB603" i="2"/>
  <c r="AB517" i="2"/>
  <c r="AA196" i="2"/>
  <c r="AB682" i="2"/>
  <c r="AA18" i="2"/>
  <c r="AB425" i="2"/>
  <c r="AA185" i="2"/>
  <c r="AB68" i="2"/>
  <c r="AB487" i="2"/>
  <c r="AB143" i="2"/>
  <c r="AA111" i="2"/>
  <c r="AA293" i="2"/>
  <c r="AB65" i="2"/>
  <c r="AB243" i="2"/>
  <c r="AB225" i="2"/>
  <c r="AA617" i="2"/>
  <c r="AB602" i="2"/>
  <c r="AA683" i="2"/>
  <c r="AB191" i="2"/>
  <c r="AB273" i="2"/>
  <c r="AA553" i="2"/>
  <c r="AB574" i="2"/>
  <c r="AB79" i="2"/>
  <c r="AA265" i="2"/>
  <c r="AB26" i="2"/>
  <c r="AA393" i="2"/>
  <c r="AB192" i="2"/>
  <c r="AA572" i="2"/>
  <c r="AB358" i="2"/>
  <c r="AB721" i="2"/>
  <c r="AA433" i="2"/>
  <c r="AB324" i="2"/>
  <c r="AB40" i="2"/>
  <c r="AB417" i="2"/>
  <c r="AA61" i="2"/>
  <c r="AA709" i="2"/>
  <c r="AB408" i="2"/>
  <c r="AB180" i="2"/>
  <c r="AA143" i="2"/>
  <c r="AB348" i="2"/>
  <c r="AB76" i="2"/>
  <c r="AA39" i="2"/>
  <c r="AB594" i="2"/>
  <c r="AB149" i="2"/>
  <c r="AB405" i="2"/>
  <c r="AB573" i="2"/>
  <c r="AB265" i="2"/>
  <c r="AB70" i="2"/>
  <c r="AB479" i="2"/>
  <c r="AB242" i="2"/>
  <c r="AA645" i="2"/>
  <c r="AB429" i="2"/>
  <c r="AB523" i="2"/>
  <c r="AB347" i="2"/>
  <c r="AA78" i="2"/>
  <c r="AA144" i="2"/>
  <c r="AA519" i="2"/>
  <c r="AB144" i="2"/>
  <c r="AA46" i="2"/>
  <c r="AA522" i="2"/>
  <c r="AA568" i="2"/>
  <c r="AA682" i="2"/>
  <c r="AB88" i="2"/>
  <c r="AB526" i="2"/>
  <c r="AA369" i="2"/>
  <c r="AB67" i="2"/>
  <c r="AB558" i="2"/>
  <c r="AB562" i="2"/>
  <c r="AB497" i="2"/>
  <c r="AB275" i="2"/>
  <c r="AA116" i="2"/>
  <c r="AA422" i="2"/>
  <c r="AB422" i="2"/>
  <c r="AA217" i="2"/>
  <c r="AB217" i="2"/>
  <c r="AB401" i="2"/>
  <c r="AB91" i="2"/>
  <c r="AB623" i="2"/>
  <c r="AB123" i="2"/>
  <c r="AA725" i="2"/>
  <c r="AB726" i="2"/>
  <c r="AA622" i="2"/>
  <c r="AB274" i="2"/>
  <c r="AB41" i="2"/>
  <c r="AA529" i="2"/>
  <c r="AA485" i="2"/>
  <c r="AB485" i="2"/>
  <c r="AB695" i="2"/>
  <c r="AB486" i="2"/>
  <c r="AB499" i="2"/>
  <c r="AA242" i="2"/>
  <c r="AB423" i="2"/>
  <c r="AB559" i="2"/>
  <c r="AB463" i="2"/>
  <c r="AA273" i="2"/>
  <c r="AB272" i="2"/>
  <c r="AA291" i="2"/>
  <c r="AB25" i="2"/>
  <c r="AB674" i="2"/>
  <c r="AB462" i="2"/>
  <c r="AA67" i="2"/>
  <c r="AB461" i="2"/>
  <c r="AB116" i="2"/>
  <c r="AB563" i="2"/>
  <c r="AB27" i="2"/>
  <c r="AB216" i="2"/>
  <c r="AA309" i="2"/>
  <c r="AB714" i="2"/>
  <c r="AA97" i="2"/>
  <c r="AB231" i="2"/>
  <c r="AB71" i="2"/>
  <c r="AB64" i="2"/>
  <c r="AB535" i="2"/>
  <c r="AB181" i="2"/>
  <c r="AA315" i="2"/>
  <c r="AB11" i="2"/>
  <c r="AB351" i="2"/>
  <c r="AB130" i="2"/>
  <c r="AB370" i="2"/>
  <c r="AB158" i="2"/>
  <c r="AB93" i="2"/>
  <c r="AB513" i="2"/>
  <c r="AB371" i="2"/>
  <c r="AB500" i="2"/>
  <c r="AB624" i="2"/>
  <c r="AB190" i="2"/>
  <c r="AA543" i="2"/>
  <c r="AB230" i="2"/>
  <c r="AB543" i="2"/>
  <c r="AB291" i="2"/>
  <c r="AA190" i="2"/>
  <c r="AB612" i="2"/>
  <c r="AA603" i="2"/>
  <c r="AB434" i="2"/>
  <c r="AB359" i="2"/>
  <c r="AB646" i="2"/>
  <c r="AB87" i="2"/>
  <c r="AB86" i="2"/>
  <c r="AA86" i="2"/>
  <c r="AB410" i="2"/>
  <c r="AB36" i="2"/>
  <c r="AB409" i="2"/>
  <c r="AA410" i="2"/>
  <c r="AB234" i="2"/>
  <c r="AB122" i="2"/>
  <c r="AB584" i="2"/>
  <c r="AB697" i="2"/>
  <c r="AB568" i="2"/>
  <c r="AB402" i="2"/>
  <c r="AB450" i="2"/>
  <c r="AA122" i="2"/>
  <c r="AB723" i="2"/>
  <c r="AA53" i="2"/>
  <c r="AB129" i="2"/>
  <c r="AB150" i="2"/>
  <c r="AA713" i="2"/>
  <c r="AB373" i="2"/>
  <c r="AB259" i="2"/>
  <c r="AB236" i="2"/>
  <c r="AA150" i="2"/>
  <c r="AA563" i="2"/>
  <c r="AB713" i="2"/>
  <c r="AA583" i="2"/>
  <c r="AA439" i="2"/>
  <c r="AB611" i="2"/>
  <c r="AA235" i="2"/>
  <c r="AB170" i="2"/>
  <c r="AB248" i="2"/>
  <c r="AB586" i="2"/>
  <c r="AB583" i="2"/>
  <c r="AB496" i="2"/>
  <c r="AB364" i="2"/>
  <c r="AB536" i="2"/>
  <c r="AB240" i="2"/>
  <c r="AB490" i="2"/>
  <c r="AA130" i="2"/>
  <c r="AB703" i="2"/>
  <c r="AB704" i="2"/>
  <c r="AA344" i="2"/>
  <c r="AA694" i="2"/>
  <c r="AA239" i="2"/>
  <c r="AA489" i="2"/>
  <c r="AA715" i="2"/>
  <c r="AB387" i="2"/>
  <c r="AA345" i="2"/>
  <c r="AB346" i="2"/>
  <c r="AB372" i="2"/>
  <c r="AB344" i="2"/>
  <c r="AA339" i="2"/>
  <c r="AA342" i="2"/>
  <c r="AB85" i="2"/>
  <c r="AB715" i="2"/>
  <c r="AA26" i="2"/>
  <c r="AA523" i="2"/>
  <c r="AA582" i="2"/>
  <c r="AB339" i="2"/>
  <c r="AB215" i="2"/>
  <c r="AA11" i="2"/>
  <c r="AA162" i="2"/>
  <c r="AB186" i="2"/>
  <c r="AB519" i="2"/>
  <c r="AB505" i="2"/>
  <c r="AA191" i="2"/>
  <c r="AB637" i="2"/>
  <c r="AB12" i="2"/>
  <c r="AA62" i="2"/>
  <c r="AB62" i="2"/>
  <c r="AA352" i="2"/>
  <c r="AB352" i="2"/>
  <c r="AB396" i="2"/>
  <c r="AB688" i="2"/>
  <c r="AB82" i="2"/>
  <c r="AA82" i="2"/>
  <c r="AB495" i="2"/>
  <c r="AB407" i="2"/>
  <c r="AB416" i="2"/>
  <c r="AA384" i="2"/>
  <c r="AB83" i="2"/>
  <c r="AA407" i="2"/>
  <c r="AB635" i="2"/>
  <c r="AB507" i="2"/>
  <c r="AA547" i="2"/>
  <c r="AB547" i="2"/>
  <c r="AA115" i="2"/>
  <c r="AB115" i="2"/>
  <c r="AB506" i="2"/>
  <c r="AB414" i="2"/>
  <c r="AA119" i="2"/>
  <c r="AB193" i="2"/>
  <c r="AB561" i="2"/>
  <c r="AA387" i="2"/>
  <c r="AB375" i="2"/>
  <c r="AB304" i="2"/>
  <c r="AA303" i="2"/>
  <c r="AB303" i="2"/>
  <c r="AA382" i="2"/>
  <c r="AB382" i="2"/>
  <c r="AB383" i="2"/>
  <c r="AA154" i="2"/>
  <c r="AB155" i="2"/>
  <c r="AB263" i="2"/>
  <c r="AB264" i="2"/>
  <c r="AA263" i="2"/>
  <c r="AB42" i="2"/>
  <c r="AA42" i="2"/>
  <c r="AA676" i="2"/>
  <c r="AB673" i="2"/>
  <c r="AB451" i="2"/>
  <c r="AB724" i="2"/>
  <c r="AB260" i="2"/>
  <c r="AA121" i="2"/>
  <c r="AB121" i="2"/>
  <c r="AA675" i="2"/>
  <c r="AB675" i="2"/>
  <c r="AB385" i="2"/>
  <c r="AB142" i="2"/>
  <c r="AB141" i="2"/>
  <c r="AA141" i="2"/>
  <c r="AA203" i="2"/>
  <c r="AB203" i="2"/>
  <c r="AB204" i="2"/>
  <c r="AB195" i="2"/>
  <c r="AA202" i="2"/>
  <c r="AB202" i="2"/>
  <c r="AB119" i="2"/>
  <c r="AB331" i="2"/>
  <c r="AA651" i="2"/>
  <c r="AB257" i="2"/>
  <c r="AA362" i="2"/>
  <c r="AA302" i="2"/>
  <c r="AB302" i="2"/>
  <c r="AB381" i="2"/>
  <c r="AA381" i="2"/>
  <c r="AB480" i="2"/>
  <c r="AB651" i="2"/>
  <c r="AB212" i="2"/>
  <c r="AB136" i="2"/>
  <c r="AA194" i="2"/>
  <c r="AA681" i="2"/>
  <c r="AB681" i="2"/>
  <c r="AA465" i="2"/>
  <c r="AB466" i="2"/>
  <c r="AB23" i="2"/>
  <c r="AA23" i="2"/>
  <c r="AB353" i="2"/>
  <c r="AA275" i="2"/>
  <c r="AB138" i="2"/>
  <c r="AB24" i="2"/>
  <c r="AA530" i="2"/>
  <c r="AB436" i="2"/>
  <c r="AB287" i="2"/>
  <c r="AB241" i="2"/>
  <c r="AA241" i="2"/>
  <c r="AA589" i="2"/>
  <c r="AB590" i="2"/>
  <c r="AA8" i="2"/>
  <c r="AB8" i="2"/>
  <c r="AA518" i="2"/>
  <c r="AB403" i="2"/>
  <c r="AA403" i="2"/>
  <c r="AB77" i="2"/>
  <c r="AA76" i="2"/>
  <c r="AB262" i="2"/>
  <c r="AA50" i="2"/>
  <c r="AB50" i="2"/>
  <c r="AB51" i="2"/>
  <c r="AA49" i="2"/>
  <c r="AB49" i="2"/>
  <c r="AA647" i="2"/>
  <c r="AB647" i="2"/>
  <c r="AA182" i="2"/>
  <c r="AB182" i="2"/>
  <c r="AB687" i="2"/>
  <c r="AB43" i="2"/>
  <c r="AA43" i="2"/>
  <c r="AA396" i="2"/>
  <c r="AB676" i="2"/>
  <c r="AB154" i="2"/>
  <c r="AB404" i="2"/>
  <c r="AB44" i="2"/>
  <c r="AB363" i="2"/>
  <c r="AA253" i="2"/>
  <c r="AB634" i="2"/>
  <c r="AB427" i="2"/>
  <c r="AA427" i="2"/>
  <c r="AB633" i="2"/>
  <c r="AB261" i="2"/>
  <c r="AB722" i="2"/>
  <c r="AB531" i="2"/>
  <c r="AB438" i="2"/>
  <c r="AA438" i="2"/>
  <c r="AB299" i="2"/>
  <c r="AA299" i="2"/>
  <c r="AB426" i="2"/>
  <c r="AA426" i="2"/>
  <c r="AB481" i="2"/>
  <c r="AA481" i="2"/>
  <c r="AB482" i="2"/>
  <c r="AA243" i="2"/>
  <c r="AB244" i="2"/>
  <c r="AA686" i="2"/>
  <c r="AB439" i="2"/>
  <c r="AA261" i="2"/>
  <c r="AA643" i="2"/>
  <c r="AB211" i="2"/>
  <c r="AB90" i="2"/>
  <c r="AB314" i="2"/>
  <c r="AB394" i="2"/>
  <c r="AB411" i="2"/>
  <c r="AB54" i="2"/>
  <c r="AA594" i="2"/>
  <c r="AB300" i="2"/>
  <c r="AB643" i="2"/>
  <c r="AA696" i="2"/>
  <c r="AB315" i="2"/>
  <c r="AA71" i="2"/>
  <c r="AB596" i="2"/>
  <c r="AB494" i="2"/>
  <c r="AB678" i="2"/>
  <c r="AA678" i="2"/>
  <c r="AB341" i="2"/>
  <c r="AA341" i="2"/>
  <c r="AB168" i="2"/>
  <c r="AA168" i="2"/>
  <c r="AB20" i="2"/>
  <c r="AA20" i="2"/>
  <c r="AB21" i="2"/>
  <c r="AA474" i="2"/>
  <c r="AB474" i="2"/>
  <c r="AA95" i="2"/>
  <c r="AB95" i="2"/>
  <c r="AB96" i="2"/>
  <c r="AA290" i="2"/>
  <c r="AB290" i="2"/>
  <c r="AA614" i="2"/>
  <c r="AB614" i="2"/>
  <c r="AA19" i="2"/>
  <c r="AB19" i="2"/>
  <c r="AB247" i="2"/>
  <c r="AA247" i="2"/>
  <c r="AB319" i="2"/>
  <c r="AA319" i="2"/>
  <c r="AB320" i="2"/>
  <c r="AB270" i="2"/>
  <c r="AA270" i="2"/>
  <c r="AB94" i="2"/>
  <c r="AB271" i="2"/>
  <c r="AB554" i="2"/>
  <c r="AA554" i="2"/>
  <c r="AB310" i="2"/>
  <c r="AA310" i="2"/>
  <c r="AB662" i="2"/>
  <c r="AA662" i="2"/>
  <c r="AA269" i="2"/>
  <c r="AB269" i="2"/>
  <c r="AA389" i="2"/>
  <c r="AB389" i="2"/>
  <c r="AA514" i="2"/>
  <c r="AB514" i="2"/>
  <c r="AA174" i="2"/>
  <c r="AB174" i="2"/>
  <c r="AB175" i="2"/>
  <c r="AA649" i="2"/>
  <c r="AB649" i="2"/>
  <c r="AB650" i="2"/>
  <c r="AA16" i="2"/>
  <c r="AB16" i="2"/>
  <c r="AB110" i="2"/>
  <c r="AA110" i="2"/>
  <c r="AA58" i="2"/>
  <c r="AB58" i="2"/>
  <c r="AB469" i="2"/>
  <c r="AB470" i="2"/>
  <c r="AA469" i="2"/>
  <c r="AA133" i="2"/>
  <c r="AA288" i="2"/>
  <c r="AB288" i="2"/>
  <c r="AB610" i="2"/>
  <c r="AA609" i="2"/>
  <c r="AB609" i="2"/>
  <c r="AB625" i="2"/>
  <c r="AA625" i="2"/>
  <c r="AA329" i="2"/>
  <c r="AB329" i="2"/>
  <c r="AA188" i="2"/>
  <c r="AB189" i="2"/>
  <c r="AB188" i="2"/>
  <c r="AA209" i="2"/>
  <c r="AB209" i="2"/>
  <c r="AB330" i="2"/>
  <c r="AB17" i="2"/>
  <c r="AA671" i="2"/>
  <c r="AB671" i="2"/>
  <c r="AA587" i="2"/>
  <c r="AB587" i="2"/>
  <c r="AB289" i="2"/>
  <c r="AA578" i="2"/>
  <c r="AB578" i="2"/>
  <c r="AB719" i="2"/>
  <c r="AA719" i="2"/>
  <c r="AB720" i="2"/>
  <c r="AB246" i="2"/>
  <c r="AB672" i="2"/>
  <c r="AB595" i="2"/>
  <c r="AA318" i="2"/>
  <c r="AB63" i="2"/>
  <c r="AA453" i="2"/>
  <c r="AB386" i="2"/>
  <c r="AA386" i="2"/>
  <c r="AB430" i="2"/>
  <c r="AA430" i="2"/>
  <c r="AB710" i="2"/>
  <c r="AA710" i="2"/>
  <c r="AB540" i="2"/>
  <c r="AA539" i="2"/>
  <c r="AB539" i="2"/>
  <c r="AB718" i="2"/>
  <c r="AA718" i="2"/>
  <c r="AB169" i="2"/>
  <c r="AB431" i="2"/>
  <c r="AB59" i="2"/>
  <c r="AA134" i="2"/>
  <c r="AB134" i="2"/>
  <c r="AB135" i="2"/>
  <c r="AB139" i="2"/>
  <c r="AA139" i="2"/>
  <c r="AB140" i="2"/>
  <c r="AA478" i="2"/>
  <c r="AB478" i="2"/>
  <c r="AA109" i="2"/>
  <c r="AB109" i="2"/>
  <c r="AB690" i="2"/>
  <c r="AA690" i="2"/>
  <c r="AA538" i="2"/>
  <c r="AB538" i="2"/>
  <c r="AB684" i="2"/>
  <c r="AA669" i="2"/>
  <c r="AB670" i="2"/>
  <c r="AB669" i="2"/>
  <c r="AA537" i="2"/>
  <c r="AB537" i="2"/>
  <c r="AB207" i="2"/>
  <c r="AA207" i="2"/>
  <c r="AB208" i="2"/>
  <c r="AA527" i="2"/>
  <c r="AB527" i="2"/>
  <c r="AB689" i="2"/>
  <c r="AA689" i="2"/>
  <c r="AB598" i="2"/>
  <c r="AA598" i="2"/>
  <c r="AB599" i="2"/>
  <c r="AB278" i="2"/>
  <c r="AA278" i="2"/>
  <c r="AB210" i="2"/>
  <c r="AA84" i="2"/>
  <c r="AB312" i="2"/>
  <c r="AB632" i="2"/>
  <c r="AB618" i="2"/>
  <c r="AA479" i="2"/>
  <c r="AB663" i="2"/>
  <c r="AB516" i="2"/>
  <c r="AA475" i="2"/>
  <c r="AB475" i="2"/>
  <c r="AB34" i="2"/>
  <c r="AA34" i="2"/>
  <c r="AB629" i="2"/>
  <c r="AB163" i="2"/>
  <c r="AA163" i="2"/>
  <c r="AA376" i="2"/>
  <c r="AB476" i="2"/>
  <c r="AA663" i="2"/>
  <c r="AA390" i="2"/>
  <c r="AB311" i="2"/>
  <c r="AA98" i="2"/>
  <c r="AB99" i="2"/>
  <c r="AB98" i="2"/>
  <c r="AB226" i="2"/>
  <c r="AA226" i="2"/>
  <c r="AB627" i="2"/>
  <c r="AA627" i="2"/>
  <c r="AB454" i="2"/>
  <c r="AA454" i="2"/>
  <c r="AB510" i="2"/>
  <c r="AA509" i="2"/>
  <c r="AB509" i="2"/>
  <c r="AB444" i="2"/>
  <c r="AA444" i="2"/>
  <c r="AB435" i="2"/>
  <c r="AB376" i="2"/>
  <c r="AB276" i="2"/>
  <c r="AB390" i="2"/>
  <c r="AA55" i="2"/>
  <c r="AB55" i="2"/>
  <c r="AA658" i="2"/>
  <c r="AB658" i="2"/>
  <c r="AB659" i="2"/>
  <c r="AA549" i="2"/>
  <c r="AB549" i="2"/>
  <c r="AA395" i="2"/>
  <c r="AB395" i="2"/>
  <c r="AA508" i="2"/>
  <c r="AB508" i="2"/>
  <c r="AB443" i="2"/>
  <c r="AA443" i="2"/>
  <c r="AB245" i="2"/>
  <c r="AB528" i="2"/>
  <c r="AB171" i="2"/>
  <c r="AB472" i="2"/>
  <c r="AA472" i="2"/>
  <c r="AA399" i="2"/>
  <c r="AB400" i="2"/>
  <c r="AB399" i="2"/>
  <c r="AA639" i="2"/>
  <c r="AB639" i="2"/>
  <c r="AB640" i="2"/>
  <c r="AB160" i="2"/>
  <c r="AB159" i="2"/>
  <c r="AA159" i="2"/>
  <c r="AB187" i="2"/>
  <c r="AA187" i="2"/>
  <c r="AA258" i="2"/>
  <c r="AB258" i="2"/>
  <c r="AA548" i="2"/>
  <c r="AB548" i="2"/>
  <c r="AB518" i="2"/>
  <c r="AB172" i="2"/>
  <c r="AB313" i="2"/>
  <c r="AB550" i="2"/>
  <c r="AB388" i="2"/>
  <c r="AA232" i="2"/>
  <c r="AB232" i="2"/>
  <c r="AB398" i="2"/>
  <c r="AA398" i="2"/>
  <c r="AB457" i="2"/>
  <c r="AB456" i="2"/>
  <c r="AA456" i="2"/>
  <c r="AA638" i="2"/>
  <c r="AB638" i="2"/>
  <c r="AA118" i="2"/>
  <c r="AB118" i="2"/>
  <c r="AA37" i="2"/>
  <c r="AB37" i="2"/>
  <c r="AB38" i="2"/>
  <c r="AB628" i="2"/>
  <c r="AB277" i="2"/>
  <c r="AA566" i="2"/>
  <c r="AB566" i="2"/>
  <c r="AB567" i="2"/>
  <c r="AB455" i="2"/>
  <c r="AA455" i="2"/>
  <c r="AB131" i="2"/>
  <c r="AA131" i="2"/>
  <c r="AA615" i="2"/>
  <c r="AB615" i="2"/>
  <c r="AA619" i="2"/>
  <c r="AB619" i="2"/>
  <c r="AA699" i="2"/>
  <c r="AB699" i="2"/>
  <c r="AB700" i="2"/>
  <c r="AB493" i="2"/>
  <c r="AA493" i="2"/>
  <c r="AA648" i="2"/>
  <c r="AB648" i="2"/>
  <c r="AB132" i="2"/>
  <c r="AA132" i="2"/>
  <c r="AB111" i="2"/>
  <c r="AA249" i="2"/>
  <c r="AB249" i="2"/>
  <c r="AA446" i="2"/>
  <c r="AB446" i="2"/>
  <c r="AB92" i="2"/>
  <c r="AA92" i="2"/>
  <c r="AA630" i="2"/>
  <c r="AB630" i="2"/>
  <c r="AB280" i="2"/>
  <c r="AA279" i="2"/>
  <c r="AB279" i="2"/>
  <c r="AB707" i="2"/>
  <c r="AA707" i="2"/>
  <c r="AA255" i="2"/>
  <c r="AB255" i="2"/>
  <c r="AB706" i="2"/>
  <c r="AA706" i="2"/>
  <c r="AB588" i="2"/>
  <c r="AB626" i="2"/>
  <c r="AB198" i="2"/>
  <c r="AA198" i="2"/>
  <c r="AB9" i="2"/>
  <c r="AA9" i="2"/>
  <c r="AB10" i="2"/>
  <c r="AB254" i="2"/>
  <c r="AA254" i="2"/>
  <c r="AA449" i="2"/>
  <c r="AB449" i="2"/>
  <c r="AB555" i="2"/>
  <c r="AB415" i="2"/>
  <c r="AB84" i="2"/>
  <c r="AB350" i="2"/>
  <c r="AA349" i="2"/>
  <c r="AA197" i="2"/>
  <c r="AB197" i="2"/>
  <c r="AA165" i="2"/>
  <c r="AB165" i="2"/>
  <c r="AA524" i="2"/>
  <c r="AB525" i="2"/>
  <c r="AB524" i="2"/>
  <c r="AB515" i="2"/>
  <c r="AB685" i="2"/>
  <c r="AB56" i="2"/>
  <c r="AA411" i="2"/>
  <c r="AB69" i="2"/>
  <c r="AA69" i="2"/>
  <c r="AB354" i="2"/>
  <c r="AA354" i="2"/>
  <c r="AA229" i="2"/>
  <c r="AB229" i="2"/>
  <c r="AB250" i="2"/>
  <c r="AB642" i="2"/>
  <c r="AA642" i="2"/>
  <c r="AA164" i="2"/>
  <c r="AB164" i="2"/>
  <c r="AA294" i="2"/>
  <c r="AB294" i="2"/>
  <c r="AB326" i="2"/>
  <c r="AA325" i="2"/>
  <c r="AB325" i="2"/>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<sst xmlns="http://schemas.openxmlformats.org/spreadsheetml/2006/main" count="197" uniqueCount="144">
  <si>
    <t>SuperFlow SF-110 Test Data</t>
  </si>
  <si>
    <t>Test Description:</t>
  </si>
  <si>
    <t>Test Number</t>
  </si>
  <si>
    <t>Head Description:</t>
  </si>
  <si>
    <t>Serial Number</t>
  </si>
  <si>
    <t>Intake Valve:</t>
  </si>
  <si>
    <t>Valve Seat Angle</t>
  </si>
  <si>
    <t>Degrees</t>
  </si>
  <si>
    <t>Intake Port:</t>
  </si>
  <si>
    <t>Port Volume</t>
  </si>
  <si>
    <t>cc</t>
  </si>
  <si>
    <t>Radiused Inlet:</t>
  </si>
  <si>
    <t>Port Length</t>
  </si>
  <si>
    <t>m</t>
  </si>
  <si>
    <t>Exhaust Valve:</t>
  </si>
  <si>
    <t>Exhaust Seat Angle</t>
  </si>
  <si>
    <t>Intake Manifold:</t>
  </si>
  <si>
    <t>Runner Length</t>
  </si>
  <si>
    <t>Cylinder Bore:</t>
  </si>
  <si>
    <t>Stroke</t>
  </si>
  <si>
    <t>mm</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</si>
  <si>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</si>
  <si>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</si>
  <si>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</si>
  <si>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</si>
  <si>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</si>
  <si>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</si>
  <si>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</si>
  <si>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</si>
  <si>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</si>
  <si>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</si>
  <si>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</si>
  <si>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</si>
  <si>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</si>
  <si>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</si>
  <si>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</si>
  <si>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</si>
  <si>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</si>
  <si>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</si>
  <si>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</si>
  <si>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</si>
  <si>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</si>
  <si>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</si>
  <si>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</si>
  <si>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</si>
  <si>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</si>
  <si>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</si>
  <si>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</si>
  <si>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</si>
  <si>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</si>
  <si>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</si>
  <si>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</si>
  <si>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</si>
  <si>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</si>
  <si>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</si>
  <si>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</si>
  <si>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</si>
  <si>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</si>
  <si>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</si>
  <si>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</si>
  <si>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</si>
  <si>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</si>
  <si>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</si>
  <si>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t xml:space="preserve">         2 Litre Ford Duratec</t>
  </si>
  <si>
    <t>Exsaust</t>
  </si>
  <si>
    <t>Inlet</t>
  </si>
  <si>
    <t>Start at BDC (CW)</t>
  </si>
  <si>
    <t>Part</t>
  </si>
  <si>
    <t>RPM</t>
  </si>
  <si>
    <t>Piston Velocity</t>
  </si>
  <si>
    <t>Date</t>
  </si>
  <si>
    <t>Degree</t>
  </si>
  <si>
    <t>Rise</t>
  </si>
  <si>
    <t>Weight</t>
  </si>
  <si>
    <t>m/s</t>
  </si>
  <si>
    <t>Air Tempreture</t>
  </si>
  <si>
    <t>14°C</t>
  </si>
  <si>
    <t>(mm)</t>
  </si>
  <si>
    <t>(g)</t>
  </si>
  <si>
    <t>Air Pressure</t>
  </si>
  <si>
    <t>1002 mb</t>
  </si>
  <si>
    <t>Air Density</t>
  </si>
  <si>
    <t>1.209024 kg/m³</t>
  </si>
  <si>
    <t>Cam Shaft</t>
  </si>
  <si>
    <t>Humidity</t>
  </si>
  <si>
    <t>89-91%</t>
  </si>
  <si>
    <t>Valves</t>
  </si>
  <si>
    <t>Valve springs</t>
  </si>
  <si>
    <t>Retainers</t>
  </si>
  <si>
    <t>Buckets/followers</t>
  </si>
  <si>
    <t>Bore</t>
  </si>
  <si>
    <t>Recommended RPM</t>
  </si>
  <si>
    <t>Max RPM</t>
  </si>
  <si>
    <t>Compresion Ratio</t>
  </si>
  <si>
    <t>conrod length</t>
  </si>
  <si>
    <t>at 6750 rpm</t>
  </si>
  <si>
    <t>mean piston speed</t>
  </si>
  <si>
    <t>compresion ratio</t>
  </si>
  <si>
    <t>max valve opening</t>
  </si>
  <si>
    <t>¼ of the valve diameter</t>
  </si>
  <si>
    <t>test 5</t>
  </si>
  <si>
    <t>coeficient of flow (CF)</t>
  </si>
  <si>
    <t>lift mm int</t>
  </si>
  <si>
    <t>CF int</t>
  </si>
  <si>
    <t>lift mm exh</t>
  </si>
  <si>
    <t>CF exh</t>
  </si>
  <si>
    <t>mean CF intake</t>
  </si>
  <si>
    <t>cam speed RPM</t>
  </si>
  <si>
    <t>cam anglular speed rad</t>
  </si>
  <si>
    <t>peak piston speed m/s</t>
  </si>
  <si>
    <t>10.8 : 1</t>
  </si>
  <si>
    <t>mean piston speed m/s</t>
  </si>
  <si>
    <t>Crank Angle</t>
  </si>
  <si>
    <t>(deg)</t>
  </si>
  <si>
    <t>Intake Rise</t>
  </si>
  <si>
    <t>Exhaust Rise</t>
  </si>
  <si>
    <t>Piston Position from TDC</t>
  </si>
  <si>
    <t>(m)</t>
  </si>
  <si>
    <t>(mm/deg)</t>
  </si>
  <si>
    <t>(m/s)</t>
  </si>
  <si>
    <r>
      <t>(m/s</t>
    </r>
    <r>
      <rPr>
        <sz val="11"/>
        <color theme="1"/>
        <rFont val="Abadi"/>
        <family val="2"/>
      </rPr>
      <t>²</t>
    </r>
    <r>
      <rPr>
        <sz val="6.6"/>
        <color theme="1"/>
        <rFont val="Calibri"/>
        <family val="2"/>
      </rPr>
      <t>)</t>
    </r>
  </si>
  <si>
    <t>Piston Accelaration</t>
  </si>
  <si>
    <t>Intake Valve Velocity</t>
  </si>
  <si>
    <t>Exhaust Valve Velocity</t>
  </si>
  <si>
    <t>Intake Valve Accelaration</t>
  </si>
  <si>
    <t>Exhaust Valve Accelaration</t>
  </si>
  <si>
    <t>Intate Valve Jerk</t>
  </si>
  <si>
    <t>Exhaust Valve Jerk</t>
  </si>
  <si>
    <r>
      <t>(m/s</t>
    </r>
    <r>
      <rPr>
        <sz val="11"/>
        <color theme="1"/>
        <rFont val="Abadi"/>
        <family val="2"/>
      </rPr>
      <t>³</t>
    </r>
    <r>
      <rPr>
        <sz val="6.6"/>
        <color theme="1"/>
        <rFont val="Calibri"/>
        <family val="2"/>
      </rPr>
      <t>)</t>
    </r>
  </si>
  <si>
    <t>CF rfim lift (exhaust)</t>
  </si>
  <si>
    <t>CF from lift (intake)</t>
  </si>
  <si>
    <t>Crank Angle (deg)</t>
  </si>
  <si>
    <t>Cam Lift (mm) (intake)</t>
  </si>
  <si>
    <t>Cam Lift (mm) (exhaust)</t>
  </si>
  <si>
    <t>Cylinders</t>
  </si>
  <si>
    <t>Displacement per cylinder</t>
  </si>
  <si>
    <t>0.4997 L</t>
  </si>
  <si>
    <t>Valve diameter (intake)</t>
  </si>
  <si>
    <t>35 mm</t>
  </si>
  <si>
    <t>Intake valves per cylinder</t>
  </si>
  <si>
    <t>Mean intake CF (high-lift region)</t>
  </si>
  <si>
    <t>Ideal flow (28" H₂O)</t>
  </si>
  <si>
    <t>138 CFM per in²</t>
  </si>
  <si>
    <t>VE (assumed)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</si>
</sst>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8" x14ac:knownFonts="1">
    <font>
      <sz val="11"/>
      <color theme="1"/>
      <name val="Calibri"/>
      <family val="2"/>
      <scheme val="minor"/>
    </font>
    <font>
      <sz val="11"/>
      <color theme="0"/>
      <name val="Calibri"/>
      <family val="2"/>
      <scheme val="minor"/>
    </font>
    <font>
      <i/>
      <sz val="11"/>
      <color theme="1"/>
      <name val="Calibri"/>
      <family val="2"/>
      <scheme val="minor"/>
    </font>
    <font>
      <i/>
      <sz val="8"/>
      <color theme="1"/>
      <name val="Calibri"/>
      <family val="2"/>
      <scheme val="minor"/>
    </font>
    <font>
      <b/>
      <i/>
      <sz val="11"/>
      <color theme="1"/>
      <name val="Calibri"/>
      <family val="2"/>
      <scheme val="minor"/>
    </font>
    <font>
      <sz val="11"/>
      <color rgb="FF000000"/>
      <name val="Aptos Narrow"/>
      <family val="2"/>
    </font>
    <font>
      <sz val="11"/>
      <color theme="1"/>
      <name val="Abadi"/>
      <family val="2"/>
    </font>
    <font>
      <sz val="6.6"/>
      <color theme="1"/>
      <name val="Calibri"/>
      <family val="2"/>
    </font>
  </fonts>
  <fills count="10">
    <fill>
      <patternFill patternType="none"/>
    </fill>
    <fill>
      <patternFill patternType="gray125"/>
    </fill>
    <fill>
      <patternFill patternType="solid">
        <fgColor theme="1"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rgb="FFBFBFBF"/>
        <bgColor rgb="FF000000"/>
      </patternFill>
    </fill>
    <fill>
      <patternFill patternType="solid">
        <fgColor rgb="FFFFFF00"/>
        <bgColor rgb="FF000000"/>
      </patternFill>
    </fill>
    <fill>
      <patternFill patternType="solid">
        <fgColor rgb="FFFFFF00"/>
        <bgColor indexed="64"/>
      </patternFill>
    </fill>
    <fill>
      <patternFill patternType="solid">
        <fgColor rgb="FF00B0F0"/>
        <bgColor indexed="64"/>
      </patternFill>
    </fill>
  </fills>
  <borders count="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auto="1"/>
      </left>
      <right style="thin">
        <color auto="1"/>
      </right>
      <top style="thin">
        <color auto="1"/>
      </top>
      <bottom/>
      <diagonal/>
    </border>
  </borders>
  <cellStyleXfs count="1">
    <xf numFmtId="0" fontId="0" fillId="0" borderId="0"/>
  </cellStyleXfs>
  <cellXfs count="167">
    <xf numFmtId="0" fontId="0" fillId="0" borderId="0" xfId="0"/>
    <xf numFmtId="0" fontId="0" fillId="3" borderId="4" xfId="0" applyFill="1"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2" fillId="3" borderId="0" xfId="0" applyFont="1" applyFill="1"/>
    <xf numFmtId="0" fontId="0" fillId="3" borderId="0" xfId="0" applyFill="1"/>
    <xf numFmtId="0" fontId="0" fillId="3" borderId="5" xfId="0" applyFill="1" applyBorder="1"/>
    <xf numFmtId="0" fontId="0" fillId="0" borderId="22" xfId="0" applyBorder="1"/>
    <xf numFmtId="0" fontId="0" fillId="0" borderId="23" xfId="0" applyBorder="1"/>
    <xf numFmtId="0" fontId="0" fillId="3" borderId="25" xfId="0" applyFill="1" applyBorder="1"/>
    <xf numFmtId="0" fontId="0" fillId="3" borderId="28" xfId="0" applyFill="1" applyBorder="1"/>
    <xf numFmtId="0" fontId="0" fillId="4" borderId="24" xfId="0" applyFill="1" applyBorder="1"/>
    <xf numFmtId="0" fontId="0" fillId="4" borderId="26" xfId="0" applyFill="1" applyBorder="1"/>
    <xf numFmtId="0" fontId="0" fillId="4" borderId="27" xfId="0" applyFill="1" applyBorder="1"/>
    <xf numFmtId="0" fontId="2" fillId="4" borderId="0" xfId="0" applyFont="1" applyFill="1"/>
    <xf numFmtId="0" fontId="2" fillId="4" borderId="7" xfId="0" applyFont="1" applyFill="1" applyBorder="1"/>
    <xf numFmtId="0" fontId="0" fillId="4" borderId="1" xfId="0" applyFill="1" applyBorder="1"/>
    <xf numFmtId="0" fontId="0" fillId="4" borderId="4" xfId="0" applyFill="1" applyBorder="1"/>
    <xf numFmtId="0" fontId="2" fillId="4" borderId="0" xfId="0" applyFont="1" applyFill="1" applyAlignment="1">
      <alignment horizontal="right"/>
    </xf>
    <xf numFmtId="0" fontId="0" fillId="4" borderId="6" xfId="0" applyFill="1" applyBorder="1"/>
    <xf numFmtId="0" fontId="2" fillId="4" borderId="7" xfId="0" applyFont="1" applyFill="1" applyBorder="1" applyAlignment="1">
      <alignment horizontal="right"/>
    </xf>
    <xf numFmtId="0" fontId="0" fillId="0" borderId="29" xfId="0" applyBorder="1"/>
    <xf numFmtId="0" fontId="0" fillId="2" borderId="1" xfId="0" applyFill="1" applyBorder="1"/>
    <xf numFmtId="0" fontId="0" fillId="2" borderId="2" xfId="0" applyFill="1" applyBorder="1"/>
    <xf numFmtId="0" fontId="1" fillId="2" borderId="2" xfId="0" applyFont="1" applyFill="1" applyBorder="1" applyAlignment="1">
      <alignment horizontal="center"/>
    </xf>
    <xf numFmtId="0" fontId="0" fillId="2" borderId="3" xfId="0" applyFill="1" applyBorder="1"/>
    <xf numFmtId="0" fontId="1" fillId="2" borderId="2" xfId="0" applyFont="1" applyFill="1" applyBorder="1"/>
    <xf numFmtId="0" fontId="2" fillId="4" borderId="5" xfId="0" applyFont="1" applyFill="1" applyBorder="1"/>
    <xf numFmtId="0" fontId="0" fillId="0" borderId="30" xfId="0" applyBorder="1"/>
    <xf numFmtId="0" fontId="2" fillId="4" borderId="8" xfId="0" applyFont="1" applyFill="1" applyBorder="1"/>
    <xf numFmtId="0" fontId="3" fillId="3" borderId="0" xfId="0" applyFont="1" applyFill="1" applyAlignment="1">
      <alignment horizontal="right"/>
    </xf>
    <xf numFmtId="0" fontId="0" fillId="2" borderId="19" xfId="0" applyFill="1" applyBorder="1"/>
    <xf numFmtId="0" fontId="0" fillId="5" borderId="18" xfId="0" applyFill="1" applyBorder="1"/>
    <xf numFmtId="0" fontId="1" fillId="5" borderId="18" xfId="0" applyFont="1" applyFill="1" applyBorder="1"/>
    <xf numFmtId="0" fontId="0" fillId="2" borderId="18" xfId="0" applyFill="1" applyBorder="1"/>
    <xf numFmtId="0" fontId="1" fillId="2" borderId="18" xfId="0" applyFont="1" applyFill="1" applyBorder="1" applyAlignment="1">
      <alignment horizontal="center"/>
    </xf>
    <xf numFmtId="0" fontId="0" fillId="2" borderId="20" xfId="0" applyFill="1" applyBorder="1"/>
    <xf numFmtId="0" fontId="0" fillId="0" borderId="21" xfId="0" applyBorder="1"/>
    <xf numFmtId="0" fontId="0" fillId="0" borderId="36" xfId="0" applyBorder="1"/>
    <xf numFmtId="0" fontId="4" fillId="3" borderId="0" xfId="0" applyFont="1" applyFill="1" applyAlignment="1">
      <alignment horizontal="right"/>
    </xf>
    <xf numFmtId="0" fontId="2" fillId="3" borderId="0" xfId="0" applyFont="1" applyFill="1" applyAlignment="1">
      <alignment horizontal="right"/>
    </xf>
    <xf numFmtId="0" fontId="2" fillId="3" borderId="37" xfId="0" applyFont="1" applyFill="1" applyBorder="1"/>
    <xf numFmtId="0" fontId="2" fillId="3" borderId="13" xfId="0" applyFont="1" applyFill="1" applyBorder="1"/>
    <xf numFmtId="164" fontId="3" fillId="3" borderId="0" xfId="0" applyNumberFormat="1" applyFont="1" applyFill="1"/>
    <xf numFmtId="0" fontId="2" fillId="4" borderId="3" xfId="0" applyFont="1" applyFill="1" applyBorder="1" applyAlignment="1">
      <alignment horizontal="right"/>
    </xf>
    <xf numFmtId="0" fontId="2" fillId="4" borderId="31" xfId="0" applyFont="1" applyFill="1" applyBorder="1"/>
    <xf numFmtId="0" fontId="2" fillId="4" borderId="32" xfId="0" applyFont="1" applyFill="1" applyBorder="1"/>
    <xf numFmtId="0" fontId="2" fillId="4" borderId="34" xfId="0" applyFont="1" applyFill="1" applyBorder="1"/>
    <xf numFmtId="0" fontId="2" fillId="4" borderId="29" xfId="0" applyFont="1" applyFill="1" applyBorder="1"/>
    <xf numFmtId="0" fontId="2" fillId="4" borderId="30" xfId="0" applyFont="1" applyFill="1" applyBorder="1"/>
    <xf numFmtId="0" fontId="2" fillId="4" borderId="33" xfId="0" applyFont="1" applyFill="1" applyBorder="1"/>
    <xf numFmtId="0" fontId="0" fillId="3" borderId="29" xfId="0" applyFill="1" applyBorder="1"/>
    <xf numFmtId="0" fontId="2" fillId="4" borderId="39" xfId="0" applyFont="1" applyFill="1" applyBorder="1"/>
    <xf numFmtId="0" fontId="2" fillId="4" borderId="40" xfId="0" applyFont="1" applyFill="1" applyBorder="1"/>
    <xf numFmtId="0" fontId="0" fillId="3" borderId="34" xfId="0" applyFill="1" applyBorder="1"/>
    <xf numFmtId="0" fontId="0" fillId="3" borderId="35" xfId="0" applyFill="1" applyBorder="1"/>
    <xf numFmtId="0" fontId="0" fillId="3" borderId="30" xfId="0" applyFill="1" applyBorder="1"/>
    <xf numFmtId="0" fontId="2" fillId="3" borderId="36" xfId="0" applyFont="1" applyFill="1" applyBorder="1"/>
    <xf numFmtId="0" fontId="2" fillId="0" borderId="29" xfId="0" applyFont="1" applyBorder="1"/>
    <xf numFmtId="0" fontId="2" fillId="0" borderId="33" xfId="0" applyFont="1" applyBorder="1"/>
    <xf numFmtId="0" fontId="0" fillId="4" borderId="5" xfId="0" applyFill="1" applyBorder="1"/>
    <xf numFmtId="0" fontId="0" fillId="4" borderId="8" xfId="0" applyFill="1" applyBorder="1"/>
    <xf numFmtId="0" fontId="2" fillId="4" borderId="3" xfId="0" applyFont="1" applyFill="1" applyBorder="1"/>
    <xf numFmtId="0" fontId="0" fillId="4" borderId="38" xfId="0" applyFill="1" applyBorder="1" applyAlignment="1">
      <alignment horizontal="center"/>
    </xf>
    <xf numFmtId="0" fontId="0" fillId="4" borderId="39" xfId="0" applyFill="1" applyBorder="1" applyAlignment="1">
      <alignment horizontal="center"/>
    </xf>
    <xf numFmtId="0" fontId="0" fillId="4" borderId="41" xfId="0" applyFill="1" applyBorder="1" applyAlignment="1">
      <alignment horizontal="center"/>
    </xf>
    <xf numFmtId="0" fontId="0" fillId="3" borderId="42" xfId="0" applyFill="1" applyBorder="1"/>
    <xf numFmtId="0" fontId="0" fillId="3" borderId="43" xfId="0" applyFill="1" applyBorder="1"/>
    <xf numFmtId="0" fontId="2" fillId="4" borderId="44" xfId="0" applyFont="1" applyFill="1" applyBorder="1"/>
    <xf numFmtId="2" fontId="2" fillId="4" borderId="38" xfId="0" applyNumberFormat="1" applyFont="1" applyFill="1" applyBorder="1"/>
    <xf numFmtId="2" fontId="2" fillId="4" borderId="39" xfId="0" applyNumberFormat="1" applyFont="1" applyFill="1" applyBorder="1"/>
    <xf numFmtId="0" fontId="0" fillId="0" borderId="34" xfId="0" applyBorder="1"/>
    <xf numFmtId="0" fontId="0" fillId="0" borderId="35" xfId="0" applyBorder="1"/>
    <xf numFmtId="0" fontId="2" fillId="4" borderId="35" xfId="0" applyFont="1" applyFill="1" applyBorder="1"/>
    <xf numFmtId="0" fontId="2" fillId="4" borderId="5" xfId="0" applyFont="1" applyFill="1" applyBorder="1" applyAlignment="1">
      <alignment horizontal="right"/>
    </xf>
    <xf numFmtId="0" fontId="2" fillId="4" borderId="8" xfId="0" applyFont="1" applyFill="1" applyBorder="1" applyAlignment="1">
      <alignment horizontal="right"/>
    </xf>
    <xf numFmtId="0" fontId="0" fillId="3" borderId="45" xfId="0" applyFill="1" applyBorder="1"/>
    <xf numFmtId="0" fontId="0" fillId="3" borderId="13" xfId="0" applyFill="1" applyBorder="1"/>
    <xf numFmtId="0" fontId="0" fillId="3" borderId="14" xfId="0" applyFill="1" applyBorder="1"/>
    <xf numFmtId="0" fontId="5" fillId="0" borderId="29" xfId="0" applyFont="1" applyBorder="1" applyAlignment="1">
      <alignment horizontal="center"/>
    </xf>
    <xf numFmtId="0" fontId="0" fillId="3" borderId="13" xfId="0" applyFill="1" applyBorder="1" applyAlignment="1">
      <alignment horizontal="center"/>
    </xf>
    <xf numFmtId="0" fontId="0" fillId="3" borderId="14" xfId="0" applyFill="1" applyBorder="1" applyAlignment="1">
      <alignment horizontal="center"/>
    </xf>
    <xf numFmtId="0" fontId="0" fillId="3" borderId="16" xfId="0" applyFill="1" applyBorder="1" applyAlignment="1">
      <alignment horizontal="center"/>
    </xf>
    <xf numFmtId="0" fontId="0" fillId="3" borderId="17" xfId="0" applyFill="1" applyBorder="1" applyAlignment="1">
      <alignment horizontal="center"/>
    </xf>
    <xf numFmtId="0" fontId="2" fillId="4" borderId="4" xfId="0" applyFont="1" applyFill="1" applyBorder="1" applyAlignment="1">
      <alignment horizontal="right"/>
    </xf>
    <xf numFmtId="0" fontId="2" fillId="4" borderId="5" xfId="0" applyFont="1" applyFill="1" applyBorder="1" applyAlignment="1">
      <alignment horizontal="right"/>
    </xf>
    <xf numFmtId="0" fontId="2" fillId="4" borderId="6" xfId="0" applyFont="1" applyFill="1" applyBorder="1" applyAlignment="1">
      <alignment horizontal="right"/>
    </xf>
    <xf numFmtId="0" fontId="2" fillId="4" borderId="8" xfId="0" applyFont="1" applyFill="1" applyBorder="1" applyAlignment="1">
      <alignment horizontal="right"/>
    </xf>
    <xf numFmtId="0" fontId="2" fillId="4" borderId="1" xfId="0" applyFont="1" applyFill="1" applyBorder="1" applyAlignment="1">
      <alignment horizontal="right"/>
    </xf>
    <xf numFmtId="0" fontId="2" fillId="4" borderId="3" xfId="0" applyFont="1" applyFill="1" applyBorder="1" applyAlignment="1">
      <alignment horizontal="right"/>
    </xf>
    <xf numFmtId="0" fontId="5" fillId="0" borderId="42" xfId="0" applyFont="1" applyBorder="1" applyAlignment="1">
      <alignment horizontal="center"/>
    </xf>
    <xf numFmtId="0" fontId="5" fillId="0" borderId="46" xfId="0" applyFont="1" applyBorder="1" applyAlignment="1">
      <alignment horizontal="center"/>
    </xf>
    <xf numFmtId="0" fontId="5" fillId="6" borderId="42" xfId="0" applyFont="1" applyFill="1" applyBorder="1" applyAlignment="1">
      <alignment horizontal="center"/>
    </xf>
    <xf numFmtId="0" fontId="5" fillId="6" borderId="46" xfId="0" applyFont="1" applyFill="1" applyBorder="1" applyAlignment="1">
      <alignment horizontal="center"/>
    </xf>
    <xf numFmtId="0" fontId="5" fillId="7" borderId="42" xfId="0" applyFont="1" applyFill="1" applyBorder="1" applyAlignment="1">
      <alignment horizontal="center"/>
    </xf>
    <xf numFmtId="0" fontId="5" fillId="7" borderId="46" xfId="0" applyFont="1" applyFill="1" applyBorder="1" applyAlignment="1">
      <alignment horizontal="center"/>
    </xf>
    <xf numFmtId="0" fontId="5" fillId="6" borderId="24" xfId="0" applyFont="1" applyFill="1" applyBorder="1" applyAlignment="1">
      <alignment horizontal="center"/>
    </xf>
    <xf numFmtId="0" fontId="5" fillId="6" borderId="47" xfId="0" applyFont="1" applyFill="1" applyBorder="1" applyAlignment="1">
      <alignment horizontal="center"/>
    </xf>
    <xf numFmtId="0" fontId="5" fillId="6" borderId="26" xfId="0" applyFont="1" applyFill="1" applyBorder="1" applyAlignment="1">
      <alignment horizontal="center"/>
    </xf>
    <xf numFmtId="0" fontId="5" fillId="6" borderId="49" xfId="0" applyFont="1" applyFill="1" applyBorder="1" applyAlignment="1">
      <alignment horizontal="center"/>
    </xf>
    <xf numFmtId="0" fontId="5" fillId="6" borderId="27" xfId="0" applyFont="1" applyFill="1" applyBorder="1" applyAlignment="1">
      <alignment horizontal="center"/>
    </xf>
    <xf numFmtId="0" fontId="5" fillId="6" borderId="48" xfId="0" applyFont="1" applyFill="1" applyBorder="1" applyAlignment="1">
      <alignment horizontal="center"/>
    </xf>
    <xf numFmtId="0" fontId="5" fillId="8" borderId="42" xfId="0" applyFont="1" applyFill="1" applyBorder="1" applyAlignment="1">
      <alignment horizontal="center"/>
    </xf>
    <xf numFmtId="0" fontId="5" fillId="8" borderId="46" xfId="0" applyFont="1" applyFill="1" applyBorder="1" applyAlignment="1">
      <alignment horizontal="center"/>
    </xf>
    <xf numFmtId="0" fontId="5" fillId="0" borderId="45" xfId="0" applyFont="1" applyBorder="1" applyAlignment="1">
      <alignment horizontal="center"/>
    </xf>
    <xf numFmtId="0" fontId="5" fillId="0" borderId="13" xfId="0" applyFont="1" applyBorder="1" applyAlignment="1">
      <alignment horizontal="center"/>
    </xf>
    <xf numFmtId="0" fontId="5" fillId="0" borderId="0" xfId="0" applyFont="1" applyAlignment="1">
      <alignment horizontal="center"/>
    </xf>
    <xf numFmtId="14" fontId="5" fillId="0" borderId="29" xfId="0" applyNumberFormat="1" applyFont="1" applyBorder="1" applyAlignment="1">
      <alignment horizontal="center"/>
    </xf>
    <xf numFmtId="0" fontId="5" fillId="0" borderId="29" xfId="0" applyFont="1" applyBorder="1" applyAlignment="1">
      <alignment horizontal="center"/>
    </xf>
    <xf numFmtId="0" fontId="5" fillId="6" borderId="24" xfId="0" applyFont="1" applyFill="1" applyBorder="1" applyAlignment="1">
      <alignment horizontal="center" vertical="center"/>
    </xf>
    <xf numFmtId="0" fontId="5" fillId="6" borderId="47" xfId="0" applyFont="1" applyFill="1" applyBorder="1" applyAlignment="1">
      <alignment horizontal="center" vertical="center"/>
    </xf>
    <xf numFmtId="0" fontId="5" fillId="6" borderId="26" xfId="0" applyFont="1" applyFill="1" applyBorder="1" applyAlignment="1">
      <alignment horizontal="center" vertical="center"/>
    </xf>
    <xf numFmtId="0" fontId="5" fillId="6" borderId="49" xfId="0" applyFont="1" applyFill="1" applyBorder="1" applyAlignment="1">
      <alignment horizontal="center" vertical="center"/>
    </xf>
    <xf numFmtId="0" fontId="5" fillId="6" borderId="27" xfId="0" applyFont="1" applyFill="1" applyBorder="1" applyAlignment="1">
      <alignment horizontal="center" vertical="center"/>
    </xf>
    <xf numFmtId="0" fontId="5" fillId="6" borderId="48" xfId="0" applyFont="1" applyFill="1" applyBorder="1" applyAlignment="1">
      <alignment horizontal="center" vertical="center"/>
    </xf>
    <xf numFmtId="0" fontId="5" fillId="0" borderId="42" xfId="0" applyFont="1" applyFill="1" applyBorder="1" applyAlignment="1">
      <alignment horizontal="center"/>
    </xf>
    <xf numFmtId="0" fontId="5" fillId="0" borderId="46" xfId="0" applyFont="1" applyFill="1" applyBorder="1" applyAlignment="1">
      <alignment horizontal="center"/>
    </xf>
    <xf numFmtId="0" fontId="5" fillId="0" borderId="0" xfId="0" applyFont="1" applyAlignment="1"/>
    <xf numFmtId="0" fontId="0" fillId="0" borderId="0" xfId="0" applyAlignment="1">
      <alignment horizontal="center" vertical="center"/>
    </xf>
    <xf numFmtId="0" fontId="5" fillId="6" borderId="42" xfId="0" applyFont="1" applyFill="1" applyBorder="1" applyAlignment="1">
      <alignment horizontal="center" vertical="center" wrapText="1"/>
    </xf>
    <xf numFmtId="0" fontId="5" fillId="6" borderId="46" xfId="0" applyFont="1" applyFill="1" applyBorder="1" applyAlignment="1">
      <alignment horizontal="center" vertical="center" wrapText="1"/>
    </xf>
    <xf numFmtId="0" fontId="0" fillId="0" borderId="0" xfId="0" applyAlignment="1">
      <alignment horizontal="center" vertical="center" wrapText="1"/>
    </xf>
    <xf numFmtId="0" fontId="2" fillId="8" borderId="32" xfId="0" applyFont="1" applyFill="1" applyBorder="1"/>
    <xf numFmtId="0" fontId="0" fillId="8" borderId="29" xfId="0" applyFill="1" applyBorder="1"/>
    <xf numFmtId="0" fontId="0" fillId="8" borderId="30" xfId="0" applyFill="1" applyBorder="1"/>
    <xf numFmtId="0" fontId="0" fillId="9" borderId="29" xfId="0" applyFill="1" applyBorder="1"/>
    <xf numFmtId="0" fontId="0" fillId="9" borderId="30" xfId="0" applyFill="1" applyBorder="1"/>
    <xf numFmtId="0" fontId="0" fillId="0" borderId="0" xfId="0" applyAlignment="1">
      <alignment horizontal="center"/>
    </xf>
    <xf numFmtId="0" fontId="0" fillId="4" borderId="29" xfId="0" applyFill="1" applyBorder="1"/>
    <xf numFmtId="0" fontId="0" fillId="8" borderId="38" xfId="0" applyFill="1" applyBorder="1"/>
    <xf numFmtId="0" fontId="0" fillId="0" borderId="40" xfId="0" applyBorder="1"/>
    <xf numFmtId="0" fontId="0" fillId="9" borderId="35" xfId="0" applyFill="1" applyBorder="1"/>
    <xf numFmtId="0" fontId="0" fillId="0" borderId="29" xfId="0" applyBorder="1" applyAlignment="1">
      <alignment horizontal="center"/>
    </xf>
    <xf numFmtId="0" fontId="5" fillId="4" borderId="29" xfId="0" applyFont="1" applyFill="1" applyBorder="1" applyAlignment="1">
      <alignment horizontal="center"/>
    </xf>
    <xf numFmtId="0" fontId="0" fillId="4" borderId="29" xfId="0" applyFill="1" applyBorder="1" applyAlignment="1">
      <alignment horizontal="center"/>
    </xf>
    <xf numFmtId="0" fontId="5" fillId="4" borderId="29" xfId="0" applyFont="1" applyFill="1" applyBorder="1" applyAlignment="1">
      <alignment horizontal="center"/>
    </xf>
    <xf numFmtId="0" fontId="5" fillId="0" borderId="29" xfId="0" applyFont="1" applyBorder="1" applyAlignment="1"/>
    <xf numFmtId="0" fontId="5" fillId="0" borderId="29" xfId="0" applyFont="1" applyBorder="1"/>
    <xf numFmtId="0" fontId="5" fillId="8" borderId="29" xfId="0" applyFont="1" applyFill="1" applyBorder="1"/>
    <xf numFmtId="0" fontId="5" fillId="7" borderId="29" xfId="0" applyFont="1" applyFill="1" applyBorder="1"/>
    <xf numFmtId="0" fontId="0" fillId="4" borderId="29" xfId="0" applyFill="1" applyBorder="1" applyAlignment="1">
      <alignment horizontal="center" vertical="center" wrapText="1"/>
    </xf>
    <xf numFmtId="0" fontId="0" fillId="4" borderId="29" xfId="0" applyFill="1" applyBorder="1" applyAlignment="1">
      <alignment horizontal="center"/>
    </xf>
    <xf numFmtId="0" fontId="0" fillId="0" borderId="29" xfId="0" applyBorder="1" applyAlignment="1">
      <alignment horizontal="center"/>
    </xf>
    <xf numFmtId="0" fontId="5" fillId="4" borderId="29" xfId="0" applyFont="1" applyFill="1" applyBorder="1" applyAlignment="1"/>
    <xf numFmtId="0" fontId="5" fillId="4" borderId="29" xfId="0" applyFont="1" applyFill="1" applyBorder="1" applyAlignment="1">
      <alignment vertical="center" wrapText="1"/>
    </xf>
    <xf numFmtId="0" fontId="5" fillId="0" borderId="37" xfId="0" applyFont="1" applyBorder="1" applyAlignment="1">
      <alignment horizontal="center"/>
    </xf>
    <xf numFmtId="0" fontId="0" fillId="0" borderId="37" xfId="0" applyBorder="1" applyAlignment="1">
      <alignment horizontal="center"/>
    </xf>
    <xf numFmtId="0" fontId="0" fillId="0" borderId="26" xfId="0" applyBorder="1" applyAlignment="1">
      <alignment horizontal="center"/>
    </xf>
    <xf numFmtId="0" fontId="0" fillId="0" borderId="0" xfId="0" applyBorder="1" applyAlignment="1">
      <alignment horizontal="center"/>
    </xf>
    <xf numFmtId="0" fontId="0" fillId="8" borderId="29" xfId="0" applyFill="1" applyBorder="1" applyAlignment="1">
      <alignment horizontal="center"/>
    </xf>
    <xf numFmtId="0" fontId="0" fillId="0" borderId="50" xfId="0" applyBorder="1"/>
    <xf numFmtId="0" fontId="0" fillId="0" borderId="0" xfId="0" applyBorder="1"/>
    <xf numFmtId="0" fontId="0" fillId="4" borderId="29" xfId="0" applyFill="1" applyBorder="1" applyAlignment="1">
      <alignment horizontal="center" vertical="center"/>
    </xf>
    <xf numFmtId="0" fontId="0" fillId="0" borderId="0" xfId="0" applyFill="1" applyAlignment="1">
      <alignment horizontal="center" vertical="center"/>
    </xf>
    <xf numFmtId="0" fontId="0" fillId="4" borderId="44" xfId="0" applyFill="1" applyBorder="1" applyAlignment="1">
      <alignment horizontal="center" vertical="center"/>
    </xf>
    <xf numFmtId="0" fontId="5" fillId="0" borderId="42" xfId="0" applyFont="1" applyBorder="1" applyAlignment="1">
      <alignment horizontal="center" vertical="center"/>
    </xf>
    <xf numFmtId="0" fontId="5" fillId="0" borderId="46" xfId="0" applyFont="1" applyBorder="1" applyAlignment="1">
      <alignment horizontal="center" vertical="center"/>
    </xf>
    <xf numFmtId="0" fontId="5" fillId="4" borderId="42" xfId="0" applyFont="1" applyFill="1" applyBorder="1" applyAlignment="1">
      <alignment horizontal="center" vertical="center"/>
    </xf>
    <xf numFmtId="0" fontId="5" fillId="4" borderId="46" xfId="0" applyFont="1" applyFill="1" applyBorder="1" applyAlignment="1">
      <alignment horizontal="center" vertical="center"/>
    </xf>
    <xf numFmtId="0" fontId="5" fillId="0" borderId="26"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20.xml"/><Relationship Id="rId1" Type="http://schemas.microsoft.com/office/2011/relationships/chartStyle" Target="style2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vs</a:t>
            </a:r>
            <a:r>
              <a:rPr lang="en-US" baseline="0"/>
              <a:t> Crank Angle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Crankshaft!$Y$3</c:f>
              <c:strCache>
                <c:ptCount val="1"/>
                <c:pt idx="0">
                  <c:v>Piston Position from TDC</c:v>
                </c:pt>
              </c:strCache>
            </c:strRef>
          </c:tx>
          <c:spPr>
            <a:ln w="28575" cap="rnd">
              <a:solidFill>
                <a:schemeClr val="accent1"/>
              </a:solidFill>
              <a:round/>
            </a:ln>
            <a:effectLst/>
          </c:spPr>
          <c:marker>
            <c:symbol val="none"/>
          </c:marker>
          <c:cat>
            <c:numRef>
              <c:f>Crankshaft!$U$6:$U$726</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cat>
          <c:val>
            <c:numRef>
              <c:f>Crankshaft!$Y$6:$Y$726</c:f>
              <c:numCache>
                <c:formatCode>General</c:formatCode>
                <c:ptCount val="721"/>
                <c:pt idx="0">
                  <c:v>0</c:v>
                </c:pt>
                <c:pt idx="1">
                  <c:v>1.1896594034888075E-2</c:v>
                </c:pt>
                <c:pt idx="2">
                  <c:v>4.7578935680608891E-2</c:v>
                </c:pt>
                <c:pt idx="3">
                  <c:v>0.10702470611981263</c:v>
                </c:pt>
                <c:pt idx="4">
                  <c:v>0.19019671586348319</c:v>
                </c:pt>
                <c:pt idx="5">
                  <c:v>0.29704291759047319</c:v>
                </c:pt>
                <c:pt idx="6">
                  <c:v>0.42749642418246636</c:v>
                </c:pt>
                <c:pt idx="7">
                  <c:v>0.58147553201398638</c:v>
                </c:pt>
                <c:pt idx="8">
                  <c:v>0.75888374957405746</c:v>
                </c:pt>
                <c:pt idx="9">
                  <c:v>0.95960983151430201</c:v>
                </c:pt>
                <c:pt idx="10">
                  <c:v>1.1835278182335263</c:v>
                </c:pt>
                <c:pt idx="11">
                  <c:v>1.4304970811293005</c:v>
                </c:pt>
                <c:pt idx="12">
                  <c:v>1.7003623736617512</c:v>
                </c:pt>
                <c:pt idx="13">
                  <c:v>1.9929538883946551</c:v>
                </c:pt>
                <c:pt idx="14">
                  <c:v>2.3080873201952459</c:v>
                </c:pt>
                <c:pt idx="15">
                  <c:v>2.6455639357931826</c:v>
                </c:pt>
                <c:pt idx="16">
                  <c:v>3.0051706499169271</c:v>
                </c:pt>
                <c:pt idx="17">
                  <c:v>3.3866801082432785</c:v>
                </c:pt>
                <c:pt idx="18">
                  <c:v>3.7898507774151993</c:v>
                </c:pt>
                <c:pt idx="19">
                  <c:v>4.2144270424006596</c:v>
                </c:pt>
                <c:pt idx="20">
                  <c:v>4.6601393114830971</c:v>
                </c:pt>
                <c:pt idx="21">
                  <c:v>5.1267041291934987</c:v>
                </c:pt>
                <c:pt idx="22">
                  <c:v>5.6138242975105888</c:v>
                </c:pt>
                <c:pt idx="23">
                  <c:v>6.1211890056753209</c:v>
                </c:pt>
                <c:pt idx="24">
                  <c:v>6.6484739689811612</c:v>
                </c:pt>
                <c:pt idx="25">
                  <c:v>7.1953415769208382</c:v>
                </c:pt>
                <c:pt idx="26">
                  <c:v>7.7614410510860044</c:v>
                </c:pt>
                <c:pt idx="27">
                  <c:v>8.3464086132315494</c:v>
                </c:pt>
                <c:pt idx="28">
                  <c:v>8.9498676639329915</c:v>
                </c:pt>
                <c:pt idx="29">
                  <c:v>9.5714289722780279</c:v>
                </c:pt>
                <c:pt idx="30">
                  <c:v>10.210690877047901</c:v>
                </c:pt>
                <c:pt idx="31">
                  <c:v>10.867239499854547</c:v>
                </c:pt>
                <c:pt idx="32">
                  <c:v>11.54064897071072</c:v>
                </c:pt>
                <c:pt idx="33">
                  <c:v>12.230481666518273</c:v>
                </c:pt>
                <c:pt idx="34">
                  <c:v>12.936288462966377</c:v>
                </c:pt>
                <c:pt idx="35">
                  <c:v>13.657609000335135</c:v>
                </c:pt>
                <c:pt idx="36">
                  <c:v>14.393971963702262</c:v>
                </c:pt>
                <c:pt idx="37">
                  <c:v>15.144895378048279</c:v>
                </c:pt>
                <c:pt idx="38">
                  <c:v>15.909886918752282</c:v>
                </c:pt>
                <c:pt idx="39">
                  <c:v>16.688444237960898</c:v>
                </c:pt>
                <c:pt idx="40">
                  <c:v>17.480055307302429</c:v>
                </c:pt>
                <c:pt idx="41">
                  <c:v>18.284198777401535</c:v>
                </c:pt>
                <c:pt idx="42">
                  <c:v>19.100344354629094</c:v>
                </c:pt>
                <c:pt idx="43">
                  <c:v>19.927953195496727</c:v>
                </c:pt>
                <c:pt idx="44">
                  <c:v>20.766478319074857</c:v>
                </c:pt>
                <c:pt idx="45">
                  <c:v>21.615365037776694</c:v>
                </c:pt>
                <c:pt idx="46">
                  <c:v>22.474051406808442</c:v>
                </c:pt>
                <c:pt idx="47">
                  <c:v>23.341968692538213</c:v>
                </c:pt>
                <c:pt idx="48">
                  <c:v>24.21854185998129</c:v>
                </c:pt>
                <c:pt idx="49">
                  <c:v>25.103190079537569</c:v>
                </c:pt>
                <c:pt idx="50">
                  <c:v>25.995327253049759</c:v>
                </c:pt>
                <c:pt idx="51">
                  <c:v>26.894362559174933</c:v>
                </c:pt>
                <c:pt idx="52">
                  <c:v>27.799701017980293</c:v>
                </c:pt>
                <c:pt idx="53">
                  <c:v>28.710744074584571</c:v>
                </c:pt>
                <c:pt idx="54">
                  <c:v>29.626890201569722</c:v>
                </c:pt>
                <c:pt idx="55">
                  <c:v>30.547535519785008</c:v>
                </c:pt>
                <c:pt idx="56">
                  <c:v>31.472074437055241</c:v>
                </c:pt>
                <c:pt idx="57">
                  <c:v>32.399900304188378</c:v>
                </c:pt>
                <c:pt idx="58">
                  <c:v>33.330406087556689</c:v>
                </c:pt>
                <c:pt idx="59">
                  <c:v>34.262985057397557</c:v>
                </c:pt>
                <c:pt idx="60">
                  <c:v>35.197031490847877</c:v>
                </c:pt>
                <c:pt idx="61">
                  <c:v>36.131941388591301</c:v>
                </c:pt>
                <c:pt idx="62">
                  <c:v>37.067113203857801</c:v>
                </c:pt>
                <c:pt idx="63">
                  <c:v>38.001948582376158</c:v>
                </c:pt>
                <c:pt idx="64">
                  <c:v>38.935853111737444</c:v>
                </c:pt>
                <c:pt idx="65">
                  <c:v>39.868237078488576</c:v>
                </c:pt>
                <c:pt idx="66">
                  <c:v>40.798516231136809</c:v>
                </c:pt>
                <c:pt idx="67">
                  <c:v>41.726112547110588</c:v>
                </c:pt>
                <c:pt idx="68">
                  <c:v>42.650455001594366</c:v>
                </c:pt>
                <c:pt idx="69">
                  <c:v>43.570980336031184</c:v>
                </c:pt>
                <c:pt idx="70">
                  <c:v>44.487133823974482</c:v>
                </c:pt>
                <c:pt idx="71">
                  <c:v>45.398370031865142</c:v>
                </c:pt>
                <c:pt idx="72">
                  <c:v>46.304153572220507</c:v>
                </c:pt>
                <c:pt idx="73">
                  <c:v>47.203959846641993</c:v>
                </c:pt>
                <c:pt idx="74">
                  <c:v>48.097275775987072</c:v>
                </c:pt>
                <c:pt idx="75">
                  <c:v>48.98360051500503</c:v>
                </c:pt>
                <c:pt idx="76">
                  <c:v>49.862446148707832</c:v>
                </c:pt>
                <c:pt idx="77">
                  <c:v>50.733338367740913</c:v>
                </c:pt>
                <c:pt idx="78">
                  <c:v>51.59581712002975</c:v>
                </c:pt>
                <c:pt idx="79">
                  <c:v>52.449437236012976</c:v>
                </c:pt>
                <c:pt idx="80">
                  <c:v>53.293769024828713</c:v>
                </c:pt>
                <c:pt idx="81">
                  <c:v>54.128398838898498</c:v>
                </c:pt>
                <c:pt idx="82">
                  <c:v>54.952929604454944</c:v>
                </c:pt>
                <c:pt idx="83">
                  <c:v>55.766981315680944</c:v>
                </c:pt>
                <c:pt idx="84">
                  <c:v>56.570191490273785</c:v>
                </c:pt>
                <c:pt idx="85">
                  <c:v>57.362215584411402</c:v>
                </c:pt>
                <c:pt idx="86">
                  <c:v>58.142727365284777</c:v>
                </c:pt>
                <c:pt idx="87">
                  <c:v>58.911419239560196</c:v>
                </c:pt>
                <c:pt idx="88">
                  <c:v>59.668002536357619</c:v>
                </c:pt>
                <c:pt idx="89">
                  <c:v>60.412207743561069</c:v>
                </c:pt>
                <c:pt idx="90">
                  <c:v>61.143784696525813</c:v>
                </c:pt>
                <c:pt idx="91">
                  <c:v>61.862502718499329</c:v>
                </c:pt>
                <c:pt idx="92">
                  <c:v>62.568150712335431</c:v>
                </c:pt>
                <c:pt idx="93">
                  <c:v>63.260537203348846</c:v>
                </c:pt>
                <c:pt idx="94">
                  <c:v>63.939490333421581</c:v>
                </c:pt>
                <c:pt idx="95">
                  <c:v>64.604857806741776</c:v>
                </c:pt>
                <c:pt idx="96">
                  <c:v>65.256506787815781</c:v>
                </c:pt>
                <c:pt idx="97">
                  <c:v>65.894323752648731</c:v>
                </c:pt>
                <c:pt idx="98">
                  <c:v>66.518214294236373</c:v>
                </c:pt>
                <c:pt idx="99">
                  <c:v>67.128102883741661</c:v>
                </c:pt>
                <c:pt idx="100">
                  <c:v>67.723932588950632</c:v>
                </c:pt>
                <c:pt idx="101">
                  <c:v>68.30566475180386</c:v>
                </c:pt>
                <c:pt idx="102">
                  <c:v>68.873278626985552</c:v>
                </c:pt>
                <c:pt idx="103">
                  <c:v>69.426770983716082</c:v>
                </c:pt>
                <c:pt idx="104">
                  <c:v>69.966155673040205</c:v>
                </c:pt>
                <c:pt idx="105">
                  <c:v>70.491463163024491</c:v>
                </c:pt>
                <c:pt idx="106">
                  <c:v>71.002740044379706</c:v>
                </c:pt>
                <c:pt idx="107">
                  <c:v>71.500048509101404</c:v>
                </c:pt>
                <c:pt idx="108">
                  <c:v>71.98346580477866</c:v>
                </c:pt>
                <c:pt idx="109">
                  <c:v>72.453083667254859</c:v>
                </c:pt>
                <c:pt idx="110">
                  <c:v>72.909007734337564</c:v>
                </c:pt>
                <c:pt idx="111">
                  <c:v>73.351356943245648</c:v>
                </c:pt>
                <c:pt idx="112">
                  <c:v>73.780262914456657</c:v>
                </c:pt>
                <c:pt idx="113">
                  <c:v>74.19586932456923</c:v>
                </c:pt>
                <c:pt idx="114">
                  <c:v>74.598331270735812</c:v>
                </c:pt>
                <c:pt idx="115">
                  <c:v>74.987814629140701</c:v>
                </c:pt>
                <c:pt idx="116">
                  <c:v>75.36449540990975</c:v>
                </c:pt>
                <c:pt idx="117">
                  <c:v>75.728559110732476</c:v>
                </c:pt>
                <c:pt idx="118">
                  <c:v>76.08020007136534</c:v>
                </c:pt>
                <c:pt idx="119">
                  <c:v>76.419620831061906</c:v>
                </c:pt>
                <c:pt idx="120">
                  <c:v>76.747031490847888</c:v>
                </c:pt>
                <c:pt idx="121">
                  <c:v>77.06264908242305</c:v>
                </c:pt>
                <c:pt idx="122">
                  <c:v>77.366696945336017</c:v>
                </c:pt>
                <c:pt idx="123">
                  <c:v>77.6594041139371</c:v>
                </c:pt>
                <c:pt idx="124">
                  <c:v>77.941004715474293</c:v>
                </c:pt>
                <c:pt idx="125">
                  <c:v>78.211737380556954</c:v>
                </c:pt>
                <c:pt idx="126">
                  <c:v>78.471844667074208</c:v>
                </c:pt>
                <c:pt idx="127">
                  <c:v>78.721572498519748</c:v>
                </c:pt>
                <c:pt idx="128">
                  <c:v>78.961169617542481</c:v>
                </c:pt>
                <c:pt idx="129">
                  <c:v>79.190887055416411</c:v>
                </c:pt>
                <c:pt idx="130">
                  <c:v>79.410977618001169</c:v>
                </c:pt>
                <c:pt idx="131">
                  <c:v>79.621695388648718</c:v>
                </c:pt>
                <c:pt idx="132">
                  <c:v>79.823295248402431</c:v>
                </c:pt>
                <c:pt idx="133">
                  <c:v>80.016032413731836</c:v>
                </c:pt>
                <c:pt idx="134">
                  <c:v>80.20016199195112</c:v>
                </c:pt>
                <c:pt idx="135">
                  <c:v>80.375938554378806</c:v>
                </c:pt>
                <c:pt idx="136">
                  <c:v>80.543615727216775</c:v>
                </c:pt>
                <c:pt idx="137">
                  <c:v>80.703445800049764</c:v>
                </c:pt>
                <c:pt idx="138">
                  <c:v>80.855679351800518</c:v>
                </c:pt>
                <c:pt idx="139">
                  <c:v>81.000564893913918</c:v>
                </c:pt>
                <c:pt idx="140">
                  <c:v>81.13834853048948</c:v>
                </c:pt>
                <c:pt idx="141">
                  <c:v>81.269273635035162</c:v>
                </c:pt>
                <c:pt idx="142">
                  <c:v>81.393580543470875</c:v>
                </c:pt>
                <c:pt idx="143">
                  <c:v>81.511506262978315</c:v>
                </c:pt>
                <c:pt idx="144">
                  <c:v>81.623284196260386</c:v>
                </c:pt>
                <c:pt idx="145">
                  <c:v>81.729143880750371</c:v>
                </c:pt>
                <c:pt idx="146">
                  <c:v>81.82931074229036</c:v>
                </c:pt>
                <c:pt idx="147">
                  <c:v>81.924005862782977</c:v>
                </c:pt>
                <c:pt idx="148">
                  <c:v>82.013445761309697</c:v>
                </c:pt>
                <c:pt idx="149">
                  <c:v>82.097842188200076</c:v>
                </c:pt>
                <c:pt idx="150">
                  <c:v>82.177401931534774</c:v>
                </c:pt>
                <c:pt idx="151">
                  <c:v>82.252326635561786</c:v>
                </c:pt>
                <c:pt idx="152">
                  <c:v>82.322812630509802</c:v>
                </c:pt>
                <c:pt idx="153">
                  <c:v>82.389050773284922</c:v>
                </c:pt>
                <c:pt idx="154">
                  <c:v>82.451226298546786</c:v>
                </c:pt>
                <c:pt idx="155">
                  <c:v>82.509518679666471</c:v>
                </c:pt>
                <c:pt idx="156">
                  <c:v>82.564101499081275</c:v>
                </c:pt>
                <c:pt idx="157">
                  <c:v>82.61514232757311</c:v>
                </c:pt>
                <c:pt idx="158">
                  <c:v>82.662802612010623</c:v>
                </c:pt>
                <c:pt idx="159">
                  <c:v>82.707237571110952</c:v>
                </c:pt>
                <c:pt idx="160">
                  <c:v>82.748596098792092</c:v>
                </c:pt>
                <c:pt idx="161">
                  <c:v>82.787020674703896</c:v>
                </c:pt>
                <c:pt idx="162">
                  <c:v>82.822647281542459</c:v>
                </c:pt>
                <c:pt idx="163">
                  <c:v>82.855605328771503</c:v>
                </c:pt>
                <c:pt idx="164">
                  <c:v>82.886017582391219</c:v>
                </c:pt>
                <c:pt idx="165">
                  <c:v>82.914000100414782</c:v>
                </c:pt>
                <c:pt idx="166">
                  <c:v>82.939662173730554</c:v>
                </c:pt>
                <c:pt idx="167">
                  <c:v>82.963106272047696</c:v>
                </c:pt>
                <c:pt idx="168">
                  <c:v>82.98442799464101</c:v>
                </c:pt>
                <c:pt idx="169">
                  <c:v>83.003716025630169</c:v>
                </c:pt>
                <c:pt idx="170">
                  <c:v>83.021052093548008</c:v>
                </c:pt>
                <c:pt idx="171">
                  <c:v>83.036510934970252</c:v>
                </c:pt>
                <c:pt idx="172">
                  <c:v>83.050160261998542</c:v>
                </c:pt>
                <c:pt idx="173">
                  <c:v>83.062060733407833</c:v>
                </c:pt>
                <c:pt idx="174">
                  <c:v>83.07226592928599</c:v>
                </c:pt>
                <c:pt idx="175">
                  <c:v>83.080822329014538</c:v>
                </c:pt>
                <c:pt idx="176">
                  <c:v>83.087769292454865</c:v>
                </c:pt>
                <c:pt idx="177">
                  <c:v>83.093139044224884</c:v>
                </c:pt>
                <c:pt idx="178">
                  <c:v>83.09695666096745</c:v>
                </c:pt>
                <c:pt idx="179">
                  <c:v>83.099240061530992</c:v>
                </c:pt>
                <c:pt idx="180">
                  <c:v>83.100000000000009</c:v>
                </c:pt>
                <c:pt idx="181">
                  <c:v>83.099240061530992</c:v>
                </c:pt>
                <c:pt idx="182">
                  <c:v>83.09695666096745</c:v>
                </c:pt>
                <c:pt idx="183">
                  <c:v>83.093139044224884</c:v>
                </c:pt>
                <c:pt idx="184">
                  <c:v>83.087769292454865</c:v>
                </c:pt>
                <c:pt idx="185">
                  <c:v>83.080822329014538</c:v>
                </c:pt>
                <c:pt idx="186">
                  <c:v>83.07226592928599</c:v>
                </c:pt>
                <c:pt idx="187">
                  <c:v>83.062060733407833</c:v>
                </c:pt>
                <c:pt idx="188">
                  <c:v>83.050160261998542</c:v>
                </c:pt>
                <c:pt idx="189">
                  <c:v>83.036510934970252</c:v>
                </c:pt>
                <c:pt idx="190">
                  <c:v>83.021052093548036</c:v>
                </c:pt>
                <c:pt idx="191">
                  <c:v>83.003716025630169</c:v>
                </c:pt>
                <c:pt idx="192">
                  <c:v>82.98442799464101</c:v>
                </c:pt>
                <c:pt idx="193">
                  <c:v>82.963106272047725</c:v>
                </c:pt>
                <c:pt idx="194">
                  <c:v>82.939662173730554</c:v>
                </c:pt>
                <c:pt idx="195">
                  <c:v>82.914000100414754</c:v>
                </c:pt>
                <c:pt idx="196">
                  <c:v>82.886017582391219</c:v>
                </c:pt>
                <c:pt idx="197">
                  <c:v>82.855605328771503</c:v>
                </c:pt>
                <c:pt idx="198">
                  <c:v>82.822647281542459</c:v>
                </c:pt>
                <c:pt idx="199">
                  <c:v>82.787020674703896</c:v>
                </c:pt>
                <c:pt idx="200">
                  <c:v>82.748596098792092</c:v>
                </c:pt>
                <c:pt idx="201">
                  <c:v>82.707237571110952</c:v>
                </c:pt>
                <c:pt idx="202">
                  <c:v>82.662802612010623</c:v>
                </c:pt>
                <c:pt idx="203">
                  <c:v>82.61514232757311</c:v>
                </c:pt>
                <c:pt idx="204">
                  <c:v>82.564101499081275</c:v>
                </c:pt>
                <c:pt idx="205">
                  <c:v>82.509518679666471</c:v>
                </c:pt>
                <c:pt idx="206">
                  <c:v>82.451226298546786</c:v>
                </c:pt>
                <c:pt idx="207">
                  <c:v>82.389050773284922</c:v>
                </c:pt>
                <c:pt idx="208">
                  <c:v>82.322812630509802</c:v>
                </c:pt>
                <c:pt idx="209">
                  <c:v>82.252326635561815</c:v>
                </c:pt>
                <c:pt idx="210">
                  <c:v>82.177401931534746</c:v>
                </c:pt>
                <c:pt idx="211">
                  <c:v>82.097842188200076</c:v>
                </c:pt>
                <c:pt idx="212">
                  <c:v>82.013445761309697</c:v>
                </c:pt>
                <c:pt idx="213">
                  <c:v>81.924005862782977</c:v>
                </c:pt>
                <c:pt idx="214">
                  <c:v>81.829310742290332</c:v>
                </c:pt>
                <c:pt idx="215">
                  <c:v>81.729143880750371</c:v>
                </c:pt>
                <c:pt idx="216">
                  <c:v>81.623284196260386</c:v>
                </c:pt>
                <c:pt idx="217">
                  <c:v>81.511506262978315</c:v>
                </c:pt>
                <c:pt idx="218">
                  <c:v>81.393580543470875</c:v>
                </c:pt>
                <c:pt idx="219">
                  <c:v>81.269273635035162</c:v>
                </c:pt>
                <c:pt idx="220">
                  <c:v>81.13834853048948</c:v>
                </c:pt>
                <c:pt idx="221">
                  <c:v>81.000564893913889</c:v>
                </c:pt>
                <c:pt idx="222">
                  <c:v>80.855679351800546</c:v>
                </c:pt>
                <c:pt idx="223">
                  <c:v>80.703445800049764</c:v>
                </c:pt>
                <c:pt idx="224">
                  <c:v>80.543615727216775</c:v>
                </c:pt>
                <c:pt idx="225">
                  <c:v>80.375938554378806</c:v>
                </c:pt>
                <c:pt idx="226">
                  <c:v>80.20016199195112</c:v>
                </c:pt>
                <c:pt idx="227">
                  <c:v>80.016032413731836</c:v>
                </c:pt>
                <c:pt idx="228">
                  <c:v>79.823295248402431</c:v>
                </c:pt>
                <c:pt idx="229">
                  <c:v>79.621695388648718</c:v>
                </c:pt>
                <c:pt idx="230">
                  <c:v>79.410977618001169</c:v>
                </c:pt>
                <c:pt idx="231">
                  <c:v>79.190887055416439</c:v>
                </c:pt>
                <c:pt idx="232">
                  <c:v>78.961169617542481</c:v>
                </c:pt>
                <c:pt idx="233">
                  <c:v>78.721572498519777</c:v>
                </c:pt>
                <c:pt idx="234">
                  <c:v>78.471844667074208</c:v>
                </c:pt>
                <c:pt idx="235">
                  <c:v>78.211737380556983</c:v>
                </c:pt>
                <c:pt idx="236">
                  <c:v>77.941004715474321</c:v>
                </c:pt>
                <c:pt idx="237">
                  <c:v>77.6594041139371</c:v>
                </c:pt>
                <c:pt idx="238">
                  <c:v>77.366696945336017</c:v>
                </c:pt>
                <c:pt idx="239">
                  <c:v>77.06264908242305</c:v>
                </c:pt>
                <c:pt idx="240">
                  <c:v>76.747031490847917</c:v>
                </c:pt>
                <c:pt idx="241">
                  <c:v>76.419620831061906</c:v>
                </c:pt>
                <c:pt idx="242">
                  <c:v>76.080200071365311</c:v>
                </c:pt>
                <c:pt idx="243">
                  <c:v>75.728559110732505</c:v>
                </c:pt>
                <c:pt idx="244">
                  <c:v>75.364495409909779</c:v>
                </c:pt>
                <c:pt idx="245">
                  <c:v>74.987814629140701</c:v>
                </c:pt>
                <c:pt idx="246">
                  <c:v>74.598331270735812</c:v>
                </c:pt>
                <c:pt idx="247">
                  <c:v>74.19586932456923</c:v>
                </c:pt>
                <c:pt idx="248">
                  <c:v>73.780262914456657</c:v>
                </c:pt>
                <c:pt idx="249">
                  <c:v>73.351356943245676</c:v>
                </c:pt>
                <c:pt idx="250">
                  <c:v>72.909007734337564</c:v>
                </c:pt>
                <c:pt idx="251">
                  <c:v>72.453083667254859</c:v>
                </c:pt>
                <c:pt idx="252">
                  <c:v>71.983465804778632</c:v>
                </c:pt>
                <c:pt idx="253">
                  <c:v>71.500048509101404</c:v>
                </c:pt>
                <c:pt idx="254">
                  <c:v>71.002740044379678</c:v>
                </c:pt>
                <c:pt idx="255">
                  <c:v>70.491463163024491</c:v>
                </c:pt>
                <c:pt idx="256">
                  <c:v>69.966155673040205</c:v>
                </c:pt>
                <c:pt idx="257">
                  <c:v>69.426770983716082</c:v>
                </c:pt>
                <c:pt idx="258">
                  <c:v>68.873278626985552</c:v>
                </c:pt>
                <c:pt idx="259">
                  <c:v>68.30566475180386</c:v>
                </c:pt>
                <c:pt idx="260">
                  <c:v>67.723932588950632</c:v>
                </c:pt>
                <c:pt idx="261">
                  <c:v>67.12810288374169</c:v>
                </c:pt>
                <c:pt idx="262">
                  <c:v>66.518214294236401</c:v>
                </c:pt>
                <c:pt idx="263">
                  <c:v>65.894323752648731</c:v>
                </c:pt>
                <c:pt idx="264">
                  <c:v>65.256506787815809</c:v>
                </c:pt>
                <c:pt idx="265">
                  <c:v>64.604857806741776</c:v>
                </c:pt>
                <c:pt idx="266">
                  <c:v>63.93949033342161</c:v>
                </c:pt>
                <c:pt idx="267">
                  <c:v>63.260537203348868</c:v>
                </c:pt>
                <c:pt idx="268">
                  <c:v>62.568150712335431</c:v>
                </c:pt>
                <c:pt idx="269">
                  <c:v>61.862502718499329</c:v>
                </c:pt>
                <c:pt idx="270">
                  <c:v>61.143784696525842</c:v>
                </c:pt>
                <c:pt idx="271">
                  <c:v>60.412207743561069</c:v>
                </c:pt>
                <c:pt idx="272">
                  <c:v>59.668002536357598</c:v>
                </c:pt>
                <c:pt idx="273">
                  <c:v>58.911419239560196</c:v>
                </c:pt>
                <c:pt idx="274">
                  <c:v>58.142727365284777</c:v>
                </c:pt>
                <c:pt idx="275">
                  <c:v>57.362215584411402</c:v>
                </c:pt>
                <c:pt idx="276">
                  <c:v>56.570191490273814</c:v>
                </c:pt>
                <c:pt idx="277">
                  <c:v>55.766981315680944</c:v>
                </c:pt>
                <c:pt idx="278">
                  <c:v>54.952929604454944</c:v>
                </c:pt>
                <c:pt idx="279">
                  <c:v>54.128398838898498</c:v>
                </c:pt>
                <c:pt idx="280">
                  <c:v>53.293769024828713</c:v>
                </c:pt>
                <c:pt idx="281">
                  <c:v>52.449437236012976</c:v>
                </c:pt>
                <c:pt idx="282">
                  <c:v>51.59581712002975</c:v>
                </c:pt>
                <c:pt idx="283">
                  <c:v>50.733338367740913</c:v>
                </c:pt>
                <c:pt idx="284">
                  <c:v>49.862446148707832</c:v>
                </c:pt>
                <c:pt idx="285">
                  <c:v>48.98360051500503</c:v>
                </c:pt>
                <c:pt idx="286">
                  <c:v>48.097275775987072</c:v>
                </c:pt>
                <c:pt idx="287">
                  <c:v>47.203959846641993</c:v>
                </c:pt>
                <c:pt idx="288">
                  <c:v>46.304153572220535</c:v>
                </c:pt>
                <c:pt idx="289">
                  <c:v>45.39837003186517</c:v>
                </c:pt>
                <c:pt idx="290">
                  <c:v>44.487133823974482</c:v>
                </c:pt>
                <c:pt idx="291">
                  <c:v>43.570980336031184</c:v>
                </c:pt>
                <c:pt idx="292">
                  <c:v>42.650455001594366</c:v>
                </c:pt>
                <c:pt idx="293">
                  <c:v>41.726112547110617</c:v>
                </c:pt>
                <c:pt idx="294">
                  <c:v>40.798516231136837</c:v>
                </c:pt>
                <c:pt idx="295">
                  <c:v>39.868237078488576</c:v>
                </c:pt>
                <c:pt idx="296">
                  <c:v>38.935853111737444</c:v>
                </c:pt>
                <c:pt idx="297">
                  <c:v>38.001948582376158</c:v>
                </c:pt>
                <c:pt idx="298">
                  <c:v>37.067113203857829</c:v>
                </c:pt>
                <c:pt idx="299">
                  <c:v>36.131941388591301</c:v>
                </c:pt>
                <c:pt idx="300">
                  <c:v>35.197031490847877</c:v>
                </c:pt>
                <c:pt idx="301">
                  <c:v>34.262985057397557</c:v>
                </c:pt>
                <c:pt idx="302">
                  <c:v>33.330406087556689</c:v>
                </c:pt>
                <c:pt idx="303">
                  <c:v>32.399900304188378</c:v>
                </c:pt>
                <c:pt idx="304">
                  <c:v>31.472074437055241</c:v>
                </c:pt>
                <c:pt idx="305">
                  <c:v>30.547535519785036</c:v>
                </c:pt>
                <c:pt idx="306">
                  <c:v>29.626890201569722</c:v>
                </c:pt>
                <c:pt idx="307">
                  <c:v>28.7107440745846</c:v>
                </c:pt>
                <c:pt idx="308">
                  <c:v>27.799701017980293</c:v>
                </c:pt>
                <c:pt idx="309">
                  <c:v>26.894362559174933</c:v>
                </c:pt>
                <c:pt idx="310">
                  <c:v>25.995327253049759</c:v>
                </c:pt>
                <c:pt idx="311">
                  <c:v>25.103190079537622</c:v>
                </c:pt>
                <c:pt idx="312">
                  <c:v>24.218541859981347</c:v>
                </c:pt>
                <c:pt idx="313">
                  <c:v>23.341968692538213</c:v>
                </c:pt>
                <c:pt idx="314">
                  <c:v>22.474051406808442</c:v>
                </c:pt>
                <c:pt idx="315">
                  <c:v>21.615365037776723</c:v>
                </c:pt>
                <c:pt idx="316">
                  <c:v>20.76647831907491</c:v>
                </c:pt>
                <c:pt idx="317">
                  <c:v>19.927953195496674</c:v>
                </c:pt>
                <c:pt idx="318">
                  <c:v>19.100344354629094</c:v>
                </c:pt>
                <c:pt idx="319">
                  <c:v>18.284198777401535</c:v>
                </c:pt>
                <c:pt idx="320">
                  <c:v>17.480055307302429</c:v>
                </c:pt>
                <c:pt idx="321">
                  <c:v>16.688444237960898</c:v>
                </c:pt>
                <c:pt idx="322">
                  <c:v>15.909886918752282</c:v>
                </c:pt>
                <c:pt idx="323">
                  <c:v>15.144895378048279</c:v>
                </c:pt>
                <c:pt idx="324">
                  <c:v>14.393971963702262</c:v>
                </c:pt>
                <c:pt idx="325">
                  <c:v>13.657609000335135</c:v>
                </c:pt>
                <c:pt idx="326">
                  <c:v>12.936288462966349</c:v>
                </c:pt>
                <c:pt idx="327">
                  <c:v>12.230481666518273</c:v>
                </c:pt>
                <c:pt idx="328">
                  <c:v>11.54064897071072</c:v>
                </c:pt>
                <c:pt idx="329">
                  <c:v>10.867239499854547</c:v>
                </c:pt>
                <c:pt idx="330">
                  <c:v>10.210690877047929</c:v>
                </c:pt>
                <c:pt idx="331">
                  <c:v>9.5714289722780279</c:v>
                </c:pt>
                <c:pt idx="332">
                  <c:v>8.9498676639329915</c:v>
                </c:pt>
                <c:pt idx="333">
                  <c:v>8.346408613231576</c:v>
                </c:pt>
                <c:pt idx="334">
                  <c:v>7.7614410510860044</c:v>
                </c:pt>
                <c:pt idx="335">
                  <c:v>7.1953415769208382</c:v>
                </c:pt>
                <c:pt idx="336">
                  <c:v>6.6484739689811336</c:v>
                </c:pt>
                <c:pt idx="337">
                  <c:v>6.1211890056753209</c:v>
                </c:pt>
                <c:pt idx="338">
                  <c:v>5.6138242975105888</c:v>
                </c:pt>
                <c:pt idx="339">
                  <c:v>5.1267041291934987</c:v>
                </c:pt>
                <c:pt idx="340">
                  <c:v>4.6601393114830971</c:v>
                </c:pt>
                <c:pt idx="341">
                  <c:v>4.2144270424006596</c:v>
                </c:pt>
                <c:pt idx="342">
                  <c:v>3.7898507774151993</c:v>
                </c:pt>
                <c:pt idx="343">
                  <c:v>3.3866801082432785</c:v>
                </c:pt>
                <c:pt idx="344">
                  <c:v>3.0051706499169271</c:v>
                </c:pt>
                <c:pt idx="345">
                  <c:v>2.6455639357931826</c:v>
                </c:pt>
                <c:pt idx="346">
                  <c:v>2.3080873201952459</c:v>
                </c:pt>
                <c:pt idx="347">
                  <c:v>1.9929538883946551</c:v>
                </c:pt>
                <c:pt idx="348">
                  <c:v>1.700362373661779</c:v>
                </c:pt>
                <c:pt idx="349">
                  <c:v>1.4304970811293005</c:v>
                </c:pt>
                <c:pt idx="350">
                  <c:v>1.1835278182335263</c:v>
                </c:pt>
                <c:pt idx="351">
                  <c:v>0.95960983151430201</c:v>
                </c:pt>
                <c:pt idx="352">
                  <c:v>0.75888374957408522</c:v>
                </c:pt>
                <c:pt idx="353">
                  <c:v>0.58147553201395863</c:v>
                </c:pt>
                <c:pt idx="354">
                  <c:v>0.42749642418246636</c:v>
                </c:pt>
                <c:pt idx="355">
                  <c:v>0.29704291759047319</c:v>
                </c:pt>
                <c:pt idx="356">
                  <c:v>0.19019671586348319</c:v>
                </c:pt>
                <c:pt idx="357">
                  <c:v>0.10702470611981263</c:v>
                </c:pt>
                <c:pt idx="358">
                  <c:v>4.7578935680608891E-2</c:v>
                </c:pt>
                <c:pt idx="359">
                  <c:v>1.1896594034888075E-2</c:v>
                </c:pt>
                <c:pt idx="360">
                  <c:v>0</c:v>
                </c:pt>
                <c:pt idx="361">
                  <c:v>1.1896594034888075E-2</c:v>
                </c:pt>
                <c:pt idx="362">
                  <c:v>4.7578935680608891E-2</c:v>
                </c:pt>
                <c:pt idx="363">
                  <c:v>0.10702470611981263</c:v>
                </c:pt>
                <c:pt idx="364">
                  <c:v>0.19019671586348319</c:v>
                </c:pt>
                <c:pt idx="365">
                  <c:v>0.29704291759047319</c:v>
                </c:pt>
                <c:pt idx="366">
                  <c:v>0.42749642418246636</c:v>
                </c:pt>
                <c:pt idx="367">
                  <c:v>0.58147553201398638</c:v>
                </c:pt>
                <c:pt idx="368">
                  <c:v>0.75888374957405746</c:v>
                </c:pt>
                <c:pt idx="369">
                  <c:v>0.95960983151430201</c:v>
                </c:pt>
                <c:pt idx="370">
                  <c:v>1.1835278182335263</c:v>
                </c:pt>
                <c:pt idx="371">
                  <c:v>1.4304970811293005</c:v>
                </c:pt>
                <c:pt idx="372">
                  <c:v>1.700362373661779</c:v>
                </c:pt>
                <c:pt idx="373">
                  <c:v>1.9929538883946551</c:v>
                </c:pt>
                <c:pt idx="374">
                  <c:v>2.3080873201952459</c:v>
                </c:pt>
                <c:pt idx="375">
                  <c:v>2.6455639357931826</c:v>
                </c:pt>
                <c:pt idx="376">
                  <c:v>3.0051706499169271</c:v>
                </c:pt>
                <c:pt idx="377">
                  <c:v>3.3866801082432509</c:v>
                </c:pt>
                <c:pt idx="378">
                  <c:v>3.7898507774151993</c:v>
                </c:pt>
                <c:pt idx="379">
                  <c:v>4.2144270424006596</c:v>
                </c:pt>
                <c:pt idx="380">
                  <c:v>4.6601393114831247</c:v>
                </c:pt>
                <c:pt idx="381">
                  <c:v>5.1267041291934987</c:v>
                </c:pt>
                <c:pt idx="382">
                  <c:v>5.6138242975105888</c:v>
                </c:pt>
                <c:pt idx="383">
                  <c:v>6.1211890056753209</c:v>
                </c:pt>
                <c:pt idx="384">
                  <c:v>6.6484739689811612</c:v>
                </c:pt>
                <c:pt idx="385">
                  <c:v>7.1953415769208382</c:v>
                </c:pt>
                <c:pt idx="386">
                  <c:v>7.7614410510860044</c:v>
                </c:pt>
                <c:pt idx="387">
                  <c:v>8.3464086132315494</c:v>
                </c:pt>
                <c:pt idx="388">
                  <c:v>8.9498676639329648</c:v>
                </c:pt>
                <c:pt idx="389">
                  <c:v>9.5714289722780279</c:v>
                </c:pt>
                <c:pt idx="390">
                  <c:v>10.210690877047901</c:v>
                </c:pt>
                <c:pt idx="391">
                  <c:v>10.867239499854547</c:v>
                </c:pt>
                <c:pt idx="392">
                  <c:v>11.540648970710665</c:v>
                </c:pt>
                <c:pt idx="393">
                  <c:v>12.230481666518273</c:v>
                </c:pt>
                <c:pt idx="394">
                  <c:v>12.936288462966377</c:v>
                </c:pt>
                <c:pt idx="395">
                  <c:v>13.657609000335135</c:v>
                </c:pt>
                <c:pt idx="396">
                  <c:v>14.393971963702262</c:v>
                </c:pt>
                <c:pt idx="397">
                  <c:v>15.14489537804825</c:v>
                </c:pt>
                <c:pt idx="398">
                  <c:v>15.909886918752308</c:v>
                </c:pt>
                <c:pt idx="399">
                  <c:v>16.688444237960898</c:v>
                </c:pt>
                <c:pt idx="400">
                  <c:v>17.480055307302401</c:v>
                </c:pt>
                <c:pt idx="401">
                  <c:v>18.284198777401507</c:v>
                </c:pt>
                <c:pt idx="402">
                  <c:v>19.100344354629094</c:v>
                </c:pt>
                <c:pt idx="403">
                  <c:v>19.927953195496727</c:v>
                </c:pt>
                <c:pt idx="404">
                  <c:v>20.766478319074857</c:v>
                </c:pt>
                <c:pt idx="405">
                  <c:v>21.615365037776694</c:v>
                </c:pt>
                <c:pt idx="406">
                  <c:v>22.474051406808414</c:v>
                </c:pt>
                <c:pt idx="407">
                  <c:v>23.341968692538238</c:v>
                </c:pt>
                <c:pt idx="408">
                  <c:v>24.21854185998129</c:v>
                </c:pt>
                <c:pt idx="409">
                  <c:v>25.103190079537569</c:v>
                </c:pt>
                <c:pt idx="410">
                  <c:v>25.995327253049759</c:v>
                </c:pt>
                <c:pt idx="411">
                  <c:v>26.894362559174933</c:v>
                </c:pt>
                <c:pt idx="412">
                  <c:v>27.799701017980293</c:v>
                </c:pt>
                <c:pt idx="413">
                  <c:v>28.710744074584571</c:v>
                </c:pt>
                <c:pt idx="414">
                  <c:v>29.626890201569665</c:v>
                </c:pt>
                <c:pt idx="415">
                  <c:v>30.547535519785008</c:v>
                </c:pt>
                <c:pt idx="416">
                  <c:v>31.472074437055269</c:v>
                </c:pt>
                <c:pt idx="417">
                  <c:v>32.399900304188378</c:v>
                </c:pt>
                <c:pt idx="418">
                  <c:v>33.330406087556661</c:v>
                </c:pt>
                <c:pt idx="419">
                  <c:v>34.262985057397529</c:v>
                </c:pt>
                <c:pt idx="420">
                  <c:v>35.197031490847905</c:v>
                </c:pt>
                <c:pt idx="421">
                  <c:v>36.131941388591301</c:v>
                </c:pt>
                <c:pt idx="422">
                  <c:v>37.067113203857801</c:v>
                </c:pt>
                <c:pt idx="423">
                  <c:v>38.001948582376158</c:v>
                </c:pt>
                <c:pt idx="424">
                  <c:v>38.935853111737387</c:v>
                </c:pt>
                <c:pt idx="425">
                  <c:v>39.868237078488576</c:v>
                </c:pt>
                <c:pt idx="426">
                  <c:v>40.798516231136809</c:v>
                </c:pt>
                <c:pt idx="427">
                  <c:v>41.726112547110588</c:v>
                </c:pt>
                <c:pt idx="428">
                  <c:v>42.650455001594338</c:v>
                </c:pt>
                <c:pt idx="429">
                  <c:v>43.570980336031212</c:v>
                </c:pt>
                <c:pt idx="430">
                  <c:v>44.48713382397451</c:v>
                </c:pt>
                <c:pt idx="431">
                  <c:v>45.398370031865142</c:v>
                </c:pt>
                <c:pt idx="432">
                  <c:v>46.304153572220507</c:v>
                </c:pt>
                <c:pt idx="433">
                  <c:v>47.203959846641972</c:v>
                </c:pt>
                <c:pt idx="434">
                  <c:v>48.097275775987072</c:v>
                </c:pt>
                <c:pt idx="435">
                  <c:v>48.98360051500503</c:v>
                </c:pt>
                <c:pt idx="436">
                  <c:v>49.862446148707804</c:v>
                </c:pt>
                <c:pt idx="437">
                  <c:v>50.733338367740885</c:v>
                </c:pt>
                <c:pt idx="438">
                  <c:v>51.59581712002975</c:v>
                </c:pt>
                <c:pt idx="439">
                  <c:v>52.449437236012976</c:v>
                </c:pt>
                <c:pt idx="440">
                  <c:v>53.293769024828713</c:v>
                </c:pt>
                <c:pt idx="441">
                  <c:v>54.12839883889847</c:v>
                </c:pt>
                <c:pt idx="442">
                  <c:v>54.952929604454916</c:v>
                </c:pt>
                <c:pt idx="443">
                  <c:v>55.766981315681001</c:v>
                </c:pt>
                <c:pt idx="444">
                  <c:v>56.570191490273785</c:v>
                </c:pt>
                <c:pt idx="445">
                  <c:v>57.362215584411373</c:v>
                </c:pt>
                <c:pt idx="446">
                  <c:v>58.142727365284749</c:v>
                </c:pt>
                <c:pt idx="447">
                  <c:v>58.911419239560225</c:v>
                </c:pt>
                <c:pt idx="448">
                  <c:v>59.668002536357619</c:v>
                </c:pt>
                <c:pt idx="449">
                  <c:v>60.412207743561069</c:v>
                </c:pt>
                <c:pt idx="450">
                  <c:v>61.143784696525813</c:v>
                </c:pt>
                <c:pt idx="451">
                  <c:v>61.8625027184993</c:v>
                </c:pt>
                <c:pt idx="452">
                  <c:v>62.568150712335459</c:v>
                </c:pt>
                <c:pt idx="453">
                  <c:v>63.260537203348846</c:v>
                </c:pt>
                <c:pt idx="454">
                  <c:v>63.939490333421581</c:v>
                </c:pt>
                <c:pt idx="455">
                  <c:v>64.604857806741776</c:v>
                </c:pt>
                <c:pt idx="456">
                  <c:v>65.256506787815781</c:v>
                </c:pt>
                <c:pt idx="457">
                  <c:v>65.894323752648702</c:v>
                </c:pt>
                <c:pt idx="458">
                  <c:v>66.518214294236373</c:v>
                </c:pt>
                <c:pt idx="459">
                  <c:v>67.128102883741718</c:v>
                </c:pt>
                <c:pt idx="460">
                  <c:v>67.723932588950603</c:v>
                </c:pt>
                <c:pt idx="461">
                  <c:v>68.305664751803889</c:v>
                </c:pt>
                <c:pt idx="462">
                  <c:v>68.873278626985496</c:v>
                </c:pt>
                <c:pt idx="463">
                  <c:v>69.426770983716082</c:v>
                </c:pt>
                <c:pt idx="464">
                  <c:v>69.966155673040205</c:v>
                </c:pt>
                <c:pt idx="465">
                  <c:v>70.491463163024463</c:v>
                </c:pt>
                <c:pt idx="466">
                  <c:v>71.002740044379706</c:v>
                </c:pt>
                <c:pt idx="467">
                  <c:v>71.500048509101362</c:v>
                </c:pt>
                <c:pt idx="468">
                  <c:v>71.98346580477866</c:v>
                </c:pt>
                <c:pt idx="469">
                  <c:v>72.453083667254887</c:v>
                </c:pt>
                <c:pt idx="470">
                  <c:v>72.909007734337536</c:v>
                </c:pt>
                <c:pt idx="471">
                  <c:v>73.351356943245648</c:v>
                </c:pt>
                <c:pt idx="472">
                  <c:v>73.780262914456657</c:v>
                </c:pt>
                <c:pt idx="473">
                  <c:v>74.19586932456923</c:v>
                </c:pt>
                <c:pt idx="474">
                  <c:v>74.598331270735812</c:v>
                </c:pt>
                <c:pt idx="475">
                  <c:v>74.987814629140672</c:v>
                </c:pt>
                <c:pt idx="476">
                  <c:v>75.364495409909779</c:v>
                </c:pt>
                <c:pt idx="477">
                  <c:v>75.728559110732505</c:v>
                </c:pt>
                <c:pt idx="478">
                  <c:v>76.08020007136534</c:v>
                </c:pt>
                <c:pt idx="479">
                  <c:v>76.419620831061934</c:v>
                </c:pt>
                <c:pt idx="480">
                  <c:v>76.747031490847888</c:v>
                </c:pt>
                <c:pt idx="481">
                  <c:v>77.062649082423079</c:v>
                </c:pt>
                <c:pt idx="482">
                  <c:v>77.366696945335988</c:v>
                </c:pt>
                <c:pt idx="483">
                  <c:v>77.6594041139371</c:v>
                </c:pt>
                <c:pt idx="484">
                  <c:v>77.941004715474321</c:v>
                </c:pt>
                <c:pt idx="485">
                  <c:v>78.211737380556954</c:v>
                </c:pt>
                <c:pt idx="486">
                  <c:v>78.471844667074208</c:v>
                </c:pt>
                <c:pt idx="487">
                  <c:v>78.721572498519748</c:v>
                </c:pt>
                <c:pt idx="488">
                  <c:v>78.961169617542453</c:v>
                </c:pt>
                <c:pt idx="489">
                  <c:v>79.190887055416411</c:v>
                </c:pt>
                <c:pt idx="490">
                  <c:v>79.410977618001169</c:v>
                </c:pt>
                <c:pt idx="491">
                  <c:v>79.621695388648746</c:v>
                </c:pt>
                <c:pt idx="492">
                  <c:v>79.823295248402431</c:v>
                </c:pt>
                <c:pt idx="493">
                  <c:v>80.016032413731807</c:v>
                </c:pt>
                <c:pt idx="494">
                  <c:v>80.20016199195112</c:v>
                </c:pt>
                <c:pt idx="495">
                  <c:v>80.375938554378806</c:v>
                </c:pt>
                <c:pt idx="496">
                  <c:v>80.543615727216803</c:v>
                </c:pt>
                <c:pt idx="497">
                  <c:v>80.703445800049764</c:v>
                </c:pt>
                <c:pt idx="498">
                  <c:v>80.855679351800518</c:v>
                </c:pt>
                <c:pt idx="499">
                  <c:v>81.000564893913861</c:v>
                </c:pt>
                <c:pt idx="500">
                  <c:v>81.138348530489509</c:v>
                </c:pt>
                <c:pt idx="501">
                  <c:v>81.269273635035134</c:v>
                </c:pt>
                <c:pt idx="502">
                  <c:v>81.393580543470875</c:v>
                </c:pt>
                <c:pt idx="503">
                  <c:v>81.511506262978315</c:v>
                </c:pt>
                <c:pt idx="504">
                  <c:v>81.623284196260357</c:v>
                </c:pt>
                <c:pt idx="505">
                  <c:v>81.729143880750371</c:v>
                </c:pt>
                <c:pt idx="506">
                  <c:v>81.829310742290303</c:v>
                </c:pt>
                <c:pt idx="507">
                  <c:v>81.924005862782977</c:v>
                </c:pt>
                <c:pt idx="508">
                  <c:v>82.013445761309669</c:v>
                </c:pt>
                <c:pt idx="509">
                  <c:v>82.097842188200076</c:v>
                </c:pt>
                <c:pt idx="510">
                  <c:v>82.177401931534774</c:v>
                </c:pt>
                <c:pt idx="511">
                  <c:v>82.252326635561786</c:v>
                </c:pt>
                <c:pt idx="512">
                  <c:v>82.322812630509802</c:v>
                </c:pt>
                <c:pt idx="513">
                  <c:v>82.389050773284922</c:v>
                </c:pt>
                <c:pt idx="514">
                  <c:v>82.451226298546786</c:v>
                </c:pt>
                <c:pt idx="515">
                  <c:v>82.509518679666471</c:v>
                </c:pt>
                <c:pt idx="516">
                  <c:v>82.564101499081275</c:v>
                </c:pt>
                <c:pt idx="517">
                  <c:v>82.615142327573082</c:v>
                </c:pt>
                <c:pt idx="518">
                  <c:v>82.662802612010623</c:v>
                </c:pt>
                <c:pt idx="519">
                  <c:v>82.707237571110952</c:v>
                </c:pt>
                <c:pt idx="520">
                  <c:v>82.748596098792092</c:v>
                </c:pt>
                <c:pt idx="521">
                  <c:v>82.787020674703896</c:v>
                </c:pt>
                <c:pt idx="522">
                  <c:v>82.822647281542487</c:v>
                </c:pt>
                <c:pt idx="523">
                  <c:v>82.855605328771503</c:v>
                </c:pt>
                <c:pt idx="524">
                  <c:v>82.886017582391219</c:v>
                </c:pt>
                <c:pt idx="525">
                  <c:v>82.914000100414754</c:v>
                </c:pt>
                <c:pt idx="526">
                  <c:v>82.939662173730554</c:v>
                </c:pt>
                <c:pt idx="527">
                  <c:v>82.963106272047696</c:v>
                </c:pt>
                <c:pt idx="528">
                  <c:v>82.98442799464101</c:v>
                </c:pt>
                <c:pt idx="529">
                  <c:v>83.003716025630141</c:v>
                </c:pt>
                <c:pt idx="530">
                  <c:v>83.021052093548036</c:v>
                </c:pt>
                <c:pt idx="531">
                  <c:v>83.036510934970252</c:v>
                </c:pt>
                <c:pt idx="532">
                  <c:v>83.05016026199857</c:v>
                </c:pt>
                <c:pt idx="533">
                  <c:v>83.062060733407833</c:v>
                </c:pt>
                <c:pt idx="534">
                  <c:v>83.07226592928599</c:v>
                </c:pt>
                <c:pt idx="535">
                  <c:v>83.080822329014538</c:v>
                </c:pt>
                <c:pt idx="536">
                  <c:v>83.087769292454894</c:v>
                </c:pt>
                <c:pt idx="537">
                  <c:v>83.093139044224884</c:v>
                </c:pt>
                <c:pt idx="538">
                  <c:v>83.09695666096745</c:v>
                </c:pt>
                <c:pt idx="539">
                  <c:v>83.099240061530992</c:v>
                </c:pt>
                <c:pt idx="540">
                  <c:v>83.100000000000009</c:v>
                </c:pt>
                <c:pt idx="541">
                  <c:v>83.099240061530992</c:v>
                </c:pt>
                <c:pt idx="542">
                  <c:v>83.09695666096745</c:v>
                </c:pt>
                <c:pt idx="543">
                  <c:v>83.093139044224884</c:v>
                </c:pt>
                <c:pt idx="544">
                  <c:v>83.087769292454865</c:v>
                </c:pt>
                <c:pt idx="545">
                  <c:v>83.080822329014538</c:v>
                </c:pt>
                <c:pt idx="546">
                  <c:v>83.07226592928599</c:v>
                </c:pt>
                <c:pt idx="547">
                  <c:v>83.062060733407833</c:v>
                </c:pt>
                <c:pt idx="548">
                  <c:v>83.050160261998542</c:v>
                </c:pt>
                <c:pt idx="549">
                  <c:v>83.036510934970281</c:v>
                </c:pt>
                <c:pt idx="550">
                  <c:v>83.021052093548008</c:v>
                </c:pt>
                <c:pt idx="551">
                  <c:v>83.003716025630169</c:v>
                </c:pt>
                <c:pt idx="552">
                  <c:v>82.984427994640981</c:v>
                </c:pt>
                <c:pt idx="553">
                  <c:v>82.963106272047725</c:v>
                </c:pt>
                <c:pt idx="554">
                  <c:v>82.939662173730554</c:v>
                </c:pt>
                <c:pt idx="555">
                  <c:v>82.914000100414782</c:v>
                </c:pt>
                <c:pt idx="556">
                  <c:v>82.886017582391219</c:v>
                </c:pt>
                <c:pt idx="557">
                  <c:v>82.855605328771503</c:v>
                </c:pt>
                <c:pt idx="558">
                  <c:v>82.822647281542459</c:v>
                </c:pt>
                <c:pt idx="559">
                  <c:v>82.787020674703925</c:v>
                </c:pt>
                <c:pt idx="560">
                  <c:v>82.748596098792092</c:v>
                </c:pt>
                <c:pt idx="561">
                  <c:v>82.707237571110952</c:v>
                </c:pt>
                <c:pt idx="562">
                  <c:v>82.662802612010637</c:v>
                </c:pt>
                <c:pt idx="563">
                  <c:v>82.61514232757311</c:v>
                </c:pt>
                <c:pt idx="564">
                  <c:v>82.564101499081275</c:v>
                </c:pt>
                <c:pt idx="565">
                  <c:v>82.509518679666442</c:v>
                </c:pt>
                <c:pt idx="566">
                  <c:v>82.451226298546786</c:v>
                </c:pt>
                <c:pt idx="567">
                  <c:v>82.389050773284922</c:v>
                </c:pt>
                <c:pt idx="568">
                  <c:v>82.322812630509802</c:v>
                </c:pt>
                <c:pt idx="569">
                  <c:v>82.252326635561786</c:v>
                </c:pt>
                <c:pt idx="570">
                  <c:v>82.177401931534746</c:v>
                </c:pt>
                <c:pt idx="571">
                  <c:v>82.097842188200076</c:v>
                </c:pt>
                <c:pt idx="572">
                  <c:v>82.013445761309697</c:v>
                </c:pt>
                <c:pt idx="573">
                  <c:v>81.924005862783005</c:v>
                </c:pt>
                <c:pt idx="574">
                  <c:v>81.82931074229036</c:v>
                </c:pt>
                <c:pt idx="575">
                  <c:v>81.729143880750371</c:v>
                </c:pt>
                <c:pt idx="576">
                  <c:v>81.623284196260386</c:v>
                </c:pt>
                <c:pt idx="577">
                  <c:v>81.511506262978315</c:v>
                </c:pt>
                <c:pt idx="578">
                  <c:v>81.393580543470875</c:v>
                </c:pt>
                <c:pt idx="579">
                  <c:v>81.269273635035162</c:v>
                </c:pt>
                <c:pt idx="580">
                  <c:v>81.138348530489452</c:v>
                </c:pt>
                <c:pt idx="581">
                  <c:v>81.000564893913889</c:v>
                </c:pt>
                <c:pt idx="582">
                  <c:v>80.855679351800518</c:v>
                </c:pt>
                <c:pt idx="583">
                  <c:v>80.703445800049792</c:v>
                </c:pt>
                <c:pt idx="584">
                  <c:v>80.543615727216775</c:v>
                </c:pt>
                <c:pt idx="585">
                  <c:v>80.375938554378834</c:v>
                </c:pt>
                <c:pt idx="586">
                  <c:v>80.20016199195112</c:v>
                </c:pt>
                <c:pt idx="587">
                  <c:v>80.016032413731836</c:v>
                </c:pt>
                <c:pt idx="588">
                  <c:v>79.823295248402431</c:v>
                </c:pt>
                <c:pt idx="589">
                  <c:v>79.621695388648718</c:v>
                </c:pt>
                <c:pt idx="590">
                  <c:v>79.410977618001169</c:v>
                </c:pt>
                <c:pt idx="591">
                  <c:v>79.190887055416411</c:v>
                </c:pt>
                <c:pt idx="592">
                  <c:v>78.961169617542481</c:v>
                </c:pt>
                <c:pt idx="593">
                  <c:v>78.721572498519777</c:v>
                </c:pt>
                <c:pt idx="594">
                  <c:v>78.471844667074208</c:v>
                </c:pt>
                <c:pt idx="595">
                  <c:v>78.211737380556926</c:v>
                </c:pt>
                <c:pt idx="596">
                  <c:v>77.941004715474321</c:v>
                </c:pt>
                <c:pt idx="597">
                  <c:v>77.659404113937128</c:v>
                </c:pt>
                <c:pt idx="598">
                  <c:v>77.366696945335988</c:v>
                </c:pt>
                <c:pt idx="599">
                  <c:v>77.06264908242305</c:v>
                </c:pt>
                <c:pt idx="600">
                  <c:v>76.747031490847888</c:v>
                </c:pt>
                <c:pt idx="601">
                  <c:v>76.419620831061906</c:v>
                </c:pt>
                <c:pt idx="602">
                  <c:v>76.08020007136534</c:v>
                </c:pt>
                <c:pt idx="603">
                  <c:v>75.728559110732505</c:v>
                </c:pt>
                <c:pt idx="604">
                  <c:v>75.364495409909779</c:v>
                </c:pt>
                <c:pt idx="605">
                  <c:v>74.987814629140701</c:v>
                </c:pt>
                <c:pt idx="606">
                  <c:v>74.598331270735812</c:v>
                </c:pt>
                <c:pt idx="607">
                  <c:v>74.19586932456923</c:v>
                </c:pt>
                <c:pt idx="608">
                  <c:v>73.780262914456628</c:v>
                </c:pt>
                <c:pt idx="609">
                  <c:v>73.351356943245676</c:v>
                </c:pt>
                <c:pt idx="610">
                  <c:v>72.909007734337564</c:v>
                </c:pt>
                <c:pt idx="611">
                  <c:v>72.453083667254859</c:v>
                </c:pt>
                <c:pt idx="612">
                  <c:v>71.98346580477866</c:v>
                </c:pt>
                <c:pt idx="613">
                  <c:v>71.500048509101404</c:v>
                </c:pt>
                <c:pt idx="614">
                  <c:v>71.002740044379735</c:v>
                </c:pt>
                <c:pt idx="615">
                  <c:v>70.491463163024463</c:v>
                </c:pt>
                <c:pt idx="616">
                  <c:v>69.966155673040177</c:v>
                </c:pt>
                <c:pt idx="617">
                  <c:v>69.426770983716111</c:v>
                </c:pt>
                <c:pt idx="618">
                  <c:v>68.873278626985552</c:v>
                </c:pt>
                <c:pt idx="619">
                  <c:v>68.305664751803889</c:v>
                </c:pt>
                <c:pt idx="620">
                  <c:v>67.723932588950632</c:v>
                </c:pt>
                <c:pt idx="621">
                  <c:v>67.128102883741661</c:v>
                </c:pt>
                <c:pt idx="622">
                  <c:v>66.518214294236401</c:v>
                </c:pt>
                <c:pt idx="623">
                  <c:v>65.894323752648731</c:v>
                </c:pt>
                <c:pt idx="624">
                  <c:v>65.256506787815809</c:v>
                </c:pt>
                <c:pt idx="625">
                  <c:v>64.604857806741805</c:v>
                </c:pt>
                <c:pt idx="626">
                  <c:v>63.939490333421553</c:v>
                </c:pt>
                <c:pt idx="627">
                  <c:v>63.260537203348868</c:v>
                </c:pt>
                <c:pt idx="628">
                  <c:v>62.568150712335431</c:v>
                </c:pt>
                <c:pt idx="629">
                  <c:v>61.8625027184993</c:v>
                </c:pt>
                <c:pt idx="630">
                  <c:v>61.14378469652587</c:v>
                </c:pt>
                <c:pt idx="631">
                  <c:v>60.412207743561069</c:v>
                </c:pt>
                <c:pt idx="632">
                  <c:v>59.668002536357648</c:v>
                </c:pt>
                <c:pt idx="633">
                  <c:v>58.911419239560225</c:v>
                </c:pt>
                <c:pt idx="634">
                  <c:v>58.142727365284749</c:v>
                </c:pt>
                <c:pt idx="635">
                  <c:v>57.36221558441143</c:v>
                </c:pt>
                <c:pt idx="636">
                  <c:v>56.570191490273757</c:v>
                </c:pt>
                <c:pt idx="637">
                  <c:v>55.766981315681001</c:v>
                </c:pt>
                <c:pt idx="638">
                  <c:v>54.952929604454972</c:v>
                </c:pt>
                <c:pt idx="639">
                  <c:v>54.12839883889847</c:v>
                </c:pt>
                <c:pt idx="640">
                  <c:v>53.293769024828741</c:v>
                </c:pt>
                <c:pt idx="641">
                  <c:v>52.449437236012976</c:v>
                </c:pt>
                <c:pt idx="642">
                  <c:v>51.595817120029807</c:v>
                </c:pt>
                <c:pt idx="643">
                  <c:v>50.733338367740913</c:v>
                </c:pt>
                <c:pt idx="644">
                  <c:v>49.862446148707775</c:v>
                </c:pt>
                <c:pt idx="645">
                  <c:v>48.98360051500503</c:v>
                </c:pt>
                <c:pt idx="646">
                  <c:v>48.097275775987072</c:v>
                </c:pt>
                <c:pt idx="647">
                  <c:v>47.203959846641972</c:v>
                </c:pt>
                <c:pt idx="648">
                  <c:v>46.304153572220564</c:v>
                </c:pt>
                <c:pt idx="649">
                  <c:v>45.398370031865142</c:v>
                </c:pt>
                <c:pt idx="650">
                  <c:v>44.48713382397451</c:v>
                </c:pt>
                <c:pt idx="651">
                  <c:v>43.570980336031212</c:v>
                </c:pt>
                <c:pt idx="652">
                  <c:v>42.650455001594338</c:v>
                </c:pt>
                <c:pt idx="653">
                  <c:v>41.726112547110617</c:v>
                </c:pt>
                <c:pt idx="654">
                  <c:v>40.798516231136809</c:v>
                </c:pt>
                <c:pt idx="655">
                  <c:v>39.868237078488633</c:v>
                </c:pt>
                <c:pt idx="656">
                  <c:v>38.935853111737444</c:v>
                </c:pt>
                <c:pt idx="657">
                  <c:v>38.00194858237613</c:v>
                </c:pt>
                <c:pt idx="658">
                  <c:v>37.067113203857858</c:v>
                </c:pt>
                <c:pt idx="659">
                  <c:v>36.131941388591301</c:v>
                </c:pt>
                <c:pt idx="660">
                  <c:v>35.197031490847962</c:v>
                </c:pt>
                <c:pt idx="661">
                  <c:v>34.262985057397586</c:v>
                </c:pt>
                <c:pt idx="662">
                  <c:v>33.330406087556632</c:v>
                </c:pt>
                <c:pt idx="663">
                  <c:v>32.399900304188407</c:v>
                </c:pt>
                <c:pt idx="664">
                  <c:v>31.472074437055241</c:v>
                </c:pt>
                <c:pt idx="665">
                  <c:v>30.547535519785008</c:v>
                </c:pt>
                <c:pt idx="666">
                  <c:v>29.626890201569722</c:v>
                </c:pt>
                <c:pt idx="667">
                  <c:v>28.710744074584543</c:v>
                </c:pt>
                <c:pt idx="668">
                  <c:v>27.799701017980322</c:v>
                </c:pt>
                <c:pt idx="669">
                  <c:v>26.894362559174933</c:v>
                </c:pt>
                <c:pt idx="670">
                  <c:v>25.995327253049759</c:v>
                </c:pt>
                <c:pt idx="671">
                  <c:v>25.103190079537622</c:v>
                </c:pt>
                <c:pt idx="672">
                  <c:v>24.21854185998129</c:v>
                </c:pt>
                <c:pt idx="673">
                  <c:v>23.341968692538238</c:v>
                </c:pt>
                <c:pt idx="674">
                  <c:v>22.474051406808471</c:v>
                </c:pt>
                <c:pt idx="675">
                  <c:v>21.615365037776694</c:v>
                </c:pt>
                <c:pt idx="676">
                  <c:v>20.76647831907491</c:v>
                </c:pt>
                <c:pt idx="677">
                  <c:v>19.927953195496727</c:v>
                </c:pt>
                <c:pt idx="678">
                  <c:v>19.100344354629122</c:v>
                </c:pt>
                <c:pt idx="679">
                  <c:v>18.28419877740156</c:v>
                </c:pt>
                <c:pt idx="680">
                  <c:v>17.480055307302401</c:v>
                </c:pt>
                <c:pt idx="681">
                  <c:v>16.688444237960898</c:v>
                </c:pt>
                <c:pt idx="682">
                  <c:v>15.909886918752282</c:v>
                </c:pt>
                <c:pt idx="683">
                  <c:v>15.14489537804825</c:v>
                </c:pt>
                <c:pt idx="684">
                  <c:v>14.393971963702262</c:v>
                </c:pt>
                <c:pt idx="685">
                  <c:v>13.657609000335135</c:v>
                </c:pt>
                <c:pt idx="686">
                  <c:v>12.936288462966406</c:v>
                </c:pt>
                <c:pt idx="687">
                  <c:v>12.230481666518273</c:v>
                </c:pt>
                <c:pt idx="688">
                  <c:v>11.540648970710665</c:v>
                </c:pt>
                <c:pt idx="689">
                  <c:v>10.867239499854547</c:v>
                </c:pt>
                <c:pt idx="690">
                  <c:v>10.210690877047901</c:v>
                </c:pt>
                <c:pt idx="691">
                  <c:v>9.5714289722780279</c:v>
                </c:pt>
                <c:pt idx="692">
                  <c:v>8.9498676639329915</c:v>
                </c:pt>
                <c:pt idx="693">
                  <c:v>8.3464086132315494</c:v>
                </c:pt>
                <c:pt idx="694">
                  <c:v>7.7614410510860044</c:v>
                </c:pt>
                <c:pt idx="695">
                  <c:v>7.1953415769208382</c:v>
                </c:pt>
                <c:pt idx="696">
                  <c:v>6.6484739689811612</c:v>
                </c:pt>
                <c:pt idx="697">
                  <c:v>6.1211890056753209</c:v>
                </c:pt>
                <c:pt idx="698">
                  <c:v>5.6138242975105888</c:v>
                </c:pt>
                <c:pt idx="699">
                  <c:v>5.1267041291934987</c:v>
                </c:pt>
                <c:pt idx="700">
                  <c:v>4.6601393114831247</c:v>
                </c:pt>
                <c:pt idx="701">
                  <c:v>4.2144270424006596</c:v>
                </c:pt>
                <c:pt idx="702">
                  <c:v>3.7898507774152268</c:v>
                </c:pt>
                <c:pt idx="703">
                  <c:v>3.3866801082432509</c:v>
                </c:pt>
                <c:pt idx="704">
                  <c:v>3.005170649916955</c:v>
                </c:pt>
                <c:pt idx="705">
                  <c:v>2.6455639357931826</c:v>
                </c:pt>
                <c:pt idx="706">
                  <c:v>2.3080873201952459</c:v>
                </c:pt>
                <c:pt idx="707">
                  <c:v>1.9929538883946551</c:v>
                </c:pt>
                <c:pt idx="708">
                  <c:v>1.7003623736617512</c:v>
                </c:pt>
                <c:pt idx="709">
                  <c:v>1.4304970811293005</c:v>
                </c:pt>
                <c:pt idx="710">
                  <c:v>1.183527818233554</c:v>
                </c:pt>
                <c:pt idx="711">
                  <c:v>0.95960983151430201</c:v>
                </c:pt>
                <c:pt idx="712">
                  <c:v>0.75888374957408522</c:v>
                </c:pt>
                <c:pt idx="713">
                  <c:v>0.58147553201398638</c:v>
                </c:pt>
                <c:pt idx="714">
                  <c:v>0.42749642418246636</c:v>
                </c:pt>
                <c:pt idx="715">
                  <c:v>0.29704291759047319</c:v>
                </c:pt>
                <c:pt idx="716">
                  <c:v>0.19019671586348319</c:v>
                </c:pt>
                <c:pt idx="717">
                  <c:v>0.10702470611981263</c:v>
                </c:pt>
                <c:pt idx="718">
                  <c:v>4.7578935680608891E-2</c:v>
                </c:pt>
                <c:pt idx="719">
                  <c:v>1.1896594034888075E-2</c:v>
                </c:pt>
                <c:pt idx="720">
                  <c:v>0</c:v>
                </c:pt>
              </c:numCache>
            </c:numRef>
          </c:val>
          <c:smooth val="0"/>
          <c:extLst>
            <c:ext xmlns:c16="http://schemas.microsoft.com/office/drawing/2014/chart" uri="{C3380CC4-5D6E-409C-BE32-E72D297353CC}">
              <c16:uniqueId val="{00000000-E5FA-4014-BBD7-5DA93EBDEA86}"/>
            </c:ext>
          </c:extLst>
        </c:ser>
        <c:dLbls>
          <c:showLegendKey val="0"/>
          <c:showVal val="0"/>
          <c:showCatName val="0"/>
          <c:showSerName val="0"/>
          <c:showPercent val="0"/>
          <c:showBubbleSize val="0"/>
        </c:dLbls>
        <c:smooth val="0"/>
        <c:axId val="1809406368"/>
        <c:axId val="1809391008"/>
      </c:lineChart>
      <c:catAx>
        <c:axId val="180940636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9391008"/>
        <c:crosses val="autoZero"/>
        <c:auto val="1"/>
        <c:lblAlgn val="ctr"/>
        <c:lblOffset val="100"/>
        <c:noMultiLvlLbl val="0"/>
      </c:catAx>
      <c:valAx>
        <c:axId val="18093910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 from TDC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940636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Crank</a:t>
            </a:r>
            <a:r>
              <a:rPr lang="en-GB" baseline="0"/>
              <a:t> Angle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strRef>
              <c:f>Crankshaft!$V$3</c:f>
              <c:strCache>
                <c:ptCount val="1"/>
                <c:pt idx="0">
                  <c:v>Intake Rise</c:v>
                </c:pt>
              </c:strCache>
            </c:strRef>
          </c:tx>
          <c:spPr>
            <a:ln w="28575" cap="rnd">
              <a:solidFill>
                <a:schemeClr val="accent1"/>
              </a:solidFill>
              <a:round/>
            </a:ln>
            <a:effectLst/>
          </c:spPr>
          <c:marker>
            <c:symbol val="none"/>
          </c:marker>
          <c:cat>
            <c:numRef>
              <c:f>Crankshaft!$U$6:$U$726</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cat>
          <c:val>
            <c:numRef>
              <c:f>Crankshaft!$V$6:$V$726</c:f>
              <c:numCache>
                <c:formatCode>General</c:formatCode>
                <c:ptCount val="721"/>
                <c:pt idx="0">
                  <c:v>0.01</c:v>
                </c:pt>
                <c:pt idx="1">
                  <c:v>0.01</c:v>
                </c:pt>
                <c:pt idx="2">
                  <c:v>0.01</c:v>
                </c:pt>
                <c:pt idx="3">
                  <c:v>0.01</c:v>
                </c:pt>
                <c:pt idx="4">
                  <c:v>0.01</c:v>
                </c:pt>
                <c:pt idx="5">
                  <c:v>0.01</c:v>
                </c:pt>
                <c:pt idx="6">
                  <c:v>0.01</c:v>
                </c:pt>
                <c:pt idx="7">
                  <c:v>0.01</c:v>
                </c:pt>
                <c:pt idx="8">
                  <c:v>0.01</c:v>
                </c:pt>
                <c:pt idx="9">
                  <c:v>0.01</c:v>
                </c:pt>
                <c:pt idx="10">
                  <c:v>0.01</c:v>
                </c:pt>
                <c:pt idx="11">
                  <c:v>0.01</c:v>
                </c:pt>
                <c:pt idx="12">
                  <c:v>0.01</c:v>
                </c:pt>
                <c:pt idx="13">
                  <c:v>0.01</c:v>
                </c:pt>
                <c:pt idx="14">
                  <c:v>0.01</c:v>
                </c:pt>
                <c:pt idx="15">
                  <c:v>0.01</c:v>
                </c:pt>
                <c:pt idx="16">
                  <c:v>0.01</c:v>
                </c:pt>
                <c:pt idx="17">
                  <c:v>0.01</c:v>
                </c:pt>
                <c:pt idx="18">
                  <c:v>0.01</c:v>
                </c:pt>
                <c:pt idx="19">
                  <c:v>0.01</c:v>
                </c:pt>
                <c:pt idx="20">
                  <c:v>0.01</c:v>
                </c:pt>
                <c:pt idx="21">
                  <c:v>0.02</c:v>
                </c:pt>
                <c:pt idx="22">
                  <c:v>0.03</c:v>
                </c:pt>
                <c:pt idx="23">
                  <c:v>0.04</c:v>
                </c:pt>
                <c:pt idx="24">
                  <c:v>0.05</c:v>
                </c:pt>
                <c:pt idx="25">
                  <c:v>7.0000000000000007E-2</c:v>
                </c:pt>
                <c:pt idx="26">
                  <c:v>0.09</c:v>
                </c:pt>
                <c:pt idx="27">
                  <c:v>0.1</c:v>
                </c:pt>
                <c:pt idx="28">
                  <c:v>0.12</c:v>
                </c:pt>
                <c:pt idx="29">
                  <c:v>0.14000000000000001</c:v>
                </c:pt>
                <c:pt idx="30">
                  <c:v>0.15</c:v>
                </c:pt>
                <c:pt idx="31">
                  <c:v>0.17</c:v>
                </c:pt>
                <c:pt idx="32">
                  <c:v>0.19</c:v>
                </c:pt>
                <c:pt idx="33">
                  <c:v>0.2</c:v>
                </c:pt>
                <c:pt idx="34">
                  <c:v>0.22</c:v>
                </c:pt>
                <c:pt idx="35">
                  <c:v>0.24</c:v>
                </c:pt>
                <c:pt idx="36">
                  <c:v>0.26</c:v>
                </c:pt>
                <c:pt idx="37">
                  <c:v>0.27</c:v>
                </c:pt>
                <c:pt idx="38">
                  <c:v>0.28999999999999998</c:v>
                </c:pt>
                <c:pt idx="39">
                  <c:v>0.3</c:v>
                </c:pt>
                <c:pt idx="40">
                  <c:v>0.32</c:v>
                </c:pt>
                <c:pt idx="41">
                  <c:v>0.34</c:v>
                </c:pt>
                <c:pt idx="42">
                  <c:v>0.36</c:v>
                </c:pt>
                <c:pt idx="43">
                  <c:v>0.38</c:v>
                </c:pt>
                <c:pt idx="44">
                  <c:v>0.4</c:v>
                </c:pt>
                <c:pt idx="45">
                  <c:v>0.43</c:v>
                </c:pt>
                <c:pt idx="46">
                  <c:v>0.47</c:v>
                </c:pt>
                <c:pt idx="47">
                  <c:v>0.5</c:v>
                </c:pt>
                <c:pt idx="48">
                  <c:v>0.55000000000000004</c:v>
                </c:pt>
                <c:pt idx="49">
                  <c:v>0.59</c:v>
                </c:pt>
                <c:pt idx="50">
                  <c:v>0.65</c:v>
                </c:pt>
                <c:pt idx="51">
                  <c:v>0.71</c:v>
                </c:pt>
                <c:pt idx="52">
                  <c:v>0.76</c:v>
                </c:pt>
                <c:pt idx="53">
                  <c:v>0.83</c:v>
                </c:pt>
                <c:pt idx="54">
                  <c:v>0.91</c:v>
                </c:pt>
                <c:pt idx="55">
                  <c:v>0.99</c:v>
                </c:pt>
                <c:pt idx="56">
                  <c:v>1.06</c:v>
                </c:pt>
                <c:pt idx="57">
                  <c:v>1.1499999999999999</c:v>
                </c:pt>
                <c:pt idx="58">
                  <c:v>1.24</c:v>
                </c:pt>
                <c:pt idx="59">
                  <c:v>1.34</c:v>
                </c:pt>
                <c:pt idx="60">
                  <c:v>1.45</c:v>
                </c:pt>
                <c:pt idx="61">
                  <c:v>1.56</c:v>
                </c:pt>
                <c:pt idx="62">
                  <c:v>1.67</c:v>
                </c:pt>
                <c:pt idx="63">
                  <c:v>1.8</c:v>
                </c:pt>
                <c:pt idx="64">
                  <c:v>1.91</c:v>
                </c:pt>
                <c:pt idx="65">
                  <c:v>2.06</c:v>
                </c:pt>
                <c:pt idx="66">
                  <c:v>2.2000000000000002</c:v>
                </c:pt>
                <c:pt idx="67">
                  <c:v>2.3199999999999998</c:v>
                </c:pt>
                <c:pt idx="68">
                  <c:v>2.5</c:v>
                </c:pt>
                <c:pt idx="69">
                  <c:v>2.67</c:v>
                </c:pt>
                <c:pt idx="70">
                  <c:v>2.81</c:v>
                </c:pt>
                <c:pt idx="71">
                  <c:v>3</c:v>
                </c:pt>
                <c:pt idx="72">
                  <c:v>3.19</c:v>
                </c:pt>
                <c:pt idx="73">
                  <c:v>3.38</c:v>
                </c:pt>
                <c:pt idx="74">
                  <c:v>3.56</c:v>
                </c:pt>
                <c:pt idx="75">
                  <c:v>3.77</c:v>
                </c:pt>
                <c:pt idx="76">
                  <c:v>4.0199999999999996</c:v>
                </c:pt>
                <c:pt idx="77">
                  <c:v>4.21</c:v>
                </c:pt>
                <c:pt idx="78">
                  <c:v>4.42</c:v>
                </c:pt>
                <c:pt idx="79">
                  <c:v>4.67</c:v>
                </c:pt>
                <c:pt idx="80">
                  <c:v>4.91</c:v>
                </c:pt>
                <c:pt idx="81">
                  <c:v>5.2</c:v>
                </c:pt>
                <c:pt idx="82">
                  <c:v>5.34</c:v>
                </c:pt>
                <c:pt idx="83">
                  <c:v>5.72</c:v>
                </c:pt>
                <c:pt idx="84">
                  <c:v>6</c:v>
                </c:pt>
                <c:pt idx="85">
                  <c:v>6.27</c:v>
                </c:pt>
                <c:pt idx="86">
                  <c:v>6.57</c:v>
                </c:pt>
                <c:pt idx="87">
                  <c:v>6.89</c:v>
                </c:pt>
                <c:pt idx="88">
                  <c:v>7.15</c:v>
                </c:pt>
                <c:pt idx="89">
                  <c:v>7.45</c:v>
                </c:pt>
                <c:pt idx="90">
                  <c:v>7.76</c:v>
                </c:pt>
                <c:pt idx="91">
                  <c:v>8.01</c:v>
                </c:pt>
                <c:pt idx="92">
                  <c:v>8.2899999999999991</c:v>
                </c:pt>
                <c:pt idx="93">
                  <c:v>8.5299999999999994</c:v>
                </c:pt>
                <c:pt idx="94">
                  <c:v>8.7200000000000006</c:v>
                </c:pt>
                <c:pt idx="95">
                  <c:v>8.8699999999999992</c:v>
                </c:pt>
                <c:pt idx="96">
                  <c:v>8.94</c:v>
                </c:pt>
                <c:pt idx="97">
                  <c:v>8.99</c:v>
                </c:pt>
                <c:pt idx="98">
                  <c:v>9</c:v>
                </c:pt>
                <c:pt idx="99">
                  <c:v>8.9700000000000006</c:v>
                </c:pt>
                <c:pt idx="100">
                  <c:v>8.8800000000000008</c:v>
                </c:pt>
                <c:pt idx="101">
                  <c:v>8.7200000000000006</c:v>
                </c:pt>
                <c:pt idx="102">
                  <c:v>8.49</c:v>
                </c:pt>
                <c:pt idx="103">
                  <c:v>8.26</c:v>
                </c:pt>
                <c:pt idx="104">
                  <c:v>7.98</c:v>
                </c:pt>
                <c:pt idx="105">
                  <c:v>7.69</c:v>
                </c:pt>
                <c:pt idx="106">
                  <c:v>7.36</c:v>
                </c:pt>
                <c:pt idx="107">
                  <c:v>7.06</c:v>
                </c:pt>
                <c:pt idx="108">
                  <c:v>6.74</c:v>
                </c:pt>
                <c:pt idx="109">
                  <c:v>6.45</c:v>
                </c:pt>
                <c:pt idx="110">
                  <c:v>6.11</c:v>
                </c:pt>
                <c:pt idx="111">
                  <c:v>5.85</c:v>
                </c:pt>
                <c:pt idx="112">
                  <c:v>5.5</c:v>
                </c:pt>
                <c:pt idx="113">
                  <c:v>5.2</c:v>
                </c:pt>
                <c:pt idx="114">
                  <c:v>4.91</c:v>
                </c:pt>
                <c:pt idx="115">
                  <c:v>4.66</c:v>
                </c:pt>
                <c:pt idx="116">
                  <c:v>4.4000000000000004</c:v>
                </c:pt>
                <c:pt idx="117">
                  <c:v>4.1500000000000004</c:v>
                </c:pt>
                <c:pt idx="118">
                  <c:v>3.92</c:v>
                </c:pt>
                <c:pt idx="119">
                  <c:v>3.68</c:v>
                </c:pt>
                <c:pt idx="120">
                  <c:v>3.44</c:v>
                </c:pt>
                <c:pt idx="121">
                  <c:v>3.25</c:v>
                </c:pt>
                <c:pt idx="122">
                  <c:v>3.02</c:v>
                </c:pt>
                <c:pt idx="123">
                  <c:v>2.85</c:v>
                </c:pt>
                <c:pt idx="124">
                  <c:v>2.7</c:v>
                </c:pt>
                <c:pt idx="125">
                  <c:v>2.52</c:v>
                </c:pt>
                <c:pt idx="126">
                  <c:v>2.3199999999999998</c:v>
                </c:pt>
                <c:pt idx="127">
                  <c:v>2.1800000000000002</c:v>
                </c:pt>
                <c:pt idx="128">
                  <c:v>2.0499999999999998</c:v>
                </c:pt>
                <c:pt idx="129">
                  <c:v>1.89</c:v>
                </c:pt>
                <c:pt idx="130">
                  <c:v>1.75</c:v>
                </c:pt>
                <c:pt idx="131">
                  <c:v>1.62</c:v>
                </c:pt>
                <c:pt idx="132">
                  <c:v>1.49</c:v>
                </c:pt>
                <c:pt idx="133">
                  <c:v>1.38</c:v>
                </c:pt>
                <c:pt idx="134">
                  <c:v>1.26</c:v>
                </c:pt>
                <c:pt idx="135">
                  <c:v>1.1599999999999999</c:v>
                </c:pt>
                <c:pt idx="136">
                  <c:v>1.06</c:v>
                </c:pt>
                <c:pt idx="137">
                  <c:v>0.97</c:v>
                </c:pt>
                <c:pt idx="138">
                  <c:v>0.88</c:v>
                </c:pt>
                <c:pt idx="139">
                  <c:v>0.8</c:v>
                </c:pt>
                <c:pt idx="140">
                  <c:v>0.74</c:v>
                </c:pt>
                <c:pt idx="141">
                  <c:v>0.67</c:v>
                </c:pt>
                <c:pt idx="142">
                  <c:v>0.6</c:v>
                </c:pt>
                <c:pt idx="143">
                  <c:v>0.54</c:v>
                </c:pt>
                <c:pt idx="144">
                  <c:v>0.48</c:v>
                </c:pt>
                <c:pt idx="145">
                  <c:v>0.44</c:v>
                </c:pt>
                <c:pt idx="146">
                  <c:v>0.39</c:v>
                </c:pt>
                <c:pt idx="147">
                  <c:v>0.35</c:v>
                </c:pt>
                <c:pt idx="148">
                  <c:v>0.32</c:v>
                </c:pt>
                <c:pt idx="149">
                  <c:v>0.28999999999999998</c:v>
                </c:pt>
                <c:pt idx="150">
                  <c:v>0.26</c:v>
                </c:pt>
                <c:pt idx="151">
                  <c:v>0.24</c:v>
                </c:pt>
                <c:pt idx="152">
                  <c:v>0.21</c:v>
                </c:pt>
                <c:pt idx="153">
                  <c:v>0.2</c:v>
                </c:pt>
                <c:pt idx="154">
                  <c:v>0.18</c:v>
                </c:pt>
                <c:pt idx="155">
                  <c:v>0.16</c:v>
                </c:pt>
                <c:pt idx="156">
                  <c:v>0.14000000000000001</c:v>
                </c:pt>
                <c:pt idx="157">
                  <c:v>0.12</c:v>
                </c:pt>
                <c:pt idx="158">
                  <c:v>0.1</c:v>
                </c:pt>
                <c:pt idx="159">
                  <c:v>0.09</c:v>
                </c:pt>
                <c:pt idx="160">
                  <c:v>7.0000000000000007E-2</c:v>
                </c:pt>
                <c:pt idx="161">
                  <c:v>0.05</c:v>
                </c:pt>
                <c:pt idx="162">
                  <c:v>0.03</c:v>
                </c:pt>
                <c:pt idx="163">
                  <c:v>0.02</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0.01</c:v>
                </c:pt>
                <c:pt idx="289">
                  <c:v>0.01</c:v>
                </c:pt>
                <c:pt idx="290">
                  <c:v>0.01</c:v>
                </c:pt>
                <c:pt idx="291">
                  <c:v>0.01</c:v>
                </c:pt>
                <c:pt idx="292">
                  <c:v>0.01</c:v>
                </c:pt>
                <c:pt idx="293">
                  <c:v>0.01</c:v>
                </c:pt>
                <c:pt idx="294">
                  <c:v>0.01</c:v>
                </c:pt>
                <c:pt idx="295">
                  <c:v>0.01</c:v>
                </c:pt>
                <c:pt idx="296">
                  <c:v>0.01</c:v>
                </c:pt>
                <c:pt idx="297">
                  <c:v>0.01</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0.01</c:v>
                </c:pt>
                <c:pt idx="349">
                  <c:v>0.01</c:v>
                </c:pt>
                <c:pt idx="350">
                  <c:v>0.01</c:v>
                </c:pt>
                <c:pt idx="351">
                  <c:v>0.01</c:v>
                </c:pt>
                <c:pt idx="352">
                  <c:v>0.01</c:v>
                </c:pt>
                <c:pt idx="353">
                  <c:v>0.01</c:v>
                </c:pt>
                <c:pt idx="354">
                  <c:v>0.01</c:v>
                </c:pt>
                <c:pt idx="355">
                  <c:v>0.01</c:v>
                </c:pt>
                <c:pt idx="356">
                  <c:v>0.01</c:v>
                </c:pt>
                <c:pt idx="357">
                  <c:v>0.01</c:v>
                </c:pt>
                <c:pt idx="358">
                  <c:v>0.01</c:v>
                </c:pt>
                <c:pt idx="359">
                  <c:v>0.01</c:v>
                </c:pt>
                <c:pt idx="360">
                  <c:v>0.01</c:v>
                </c:pt>
                <c:pt idx="361">
                  <c:v>0.01</c:v>
                </c:pt>
                <c:pt idx="362">
                  <c:v>0.01</c:v>
                </c:pt>
                <c:pt idx="363">
                  <c:v>0.01</c:v>
                </c:pt>
                <c:pt idx="364">
                  <c:v>0.01</c:v>
                </c:pt>
                <c:pt idx="365">
                  <c:v>0.01</c:v>
                </c:pt>
                <c:pt idx="366">
                  <c:v>0.01</c:v>
                </c:pt>
                <c:pt idx="367">
                  <c:v>0.01</c:v>
                </c:pt>
                <c:pt idx="368">
                  <c:v>0.01</c:v>
                </c:pt>
                <c:pt idx="369">
                  <c:v>0.01</c:v>
                </c:pt>
                <c:pt idx="370">
                  <c:v>0.01</c:v>
                </c:pt>
                <c:pt idx="371">
                  <c:v>0.01</c:v>
                </c:pt>
                <c:pt idx="372">
                  <c:v>0.01</c:v>
                </c:pt>
                <c:pt idx="373">
                  <c:v>0.01</c:v>
                </c:pt>
                <c:pt idx="374">
                  <c:v>0.01</c:v>
                </c:pt>
                <c:pt idx="375">
                  <c:v>0.01</c:v>
                </c:pt>
                <c:pt idx="376">
                  <c:v>0.01</c:v>
                </c:pt>
                <c:pt idx="377">
                  <c:v>0.01</c:v>
                </c:pt>
                <c:pt idx="378">
                  <c:v>0.01</c:v>
                </c:pt>
                <c:pt idx="379">
                  <c:v>0.01</c:v>
                </c:pt>
                <c:pt idx="380">
                  <c:v>0.01</c:v>
                </c:pt>
                <c:pt idx="381">
                  <c:v>0.02</c:v>
                </c:pt>
                <c:pt idx="382">
                  <c:v>0.03</c:v>
                </c:pt>
                <c:pt idx="383">
                  <c:v>0.04</c:v>
                </c:pt>
                <c:pt idx="384">
                  <c:v>0.05</c:v>
                </c:pt>
                <c:pt idx="385">
                  <c:v>7.0000000000000007E-2</c:v>
                </c:pt>
                <c:pt idx="386">
                  <c:v>0.09</c:v>
                </c:pt>
                <c:pt idx="387">
                  <c:v>0.1</c:v>
                </c:pt>
                <c:pt idx="388">
                  <c:v>0.12</c:v>
                </c:pt>
                <c:pt idx="389">
                  <c:v>0.14000000000000001</c:v>
                </c:pt>
                <c:pt idx="390">
                  <c:v>0.15</c:v>
                </c:pt>
                <c:pt idx="391">
                  <c:v>0.17</c:v>
                </c:pt>
                <c:pt idx="392">
                  <c:v>0.19</c:v>
                </c:pt>
                <c:pt idx="393">
                  <c:v>0.2</c:v>
                </c:pt>
                <c:pt idx="394">
                  <c:v>0.22</c:v>
                </c:pt>
                <c:pt idx="395">
                  <c:v>0.24</c:v>
                </c:pt>
                <c:pt idx="396">
                  <c:v>0.26</c:v>
                </c:pt>
                <c:pt idx="397">
                  <c:v>0.27</c:v>
                </c:pt>
                <c:pt idx="398">
                  <c:v>0.28999999999999998</c:v>
                </c:pt>
                <c:pt idx="399">
                  <c:v>0.3</c:v>
                </c:pt>
                <c:pt idx="400">
                  <c:v>0.32</c:v>
                </c:pt>
                <c:pt idx="401">
                  <c:v>0.34</c:v>
                </c:pt>
                <c:pt idx="402">
                  <c:v>0.36</c:v>
                </c:pt>
                <c:pt idx="403">
                  <c:v>0.38</c:v>
                </c:pt>
                <c:pt idx="404">
                  <c:v>0.4</c:v>
                </c:pt>
                <c:pt idx="405">
                  <c:v>0.43</c:v>
                </c:pt>
                <c:pt idx="406">
                  <c:v>0.47</c:v>
                </c:pt>
                <c:pt idx="407">
                  <c:v>0.5</c:v>
                </c:pt>
                <c:pt idx="408">
                  <c:v>0.55000000000000004</c:v>
                </c:pt>
                <c:pt idx="409">
                  <c:v>0.59</c:v>
                </c:pt>
                <c:pt idx="410">
                  <c:v>0.65</c:v>
                </c:pt>
                <c:pt idx="411">
                  <c:v>0.71</c:v>
                </c:pt>
                <c:pt idx="412">
                  <c:v>0.76</c:v>
                </c:pt>
                <c:pt idx="413">
                  <c:v>0.83</c:v>
                </c:pt>
                <c:pt idx="414">
                  <c:v>0.91</c:v>
                </c:pt>
                <c:pt idx="415">
                  <c:v>0.99</c:v>
                </c:pt>
                <c:pt idx="416">
                  <c:v>1.06</c:v>
                </c:pt>
                <c:pt idx="417">
                  <c:v>1.1499999999999999</c:v>
                </c:pt>
                <c:pt idx="418">
                  <c:v>1.24</c:v>
                </c:pt>
                <c:pt idx="419">
                  <c:v>1.34</c:v>
                </c:pt>
                <c:pt idx="420">
                  <c:v>1.45</c:v>
                </c:pt>
                <c:pt idx="421">
                  <c:v>1.56</c:v>
                </c:pt>
                <c:pt idx="422">
                  <c:v>1.67</c:v>
                </c:pt>
                <c:pt idx="423">
                  <c:v>1.8</c:v>
                </c:pt>
                <c:pt idx="424">
                  <c:v>1.91</c:v>
                </c:pt>
                <c:pt idx="425">
                  <c:v>2.06</c:v>
                </c:pt>
                <c:pt idx="426">
                  <c:v>2.2000000000000002</c:v>
                </c:pt>
                <c:pt idx="427">
                  <c:v>2.3199999999999998</c:v>
                </c:pt>
                <c:pt idx="428">
                  <c:v>2.5</c:v>
                </c:pt>
                <c:pt idx="429">
                  <c:v>2.67</c:v>
                </c:pt>
                <c:pt idx="430">
                  <c:v>2.81</c:v>
                </c:pt>
                <c:pt idx="431">
                  <c:v>3</c:v>
                </c:pt>
                <c:pt idx="432">
                  <c:v>3.19</c:v>
                </c:pt>
                <c:pt idx="433">
                  <c:v>3.38</c:v>
                </c:pt>
                <c:pt idx="434">
                  <c:v>3.56</c:v>
                </c:pt>
                <c:pt idx="435">
                  <c:v>3.77</c:v>
                </c:pt>
                <c:pt idx="436">
                  <c:v>4.0199999999999996</c:v>
                </c:pt>
                <c:pt idx="437">
                  <c:v>4.21</c:v>
                </c:pt>
                <c:pt idx="438">
                  <c:v>4.42</c:v>
                </c:pt>
                <c:pt idx="439">
                  <c:v>4.67</c:v>
                </c:pt>
                <c:pt idx="440">
                  <c:v>4.91</c:v>
                </c:pt>
                <c:pt idx="441">
                  <c:v>5.2</c:v>
                </c:pt>
                <c:pt idx="442">
                  <c:v>5.34</c:v>
                </c:pt>
                <c:pt idx="443">
                  <c:v>5.72</c:v>
                </c:pt>
                <c:pt idx="444">
                  <c:v>6</c:v>
                </c:pt>
                <c:pt idx="445">
                  <c:v>6.27</c:v>
                </c:pt>
                <c:pt idx="446">
                  <c:v>6.57</c:v>
                </c:pt>
                <c:pt idx="447">
                  <c:v>6.89</c:v>
                </c:pt>
                <c:pt idx="448">
                  <c:v>7.15</c:v>
                </c:pt>
                <c:pt idx="449">
                  <c:v>7.45</c:v>
                </c:pt>
                <c:pt idx="450">
                  <c:v>7.76</c:v>
                </c:pt>
                <c:pt idx="451">
                  <c:v>8.01</c:v>
                </c:pt>
                <c:pt idx="452">
                  <c:v>8.2899999999999991</c:v>
                </c:pt>
                <c:pt idx="453">
                  <c:v>8.5299999999999994</c:v>
                </c:pt>
                <c:pt idx="454">
                  <c:v>8.7200000000000006</c:v>
                </c:pt>
                <c:pt idx="455">
                  <c:v>8.8699999999999992</c:v>
                </c:pt>
                <c:pt idx="456">
                  <c:v>8.94</c:v>
                </c:pt>
                <c:pt idx="457">
                  <c:v>8.99</c:v>
                </c:pt>
                <c:pt idx="458">
                  <c:v>9</c:v>
                </c:pt>
                <c:pt idx="459">
                  <c:v>8.9700000000000006</c:v>
                </c:pt>
                <c:pt idx="460">
                  <c:v>8.8800000000000008</c:v>
                </c:pt>
                <c:pt idx="461">
                  <c:v>8.7200000000000006</c:v>
                </c:pt>
                <c:pt idx="462">
                  <c:v>8.49</c:v>
                </c:pt>
                <c:pt idx="463">
                  <c:v>8.26</c:v>
                </c:pt>
                <c:pt idx="464">
                  <c:v>7.98</c:v>
                </c:pt>
                <c:pt idx="465">
                  <c:v>7.69</c:v>
                </c:pt>
                <c:pt idx="466">
                  <c:v>7.36</c:v>
                </c:pt>
                <c:pt idx="467">
                  <c:v>7.06</c:v>
                </c:pt>
                <c:pt idx="468">
                  <c:v>6.74</c:v>
                </c:pt>
                <c:pt idx="469">
                  <c:v>6.45</c:v>
                </c:pt>
                <c:pt idx="470">
                  <c:v>6.11</c:v>
                </c:pt>
                <c:pt idx="471">
                  <c:v>5.85</c:v>
                </c:pt>
                <c:pt idx="472">
                  <c:v>5.5</c:v>
                </c:pt>
                <c:pt idx="473">
                  <c:v>5.2</c:v>
                </c:pt>
                <c:pt idx="474">
                  <c:v>4.91</c:v>
                </c:pt>
                <c:pt idx="475">
                  <c:v>4.66</c:v>
                </c:pt>
                <c:pt idx="476">
                  <c:v>4.4000000000000004</c:v>
                </c:pt>
                <c:pt idx="477">
                  <c:v>4.1500000000000004</c:v>
                </c:pt>
                <c:pt idx="478">
                  <c:v>3.92</c:v>
                </c:pt>
                <c:pt idx="479">
                  <c:v>3.68</c:v>
                </c:pt>
                <c:pt idx="480">
                  <c:v>3.44</c:v>
                </c:pt>
                <c:pt idx="481">
                  <c:v>3.25</c:v>
                </c:pt>
                <c:pt idx="482">
                  <c:v>3.02</c:v>
                </c:pt>
                <c:pt idx="483">
                  <c:v>2.85</c:v>
                </c:pt>
                <c:pt idx="484">
                  <c:v>2.7</c:v>
                </c:pt>
                <c:pt idx="485">
                  <c:v>2.52</c:v>
                </c:pt>
                <c:pt idx="486">
                  <c:v>2.3199999999999998</c:v>
                </c:pt>
                <c:pt idx="487">
                  <c:v>2.1800000000000002</c:v>
                </c:pt>
                <c:pt idx="488">
                  <c:v>2.0499999999999998</c:v>
                </c:pt>
                <c:pt idx="489">
                  <c:v>1.89</c:v>
                </c:pt>
                <c:pt idx="490">
                  <c:v>1.75</c:v>
                </c:pt>
                <c:pt idx="491">
                  <c:v>1.62</c:v>
                </c:pt>
                <c:pt idx="492">
                  <c:v>1.49</c:v>
                </c:pt>
                <c:pt idx="493">
                  <c:v>1.38</c:v>
                </c:pt>
                <c:pt idx="494">
                  <c:v>1.26</c:v>
                </c:pt>
                <c:pt idx="495">
                  <c:v>1.1599999999999999</c:v>
                </c:pt>
                <c:pt idx="496">
                  <c:v>1.06</c:v>
                </c:pt>
                <c:pt idx="497">
                  <c:v>0.97</c:v>
                </c:pt>
                <c:pt idx="498">
                  <c:v>0.88</c:v>
                </c:pt>
                <c:pt idx="499">
                  <c:v>0.8</c:v>
                </c:pt>
                <c:pt idx="500">
                  <c:v>0.74</c:v>
                </c:pt>
                <c:pt idx="501">
                  <c:v>0.67</c:v>
                </c:pt>
                <c:pt idx="502">
                  <c:v>0.6</c:v>
                </c:pt>
                <c:pt idx="503">
                  <c:v>0.54</c:v>
                </c:pt>
                <c:pt idx="504">
                  <c:v>0.48</c:v>
                </c:pt>
                <c:pt idx="505">
                  <c:v>0.44</c:v>
                </c:pt>
                <c:pt idx="506">
                  <c:v>0.39</c:v>
                </c:pt>
                <c:pt idx="507">
                  <c:v>0.35</c:v>
                </c:pt>
                <c:pt idx="508">
                  <c:v>0.32</c:v>
                </c:pt>
                <c:pt idx="509">
                  <c:v>0.28999999999999998</c:v>
                </c:pt>
                <c:pt idx="510">
                  <c:v>0.26</c:v>
                </c:pt>
                <c:pt idx="511">
                  <c:v>0.24</c:v>
                </c:pt>
                <c:pt idx="512">
                  <c:v>0.21</c:v>
                </c:pt>
                <c:pt idx="513">
                  <c:v>0.2</c:v>
                </c:pt>
                <c:pt idx="514">
                  <c:v>0.18</c:v>
                </c:pt>
                <c:pt idx="515">
                  <c:v>0.16</c:v>
                </c:pt>
                <c:pt idx="516">
                  <c:v>0.14000000000000001</c:v>
                </c:pt>
                <c:pt idx="517">
                  <c:v>0.12</c:v>
                </c:pt>
                <c:pt idx="518">
                  <c:v>0.1</c:v>
                </c:pt>
                <c:pt idx="519">
                  <c:v>0.09</c:v>
                </c:pt>
                <c:pt idx="520">
                  <c:v>7.0000000000000007E-2</c:v>
                </c:pt>
                <c:pt idx="521">
                  <c:v>0.05</c:v>
                </c:pt>
                <c:pt idx="522">
                  <c:v>0.03</c:v>
                </c:pt>
                <c:pt idx="523">
                  <c:v>0.02</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0.01</c:v>
                </c:pt>
                <c:pt idx="649">
                  <c:v>0.01</c:v>
                </c:pt>
                <c:pt idx="650">
                  <c:v>0.01</c:v>
                </c:pt>
                <c:pt idx="651">
                  <c:v>0.01</c:v>
                </c:pt>
                <c:pt idx="652">
                  <c:v>0.01</c:v>
                </c:pt>
                <c:pt idx="653">
                  <c:v>0.01</c:v>
                </c:pt>
                <c:pt idx="654">
                  <c:v>0.01</c:v>
                </c:pt>
                <c:pt idx="655">
                  <c:v>0.01</c:v>
                </c:pt>
                <c:pt idx="656">
                  <c:v>0.01</c:v>
                </c:pt>
                <c:pt idx="657">
                  <c:v>0.01</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0.01</c:v>
                </c:pt>
                <c:pt idx="709">
                  <c:v>0.01</c:v>
                </c:pt>
                <c:pt idx="710">
                  <c:v>0.01</c:v>
                </c:pt>
                <c:pt idx="711">
                  <c:v>0.01</c:v>
                </c:pt>
                <c:pt idx="712">
                  <c:v>0.01</c:v>
                </c:pt>
                <c:pt idx="713">
                  <c:v>0.01</c:v>
                </c:pt>
                <c:pt idx="714">
                  <c:v>0.01</c:v>
                </c:pt>
                <c:pt idx="715">
                  <c:v>0.01</c:v>
                </c:pt>
                <c:pt idx="716">
                  <c:v>0.01</c:v>
                </c:pt>
                <c:pt idx="717">
                  <c:v>0.01</c:v>
                </c:pt>
                <c:pt idx="718">
                  <c:v>0.01</c:v>
                </c:pt>
                <c:pt idx="719">
                  <c:v>0.01</c:v>
                </c:pt>
                <c:pt idx="720">
                  <c:v>0.01</c:v>
                </c:pt>
              </c:numCache>
            </c:numRef>
          </c:val>
          <c:smooth val="0"/>
          <c:extLst>
            <c:ext xmlns:c16="http://schemas.microsoft.com/office/drawing/2014/chart" uri="{C3380CC4-5D6E-409C-BE32-E72D297353CC}">
              <c16:uniqueId val="{00000000-CF84-4065-8403-67340D0B3F9C}"/>
            </c:ext>
          </c:extLst>
        </c:ser>
        <c:ser>
          <c:idx val="1"/>
          <c:order val="1"/>
          <c:tx>
            <c:strRef>
              <c:f>Crankshaft!$W$3</c:f>
              <c:strCache>
                <c:ptCount val="1"/>
                <c:pt idx="0">
                  <c:v>Exhaust Rise</c:v>
                </c:pt>
              </c:strCache>
            </c:strRef>
          </c:tx>
          <c:spPr>
            <a:ln w="28575" cap="rnd">
              <a:solidFill>
                <a:schemeClr val="accent2"/>
              </a:solidFill>
              <a:round/>
            </a:ln>
            <a:effectLst/>
          </c:spPr>
          <c:marker>
            <c:symbol val="none"/>
          </c:marker>
          <c:cat>
            <c:numRef>
              <c:f>Crankshaft!$U$6:$U$726</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cat>
          <c:val>
            <c:numRef>
              <c:f>Crankshaft!$W$6:$W$726</c:f>
              <c:numCache>
                <c:formatCode>General</c:formatCode>
                <c:ptCount val="721"/>
                <c:pt idx="0">
                  <c:v>0.03</c:v>
                </c:pt>
                <c:pt idx="1">
                  <c:v>0.02</c:v>
                </c:pt>
                <c:pt idx="2">
                  <c:v>0.02</c:v>
                </c:pt>
                <c:pt idx="3">
                  <c:v>0.02</c:v>
                </c:pt>
                <c:pt idx="4">
                  <c:v>0.02</c:v>
                </c:pt>
                <c:pt idx="5">
                  <c:v>0.02</c:v>
                </c:pt>
                <c:pt idx="6">
                  <c:v>0.01</c:v>
                </c:pt>
                <c:pt idx="7">
                  <c:v>0.01</c:v>
                </c:pt>
                <c:pt idx="8">
                  <c:v>0.01</c:v>
                </c:pt>
                <c:pt idx="9">
                  <c:v>0.01</c:v>
                </c:pt>
                <c:pt idx="10">
                  <c:v>0.01</c:v>
                </c:pt>
                <c:pt idx="11">
                  <c:v>0.01</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0.01</c:v>
                </c:pt>
                <c:pt idx="78">
                  <c:v>0.01</c:v>
                </c:pt>
                <c:pt idx="79">
                  <c:v>0.01</c:v>
                </c:pt>
                <c:pt idx="80">
                  <c:v>0.01</c:v>
                </c:pt>
                <c:pt idx="81">
                  <c:v>0.01</c:v>
                </c:pt>
                <c:pt idx="82">
                  <c:v>0.01</c:v>
                </c:pt>
                <c:pt idx="83">
                  <c:v>0.02</c:v>
                </c:pt>
                <c:pt idx="84">
                  <c:v>0.02</c:v>
                </c:pt>
                <c:pt idx="85">
                  <c:v>0.02</c:v>
                </c:pt>
                <c:pt idx="86">
                  <c:v>0.02</c:v>
                </c:pt>
                <c:pt idx="87">
                  <c:v>0.02</c:v>
                </c:pt>
                <c:pt idx="88">
                  <c:v>0.02</c:v>
                </c:pt>
                <c:pt idx="89">
                  <c:v>0.03</c:v>
                </c:pt>
                <c:pt idx="90">
                  <c:v>0.03</c:v>
                </c:pt>
                <c:pt idx="91">
                  <c:v>0.03</c:v>
                </c:pt>
                <c:pt idx="92">
                  <c:v>0.03</c:v>
                </c:pt>
                <c:pt idx="93">
                  <c:v>0.03</c:v>
                </c:pt>
                <c:pt idx="94">
                  <c:v>0.03</c:v>
                </c:pt>
                <c:pt idx="95">
                  <c:v>0.04</c:v>
                </c:pt>
                <c:pt idx="96">
                  <c:v>0.04</c:v>
                </c:pt>
                <c:pt idx="97">
                  <c:v>0.04</c:v>
                </c:pt>
                <c:pt idx="98">
                  <c:v>0.04</c:v>
                </c:pt>
                <c:pt idx="99">
                  <c:v>0.04</c:v>
                </c:pt>
                <c:pt idx="100">
                  <c:v>0.04</c:v>
                </c:pt>
                <c:pt idx="101">
                  <c:v>0.05</c:v>
                </c:pt>
                <c:pt idx="102">
                  <c:v>0.05</c:v>
                </c:pt>
                <c:pt idx="103">
                  <c:v>0.05</c:v>
                </c:pt>
                <c:pt idx="104">
                  <c:v>0.05</c:v>
                </c:pt>
                <c:pt idx="105">
                  <c:v>0.05</c:v>
                </c:pt>
                <c:pt idx="106">
                  <c:v>0.05</c:v>
                </c:pt>
                <c:pt idx="107">
                  <c:v>0.06</c:v>
                </c:pt>
                <c:pt idx="108">
                  <c:v>0.06</c:v>
                </c:pt>
                <c:pt idx="109">
                  <c:v>0.06</c:v>
                </c:pt>
                <c:pt idx="110">
                  <c:v>0.06</c:v>
                </c:pt>
                <c:pt idx="111">
                  <c:v>0.06</c:v>
                </c:pt>
                <c:pt idx="112">
                  <c:v>0.06</c:v>
                </c:pt>
                <c:pt idx="113">
                  <c:v>7.0000000000000007E-2</c:v>
                </c:pt>
                <c:pt idx="114">
                  <c:v>7.0000000000000007E-2</c:v>
                </c:pt>
                <c:pt idx="115">
                  <c:v>7.0000000000000007E-2</c:v>
                </c:pt>
                <c:pt idx="116">
                  <c:v>7.0000000000000007E-2</c:v>
                </c:pt>
                <c:pt idx="117">
                  <c:v>7.0000000000000007E-2</c:v>
                </c:pt>
                <c:pt idx="118">
                  <c:v>7.0000000000000007E-2</c:v>
                </c:pt>
                <c:pt idx="119">
                  <c:v>0.08</c:v>
                </c:pt>
                <c:pt idx="120">
                  <c:v>0.08</c:v>
                </c:pt>
                <c:pt idx="121">
                  <c:v>0.08</c:v>
                </c:pt>
                <c:pt idx="122">
                  <c:v>0.08</c:v>
                </c:pt>
                <c:pt idx="123">
                  <c:v>0.08</c:v>
                </c:pt>
                <c:pt idx="124">
                  <c:v>0.08</c:v>
                </c:pt>
                <c:pt idx="125">
                  <c:v>0.08</c:v>
                </c:pt>
                <c:pt idx="126">
                  <c:v>0.08</c:v>
                </c:pt>
                <c:pt idx="127">
                  <c:v>0.08</c:v>
                </c:pt>
                <c:pt idx="128">
                  <c:v>0.09</c:v>
                </c:pt>
                <c:pt idx="129">
                  <c:v>0.09</c:v>
                </c:pt>
                <c:pt idx="130">
                  <c:v>0.09</c:v>
                </c:pt>
                <c:pt idx="131">
                  <c:v>0.09</c:v>
                </c:pt>
                <c:pt idx="132">
                  <c:v>0.09</c:v>
                </c:pt>
                <c:pt idx="133">
                  <c:v>0.09</c:v>
                </c:pt>
                <c:pt idx="134">
                  <c:v>0.1</c:v>
                </c:pt>
                <c:pt idx="135">
                  <c:v>0.1</c:v>
                </c:pt>
                <c:pt idx="136">
                  <c:v>0.1</c:v>
                </c:pt>
                <c:pt idx="137">
                  <c:v>0.1</c:v>
                </c:pt>
                <c:pt idx="138">
                  <c:v>0.1</c:v>
                </c:pt>
                <c:pt idx="139">
                  <c:v>0.1</c:v>
                </c:pt>
                <c:pt idx="140">
                  <c:v>0.1</c:v>
                </c:pt>
                <c:pt idx="141">
                  <c:v>0.1</c:v>
                </c:pt>
                <c:pt idx="142">
                  <c:v>0.1</c:v>
                </c:pt>
                <c:pt idx="143">
                  <c:v>0.1</c:v>
                </c:pt>
                <c:pt idx="144">
                  <c:v>0.1</c:v>
                </c:pt>
                <c:pt idx="145">
                  <c:v>0.1</c:v>
                </c:pt>
                <c:pt idx="146">
                  <c:v>0.1</c:v>
                </c:pt>
                <c:pt idx="147">
                  <c:v>0.1</c:v>
                </c:pt>
                <c:pt idx="148">
                  <c:v>0.1</c:v>
                </c:pt>
                <c:pt idx="149">
                  <c:v>0.1</c:v>
                </c:pt>
                <c:pt idx="150">
                  <c:v>0.1</c:v>
                </c:pt>
                <c:pt idx="151">
                  <c:v>0.11</c:v>
                </c:pt>
                <c:pt idx="152">
                  <c:v>0.11</c:v>
                </c:pt>
                <c:pt idx="153">
                  <c:v>0.11</c:v>
                </c:pt>
                <c:pt idx="154">
                  <c:v>0.11</c:v>
                </c:pt>
                <c:pt idx="155">
                  <c:v>0.11</c:v>
                </c:pt>
                <c:pt idx="156">
                  <c:v>0.11</c:v>
                </c:pt>
                <c:pt idx="157">
                  <c:v>0.11</c:v>
                </c:pt>
                <c:pt idx="158">
                  <c:v>0.11</c:v>
                </c:pt>
                <c:pt idx="159">
                  <c:v>0.11</c:v>
                </c:pt>
                <c:pt idx="160">
                  <c:v>0.11</c:v>
                </c:pt>
                <c:pt idx="161">
                  <c:v>0.11</c:v>
                </c:pt>
                <c:pt idx="162">
                  <c:v>0.11</c:v>
                </c:pt>
                <c:pt idx="163">
                  <c:v>0.11</c:v>
                </c:pt>
                <c:pt idx="164">
                  <c:v>0.11</c:v>
                </c:pt>
                <c:pt idx="165">
                  <c:v>0.11</c:v>
                </c:pt>
                <c:pt idx="166">
                  <c:v>0.11</c:v>
                </c:pt>
                <c:pt idx="167">
                  <c:v>0.11</c:v>
                </c:pt>
                <c:pt idx="168">
                  <c:v>0.11</c:v>
                </c:pt>
                <c:pt idx="169">
                  <c:v>0.11</c:v>
                </c:pt>
                <c:pt idx="170">
                  <c:v>0.11</c:v>
                </c:pt>
                <c:pt idx="171">
                  <c:v>0.11</c:v>
                </c:pt>
                <c:pt idx="172">
                  <c:v>0.11</c:v>
                </c:pt>
                <c:pt idx="173">
                  <c:v>0.11</c:v>
                </c:pt>
                <c:pt idx="174">
                  <c:v>0.11</c:v>
                </c:pt>
                <c:pt idx="175">
                  <c:v>0.11</c:v>
                </c:pt>
                <c:pt idx="176">
                  <c:v>0.11</c:v>
                </c:pt>
                <c:pt idx="177">
                  <c:v>0.11</c:v>
                </c:pt>
                <c:pt idx="178">
                  <c:v>0.11</c:v>
                </c:pt>
                <c:pt idx="179">
                  <c:v>0.11</c:v>
                </c:pt>
                <c:pt idx="180">
                  <c:v>0.11</c:v>
                </c:pt>
                <c:pt idx="181">
                  <c:v>0.11</c:v>
                </c:pt>
                <c:pt idx="182">
                  <c:v>0.11</c:v>
                </c:pt>
                <c:pt idx="183">
                  <c:v>0.12</c:v>
                </c:pt>
                <c:pt idx="184">
                  <c:v>0.13</c:v>
                </c:pt>
                <c:pt idx="185">
                  <c:v>0.14000000000000001</c:v>
                </c:pt>
                <c:pt idx="186">
                  <c:v>0.15</c:v>
                </c:pt>
                <c:pt idx="187">
                  <c:v>0.16</c:v>
                </c:pt>
                <c:pt idx="188">
                  <c:v>0.18</c:v>
                </c:pt>
                <c:pt idx="189">
                  <c:v>0.2</c:v>
                </c:pt>
                <c:pt idx="190">
                  <c:v>0.22</c:v>
                </c:pt>
                <c:pt idx="191">
                  <c:v>0.23</c:v>
                </c:pt>
                <c:pt idx="192">
                  <c:v>0.25</c:v>
                </c:pt>
                <c:pt idx="193">
                  <c:v>0.27</c:v>
                </c:pt>
                <c:pt idx="194">
                  <c:v>0.28999999999999998</c:v>
                </c:pt>
                <c:pt idx="195">
                  <c:v>0.3</c:v>
                </c:pt>
                <c:pt idx="196">
                  <c:v>0.32</c:v>
                </c:pt>
                <c:pt idx="197">
                  <c:v>0.34</c:v>
                </c:pt>
                <c:pt idx="198">
                  <c:v>0.36</c:v>
                </c:pt>
                <c:pt idx="199">
                  <c:v>0.38</c:v>
                </c:pt>
                <c:pt idx="200">
                  <c:v>0.4</c:v>
                </c:pt>
                <c:pt idx="201">
                  <c:v>0.41</c:v>
                </c:pt>
                <c:pt idx="202">
                  <c:v>0.43</c:v>
                </c:pt>
                <c:pt idx="203">
                  <c:v>0.45</c:v>
                </c:pt>
                <c:pt idx="204">
                  <c:v>0.47</c:v>
                </c:pt>
                <c:pt idx="205">
                  <c:v>0.49</c:v>
                </c:pt>
                <c:pt idx="206">
                  <c:v>0.51</c:v>
                </c:pt>
                <c:pt idx="207">
                  <c:v>0.53</c:v>
                </c:pt>
                <c:pt idx="208">
                  <c:v>0.56000000000000005</c:v>
                </c:pt>
                <c:pt idx="209">
                  <c:v>0.59</c:v>
                </c:pt>
                <c:pt idx="210">
                  <c:v>0.63</c:v>
                </c:pt>
                <c:pt idx="211">
                  <c:v>0.67</c:v>
                </c:pt>
                <c:pt idx="212">
                  <c:v>0.71</c:v>
                </c:pt>
                <c:pt idx="213">
                  <c:v>0.77</c:v>
                </c:pt>
                <c:pt idx="214">
                  <c:v>0.82</c:v>
                </c:pt>
                <c:pt idx="215">
                  <c:v>0.89</c:v>
                </c:pt>
                <c:pt idx="216">
                  <c:v>0.96</c:v>
                </c:pt>
                <c:pt idx="217">
                  <c:v>1.04</c:v>
                </c:pt>
                <c:pt idx="218">
                  <c:v>1.1100000000000001</c:v>
                </c:pt>
                <c:pt idx="219">
                  <c:v>1.2</c:v>
                </c:pt>
                <c:pt idx="220">
                  <c:v>1.29</c:v>
                </c:pt>
                <c:pt idx="221">
                  <c:v>1.38</c:v>
                </c:pt>
                <c:pt idx="222">
                  <c:v>1.48</c:v>
                </c:pt>
                <c:pt idx="223">
                  <c:v>1.56</c:v>
                </c:pt>
                <c:pt idx="224">
                  <c:v>1.69</c:v>
                </c:pt>
                <c:pt idx="225">
                  <c:v>1.81</c:v>
                </c:pt>
                <c:pt idx="226">
                  <c:v>1.93</c:v>
                </c:pt>
                <c:pt idx="227">
                  <c:v>2.06</c:v>
                </c:pt>
                <c:pt idx="228">
                  <c:v>2.2000000000000002</c:v>
                </c:pt>
                <c:pt idx="229">
                  <c:v>2.34</c:v>
                </c:pt>
                <c:pt idx="230">
                  <c:v>2.4900000000000002</c:v>
                </c:pt>
                <c:pt idx="231">
                  <c:v>2.63</c:v>
                </c:pt>
                <c:pt idx="232">
                  <c:v>2.7</c:v>
                </c:pt>
                <c:pt idx="233">
                  <c:v>2.94</c:v>
                </c:pt>
                <c:pt idx="234">
                  <c:v>3.15</c:v>
                </c:pt>
                <c:pt idx="235">
                  <c:v>3.3</c:v>
                </c:pt>
                <c:pt idx="236">
                  <c:v>3.51</c:v>
                </c:pt>
                <c:pt idx="237">
                  <c:v>3.69</c:v>
                </c:pt>
                <c:pt idx="238">
                  <c:v>3.89</c:v>
                </c:pt>
                <c:pt idx="239">
                  <c:v>4.12</c:v>
                </c:pt>
                <c:pt idx="240">
                  <c:v>4.32</c:v>
                </c:pt>
                <c:pt idx="241">
                  <c:v>4.5599999999999996</c:v>
                </c:pt>
                <c:pt idx="242">
                  <c:v>4.75</c:v>
                </c:pt>
                <c:pt idx="243">
                  <c:v>5.0599999999999996</c:v>
                </c:pt>
                <c:pt idx="244">
                  <c:v>5.27</c:v>
                </c:pt>
                <c:pt idx="245">
                  <c:v>5.53</c:v>
                </c:pt>
                <c:pt idx="246">
                  <c:v>5.79</c:v>
                </c:pt>
                <c:pt idx="247">
                  <c:v>6.12</c:v>
                </c:pt>
                <c:pt idx="248">
                  <c:v>6.38</c:v>
                </c:pt>
                <c:pt idx="249">
                  <c:v>6.59</c:v>
                </c:pt>
                <c:pt idx="250">
                  <c:v>6.89</c:v>
                </c:pt>
                <c:pt idx="251">
                  <c:v>7.16</c:v>
                </c:pt>
                <c:pt idx="252">
                  <c:v>7.41</c:v>
                </c:pt>
                <c:pt idx="253">
                  <c:v>7.63</c:v>
                </c:pt>
                <c:pt idx="254">
                  <c:v>7.84</c:v>
                </c:pt>
                <c:pt idx="255">
                  <c:v>8.02</c:v>
                </c:pt>
                <c:pt idx="256">
                  <c:v>8.11</c:v>
                </c:pt>
                <c:pt idx="257">
                  <c:v>8.17</c:v>
                </c:pt>
                <c:pt idx="258">
                  <c:v>8.19</c:v>
                </c:pt>
                <c:pt idx="259">
                  <c:v>8.16</c:v>
                </c:pt>
                <c:pt idx="260">
                  <c:v>8.09</c:v>
                </c:pt>
                <c:pt idx="261">
                  <c:v>7.94</c:v>
                </c:pt>
                <c:pt idx="262">
                  <c:v>7.58</c:v>
                </c:pt>
                <c:pt idx="263">
                  <c:v>7.37</c:v>
                </c:pt>
                <c:pt idx="264">
                  <c:v>7.08</c:v>
                </c:pt>
                <c:pt idx="265">
                  <c:v>6.76</c:v>
                </c:pt>
                <c:pt idx="266">
                  <c:v>6.54</c:v>
                </c:pt>
                <c:pt idx="267">
                  <c:v>6.24</c:v>
                </c:pt>
                <c:pt idx="268">
                  <c:v>5.98</c:v>
                </c:pt>
                <c:pt idx="269">
                  <c:v>5.7</c:v>
                </c:pt>
                <c:pt idx="270">
                  <c:v>5.42</c:v>
                </c:pt>
                <c:pt idx="271">
                  <c:v>5.14</c:v>
                </c:pt>
                <c:pt idx="272">
                  <c:v>4.84</c:v>
                </c:pt>
                <c:pt idx="273">
                  <c:v>4.62</c:v>
                </c:pt>
                <c:pt idx="274">
                  <c:v>4.3600000000000003</c:v>
                </c:pt>
                <c:pt idx="275">
                  <c:v>4.1100000000000003</c:v>
                </c:pt>
                <c:pt idx="276">
                  <c:v>3.92</c:v>
                </c:pt>
                <c:pt idx="277">
                  <c:v>3.69</c:v>
                </c:pt>
                <c:pt idx="278">
                  <c:v>3.48</c:v>
                </c:pt>
                <c:pt idx="279">
                  <c:v>3.32</c:v>
                </c:pt>
                <c:pt idx="280">
                  <c:v>3.11</c:v>
                </c:pt>
                <c:pt idx="281">
                  <c:v>2.93</c:v>
                </c:pt>
                <c:pt idx="282">
                  <c:v>2.77</c:v>
                </c:pt>
                <c:pt idx="283">
                  <c:v>2.61</c:v>
                </c:pt>
                <c:pt idx="284">
                  <c:v>2.44</c:v>
                </c:pt>
                <c:pt idx="285">
                  <c:v>2.2999999999999998</c:v>
                </c:pt>
                <c:pt idx="286">
                  <c:v>2.16</c:v>
                </c:pt>
                <c:pt idx="287">
                  <c:v>2.02</c:v>
                </c:pt>
                <c:pt idx="288">
                  <c:v>1.9</c:v>
                </c:pt>
                <c:pt idx="289">
                  <c:v>1.79</c:v>
                </c:pt>
                <c:pt idx="290">
                  <c:v>1.66</c:v>
                </c:pt>
                <c:pt idx="291">
                  <c:v>1.55</c:v>
                </c:pt>
                <c:pt idx="292">
                  <c:v>1.45</c:v>
                </c:pt>
                <c:pt idx="293">
                  <c:v>1.37</c:v>
                </c:pt>
                <c:pt idx="294">
                  <c:v>1.28</c:v>
                </c:pt>
                <c:pt idx="295">
                  <c:v>1.19</c:v>
                </c:pt>
                <c:pt idx="296">
                  <c:v>1.1000000000000001</c:v>
                </c:pt>
                <c:pt idx="297">
                  <c:v>1.02</c:v>
                </c:pt>
                <c:pt idx="298">
                  <c:v>0.97</c:v>
                </c:pt>
                <c:pt idx="299">
                  <c:v>0.9</c:v>
                </c:pt>
                <c:pt idx="300">
                  <c:v>0.84</c:v>
                </c:pt>
                <c:pt idx="301">
                  <c:v>0.8</c:v>
                </c:pt>
                <c:pt idx="302">
                  <c:v>0.75</c:v>
                </c:pt>
                <c:pt idx="303">
                  <c:v>0.7</c:v>
                </c:pt>
                <c:pt idx="304">
                  <c:v>0.68</c:v>
                </c:pt>
                <c:pt idx="305">
                  <c:v>0.65</c:v>
                </c:pt>
                <c:pt idx="306">
                  <c:v>0.62</c:v>
                </c:pt>
                <c:pt idx="307">
                  <c:v>0.59</c:v>
                </c:pt>
                <c:pt idx="308">
                  <c:v>0.57999999999999996</c:v>
                </c:pt>
                <c:pt idx="309">
                  <c:v>0.55000000000000004</c:v>
                </c:pt>
                <c:pt idx="310">
                  <c:v>0.53</c:v>
                </c:pt>
                <c:pt idx="311">
                  <c:v>0.51</c:v>
                </c:pt>
                <c:pt idx="312">
                  <c:v>0.5</c:v>
                </c:pt>
                <c:pt idx="313">
                  <c:v>0.48</c:v>
                </c:pt>
                <c:pt idx="314">
                  <c:v>0.46</c:v>
                </c:pt>
                <c:pt idx="315">
                  <c:v>0.44</c:v>
                </c:pt>
                <c:pt idx="316">
                  <c:v>0.42</c:v>
                </c:pt>
                <c:pt idx="317">
                  <c:v>0.4</c:v>
                </c:pt>
                <c:pt idx="318">
                  <c:v>0.38</c:v>
                </c:pt>
                <c:pt idx="319">
                  <c:v>0.36</c:v>
                </c:pt>
                <c:pt idx="320">
                  <c:v>0.34</c:v>
                </c:pt>
                <c:pt idx="321">
                  <c:v>0.32</c:v>
                </c:pt>
                <c:pt idx="322">
                  <c:v>0.3</c:v>
                </c:pt>
                <c:pt idx="323">
                  <c:v>0.28000000000000003</c:v>
                </c:pt>
                <c:pt idx="324">
                  <c:v>0.26</c:v>
                </c:pt>
                <c:pt idx="325">
                  <c:v>0.24</c:v>
                </c:pt>
                <c:pt idx="326">
                  <c:v>0.22</c:v>
                </c:pt>
                <c:pt idx="327">
                  <c:v>0.2</c:v>
                </c:pt>
                <c:pt idx="328">
                  <c:v>0.19</c:v>
                </c:pt>
                <c:pt idx="329">
                  <c:v>0.17</c:v>
                </c:pt>
                <c:pt idx="330">
                  <c:v>0.15</c:v>
                </c:pt>
                <c:pt idx="331">
                  <c:v>0.13</c:v>
                </c:pt>
                <c:pt idx="332">
                  <c:v>0.11</c:v>
                </c:pt>
                <c:pt idx="333">
                  <c:v>0.1</c:v>
                </c:pt>
                <c:pt idx="334">
                  <c:v>0.09</c:v>
                </c:pt>
                <c:pt idx="335">
                  <c:v>0.08</c:v>
                </c:pt>
                <c:pt idx="336">
                  <c:v>7.0000000000000007E-2</c:v>
                </c:pt>
                <c:pt idx="337">
                  <c:v>7.0000000000000007E-2</c:v>
                </c:pt>
                <c:pt idx="338">
                  <c:v>7.0000000000000007E-2</c:v>
                </c:pt>
                <c:pt idx="339">
                  <c:v>0.06</c:v>
                </c:pt>
                <c:pt idx="340">
                  <c:v>0.06</c:v>
                </c:pt>
                <c:pt idx="341">
                  <c:v>0.06</c:v>
                </c:pt>
                <c:pt idx="342">
                  <c:v>0.06</c:v>
                </c:pt>
                <c:pt idx="343">
                  <c:v>0.06</c:v>
                </c:pt>
                <c:pt idx="344">
                  <c:v>0.05</c:v>
                </c:pt>
                <c:pt idx="345">
                  <c:v>0.05</c:v>
                </c:pt>
                <c:pt idx="346">
                  <c:v>0.05</c:v>
                </c:pt>
                <c:pt idx="347">
                  <c:v>0.05</c:v>
                </c:pt>
                <c:pt idx="348">
                  <c:v>0.05</c:v>
                </c:pt>
                <c:pt idx="349">
                  <c:v>0.04</c:v>
                </c:pt>
                <c:pt idx="350">
                  <c:v>0.04</c:v>
                </c:pt>
                <c:pt idx="351">
                  <c:v>0.04</c:v>
                </c:pt>
                <c:pt idx="352">
                  <c:v>0.04</c:v>
                </c:pt>
                <c:pt idx="353">
                  <c:v>0.04</c:v>
                </c:pt>
                <c:pt idx="354">
                  <c:v>0.04</c:v>
                </c:pt>
                <c:pt idx="355">
                  <c:v>0.03</c:v>
                </c:pt>
                <c:pt idx="356">
                  <c:v>0.03</c:v>
                </c:pt>
                <c:pt idx="357">
                  <c:v>0.03</c:v>
                </c:pt>
                <c:pt idx="358">
                  <c:v>0.03</c:v>
                </c:pt>
                <c:pt idx="359">
                  <c:v>0.03</c:v>
                </c:pt>
                <c:pt idx="360">
                  <c:v>0.03</c:v>
                </c:pt>
                <c:pt idx="361">
                  <c:v>0.02</c:v>
                </c:pt>
                <c:pt idx="362">
                  <c:v>0.02</c:v>
                </c:pt>
                <c:pt idx="363">
                  <c:v>0.02</c:v>
                </c:pt>
                <c:pt idx="364">
                  <c:v>0.02</c:v>
                </c:pt>
                <c:pt idx="365">
                  <c:v>0.02</c:v>
                </c:pt>
                <c:pt idx="366">
                  <c:v>0.01</c:v>
                </c:pt>
                <c:pt idx="367">
                  <c:v>0.01</c:v>
                </c:pt>
                <c:pt idx="368">
                  <c:v>0.01</c:v>
                </c:pt>
                <c:pt idx="369">
                  <c:v>0.01</c:v>
                </c:pt>
                <c:pt idx="370">
                  <c:v>0.01</c:v>
                </c:pt>
                <c:pt idx="371">
                  <c:v>0.01</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0.01</c:v>
                </c:pt>
                <c:pt idx="438">
                  <c:v>0.01</c:v>
                </c:pt>
                <c:pt idx="439">
                  <c:v>0.01</c:v>
                </c:pt>
                <c:pt idx="440">
                  <c:v>0.01</c:v>
                </c:pt>
                <c:pt idx="441">
                  <c:v>0.01</c:v>
                </c:pt>
                <c:pt idx="442">
                  <c:v>0.01</c:v>
                </c:pt>
                <c:pt idx="443">
                  <c:v>0.02</c:v>
                </c:pt>
                <c:pt idx="444">
                  <c:v>0.02</c:v>
                </c:pt>
                <c:pt idx="445">
                  <c:v>0.02</c:v>
                </c:pt>
                <c:pt idx="446">
                  <c:v>0.02</c:v>
                </c:pt>
                <c:pt idx="447">
                  <c:v>0.02</c:v>
                </c:pt>
                <c:pt idx="448">
                  <c:v>0.02</c:v>
                </c:pt>
                <c:pt idx="449">
                  <c:v>0.03</c:v>
                </c:pt>
                <c:pt idx="450">
                  <c:v>0.03</c:v>
                </c:pt>
                <c:pt idx="451">
                  <c:v>0.03</c:v>
                </c:pt>
                <c:pt idx="452">
                  <c:v>0.03</c:v>
                </c:pt>
                <c:pt idx="453">
                  <c:v>0.03</c:v>
                </c:pt>
                <c:pt idx="454">
                  <c:v>0.03</c:v>
                </c:pt>
                <c:pt idx="455">
                  <c:v>0.04</c:v>
                </c:pt>
                <c:pt idx="456">
                  <c:v>0.04</c:v>
                </c:pt>
                <c:pt idx="457">
                  <c:v>0.04</c:v>
                </c:pt>
                <c:pt idx="458">
                  <c:v>0.04</c:v>
                </c:pt>
                <c:pt idx="459">
                  <c:v>0.04</c:v>
                </c:pt>
                <c:pt idx="460">
                  <c:v>0.04</c:v>
                </c:pt>
                <c:pt idx="461">
                  <c:v>0.05</c:v>
                </c:pt>
                <c:pt idx="462">
                  <c:v>0.05</c:v>
                </c:pt>
                <c:pt idx="463">
                  <c:v>0.05</c:v>
                </c:pt>
                <c:pt idx="464">
                  <c:v>0.05</c:v>
                </c:pt>
                <c:pt idx="465">
                  <c:v>0.05</c:v>
                </c:pt>
                <c:pt idx="466">
                  <c:v>0.05</c:v>
                </c:pt>
                <c:pt idx="467">
                  <c:v>0.06</c:v>
                </c:pt>
                <c:pt idx="468">
                  <c:v>0.06</c:v>
                </c:pt>
                <c:pt idx="469">
                  <c:v>0.06</c:v>
                </c:pt>
                <c:pt idx="470">
                  <c:v>0.06</c:v>
                </c:pt>
                <c:pt idx="471">
                  <c:v>0.06</c:v>
                </c:pt>
                <c:pt idx="472">
                  <c:v>0.06</c:v>
                </c:pt>
                <c:pt idx="473">
                  <c:v>7.0000000000000007E-2</c:v>
                </c:pt>
                <c:pt idx="474">
                  <c:v>7.0000000000000007E-2</c:v>
                </c:pt>
                <c:pt idx="475">
                  <c:v>7.0000000000000007E-2</c:v>
                </c:pt>
                <c:pt idx="476">
                  <c:v>7.0000000000000007E-2</c:v>
                </c:pt>
                <c:pt idx="477">
                  <c:v>7.0000000000000007E-2</c:v>
                </c:pt>
                <c:pt idx="478">
                  <c:v>7.0000000000000007E-2</c:v>
                </c:pt>
                <c:pt idx="479">
                  <c:v>0.08</c:v>
                </c:pt>
                <c:pt idx="480">
                  <c:v>0.08</c:v>
                </c:pt>
                <c:pt idx="481">
                  <c:v>0.08</c:v>
                </c:pt>
                <c:pt idx="482">
                  <c:v>0.08</c:v>
                </c:pt>
                <c:pt idx="483">
                  <c:v>0.08</c:v>
                </c:pt>
                <c:pt idx="484">
                  <c:v>0.08</c:v>
                </c:pt>
                <c:pt idx="485">
                  <c:v>0.08</c:v>
                </c:pt>
                <c:pt idx="486">
                  <c:v>0.08</c:v>
                </c:pt>
                <c:pt idx="487">
                  <c:v>0.08</c:v>
                </c:pt>
                <c:pt idx="488">
                  <c:v>0.09</c:v>
                </c:pt>
                <c:pt idx="489">
                  <c:v>0.09</c:v>
                </c:pt>
                <c:pt idx="490">
                  <c:v>0.09</c:v>
                </c:pt>
                <c:pt idx="491">
                  <c:v>0.09</c:v>
                </c:pt>
                <c:pt idx="492">
                  <c:v>0.09</c:v>
                </c:pt>
                <c:pt idx="493">
                  <c:v>0.09</c:v>
                </c:pt>
                <c:pt idx="494">
                  <c:v>0.1</c:v>
                </c:pt>
                <c:pt idx="495">
                  <c:v>0.1</c:v>
                </c:pt>
                <c:pt idx="496">
                  <c:v>0.1</c:v>
                </c:pt>
                <c:pt idx="497">
                  <c:v>0.1</c:v>
                </c:pt>
                <c:pt idx="498">
                  <c:v>0.1</c:v>
                </c:pt>
                <c:pt idx="499">
                  <c:v>0.1</c:v>
                </c:pt>
                <c:pt idx="500">
                  <c:v>0.1</c:v>
                </c:pt>
                <c:pt idx="501">
                  <c:v>0.1</c:v>
                </c:pt>
                <c:pt idx="502">
                  <c:v>0.1</c:v>
                </c:pt>
                <c:pt idx="503">
                  <c:v>0.1</c:v>
                </c:pt>
                <c:pt idx="504">
                  <c:v>0.1</c:v>
                </c:pt>
                <c:pt idx="505">
                  <c:v>0.1</c:v>
                </c:pt>
                <c:pt idx="506">
                  <c:v>0.1</c:v>
                </c:pt>
                <c:pt idx="507">
                  <c:v>0.1</c:v>
                </c:pt>
                <c:pt idx="508">
                  <c:v>0.1</c:v>
                </c:pt>
                <c:pt idx="509">
                  <c:v>0.1</c:v>
                </c:pt>
                <c:pt idx="510">
                  <c:v>0.1</c:v>
                </c:pt>
                <c:pt idx="511">
                  <c:v>0.11</c:v>
                </c:pt>
                <c:pt idx="512">
                  <c:v>0.11</c:v>
                </c:pt>
                <c:pt idx="513">
                  <c:v>0.11</c:v>
                </c:pt>
                <c:pt idx="514">
                  <c:v>0.11</c:v>
                </c:pt>
                <c:pt idx="515">
                  <c:v>0.11</c:v>
                </c:pt>
                <c:pt idx="516">
                  <c:v>0.11</c:v>
                </c:pt>
                <c:pt idx="517">
                  <c:v>0.11</c:v>
                </c:pt>
                <c:pt idx="518">
                  <c:v>0.11</c:v>
                </c:pt>
                <c:pt idx="519">
                  <c:v>0.11</c:v>
                </c:pt>
                <c:pt idx="520">
                  <c:v>0.11</c:v>
                </c:pt>
                <c:pt idx="521">
                  <c:v>0.11</c:v>
                </c:pt>
                <c:pt idx="522">
                  <c:v>0.11</c:v>
                </c:pt>
                <c:pt idx="523">
                  <c:v>0.11</c:v>
                </c:pt>
                <c:pt idx="524">
                  <c:v>0.11</c:v>
                </c:pt>
                <c:pt idx="525">
                  <c:v>0.11</c:v>
                </c:pt>
                <c:pt idx="526">
                  <c:v>0.11</c:v>
                </c:pt>
                <c:pt idx="527">
                  <c:v>0.11</c:v>
                </c:pt>
                <c:pt idx="528">
                  <c:v>0.11</c:v>
                </c:pt>
                <c:pt idx="529">
                  <c:v>0.11</c:v>
                </c:pt>
                <c:pt idx="530">
                  <c:v>0.11</c:v>
                </c:pt>
                <c:pt idx="531">
                  <c:v>0.11</c:v>
                </c:pt>
                <c:pt idx="532">
                  <c:v>0.11</c:v>
                </c:pt>
                <c:pt idx="533">
                  <c:v>0.11</c:v>
                </c:pt>
                <c:pt idx="534">
                  <c:v>0.11</c:v>
                </c:pt>
                <c:pt idx="535">
                  <c:v>0.11</c:v>
                </c:pt>
                <c:pt idx="536">
                  <c:v>0.11</c:v>
                </c:pt>
                <c:pt idx="537">
                  <c:v>0.11</c:v>
                </c:pt>
                <c:pt idx="538">
                  <c:v>0.11</c:v>
                </c:pt>
                <c:pt idx="539">
                  <c:v>0.11</c:v>
                </c:pt>
                <c:pt idx="540">
                  <c:v>0.11</c:v>
                </c:pt>
                <c:pt idx="541">
                  <c:v>0.11</c:v>
                </c:pt>
                <c:pt idx="542">
                  <c:v>0.11</c:v>
                </c:pt>
                <c:pt idx="543">
                  <c:v>0.12</c:v>
                </c:pt>
                <c:pt idx="544">
                  <c:v>0.13</c:v>
                </c:pt>
                <c:pt idx="545">
                  <c:v>0.14000000000000001</c:v>
                </c:pt>
                <c:pt idx="546">
                  <c:v>0.15</c:v>
                </c:pt>
                <c:pt idx="547">
                  <c:v>0.16</c:v>
                </c:pt>
                <c:pt idx="548">
                  <c:v>0.18</c:v>
                </c:pt>
                <c:pt idx="549">
                  <c:v>0.2</c:v>
                </c:pt>
                <c:pt idx="550">
                  <c:v>0.22</c:v>
                </c:pt>
                <c:pt idx="551">
                  <c:v>0.23</c:v>
                </c:pt>
                <c:pt idx="552">
                  <c:v>0.25</c:v>
                </c:pt>
                <c:pt idx="553">
                  <c:v>0.27</c:v>
                </c:pt>
                <c:pt idx="554">
                  <c:v>0.28999999999999998</c:v>
                </c:pt>
                <c:pt idx="555">
                  <c:v>0.3</c:v>
                </c:pt>
                <c:pt idx="556">
                  <c:v>0.32</c:v>
                </c:pt>
                <c:pt idx="557">
                  <c:v>0.34</c:v>
                </c:pt>
                <c:pt idx="558">
                  <c:v>0.36</c:v>
                </c:pt>
                <c:pt idx="559">
                  <c:v>0.38</c:v>
                </c:pt>
                <c:pt idx="560">
                  <c:v>0.4</c:v>
                </c:pt>
                <c:pt idx="561">
                  <c:v>0.41</c:v>
                </c:pt>
                <c:pt idx="562">
                  <c:v>0.43</c:v>
                </c:pt>
                <c:pt idx="563">
                  <c:v>0.45</c:v>
                </c:pt>
                <c:pt idx="564">
                  <c:v>0.47</c:v>
                </c:pt>
                <c:pt idx="565">
                  <c:v>0.49</c:v>
                </c:pt>
                <c:pt idx="566">
                  <c:v>0.51</c:v>
                </c:pt>
                <c:pt idx="567">
                  <c:v>0.53</c:v>
                </c:pt>
                <c:pt idx="568">
                  <c:v>0.56000000000000005</c:v>
                </c:pt>
                <c:pt idx="569">
                  <c:v>0.59</c:v>
                </c:pt>
                <c:pt idx="570">
                  <c:v>0.63</c:v>
                </c:pt>
                <c:pt idx="571">
                  <c:v>0.67</c:v>
                </c:pt>
                <c:pt idx="572">
                  <c:v>0.71</c:v>
                </c:pt>
                <c:pt idx="573">
                  <c:v>0.77</c:v>
                </c:pt>
                <c:pt idx="574">
                  <c:v>0.82</c:v>
                </c:pt>
                <c:pt idx="575">
                  <c:v>0.89</c:v>
                </c:pt>
                <c:pt idx="576">
                  <c:v>0.96</c:v>
                </c:pt>
                <c:pt idx="577">
                  <c:v>1.04</c:v>
                </c:pt>
                <c:pt idx="578">
                  <c:v>1.1100000000000001</c:v>
                </c:pt>
                <c:pt idx="579">
                  <c:v>1.2</c:v>
                </c:pt>
                <c:pt idx="580">
                  <c:v>1.29</c:v>
                </c:pt>
                <c:pt idx="581">
                  <c:v>1.38</c:v>
                </c:pt>
                <c:pt idx="582">
                  <c:v>1.48</c:v>
                </c:pt>
                <c:pt idx="583">
                  <c:v>1.56</c:v>
                </c:pt>
                <c:pt idx="584">
                  <c:v>1.69</c:v>
                </c:pt>
                <c:pt idx="585">
                  <c:v>1.81</c:v>
                </c:pt>
                <c:pt idx="586">
                  <c:v>1.93</c:v>
                </c:pt>
                <c:pt idx="587">
                  <c:v>2.06</c:v>
                </c:pt>
                <c:pt idx="588">
                  <c:v>2.2000000000000002</c:v>
                </c:pt>
                <c:pt idx="589">
                  <c:v>2.34</c:v>
                </c:pt>
                <c:pt idx="590">
                  <c:v>2.4900000000000002</c:v>
                </c:pt>
                <c:pt idx="591">
                  <c:v>2.63</c:v>
                </c:pt>
                <c:pt idx="592">
                  <c:v>2.7</c:v>
                </c:pt>
                <c:pt idx="593">
                  <c:v>2.94</c:v>
                </c:pt>
                <c:pt idx="594">
                  <c:v>3.15</c:v>
                </c:pt>
                <c:pt idx="595">
                  <c:v>3.3</c:v>
                </c:pt>
                <c:pt idx="596">
                  <c:v>3.51</c:v>
                </c:pt>
                <c:pt idx="597">
                  <c:v>3.69</c:v>
                </c:pt>
                <c:pt idx="598">
                  <c:v>3.89</c:v>
                </c:pt>
                <c:pt idx="599">
                  <c:v>4.12</c:v>
                </c:pt>
                <c:pt idx="600">
                  <c:v>4.32</c:v>
                </c:pt>
                <c:pt idx="601">
                  <c:v>4.5599999999999996</c:v>
                </c:pt>
                <c:pt idx="602">
                  <c:v>4.75</c:v>
                </c:pt>
                <c:pt idx="603">
                  <c:v>5.0599999999999996</c:v>
                </c:pt>
                <c:pt idx="604">
                  <c:v>5.27</c:v>
                </c:pt>
                <c:pt idx="605">
                  <c:v>5.53</c:v>
                </c:pt>
                <c:pt idx="606">
                  <c:v>5.79</c:v>
                </c:pt>
                <c:pt idx="607">
                  <c:v>6.12</c:v>
                </c:pt>
                <c:pt idx="608">
                  <c:v>6.38</c:v>
                </c:pt>
                <c:pt idx="609">
                  <c:v>6.59</c:v>
                </c:pt>
                <c:pt idx="610">
                  <c:v>6.89</c:v>
                </c:pt>
                <c:pt idx="611">
                  <c:v>7.16</c:v>
                </c:pt>
                <c:pt idx="612">
                  <c:v>7.41</c:v>
                </c:pt>
                <c:pt idx="613">
                  <c:v>7.63</c:v>
                </c:pt>
                <c:pt idx="614">
                  <c:v>7.84</c:v>
                </c:pt>
                <c:pt idx="615">
                  <c:v>8.02</c:v>
                </c:pt>
                <c:pt idx="616">
                  <c:v>8.11</c:v>
                </c:pt>
                <c:pt idx="617">
                  <c:v>8.17</c:v>
                </c:pt>
                <c:pt idx="618">
                  <c:v>8.19</c:v>
                </c:pt>
                <c:pt idx="619">
                  <c:v>8.16</c:v>
                </c:pt>
                <c:pt idx="620">
                  <c:v>8.09</c:v>
                </c:pt>
                <c:pt idx="621">
                  <c:v>7.94</c:v>
                </c:pt>
                <c:pt idx="622">
                  <c:v>7.58</c:v>
                </c:pt>
                <c:pt idx="623">
                  <c:v>7.37</c:v>
                </c:pt>
                <c:pt idx="624">
                  <c:v>7.08</c:v>
                </c:pt>
                <c:pt idx="625">
                  <c:v>6.76</c:v>
                </c:pt>
                <c:pt idx="626">
                  <c:v>6.54</c:v>
                </c:pt>
                <c:pt idx="627">
                  <c:v>6.24</c:v>
                </c:pt>
                <c:pt idx="628">
                  <c:v>5.98</c:v>
                </c:pt>
                <c:pt idx="629">
                  <c:v>5.7</c:v>
                </c:pt>
                <c:pt idx="630">
                  <c:v>5.42</c:v>
                </c:pt>
                <c:pt idx="631">
                  <c:v>5.14</c:v>
                </c:pt>
                <c:pt idx="632">
                  <c:v>4.84</c:v>
                </c:pt>
                <c:pt idx="633">
                  <c:v>4.62</c:v>
                </c:pt>
                <c:pt idx="634">
                  <c:v>4.3600000000000003</c:v>
                </c:pt>
                <c:pt idx="635">
                  <c:v>4.1100000000000003</c:v>
                </c:pt>
                <c:pt idx="636">
                  <c:v>3.92</c:v>
                </c:pt>
                <c:pt idx="637">
                  <c:v>3.69</c:v>
                </c:pt>
                <c:pt idx="638">
                  <c:v>3.48</c:v>
                </c:pt>
                <c:pt idx="639">
                  <c:v>3.32</c:v>
                </c:pt>
                <c:pt idx="640">
                  <c:v>3.11</c:v>
                </c:pt>
                <c:pt idx="641">
                  <c:v>2.93</c:v>
                </c:pt>
                <c:pt idx="642">
                  <c:v>2.77</c:v>
                </c:pt>
                <c:pt idx="643">
                  <c:v>2.61</c:v>
                </c:pt>
                <c:pt idx="644">
                  <c:v>2.44</c:v>
                </c:pt>
                <c:pt idx="645">
                  <c:v>2.2999999999999998</c:v>
                </c:pt>
                <c:pt idx="646">
                  <c:v>2.16</c:v>
                </c:pt>
                <c:pt idx="647">
                  <c:v>2.02</c:v>
                </c:pt>
                <c:pt idx="648">
                  <c:v>1.9</c:v>
                </c:pt>
                <c:pt idx="649">
                  <c:v>1.79</c:v>
                </c:pt>
                <c:pt idx="650">
                  <c:v>1.66</c:v>
                </c:pt>
                <c:pt idx="651">
                  <c:v>1.55</c:v>
                </c:pt>
                <c:pt idx="652">
                  <c:v>1.45</c:v>
                </c:pt>
                <c:pt idx="653">
                  <c:v>1.37</c:v>
                </c:pt>
                <c:pt idx="654">
                  <c:v>1.28</c:v>
                </c:pt>
                <c:pt idx="655">
                  <c:v>1.19</c:v>
                </c:pt>
                <c:pt idx="656">
                  <c:v>1.1000000000000001</c:v>
                </c:pt>
                <c:pt idx="657">
                  <c:v>1.02</c:v>
                </c:pt>
                <c:pt idx="658">
                  <c:v>0.97</c:v>
                </c:pt>
                <c:pt idx="659">
                  <c:v>0.9</c:v>
                </c:pt>
                <c:pt idx="660">
                  <c:v>0.84</c:v>
                </c:pt>
                <c:pt idx="661">
                  <c:v>0.8</c:v>
                </c:pt>
                <c:pt idx="662">
                  <c:v>0.75</c:v>
                </c:pt>
                <c:pt idx="663">
                  <c:v>0.7</c:v>
                </c:pt>
                <c:pt idx="664">
                  <c:v>0.68</c:v>
                </c:pt>
                <c:pt idx="665">
                  <c:v>0.65</c:v>
                </c:pt>
                <c:pt idx="666">
                  <c:v>0.62</c:v>
                </c:pt>
                <c:pt idx="667">
                  <c:v>0.59</c:v>
                </c:pt>
                <c:pt idx="668">
                  <c:v>0.57999999999999996</c:v>
                </c:pt>
                <c:pt idx="669">
                  <c:v>0.55000000000000004</c:v>
                </c:pt>
                <c:pt idx="670">
                  <c:v>0.53</c:v>
                </c:pt>
                <c:pt idx="671">
                  <c:v>0.51</c:v>
                </c:pt>
                <c:pt idx="672">
                  <c:v>0.5</c:v>
                </c:pt>
                <c:pt idx="673">
                  <c:v>0.48</c:v>
                </c:pt>
                <c:pt idx="674">
                  <c:v>0.46</c:v>
                </c:pt>
                <c:pt idx="675">
                  <c:v>0.44</c:v>
                </c:pt>
                <c:pt idx="676">
                  <c:v>0.42</c:v>
                </c:pt>
                <c:pt idx="677">
                  <c:v>0.4</c:v>
                </c:pt>
                <c:pt idx="678">
                  <c:v>0.38</c:v>
                </c:pt>
                <c:pt idx="679">
                  <c:v>0.36</c:v>
                </c:pt>
                <c:pt idx="680">
                  <c:v>0.34</c:v>
                </c:pt>
                <c:pt idx="681">
                  <c:v>0.32</c:v>
                </c:pt>
                <c:pt idx="682">
                  <c:v>0.3</c:v>
                </c:pt>
                <c:pt idx="683">
                  <c:v>0.28000000000000003</c:v>
                </c:pt>
                <c:pt idx="684">
                  <c:v>0.26</c:v>
                </c:pt>
                <c:pt idx="685">
                  <c:v>0.24</c:v>
                </c:pt>
                <c:pt idx="686">
                  <c:v>0.22</c:v>
                </c:pt>
                <c:pt idx="687">
                  <c:v>0.2</c:v>
                </c:pt>
                <c:pt idx="688">
                  <c:v>0.19</c:v>
                </c:pt>
                <c:pt idx="689">
                  <c:v>0.17</c:v>
                </c:pt>
                <c:pt idx="690">
                  <c:v>0.15</c:v>
                </c:pt>
                <c:pt idx="691">
                  <c:v>0.13</c:v>
                </c:pt>
                <c:pt idx="692">
                  <c:v>0.11</c:v>
                </c:pt>
                <c:pt idx="693">
                  <c:v>0.1</c:v>
                </c:pt>
                <c:pt idx="694">
                  <c:v>0.09</c:v>
                </c:pt>
                <c:pt idx="695">
                  <c:v>0.08</c:v>
                </c:pt>
                <c:pt idx="696">
                  <c:v>7.0000000000000007E-2</c:v>
                </c:pt>
                <c:pt idx="697">
                  <c:v>7.0000000000000007E-2</c:v>
                </c:pt>
                <c:pt idx="698">
                  <c:v>7.0000000000000007E-2</c:v>
                </c:pt>
                <c:pt idx="699">
                  <c:v>0.06</c:v>
                </c:pt>
                <c:pt idx="700">
                  <c:v>0.06</c:v>
                </c:pt>
                <c:pt idx="701">
                  <c:v>0.06</c:v>
                </c:pt>
                <c:pt idx="702">
                  <c:v>0.06</c:v>
                </c:pt>
                <c:pt idx="703">
                  <c:v>0.06</c:v>
                </c:pt>
                <c:pt idx="704">
                  <c:v>0.05</c:v>
                </c:pt>
                <c:pt idx="705">
                  <c:v>0.05</c:v>
                </c:pt>
                <c:pt idx="706">
                  <c:v>0.05</c:v>
                </c:pt>
                <c:pt idx="707">
                  <c:v>0.05</c:v>
                </c:pt>
                <c:pt idx="708">
                  <c:v>0.05</c:v>
                </c:pt>
                <c:pt idx="709">
                  <c:v>0.04</c:v>
                </c:pt>
                <c:pt idx="710">
                  <c:v>0.04</c:v>
                </c:pt>
                <c:pt idx="711">
                  <c:v>0.04</c:v>
                </c:pt>
                <c:pt idx="712">
                  <c:v>0.04</c:v>
                </c:pt>
                <c:pt idx="713">
                  <c:v>0.04</c:v>
                </c:pt>
                <c:pt idx="714">
                  <c:v>0.04</c:v>
                </c:pt>
                <c:pt idx="715">
                  <c:v>0.03</c:v>
                </c:pt>
                <c:pt idx="716">
                  <c:v>0.03</c:v>
                </c:pt>
                <c:pt idx="717">
                  <c:v>0.03</c:v>
                </c:pt>
                <c:pt idx="718">
                  <c:v>0.03</c:v>
                </c:pt>
                <c:pt idx="719">
                  <c:v>0.03</c:v>
                </c:pt>
                <c:pt idx="720">
                  <c:v>0.03</c:v>
                </c:pt>
              </c:numCache>
            </c:numRef>
          </c:val>
          <c:smooth val="0"/>
          <c:extLst>
            <c:ext xmlns:c16="http://schemas.microsoft.com/office/drawing/2014/chart" uri="{C3380CC4-5D6E-409C-BE32-E72D297353CC}">
              <c16:uniqueId val="{00000001-CF84-4065-8403-67340D0B3F9C}"/>
            </c:ext>
          </c:extLst>
        </c:ser>
        <c:dLbls>
          <c:showLegendKey val="0"/>
          <c:showVal val="0"/>
          <c:showCatName val="0"/>
          <c:showSerName val="0"/>
          <c:showPercent val="0"/>
          <c:showBubbleSize val="0"/>
        </c:dLbls>
        <c:smooth val="0"/>
        <c:axId val="124955680"/>
        <c:axId val="124962880"/>
      </c:lineChart>
      <c:catAx>
        <c:axId val="12495568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Crank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62880"/>
        <c:crosses val="autoZero"/>
        <c:auto val="1"/>
        <c:lblAlgn val="ctr"/>
        <c:lblOffset val="100"/>
        <c:noMultiLvlLbl val="0"/>
      </c:catAx>
      <c:valAx>
        <c:axId val="1249628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Valve Lift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5568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 Position</a:t>
            </a:r>
            <a:r>
              <a:rPr lang="en-GB" baseline="0"/>
              <a:t> +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strRef>
              <c:f>Crankshaft!$V$3</c:f>
              <c:strCache>
                <c:ptCount val="1"/>
                <c:pt idx="0">
                  <c:v>Intake Rise</c:v>
                </c:pt>
              </c:strCache>
            </c:strRef>
          </c:tx>
          <c:spPr>
            <a:ln w="28575" cap="rnd">
              <a:solidFill>
                <a:schemeClr val="accent1"/>
              </a:solidFill>
              <a:round/>
            </a:ln>
            <a:effectLst/>
          </c:spPr>
          <c:marker>
            <c:symbol val="none"/>
          </c:marker>
          <c:cat>
            <c:numRef>
              <c:f>Crankshaft!$U$6:$U$726</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cat>
          <c:val>
            <c:numRef>
              <c:f>Crankshaft!$V$6:$V$726</c:f>
              <c:numCache>
                <c:formatCode>General</c:formatCode>
                <c:ptCount val="721"/>
                <c:pt idx="0">
                  <c:v>0.01</c:v>
                </c:pt>
                <c:pt idx="1">
                  <c:v>0.01</c:v>
                </c:pt>
                <c:pt idx="2">
                  <c:v>0.01</c:v>
                </c:pt>
                <c:pt idx="3">
                  <c:v>0.01</c:v>
                </c:pt>
                <c:pt idx="4">
                  <c:v>0.01</c:v>
                </c:pt>
                <c:pt idx="5">
                  <c:v>0.01</c:v>
                </c:pt>
                <c:pt idx="6">
                  <c:v>0.01</c:v>
                </c:pt>
                <c:pt idx="7">
                  <c:v>0.01</c:v>
                </c:pt>
                <c:pt idx="8">
                  <c:v>0.01</c:v>
                </c:pt>
                <c:pt idx="9">
                  <c:v>0.01</c:v>
                </c:pt>
                <c:pt idx="10">
                  <c:v>0.01</c:v>
                </c:pt>
                <c:pt idx="11">
                  <c:v>0.01</c:v>
                </c:pt>
                <c:pt idx="12">
                  <c:v>0.01</c:v>
                </c:pt>
                <c:pt idx="13">
                  <c:v>0.01</c:v>
                </c:pt>
                <c:pt idx="14">
                  <c:v>0.01</c:v>
                </c:pt>
                <c:pt idx="15">
                  <c:v>0.01</c:v>
                </c:pt>
                <c:pt idx="16">
                  <c:v>0.01</c:v>
                </c:pt>
                <c:pt idx="17">
                  <c:v>0.01</c:v>
                </c:pt>
                <c:pt idx="18">
                  <c:v>0.01</c:v>
                </c:pt>
                <c:pt idx="19">
                  <c:v>0.01</c:v>
                </c:pt>
                <c:pt idx="20">
                  <c:v>0.01</c:v>
                </c:pt>
                <c:pt idx="21">
                  <c:v>0.02</c:v>
                </c:pt>
                <c:pt idx="22">
                  <c:v>0.03</c:v>
                </c:pt>
                <c:pt idx="23">
                  <c:v>0.04</c:v>
                </c:pt>
                <c:pt idx="24">
                  <c:v>0.05</c:v>
                </c:pt>
                <c:pt idx="25">
                  <c:v>7.0000000000000007E-2</c:v>
                </c:pt>
                <c:pt idx="26">
                  <c:v>0.09</c:v>
                </c:pt>
                <c:pt idx="27">
                  <c:v>0.1</c:v>
                </c:pt>
                <c:pt idx="28">
                  <c:v>0.12</c:v>
                </c:pt>
                <c:pt idx="29">
                  <c:v>0.14000000000000001</c:v>
                </c:pt>
                <c:pt idx="30">
                  <c:v>0.15</c:v>
                </c:pt>
                <c:pt idx="31">
                  <c:v>0.17</c:v>
                </c:pt>
                <c:pt idx="32">
                  <c:v>0.19</c:v>
                </c:pt>
                <c:pt idx="33">
                  <c:v>0.2</c:v>
                </c:pt>
                <c:pt idx="34">
                  <c:v>0.22</c:v>
                </c:pt>
                <c:pt idx="35">
                  <c:v>0.24</c:v>
                </c:pt>
                <c:pt idx="36">
                  <c:v>0.26</c:v>
                </c:pt>
                <c:pt idx="37">
                  <c:v>0.27</c:v>
                </c:pt>
                <c:pt idx="38">
                  <c:v>0.28999999999999998</c:v>
                </c:pt>
                <c:pt idx="39">
                  <c:v>0.3</c:v>
                </c:pt>
                <c:pt idx="40">
                  <c:v>0.32</c:v>
                </c:pt>
                <c:pt idx="41">
                  <c:v>0.34</c:v>
                </c:pt>
                <c:pt idx="42">
                  <c:v>0.36</c:v>
                </c:pt>
                <c:pt idx="43">
                  <c:v>0.38</c:v>
                </c:pt>
                <c:pt idx="44">
                  <c:v>0.4</c:v>
                </c:pt>
                <c:pt idx="45">
                  <c:v>0.43</c:v>
                </c:pt>
                <c:pt idx="46">
                  <c:v>0.47</c:v>
                </c:pt>
                <c:pt idx="47">
                  <c:v>0.5</c:v>
                </c:pt>
                <c:pt idx="48">
                  <c:v>0.55000000000000004</c:v>
                </c:pt>
                <c:pt idx="49">
                  <c:v>0.59</c:v>
                </c:pt>
                <c:pt idx="50">
                  <c:v>0.65</c:v>
                </c:pt>
                <c:pt idx="51">
                  <c:v>0.71</c:v>
                </c:pt>
                <c:pt idx="52">
                  <c:v>0.76</c:v>
                </c:pt>
                <c:pt idx="53">
                  <c:v>0.83</c:v>
                </c:pt>
                <c:pt idx="54">
                  <c:v>0.91</c:v>
                </c:pt>
                <c:pt idx="55">
                  <c:v>0.99</c:v>
                </c:pt>
                <c:pt idx="56">
                  <c:v>1.06</c:v>
                </c:pt>
                <c:pt idx="57">
                  <c:v>1.1499999999999999</c:v>
                </c:pt>
                <c:pt idx="58">
                  <c:v>1.24</c:v>
                </c:pt>
                <c:pt idx="59">
                  <c:v>1.34</c:v>
                </c:pt>
                <c:pt idx="60">
                  <c:v>1.45</c:v>
                </c:pt>
                <c:pt idx="61">
                  <c:v>1.56</c:v>
                </c:pt>
                <c:pt idx="62">
                  <c:v>1.67</c:v>
                </c:pt>
                <c:pt idx="63">
                  <c:v>1.8</c:v>
                </c:pt>
                <c:pt idx="64">
                  <c:v>1.91</c:v>
                </c:pt>
                <c:pt idx="65">
                  <c:v>2.06</c:v>
                </c:pt>
                <c:pt idx="66">
                  <c:v>2.2000000000000002</c:v>
                </c:pt>
                <c:pt idx="67">
                  <c:v>2.3199999999999998</c:v>
                </c:pt>
                <c:pt idx="68">
                  <c:v>2.5</c:v>
                </c:pt>
                <c:pt idx="69">
                  <c:v>2.67</c:v>
                </c:pt>
                <c:pt idx="70">
                  <c:v>2.81</c:v>
                </c:pt>
                <c:pt idx="71">
                  <c:v>3</c:v>
                </c:pt>
                <c:pt idx="72">
                  <c:v>3.19</c:v>
                </c:pt>
                <c:pt idx="73">
                  <c:v>3.38</c:v>
                </c:pt>
                <c:pt idx="74">
                  <c:v>3.56</c:v>
                </c:pt>
                <c:pt idx="75">
                  <c:v>3.77</c:v>
                </c:pt>
                <c:pt idx="76">
                  <c:v>4.0199999999999996</c:v>
                </c:pt>
                <c:pt idx="77">
                  <c:v>4.21</c:v>
                </c:pt>
                <c:pt idx="78">
                  <c:v>4.42</c:v>
                </c:pt>
                <c:pt idx="79">
                  <c:v>4.67</c:v>
                </c:pt>
                <c:pt idx="80">
                  <c:v>4.91</c:v>
                </c:pt>
                <c:pt idx="81">
                  <c:v>5.2</c:v>
                </c:pt>
                <c:pt idx="82">
                  <c:v>5.34</c:v>
                </c:pt>
                <c:pt idx="83">
                  <c:v>5.72</c:v>
                </c:pt>
                <c:pt idx="84">
                  <c:v>6</c:v>
                </c:pt>
                <c:pt idx="85">
                  <c:v>6.27</c:v>
                </c:pt>
                <c:pt idx="86">
                  <c:v>6.57</c:v>
                </c:pt>
                <c:pt idx="87">
                  <c:v>6.89</c:v>
                </c:pt>
                <c:pt idx="88">
                  <c:v>7.15</c:v>
                </c:pt>
                <c:pt idx="89">
                  <c:v>7.45</c:v>
                </c:pt>
                <c:pt idx="90">
                  <c:v>7.76</c:v>
                </c:pt>
                <c:pt idx="91">
                  <c:v>8.01</c:v>
                </c:pt>
                <c:pt idx="92">
                  <c:v>8.2899999999999991</c:v>
                </c:pt>
                <c:pt idx="93">
                  <c:v>8.5299999999999994</c:v>
                </c:pt>
                <c:pt idx="94">
                  <c:v>8.7200000000000006</c:v>
                </c:pt>
                <c:pt idx="95">
                  <c:v>8.8699999999999992</c:v>
                </c:pt>
                <c:pt idx="96">
                  <c:v>8.94</c:v>
                </c:pt>
                <c:pt idx="97">
                  <c:v>8.99</c:v>
                </c:pt>
                <c:pt idx="98">
                  <c:v>9</c:v>
                </c:pt>
                <c:pt idx="99">
                  <c:v>8.9700000000000006</c:v>
                </c:pt>
                <c:pt idx="100">
                  <c:v>8.8800000000000008</c:v>
                </c:pt>
                <c:pt idx="101">
                  <c:v>8.7200000000000006</c:v>
                </c:pt>
                <c:pt idx="102">
                  <c:v>8.49</c:v>
                </c:pt>
                <c:pt idx="103">
                  <c:v>8.26</c:v>
                </c:pt>
                <c:pt idx="104">
                  <c:v>7.98</c:v>
                </c:pt>
                <c:pt idx="105">
                  <c:v>7.69</c:v>
                </c:pt>
                <c:pt idx="106">
                  <c:v>7.36</c:v>
                </c:pt>
                <c:pt idx="107">
                  <c:v>7.06</c:v>
                </c:pt>
                <c:pt idx="108">
                  <c:v>6.74</c:v>
                </c:pt>
                <c:pt idx="109">
                  <c:v>6.45</c:v>
                </c:pt>
                <c:pt idx="110">
                  <c:v>6.11</c:v>
                </c:pt>
                <c:pt idx="111">
                  <c:v>5.85</c:v>
                </c:pt>
                <c:pt idx="112">
                  <c:v>5.5</c:v>
                </c:pt>
                <c:pt idx="113">
                  <c:v>5.2</c:v>
                </c:pt>
                <c:pt idx="114">
                  <c:v>4.91</c:v>
                </c:pt>
                <c:pt idx="115">
                  <c:v>4.66</c:v>
                </c:pt>
                <c:pt idx="116">
                  <c:v>4.4000000000000004</c:v>
                </c:pt>
                <c:pt idx="117">
                  <c:v>4.1500000000000004</c:v>
                </c:pt>
                <c:pt idx="118">
                  <c:v>3.92</c:v>
                </c:pt>
                <c:pt idx="119">
                  <c:v>3.68</c:v>
                </c:pt>
                <c:pt idx="120">
                  <c:v>3.44</c:v>
                </c:pt>
                <c:pt idx="121">
                  <c:v>3.25</c:v>
                </c:pt>
                <c:pt idx="122">
                  <c:v>3.02</c:v>
                </c:pt>
                <c:pt idx="123">
                  <c:v>2.85</c:v>
                </c:pt>
                <c:pt idx="124">
                  <c:v>2.7</c:v>
                </c:pt>
                <c:pt idx="125">
                  <c:v>2.52</c:v>
                </c:pt>
                <c:pt idx="126">
                  <c:v>2.3199999999999998</c:v>
                </c:pt>
                <c:pt idx="127">
                  <c:v>2.1800000000000002</c:v>
                </c:pt>
                <c:pt idx="128">
                  <c:v>2.0499999999999998</c:v>
                </c:pt>
                <c:pt idx="129">
                  <c:v>1.89</c:v>
                </c:pt>
                <c:pt idx="130">
                  <c:v>1.75</c:v>
                </c:pt>
                <c:pt idx="131">
                  <c:v>1.62</c:v>
                </c:pt>
                <c:pt idx="132">
                  <c:v>1.49</c:v>
                </c:pt>
                <c:pt idx="133">
                  <c:v>1.38</c:v>
                </c:pt>
                <c:pt idx="134">
                  <c:v>1.26</c:v>
                </c:pt>
                <c:pt idx="135">
                  <c:v>1.1599999999999999</c:v>
                </c:pt>
                <c:pt idx="136">
                  <c:v>1.06</c:v>
                </c:pt>
                <c:pt idx="137">
                  <c:v>0.97</c:v>
                </c:pt>
                <c:pt idx="138">
                  <c:v>0.88</c:v>
                </c:pt>
                <c:pt idx="139">
                  <c:v>0.8</c:v>
                </c:pt>
                <c:pt idx="140">
                  <c:v>0.74</c:v>
                </c:pt>
                <c:pt idx="141">
                  <c:v>0.67</c:v>
                </c:pt>
                <c:pt idx="142">
                  <c:v>0.6</c:v>
                </c:pt>
                <c:pt idx="143">
                  <c:v>0.54</c:v>
                </c:pt>
                <c:pt idx="144">
                  <c:v>0.48</c:v>
                </c:pt>
                <c:pt idx="145">
                  <c:v>0.44</c:v>
                </c:pt>
                <c:pt idx="146">
                  <c:v>0.39</c:v>
                </c:pt>
                <c:pt idx="147">
                  <c:v>0.35</c:v>
                </c:pt>
                <c:pt idx="148">
                  <c:v>0.32</c:v>
                </c:pt>
                <c:pt idx="149">
                  <c:v>0.28999999999999998</c:v>
                </c:pt>
                <c:pt idx="150">
                  <c:v>0.26</c:v>
                </c:pt>
                <c:pt idx="151">
                  <c:v>0.24</c:v>
                </c:pt>
                <c:pt idx="152">
                  <c:v>0.21</c:v>
                </c:pt>
                <c:pt idx="153">
                  <c:v>0.2</c:v>
                </c:pt>
                <c:pt idx="154">
                  <c:v>0.18</c:v>
                </c:pt>
                <c:pt idx="155">
                  <c:v>0.16</c:v>
                </c:pt>
                <c:pt idx="156">
                  <c:v>0.14000000000000001</c:v>
                </c:pt>
                <c:pt idx="157">
                  <c:v>0.12</c:v>
                </c:pt>
                <c:pt idx="158">
                  <c:v>0.1</c:v>
                </c:pt>
                <c:pt idx="159">
                  <c:v>0.09</c:v>
                </c:pt>
                <c:pt idx="160">
                  <c:v>7.0000000000000007E-2</c:v>
                </c:pt>
                <c:pt idx="161">
                  <c:v>0.05</c:v>
                </c:pt>
                <c:pt idx="162">
                  <c:v>0.03</c:v>
                </c:pt>
                <c:pt idx="163">
                  <c:v>0.02</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0.01</c:v>
                </c:pt>
                <c:pt idx="289">
                  <c:v>0.01</c:v>
                </c:pt>
                <c:pt idx="290">
                  <c:v>0.01</c:v>
                </c:pt>
                <c:pt idx="291">
                  <c:v>0.01</c:v>
                </c:pt>
                <c:pt idx="292">
                  <c:v>0.01</c:v>
                </c:pt>
                <c:pt idx="293">
                  <c:v>0.01</c:v>
                </c:pt>
                <c:pt idx="294">
                  <c:v>0.01</c:v>
                </c:pt>
                <c:pt idx="295">
                  <c:v>0.01</c:v>
                </c:pt>
                <c:pt idx="296">
                  <c:v>0.01</c:v>
                </c:pt>
                <c:pt idx="297">
                  <c:v>0.01</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0.01</c:v>
                </c:pt>
                <c:pt idx="349">
                  <c:v>0.01</c:v>
                </c:pt>
                <c:pt idx="350">
                  <c:v>0.01</c:v>
                </c:pt>
                <c:pt idx="351">
                  <c:v>0.01</c:v>
                </c:pt>
                <c:pt idx="352">
                  <c:v>0.01</c:v>
                </c:pt>
                <c:pt idx="353">
                  <c:v>0.01</c:v>
                </c:pt>
                <c:pt idx="354">
                  <c:v>0.01</c:v>
                </c:pt>
                <c:pt idx="355">
                  <c:v>0.01</c:v>
                </c:pt>
                <c:pt idx="356">
                  <c:v>0.01</c:v>
                </c:pt>
                <c:pt idx="357">
                  <c:v>0.01</c:v>
                </c:pt>
                <c:pt idx="358">
                  <c:v>0.01</c:v>
                </c:pt>
                <c:pt idx="359">
                  <c:v>0.01</c:v>
                </c:pt>
                <c:pt idx="360">
                  <c:v>0.01</c:v>
                </c:pt>
                <c:pt idx="361">
                  <c:v>0.01</c:v>
                </c:pt>
                <c:pt idx="362">
                  <c:v>0.01</c:v>
                </c:pt>
                <c:pt idx="363">
                  <c:v>0.01</c:v>
                </c:pt>
                <c:pt idx="364">
                  <c:v>0.01</c:v>
                </c:pt>
                <c:pt idx="365">
                  <c:v>0.01</c:v>
                </c:pt>
                <c:pt idx="366">
                  <c:v>0.01</c:v>
                </c:pt>
                <c:pt idx="367">
                  <c:v>0.01</c:v>
                </c:pt>
                <c:pt idx="368">
                  <c:v>0.01</c:v>
                </c:pt>
                <c:pt idx="369">
                  <c:v>0.01</c:v>
                </c:pt>
                <c:pt idx="370">
                  <c:v>0.01</c:v>
                </c:pt>
                <c:pt idx="371">
                  <c:v>0.01</c:v>
                </c:pt>
                <c:pt idx="372">
                  <c:v>0.01</c:v>
                </c:pt>
                <c:pt idx="373">
                  <c:v>0.01</c:v>
                </c:pt>
                <c:pt idx="374">
                  <c:v>0.01</c:v>
                </c:pt>
                <c:pt idx="375">
                  <c:v>0.01</c:v>
                </c:pt>
                <c:pt idx="376">
                  <c:v>0.01</c:v>
                </c:pt>
                <c:pt idx="377">
                  <c:v>0.01</c:v>
                </c:pt>
                <c:pt idx="378">
                  <c:v>0.01</c:v>
                </c:pt>
                <c:pt idx="379">
                  <c:v>0.01</c:v>
                </c:pt>
                <c:pt idx="380">
                  <c:v>0.01</c:v>
                </c:pt>
                <c:pt idx="381">
                  <c:v>0.02</c:v>
                </c:pt>
                <c:pt idx="382">
                  <c:v>0.03</c:v>
                </c:pt>
                <c:pt idx="383">
                  <c:v>0.04</c:v>
                </c:pt>
                <c:pt idx="384">
                  <c:v>0.05</c:v>
                </c:pt>
                <c:pt idx="385">
                  <c:v>7.0000000000000007E-2</c:v>
                </c:pt>
                <c:pt idx="386">
                  <c:v>0.09</c:v>
                </c:pt>
                <c:pt idx="387">
                  <c:v>0.1</c:v>
                </c:pt>
                <c:pt idx="388">
                  <c:v>0.12</c:v>
                </c:pt>
                <c:pt idx="389">
                  <c:v>0.14000000000000001</c:v>
                </c:pt>
                <c:pt idx="390">
                  <c:v>0.15</c:v>
                </c:pt>
                <c:pt idx="391">
                  <c:v>0.17</c:v>
                </c:pt>
                <c:pt idx="392">
                  <c:v>0.19</c:v>
                </c:pt>
                <c:pt idx="393">
                  <c:v>0.2</c:v>
                </c:pt>
                <c:pt idx="394">
                  <c:v>0.22</c:v>
                </c:pt>
                <c:pt idx="395">
                  <c:v>0.24</c:v>
                </c:pt>
                <c:pt idx="396">
                  <c:v>0.26</c:v>
                </c:pt>
                <c:pt idx="397">
                  <c:v>0.27</c:v>
                </c:pt>
                <c:pt idx="398">
                  <c:v>0.28999999999999998</c:v>
                </c:pt>
                <c:pt idx="399">
                  <c:v>0.3</c:v>
                </c:pt>
                <c:pt idx="400">
                  <c:v>0.32</c:v>
                </c:pt>
                <c:pt idx="401">
                  <c:v>0.34</c:v>
                </c:pt>
                <c:pt idx="402">
                  <c:v>0.36</c:v>
                </c:pt>
                <c:pt idx="403">
                  <c:v>0.38</c:v>
                </c:pt>
                <c:pt idx="404">
                  <c:v>0.4</c:v>
                </c:pt>
                <c:pt idx="405">
                  <c:v>0.43</c:v>
                </c:pt>
                <c:pt idx="406">
                  <c:v>0.47</c:v>
                </c:pt>
                <c:pt idx="407">
                  <c:v>0.5</c:v>
                </c:pt>
                <c:pt idx="408">
                  <c:v>0.55000000000000004</c:v>
                </c:pt>
                <c:pt idx="409">
                  <c:v>0.59</c:v>
                </c:pt>
                <c:pt idx="410">
                  <c:v>0.65</c:v>
                </c:pt>
                <c:pt idx="411">
                  <c:v>0.71</c:v>
                </c:pt>
                <c:pt idx="412">
                  <c:v>0.76</c:v>
                </c:pt>
                <c:pt idx="413">
                  <c:v>0.83</c:v>
                </c:pt>
                <c:pt idx="414">
                  <c:v>0.91</c:v>
                </c:pt>
                <c:pt idx="415">
                  <c:v>0.99</c:v>
                </c:pt>
                <c:pt idx="416">
                  <c:v>1.06</c:v>
                </c:pt>
                <c:pt idx="417">
                  <c:v>1.1499999999999999</c:v>
                </c:pt>
                <c:pt idx="418">
                  <c:v>1.24</c:v>
                </c:pt>
                <c:pt idx="419">
                  <c:v>1.34</c:v>
                </c:pt>
                <c:pt idx="420">
                  <c:v>1.45</c:v>
                </c:pt>
                <c:pt idx="421">
                  <c:v>1.56</c:v>
                </c:pt>
                <c:pt idx="422">
                  <c:v>1.67</c:v>
                </c:pt>
                <c:pt idx="423">
                  <c:v>1.8</c:v>
                </c:pt>
                <c:pt idx="424">
                  <c:v>1.91</c:v>
                </c:pt>
                <c:pt idx="425">
                  <c:v>2.06</c:v>
                </c:pt>
                <c:pt idx="426">
                  <c:v>2.2000000000000002</c:v>
                </c:pt>
                <c:pt idx="427">
                  <c:v>2.3199999999999998</c:v>
                </c:pt>
                <c:pt idx="428">
                  <c:v>2.5</c:v>
                </c:pt>
                <c:pt idx="429">
                  <c:v>2.67</c:v>
                </c:pt>
                <c:pt idx="430">
                  <c:v>2.81</c:v>
                </c:pt>
                <c:pt idx="431">
                  <c:v>3</c:v>
                </c:pt>
                <c:pt idx="432">
                  <c:v>3.19</c:v>
                </c:pt>
                <c:pt idx="433">
                  <c:v>3.38</c:v>
                </c:pt>
                <c:pt idx="434">
                  <c:v>3.56</c:v>
                </c:pt>
                <c:pt idx="435">
                  <c:v>3.77</c:v>
                </c:pt>
                <c:pt idx="436">
                  <c:v>4.0199999999999996</c:v>
                </c:pt>
                <c:pt idx="437">
                  <c:v>4.21</c:v>
                </c:pt>
                <c:pt idx="438">
                  <c:v>4.42</c:v>
                </c:pt>
                <c:pt idx="439">
                  <c:v>4.67</c:v>
                </c:pt>
                <c:pt idx="440">
                  <c:v>4.91</c:v>
                </c:pt>
                <c:pt idx="441">
                  <c:v>5.2</c:v>
                </c:pt>
                <c:pt idx="442">
                  <c:v>5.34</c:v>
                </c:pt>
                <c:pt idx="443">
                  <c:v>5.72</c:v>
                </c:pt>
                <c:pt idx="444">
                  <c:v>6</c:v>
                </c:pt>
                <c:pt idx="445">
                  <c:v>6.27</c:v>
                </c:pt>
                <c:pt idx="446">
                  <c:v>6.57</c:v>
                </c:pt>
                <c:pt idx="447">
                  <c:v>6.89</c:v>
                </c:pt>
                <c:pt idx="448">
                  <c:v>7.15</c:v>
                </c:pt>
                <c:pt idx="449">
                  <c:v>7.45</c:v>
                </c:pt>
                <c:pt idx="450">
                  <c:v>7.76</c:v>
                </c:pt>
                <c:pt idx="451">
                  <c:v>8.01</c:v>
                </c:pt>
                <c:pt idx="452">
                  <c:v>8.2899999999999991</c:v>
                </c:pt>
                <c:pt idx="453">
                  <c:v>8.5299999999999994</c:v>
                </c:pt>
                <c:pt idx="454">
                  <c:v>8.7200000000000006</c:v>
                </c:pt>
                <c:pt idx="455">
                  <c:v>8.8699999999999992</c:v>
                </c:pt>
                <c:pt idx="456">
                  <c:v>8.94</c:v>
                </c:pt>
                <c:pt idx="457">
                  <c:v>8.99</c:v>
                </c:pt>
                <c:pt idx="458">
                  <c:v>9</c:v>
                </c:pt>
                <c:pt idx="459">
                  <c:v>8.9700000000000006</c:v>
                </c:pt>
                <c:pt idx="460">
                  <c:v>8.8800000000000008</c:v>
                </c:pt>
                <c:pt idx="461">
                  <c:v>8.7200000000000006</c:v>
                </c:pt>
                <c:pt idx="462">
                  <c:v>8.49</c:v>
                </c:pt>
                <c:pt idx="463">
                  <c:v>8.26</c:v>
                </c:pt>
                <c:pt idx="464">
                  <c:v>7.98</c:v>
                </c:pt>
                <c:pt idx="465">
                  <c:v>7.69</c:v>
                </c:pt>
                <c:pt idx="466">
                  <c:v>7.36</c:v>
                </c:pt>
                <c:pt idx="467">
                  <c:v>7.06</c:v>
                </c:pt>
                <c:pt idx="468">
                  <c:v>6.74</c:v>
                </c:pt>
                <c:pt idx="469">
                  <c:v>6.45</c:v>
                </c:pt>
                <c:pt idx="470">
                  <c:v>6.11</c:v>
                </c:pt>
                <c:pt idx="471">
                  <c:v>5.85</c:v>
                </c:pt>
                <c:pt idx="472">
                  <c:v>5.5</c:v>
                </c:pt>
                <c:pt idx="473">
                  <c:v>5.2</c:v>
                </c:pt>
                <c:pt idx="474">
                  <c:v>4.91</c:v>
                </c:pt>
                <c:pt idx="475">
                  <c:v>4.66</c:v>
                </c:pt>
                <c:pt idx="476">
                  <c:v>4.4000000000000004</c:v>
                </c:pt>
                <c:pt idx="477">
                  <c:v>4.1500000000000004</c:v>
                </c:pt>
                <c:pt idx="478">
                  <c:v>3.92</c:v>
                </c:pt>
                <c:pt idx="479">
                  <c:v>3.68</c:v>
                </c:pt>
                <c:pt idx="480">
                  <c:v>3.44</c:v>
                </c:pt>
                <c:pt idx="481">
                  <c:v>3.25</c:v>
                </c:pt>
                <c:pt idx="482">
                  <c:v>3.02</c:v>
                </c:pt>
                <c:pt idx="483">
                  <c:v>2.85</c:v>
                </c:pt>
                <c:pt idx="484">
                  <c:v>2.7</c:v>
                </c:pt>
                <c:pt idx="485">
                  <c:v>2.52</c:v>
                </c:pt>
                <c:pt idx="486">
                  <c:v>2.3199999999999998</c:v>
                </c:pt>
                <c:pt idx="487">
                  <c:v>2.1800000000000002</c:v>
                </c:pt>
                <c:pt idx="488">
                  <c:v>2.0499999999999998</c:v>
                </c:pt>
                <c:pt idx="489">
                  <c:v>1.89</c:v>
                </c:pt>
                <c:pt idx="490">
                  <c:v>1.75</c:v>
                </c:pt>
                <c:pt idx="491">
                  <c:v>1.62</c:v>
                </c:pt>
                <c:pt idx="492">
                  <c:v>1.49</c:v>
                </c:pt>
                <c:pt idx="493">
                  <c:v>1.38</c:v>
                </c:pt>
                <c:pt idx="494">
                  <c:v>1.26</c:v>
                </c:pt>
                <c:pt idx="495">
                  <c:v>1.1599999999999999</c:v>
                </c:pt>
                <c:pt idx="496">
                  <c:v>1.06</c:v>
                </c:pt>
                <c:pt idx="497">
                  <c:v>0.97</c:v>
                </c:pt>
                <c:pt idx="498">
                  <c:v>0.88</c:v>
                </c:pt>
                <c:pt idx="499">
                  <c:v>0.8</c:v>
                </c:pt>
                <c:pt idx="500">
                  <c:v>0.74</c:v>
                </c:pt>
                <c:pt idx="501">
                  <c:v>0.67</c:v>
                </c:pt>
                <c:pt idx="502">
                  <c:v>0.6</c:v>
                </c:pt>
                <c:pt idx="503">
                  <c:v>0.54</c:v>
                </c:pt>
                <c:pt idx="504">
                  <c:v>0.48</c:v>
                </c:pt>
                <c:pt idx="505">
                  <c:v>0.44</c:v>
                </c:pt>
                <c:pt idx="506">
                  <c:v>0.39</c:v>
                </c:pt>
                <c:pt idx="507">
                  <c:v>0.35</c:v>
                </c:pt>
                <c:pt idx="508">
                  <c:v>0.32</c:v>
                </c:pt>
                <c:pt idx="509">
                  <c:v>0.28999999999999998</c:v>
                </c:pt>
                <c:pt idx="510">
                  <c:v>0.26</c:v>
                </c:pt>
                <c:pt idx="511">
                  <c:v>0.24</c:v>
                </c:pt>
                <c:pt idx="512">
                  <c:v>0.21</c:v>
                </c:pt>
                <c:pt idx="513">
                  <c:v>0.2</c:v>
                </c:pt>
                <c:pt idx="514">
                  <c:v>0.18</c:v>
                </c:pt>
                <c:pt idx="515">
                  <c:v>0.16</c:v>
                </c:pt>
                <c:pt idx="516">
                  <c:v>0.14000000000000001</c:v>
                </c:pt>
                <c:pt idx="517">
                  <c:v>0.12</c:v>
                </c:pt>
                <c:pt idx="518">
                  <c:v>0.1</c:v>
                </c:pt>
                <c:pt idx="519">
                  <c:v>0.09</c:v>
                </c:pt>
                <c:pt idx="520">
                  <c:v>7.0000000000000007E-2</c:v>
                </c:pt>
                <c:pt idx="521">
                  <c:v>0.05</c:v>
                </c:pt>
                <c:pt idx="522">
                  <c:v>0.03</c:v>
                </c:pt>
                <c:pt idx="523">
                  <c:v>0.02</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0.01</c:v>
                </c:pt>
                <c:pt idx="649">
                  <c:v>0.01</c:v>
                </c:pt>
                <c:pt idx="650">
                  <c:v>0.01</c:v>
                </c:pt>
                <c:pt idx="651">
                  <c:v>0.01</c:v>
                </c:pt>
                <c:pt idx="652">
                  <c:v>0.01</c:v>
                </c:pt>
                <c:pt idx="653">
                  <c:v>0.01</c:v>
                </c:pt>
                <c:pt idx="654">
                  <c:v>0.01</c:v>
                </c:pt>
                <c:pt idx="655">
                  <c:v>0.01</c:v>
                </c:pt>
                <c:pt idx="656">
                  <c:v>0.01</c:v>
                </c:pt>
                <c:pt idx="657">
                  <c:v>0.01</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0.01</c:v>
                </c:pt>
                <c:pt idx="709">
                  <c:v>0.01</c:v>
                </c:pt>
                <c:pt idx="710">
                  <c:v>0.01</c:v>
                </c:pt>
                <c:pt idx="711">
                  <c:v>0.01</c:v>
                </c:pt>
                <c:pt idx="712">
                  <c:v>0.01</c:v>
                </c:pt>
                <c:pt idx="713">
                  <c:v>0.01</c:v>
                </c:pt>
                <c:pt idx="714">
                  <c:v>0.01</c:v>
                </c:pt>
                <c:pt idx="715">
                  <c:v>0.01</c:v>
                </c:pt>
                <c:pt idx="716">
                  <c:v>0.01</c:v>
                </c:pt>
                <c:pt idx="717">
                  <c:v>0.01</c:v>
                </c:pt>
                <c:pt idx="718">
                  <c:v>0.01</c:v>
                </c:pt>
                <c:pt idx="719">
                  <c:v>0.01</c:v>
                </c:pt>
                <c:pt idx="720">
                  <c:v>0.01</c:v>
                </c:pt>
              </c:numCache>
            </c:numRef>
          </c:val>
          <c:smooth val="0"/>
          <c:extLst>
            <c:ext xmlns:c16="http://schemas.microsoft.com/office/drawing/2014/chart" uri="{C3380CC4-5D6E-409C-BE32-E72D297353CC}">
              <c16:uniqueId val="{00000000-E486-4747-AA3F-C0510E674310}"/>
            </c:ext>
          </c:extLst>
        </c:ser>
        <c:ser>
          <c:idx val="1"/>
          <c:order val="1"/>
          <c:tx>
            <c:strRef>
              <c:f>Crankshaft!$W$3</c:f>
              <c:strCache>
                <c:ptCount val="1"/>
                <c:pt idx="0">
                  <c:v>Exhaust Rise</c:v>
                </c:pt>
              </c:strCache>
            </c:strRef>
          </c:tx>
          <c:spPr>
            <a:ln w="28575" cap="rnd">
              <a:solidFill>
                <a:schemeClr val="accent2"/>
              </a:solidFill>
              <a:round/>
            </a:ln>
            <a:effectLst/>
          </c:spPr>
          <c:marker>
            <c:symbol val="none"/>
          </c:marker>
          <c:cat>
            <c:numRef>
              <c:f>Crankshaft!$U$6:$U$726</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cat>
          <c:val>
            <c:numRef>
              <c:f>Crankshaft!$W$6:$W$726</c:f>
              <c:numCache>
                <c:formatCode>General</c:formatCode>
                <c:ptCount val="721"/>
                <c:pt idx="0">
                  <c:v>0.03</c:v>
                </c:pt>
                <c:pt idx="1">
                  <c:v>0.02</c:v>
                </c:pt>
                <c:pt idx="2">
                  <c:v>0.02</c:v>
                </c:pt>
                <c:pt idx="3">
                  <c:v>0.02</c:v>
                </c:pt>
                <c:pt idx="4">
                  <c:v>0.02</c:v>
                </c:pt>
                <c:pt idx="5">
                  <c:v>0.02</c:v>
                </c:pt>
                <c:pt idx="6">
                  <c:v>0.01</c:v>
                </c:pt>
                <c:pt idx="7">
                  <c:v>0.01</c:v>
                </c:pt>
                <c:pt idx="8">
                  <c:v>0.01</c:v>
                </c:pt>
                <c:pt idx="9">
                  <c:v>0.01</c:v>
                </c:pt>
                <c:pt idx="10">
                  <c:v>0.01</c:v>
                </c:pt>
                <c:pt idx="11">
                  <c:v>0.01</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0.01</c:v>
                </c:pt>
                <c:pt idx="78">
                  <c:v>0.01</c:v>
                </c:pt>
                <c:pt idx="79">
                  <c:v>0.01</c:v>
                </c:pt>
                <c:pt idx="80">
                  <c:v>0.01</c:v>
                </c:pt>
                <c:pt idx="81">
                  <c:v>0.01</c:v>
                </c:pt>
                <c:pt idx="82">
                  <c:v>0.01</c:v>
                </c:pt>
                <c:pt idx="83">
                  <c:v>0.02</c:v>
                </c:pt>
                <c:pt idx="84">
                  <c:v>0.02</c:v>
                </c:pt>
                <c:pt idx="85">
                  <c:v>0.02</c:v>
                </c:pt>
                <c:pt idx="86">
                  <c:v>0.02</c:v>
                </c:pt>
                <c:pt idx="87">
                  <c:v>0.02</c:v>
                </c:pt>
                <c:pt idx="88">
                  <c:v>0.02</c:v>
                </c:pt>
                <c:pt idx="89">
                  <c:v>0.03</c:v>
                </c:pt>
                <c:pt idx="90">
                  <c:v>0.03</c:v>
                </c:pt>
                <c:pt idx="91">
                  <c:v>0.03</c:v>
                </c:pt>
                <c:pt idx="92">
                  <c:v>0.03</c:v>
                </c:pt>
                <c:pt idx="93">
                  <c:v>0.03</c:v>
                </c:pt>
                <c:pt idx="94">
                  <c:v>0.03</c:v>
                </c:pt>
                <c:pt idx="95">
                  <c:v>0.04</c:v>
                </c:pt>
                <c:pt idx="96">
                  <c:v>0.04</c:v>
                </c:pt>
                <c:pt idx="97">
                  <c:v>0.04</c:v>
                </c:pt>
                <c:pt idx="98">
                  <c:v>0.04</c:v>
                </c:pt>
                <c:pt idx="99">
                  <c:v>0.04</c:v>
                </c:pt>
                <c:pt idx="100">
                  <c:v>0.04</c:v>
                </c:pt>
                <c:pt idx="101">
                  <c:v>0.05</c:v>
                </c:pt>
                <c:pt idx="102">
                  <c:v>0.05</c:v>
                </c:pt>
                <c:pt idx="103">
                  <c:v>0.05</c:v>
                </c:pt>
                <c:pt idx="104">
                  <c:v>0.05</c:v>
                </c:pt>
                <c:pt idx="105">
                  <c:v>0.05</c:v>
                </c:pt>
                <c:pt idx="106">
                  <c:v>0.05</c:v>
                </c:pt>
                <c:pt idx="107">
                  <c:v>0.06</c:v>
                </c:pt>
                <c:pt idx="108">
                  <c:v>0.06</c:v>
                </c:pt>
                <c:pt idx="109">
                  <c:v>0.06</c:v>
                </c:pt>
                <c:pt idx="110">
                  <c:v>0.06</c:v>
                </c:pt>
                <c:pt idx="111">
                  <c:v>0.06</c:v>
                </c:pt>
                <c:pt idx="112">
                  <c:v>0.06</c:v>
                </c:pt>
                <c:pt idx="113">
                  <c:v>7.0000000000000007E-2</c:v>
                </c:pt>
                <c:pt idx="114">
                  <c:v>7.0000000000000007E-2</c:v>
                </c:pt>
                <c:pt idx="115">
                  <c:v>7.0000000000000007E-2</c:v>
                </c:pt>
                <c:pt idx="116">
                  <c:v>7.0000000000000007E-2</c:v>
                </c:pt>
                <c:pt idx="117">
                  <c:v>7.0000000000000007E-2</c:v>
                </c:pt>
                <c:pt idx="118">
                  <c:v>7.0000000000000007E-2</c:v>
                </c:pt>
                <c:pt idx="119">
                  <c:v>0.08</c:v>
                </c:pt>
                <c:pt idx="120">
                  <c:v>0.08</c:v>
                </c:pt>
                <c:pt idx="121">
                  <c:v>0.08</c:v>
                </c:pt>
                <c:pt idx="122">
                  <c:v>0.08</c:v>
                </c:pt>
                <c:pt idx="123">
                  <c:v>0.08</c:v>
                </c:pt>
                <c:pt idx="124">
                  <c:v>0.08</c:v>
                </c:pt>
                <c:pt idx="125">
                  <c:v>0.08</c:v>
                </c:pt>
                <c:pt idx="126">
                  <c:v>0.08</c:v>
                </c:pt>
                <c:pt idx="127">
                  <c:v>0.08</c:v>
                </c:pt>
                <c:pt idx="128">
                  <c:v>0.09</c:v>
                </c:pt>
                <c:pt idx="129">
                  <c:v>0.09</c:v>
                </c:pt>
                <c:pt idx="130">
                  <c:v>0.09</c:v>
                </c:pt>
                <c:pt idx="131">
                  <c:v>0.09</c:v>
                </c:pt>
                <c:pt idx="132">
                  <c:v>0.09</c:v>
                </c:pt>
                <c:pt idx="133">
                  <c:v>0.09</c:v>
                </c:pt>
                <c:pt idx="134">
                  <c:v>0.1</c:v>
                </c:pt>
                <c:pt idx="135">
                  <c:v>0.1</c:v>
                </c:pt>
                <c:pt idx="136">
                  <c:v>0.1</c:v>
                </c:pt>
                <c:pt idx="137">
                  <c:v>0.1</c:v>
                </c:pt>
                <c:pt idx="138">
                  <c:v>0.1</c:v>
                </c:pt>
                <c:pt idx="139">
                  <c:v>0.1</c:v>
                </c:pt>
                <c:pt idx="140">
                  <c:v>0.1</c:v>
                </c:pt>
                <c:pt idx="141">
                  <c:v>0.1</c:v>
                </c:pt>
                <c:pt idx="142">
                  <c:v>0.1</c:v>
                </c:pt>
                <c:pt idx="143">
                  <c:v>0.1</c:v>
                </c:pt>
                <c:pt idx="144">
                  <c:v>0.1</c:v>
                </c:pt>
                <c:pt idx="145">
                  <c:v>0.1</c:v>
                </c:pt>
                <c:pt idx="146">
                  <c:v>0.1</c:v>
                </c:pt>
                <c:pt idx="147">
                  <c:v>0.1</c:v>
                </c:pt>
                <c:pt idx="148">
                  <c:v>0.1</c:v>
                </c:pt>
                <c:pt idx="149">
                  <c:v>0.1</c:v>
                </c:pt>
                <c:pt idx="150">
                  <c:v>0.1</c:v>
                </c:pt>
                <c:pt idx="151">
                  <c:v>0.11</c:v>
                </c:pt>
                <c:pt idx="152">
                  <c:v>0.11</c:v>
                </c:pt>
                <c:pt idx="153">
                  <c:v>0.11</c:v>
                </c:pt>
                <c:pt idx="154">
                  <c:v>0.11</c:v>
                </c:pt>
                <c:pt idx="155">
                  <c:v>0.11</c:v>
                </c:pt>
                <c:pt idx="156">
                  <c:v>0.11</c:v>
                </c:pt>
                <c:pt idx="157">
                  <c:v>0.11</c:v>
                </c:pt>
                <c:pt idx="158">
                  <c:v>0.11</c:v>
                </c:pt>
                <c:pt idx="159">
                  <c:v>0.11</c:v>
                </c:pt>
                <c:pt idx="160">
                  <c:v>0.11</c:v>
                </c:pt>
                <c:pt idx="161">
                  <c:v>0.11</c:v>
                </c:pt>
                <c:pt idx="162">
                  <c:v>0.11</c:v>
                </c:pt>
                <c:pt idx="163">
                  <c:v>0.11</c:v>
                </c:pt>
                <c:pt idx="164">
                  <c:v>0.11</c:v>
                </c:pt>
                <c:pt idx="165">
                  <c:v>0.11</c:v>
                </c:pt>
                <c:pt idx="166">
                  <c:v>0.11</c:v>
                </c:pt>
                <c:pt idx="167">
                  <c:v>0.11</c:v>
                </c:pt>
                <c:pt idx="168">
                  <c:v>0.11</c:v>
                </c:pt>
                <c:pt idx="169">
                  <c:v>0.11</c:v>
                </c:pt>
                <c:pt idx="170">
                  <c:v>0.11</c:v>
                </c:pt>
                <c:pt idx="171">
                  <c:v>0.11</c:v>
                </c:pt>
                <c:pt idx="172">
                  <c:v>0.11</c:v>
                </c:pt>
                <c:pt idx="173">
                  <c:v>0.11</c:v>
                </c:pt>
                <c:pt idx="174">
                  <c:v>0.11</c:v>
                </c:pt>
                <c:pt idx="175">
                  <c:v>0.11</c:v>
                </c:pt>
                <c:pt idx="176">
                  <c:v>0.11</c:v>
                </c:pt>
                <c:pt idx="177">
                  <c:v>0.11</c:v>
                </c:pt>
                <c:pt idx="178">
                  <c:v>0.11</c:v>
                </c:pt>
                <c:pt idx="179">
                  <c:v>0.11</c:v>
                </c:pt>
                <c:pt idx="180">
                  <c:v>0.11</c:v>
                </c:pt>
                <c:pt idx="181">
                  <c:v>0.11</c:v>
                </c:pt>
                <c:pt idx="182">
                  <c:v>0.11</c:v>
                </c:pt>
                <c:pt idx="183">
                  <c:v>0.12</c:v>
                </c:pt>
                <c:pt idx="184">
                  <c:v>0.13</c:v>
                </c:pt>
                <c:pt idx="185">
                  <c:v>0.14000000000000001</c:v>
                </c:pt>
                <c:pt idx="186">
                  <c:v>0.15</c:v>
                </c:pt>
                <c:pt idx="187">
                  <c:v>0.16</c:v>
                </c:pt>
                <c:pt idx="188">
                  <c:v>0.18</c:v>
                </c:pt>
                <c:pt idx="189">
                  <c:v>0.2</c:v>
                </c:pt>
                <c:pt idx="190">
                  <c:v>0.22</c:v>
                </c:pt>
                <c:pt idx="191">
                  <c:v>0.23</c:v>
                </c:pt>
                <c:pt idx="192">
                  <c:v>0.25</c:v>
                </c:pt>
                <c:pt idx="193">
                  <c:v>0.27</c:v>
                </c:pt>
                <c:pt idx="194">
                  <c:v>0.28999999999999998</c:v>
                </c:pt>
                <c:pt idx="195">
                  <c:v>0.3</c:v>
                </c:pt>
                <c:pt idx="196">
                  <c:v>0.32</c:v>
                </c:pt>
                <c:pt idx="197">
                  <c:v>0.34</c:v>
                </c:pt>
                <c:pt idx="198">
                  <c:v>0.36</c:v>
                </c:pt>
                <c:pt idx="199">
                  <c:v>0.38</c:v>
                </c:pt>
                <c:pt idx="200">
                  <c:v>0.4</c:v>
                </c:pt>
                <c:pt idx="201">
                  <c:v>0.41</c:v>
                </c:pt>
                <c:pt idx="202">
                  <c:v>0.43</c:v>
                </c:pt>
                <c:pt idx="203">
                  <c:v>0.45</c:v>
                </c:pt>
                <c:pt idx="204">
                  <c:v>0.47</c:v>
                </c:pt>
                <c:pt idx="205">
                  <c:v>0.49</c:v>
                </c:pt>
                <c:pt idx="206">
                  <c:v>0.51</c:v>
                </c:pt>
                <c:pt idx="207">
                  <c:v>0.53</c:v>
                </c:pt>
                <c:pt idx="208">
                  <c:v>0.56000000000000005</c:v>
                </c:pt>
                <c:pt idx="209">
                  <c:v>0.59</c:v>
                </c:pt>
                <c:pt idx="210">
                  <c:v>0.63</c:v>
                </c:pt>
                <c:pt idx="211">
                  <c:v>0.67</c:v>
                </c:pt>
                <c:pt idx="212">
                  <c:v>0.71</c:v>
                </c:pt>
                <c:pt idx="213">
                  <c:v>0.77</c:v>
                </c:pt>
                <c:pt idx="214">
                  <c:v>0.82</c:v>
                </c:pt>
                <c:pt idx="215">
                  <c:v>0.89</c:v>
                </c:pt>
                <c:pt idx="216">
                  <c:v>0.96</c:v>
                </c:pt>
                <c:pt idx="217">
                  <c:v>1.04</c:v>
                </c:pt>
                <c:pt idx="218">
                  <c:v>1.1100000000000001</c:v>
                </c:pt>
                <c:pt idx="219">
                  <c:v>1.2</c:v>
                </c:pt>
                <c:pt idx="220">
                  <c:v>1.29</c:v>
                </c:pt>
                <c:pt idx="221">
                  <c:v>1.38</c:v>
                </c:pt>
                <c:pt idx="222">
                  <c:v>1.48</c:v>
                </c:pt>
                <c:pt idx="223">
                  <c:v>1.56</c:v>
                </c:pt>
                <c:pt idx="224">
                  <c:v>1.69</c:v>
                </c:pt>
                <c:pt idx="225">
                  <c:v>1.81</c:v>
                </c:pt>
                <c:pt idx="226">
                  <c:v>1.93</c:v>
                </c:pt>
                <c:pt idx="227">
                  <c:v>2.06</c:v>
                </c:pt>
                <c:pt idx="228">
                  <c:v>2.2000000000000002</c:v>
                </c:pt>
                <c:pt idx="229">
                  <c:v>2.34</c:v>
                </c:pt>
                <c:pt idx="230">
                  <c:v>2.4900000000000002</c:v>
                </c:pt>
                <c:pt idx="231">
                  <c:v>2.63</c:v>
                </c:pt>
                <c:pt idx="232">
                  <c:v>2.7</c:v>
                </c:pt>
                <c:pt idx="233">
                  <c:v>2.94</c:v>
                </c:pt>
                <c:pt idx="234">
                  <c:v>3.15</c:v>
                </c:pt>
                <c:pt idx="235">
                  <c:v>3.3</c:v>
                </c:pt>
                <c:pt idx="236">
                  <c:v>3.51</c:v>
                </c:pt>
                <c:pt idx="237">
                  <c:v>3.69</c:v>
                </c:pt>
                <c:pt idx="238">
                  <c:v>3.89</c:v>
                </c:pt>
                <c:pt idx="239">
                  <c:v>4.12</c:v>
                </c:pt>
                <c:pt idx="240">
                  <c:v>4.32</c:v>
                </c:pt>
                <c:pt idx="241">
                  <c:v>4.5599999999999996</c:v>
                </c:pt>
                <c:pt idx="242">
                  <c:v>4.75</c:v>
                </c:pt>
                <c:pt idx="243">
                  <c:v>5.0599999999999996</c:v>
                </c:pt>
                <c:pt idx="244">
                  <c:v>5.27</c:v>
                </c:pt>
                <c:pt idx="245">
                  <c:v>5.53</c:v>
                </c:pt>
                <c:pt idx="246">
                  <c:v>5.79</c:v>
                </c:pt>
                <c:pt idx="247">
                  <c:v>6.12</c:v>
                </c:pt>
                <c:pt idx="248">
                  <c:v>6.38</c:v>
                </c:pt>
                <c:pt idx="249">
                  <c:v>6.59</c:v>
                </c:pt>
                <c:pt idx="250">
                  <c:v>6.89</c:v>
                </c:pt>
                <c:pt idx="251">
                  <c:v>7.16</c:v>
                </c:pt>
                <c:pt idx="252">
                  <c:v>7.41</c:v>
                </c:pt>
                <c:pt idx="253">
                  <c:v>7.63</c:v>
                </c:pt>
                <c:pt idx="254">
                  <c:v>7.84</c:v>
                </c:pt>
                <c:pt idx="255">
                  <c:v>8.02</c:v>
                </c:pt>
                <c:pt idx="256">
                  <c:v>8.11</c:v>
                </c:pt>
                <c:pt idx="257">
                  <c:v>8.17</c:v>
                </c:pt>
                <c:pt idx="258">
                  <c:v>8.19</c:v>
                </c:pt>
                <c:pt idx="259">
                  <c:v>8.16</c:v>
                </c:pt>
                <c:pt idx="260">
                  <c:v>8.09</c:v>
                </c:pt>
                <c:pt idx="261">
                  <c:v>7.94</c:v>
                </c:pt>
                <c:pt idx="262">
                  <c:v>7.58</c:v>
                </c:pt>
                <c:pt idx="263">
                  <c:v>7.37</c:v>
                </c:pt>
                <c:pt idx="264">
                  <c:v>7.08</c:v>
                </c:pt>
                <c:pt idx="265">
                  <c:v>6.76</c:v>
                </c:pt>
                <c:pt idx="266">
                  <c:v>6.54</c:v>
                </c:pt>
                <c:pt idx="267">
                  <c:v>6.24</c:v>
                </c:pt>
                <c:pt idx="268">
                  <c:v>5.98</c:v>
                </c:pt>
                <c:pt idx="269">
                  <c:v>5.7</c:v>
                </c:pt>
                <c:pt idx="270">
                  <c:v>5.42</c:v>
                </c:pt>
                <c:pt idx="271">
                  <c:v>5.14</c:v>
                </c:pt>
                <c:pt idx="272">
                  <c:v>4.84</c:v>
                </c:pt>
                <c:pt idx="273">
                  <c:v>4.62</c:v>
                </c:pt>
                <c:pt idx="274">
                  <c:v>4.3600000000000003</c:v>
                </c:pt>
                <c:pt idx="275">
                  <c:v>4.1100000000000003</c:v>
                </c:pt>
                <c:pt idx="276">
                  <c:v>3.92</c:v>
                </c:pt>
                <c:pt idx="277">
                  <c:v>3.69</c:v>
                </c:pt>
                <c:pt idx="278">
                  <c:v>3.48</c:v>
                </c:pt>
                <c:pt idx="279">
                  <c:v>3.32</c:v>
                </c:pt>
                <c:pt idx="280">
                  <c:v>3.11</c:v>
                </c:pt>
                <c:pt idx="281">
                  <c:v>2.93</c:v>
                </c:pt>
                <c:pt idx="282">
                  <c:v>2.77</c:v>
                </c:pt>
                <c:pt idx="283">
                  <c:v>2.61</c:v>
                </c:pt>
                <c:pt idx="284">
                  <c:v>2.44</c:v>
                </c:pt>
                <c:pt idx="285">
                  <c:v>2.2999999999999998</c:v>
                </c:pt>
                <c:pt idx="286">
                  <c:v>2.16</c:v>
                </c:pt>
                <c:pt idx="287">
                  <c:v>2.02</c:v>
                </c:pt>
                <c:pt idx="288">
                  <c:v>1.9</c:v>
                </c:pt>
                <c:pt idx="289">
                  <c:v>1.79</c:v>
                </c:pt>
                <c:pt idx="290">
                  <c:v>1.66</c:v>
                </c:pt>
                <c:pt idx="291">
                  <c:v>1.55</c:v>
                </c:pt>
                <c:pt idx="292">
                  <c:v>1.45</c:v>
                </c:pt>
                <c:pt idx="293">
                  <c:v>1.37</c:v>
                </c:pt>
                <c:pt idx="294">
                  <c:v>1.28</c:v>
                </c:pt>
                <c:pt idx="295">
                  <c:v>1.19</c:v>
                </c:pt>
                <c:pt idx="296">
                  <c:v>1.1000000000000001</c:v>
                </c:pt>
                <c:pt idx="297">
                  <c:v>1.02</c:v>
                </c:pt>
                <c:pt idx="298">
                  <c:v>0.97</c:v>
                </c:pt>
                <c:pt idx="299">
                  <c:v>0.9</c:v>
                </c:pt>
                <c:pt idx="300">
                  <c:v>0.84</c:v>
                </c:pt>
                <c:pt idx="301">
                  <c:v>0.8</c:v>
                </c:pt>
                <c:pt idx="302">
                  <c:v>0.75</c:v>
                </c:pt>
                <c:pt idx="303">
                  <c:v>0.7</c:v>
                </c:pt>
                <c:pt idx="304">
                  <c:v>0.68</c:v>
                </c:pt>
                <c:pt idx="305">
                  <c:v>0.65</c:v>
                </c:pt>
                <c:pt idx="306">
                  <c:v>0.62</c:v>
                </c:pt>
                <c:pt idx="307">
                  <c:v>0.59</c:v>
                </c:pt>
                <c:pt idx="308">
                  <c:v>0.57999999999999996</c:v>
                </c:pt>
                <c:pt idx="309">
                  <c:v>0.55000000000000004</c:v>
                </c:pt>
                <c:pt idx="310">
                  <c:v>0.53</c:v>
                </c:pt>
                <c:pt idx="311">
                  <c:v>0.51</c:v>
                </c:pt>
                <c:pt idx="312">
                  <c:v>0.5</c:v>
                </c:pt>
                <c:pt idx="313">
                  <c:v>0.48</c:v>
                </c:pt>
                <c:pt idx="314">
                  <c:v>0.46</c:v>
                </c:pt>
                <c:pt idx="315">
                  <c:v>0.44</c:v>
                </c:pt>
                <c:pt idx="316">
                  <c:v>0.42</c:v>
                </c:pt>
                <c:pt idx="317">
                  <c:v>0.4</c:v>
                </c:pt>
                <c:pt idx="318">
                  <c:v>0.38</c:v>
                </c:pt>
                <c:pt idx="319">
                  <c:v>0.36</c:v>
                </c:pt>
                <c:pt idx="320">
                  <c:v>0.34</c:v>
                </c:pt>
                <c:pt idx="321">
                  <c:v>0.32</c:v>
                </c:pt>
                <c:pt idx="322">
                  <c:v>0.3</c:v>
                </c:pt>
                <c:pt idx="323">
                  <c:v>0.28000000000000003</c:v>
                </c:pt>
                <c:pt idx="324">
                  <c:v>0.26</c:v>
                </c:pt>
                <c:pt idx="325">
                  <c:v>0.24</c:v>
                </c:pt>
                <c:pt idx="326">
                  <c:v>0.22</c:v>
                </c:pt>
                <c:pt idx="327">
                  <c:v>0.2</c:v>
                </c:pt>
                <c:pt idx="328">
                  <c:v>0.19</c:v>
                </c:pt>
                <c:pt idx="329">
                  <c:v>0.17</c:v>
                </c:pt>
                <c:pt idx="330">
                  <c:v>0.15</c:v>
                </c:pt>
                <c:pt idx="331">
                  <c:v>0.13</c:v>
                </c:pt>
                <c:pt idx="332">
                  <c:v>0.11</c:v>
                </c:pt>
                <c:pt idx="333">
                  <c:v>0.1</c:v>
                </c:pt>
                <c:pt idx="334">
                  <c:v>0.09</c:v>
                </c:pt>
                <c:pt idx="335">
                  <c:v>0.08</c:v>
                </c:pt>
                <c:pt idx="336">
                  <c:v>7.0000000000000007E-2</c:v>
                </c:pt>
                <c:pt idx="337">
                  <c:v>7.0000000000000007E-2</c:v>
                </c:pt>
                <c:pt idx="338">
                  <c:v>7.0000000000000007E-2</c:v>
                </c:pt>
                <c:pt idx="339">
                  <c:v>0.06</c:v>
                </c:pt>
                <c:pt idx="340">
                  <c:v>0.06</c:v>
                </c:pt>
                <c:pt idx="341">
                  <c:v>0.06</c:v>
                </c:pt>
                <c:pt idx="342">
                  <c:v>0.06</c:v>
                </c:pt>
                <c:pt idx="343">
                  <c:v>0.06</c:v>
                </c:pt>
                <c:pt idx="344">
                  <c:v>0.05</c:v>
                </c:pt>
                <c:pt idx="345">
                  <c:v>0.05</c:v>
                </c:pt>
                <c:pt idx="346">
                  <c:v>0.05</c:v>
                </c:pt>
                <c:pt idx="347">
                  <c:v>0.05</c:v>
                </c:pt>
                <c:pt idx="348">
                  <c:v>0.05</c:v>
                </c:pt>
                <c:pt idx="349">
                  <c:v>0.04</c:v>
                </c:pt>
                <c:pt idx="350">
                  <c:v>0.04</c:v>
                </c:pt>
                <c:pt idx="351">
                  <c:v>0.04</c:v>
                </c:pt>
                <c:pt idx="352">
                  <c:v>0.04</c:v>
                </c:pt>
                <c:pt idx="353">
                  <c:v>0.04</c:v>
                </c:pt>
                <c:pt idx="354">
                  <c:v>0.04</c:v>
                </c:pt>
                <c:pt idx="355">
                  <c:v>0.03</c:v>
                </c:pt>
                <c:pt idx="356">
                  <c:v>0.03</c:v>
                </c:pt>
                <c:pt idx="357">
                  <c:v>0.03</c:v>
                </c:pt>
                <c:pt idx="358">
                  <c:v>0.03</c:v>
                </c:pt>
                <c:pt idx="359">
                  <c:v>0.03</c:v>
                </c:pt>
                <c:pt idx="360">
                  <c:v>0.03</c:v>
                </c:pt>
                <c:pt idx="361">
                  <c:v>0.02</c:v>
                </c:pt>
                <c:pt idx="362">
                  <c:v>0.02</c:v>
                </c:pt>
                <c:pt idx="363">
                  <c:v>0.02</c:v>
                </c:pt>
                <c:pt idx="364">
                  <c:v>0.02</c:v>
                </c:pt>
                <c:pt idx="365">
                  <c:v>0.02</c:v>
                </c:pt>
                <c:pt idx="366">
                  <c:v>0.01</c:v>
                </c:pt>
                <c:pt idx="367">
                  <c:v>0.01</c:v>
                </c:pt>
                <c:pt idx="368">
                  <c:v>0.01</c:v>
                </c:pt>
                <c:pt idx="369">
                  <c:v>0.01</c:v>
                </c:pt>
                <c:pt idx="370">
                  <c:v>0.01</c:v>
                </c:pt>
                <c:pt idx="371">
                  <c:v>0.01</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0.01</c:v>
                </c:pt>
                <c:pt idx="438">
                  <c:v>0.01</c:v>
                </c:pt>
                <c:pt idx="439">
                  <c:v>0.01</c:v>
                </c:pt>
                <c:pt idx="440">
                  <c:v>0.01</c:v>
                </c:pt>
                <c:pt idx="441">
                  <c:v>0.01</c:v>
                </c:pt>
                <c:pt idx="442">
                  <c:v>0.01</c:v>
                </c:pt>
                <c:pt idx="443">
                  <c:v>0.02</c:v>
                </c:pt>
                <c:pt idx="444">
                  <c:v>0.02</c:v>
                </c:pt>
                <c:pt idx="445">
                  <c:v>0.02</c:v>
                </c:pt>
                <c:pt idx="446">
                  <c:v>0.02</c:v>
                </c:pt>
                <c:pt idx="447">
                  <c:v>0.02</c:v>
                </c:pt>
                <c:pt idx="448">
                  <c:v>0.02</c:v>
                </c:pt>
                <c:pt idx="449">
                  <c:v>0.03</c:v>
                </c:pt>
                <c:pt idx="450">
                  <c:v>0.03</c:v>
                </c:pt>
                <c:pt idx="451">
                  <c:v>0.03</c:v>
                </c:pt>
                <c:pt idx="452">
                  <c:v>0.03</c:v>
                </c:pt>
                <c:pt idx="453">
                  <c:v>0.03</c:v>
                </c:pt>
                <c:pt idx="454">
                  <c:v>0.03</c:v>
                </c:pt>
                <c:pt idx="455">
                  <c:v>0.04</c:v>
                </c:pt>
                <c:pt idx="456">
                  <c:v>0.04</c:v>
                </c:pt>
                <c:pt idx="457">
                  <c:v>0.04</c:v>
                </c:pt>
                <c:pt idx="458">
                  <c:v>0.04</c:v>
                </c:pt>
                <c:pt idx="459">
                  <c:v>0.04</c:v>
                </c:pt>
                <c:pt idx="460">
                  <c:v>0.04</c:v>
                </c:pt>
                <c:pt idx="461">
                  <c:v>0.05</c:v>
                </c:pt>
                <c:pt idx="462">
                  <c:v>0.05</c:v>
                </c:pt>
                <c:pt idx="463">
                  <c:v>0.05</c:v>
                </c:pt>
                <c:pt idx="464">
                  <c:v>0.05</c:v>
                </c:pt>
                <c:pt idx="465">
                  <c:v>0.05</c:v>
                </c:pt>
                <c:pt idx="466">
                  <c:v>0.05</c:v>
                </c:pt>
                <c:pt idx="467">
                  <c:v>0.06</c:v>
                </c:pt>
                <c:pt idx="468">
                  <c:v>0.06</c:v>
                </c:pt>
                <c:pt idx="469">
                  <c:v>0.06</c:v>
                </c:pt>
                <c:pt idx="470">
                  <c:v>0.06</c:v>
                </c:pt>
                <c:pt idx="471">
                  <c:v>0.06</c:v>
                </c:pt>
                <c:pt idx="472">
                  <c:v>0.06</c:v>
                </c:pt>
                <c:pt idx="473">
                  <c:v>7.0000000000000007E-2</c:v>
                </c:pt>
                <c:pt idx="474">
                  <c:v>7.0000000000000007E-2</c:v>
                </c:pt>
                <c:pt idx="475">
                  <c:v>7.0000000000000007E-2</c:v>
                </c:pt>
                <c:pt idx="476">
                  <c:v>7.0000000000000007E-2</c:v>
                </c:pt>
                <c:pt idx="477">
                  <c:v>7.0000000000000007E-2</c:v>
                </c:pt>
                <c:pt idx="478">
                  <c:v>7.0000000000000007E-2</c:v>
                </c:pt>
                <c:pt idx="479">
                  <c:v>0.08</c:v>
                </c:pt>
                <c:pt idx="480">
                  <c:v>0.08</c:v>
                </c:pt>
                <c:pt idx="481">
                  <c:v>0.08</c:v>
                </c:pt>
                <c:pt idx="482">
                  <c:v>0.08</c:v>
                </c:pt>
                <c:pt idx="483">
                  <c:v>0.08</c:v>
                </c:pt>
                <c:pt idx="484">
                  <c:v>0.08</c:v>
                </c:pt>
                <c:pt idx="485">
                  <c:v>0.08</c:v>
                </c:pt>
                <c:pt idx="486">
                  <c:v>0.08</c:v>
                </c:pt>
                <c:pt idx="487">
                  <c:v>0.08</c:v>
                </c:pt>
                <c:pt idx="488">
                  <c:v>0.09</c:v>
                </c:pt>
                <c:pt idx="489">
                  <c:v>0.09</c:v>
                </c:pt>
                <c:pt idx="490">
                  <c:v>0.09</c:v>
                </c:pt>
                <c:pt idx="491">
                  <c:v>0.09</c:v>
                </c:pt>
                <c:pt idx="492">
                  <c:v>0.09</c:v>
                </c:pt>
                <c:pt idx="493">
                  <c:v>0.09</c:v>
                </c:pt>
                <c:pt idx="494">
                  <c:v>0.1</c:v>
                </c:pt>
                <c:pt idx="495">
                  <c:v>0.1</c:v>
                </c:pt>
                <c:pt idx="496">
                  <c:v>0.1</c:v>
                </c:pt>
                <c:pt idx="497">
                  <c:v>0.1</c:v>
                </c:pt>
                <c:pt idx="498">
                  <c:v>0.1</c:v>
                </c:pt>
                <c:pt idx="499">
                  <c:v>0.1</c:v>
                </c:pt>
                <c:pt idx="500">
                  <c:v>0.1</c:v>
                </c:pt>
                <c:pt idx="501">
                  <c:v>0.1</c:v>
                </c:pt>
                <c:pt idx="502">
                  <c:v>0.1</c:v>
                </c:pt>
                <c:pt idx="503">
                  <c:v>0.1</c:v>
                </c:pt>
                <c:pt idx="504">
                  <c:v>0.1</c:v>
                </c:pt>
                <c:pt idx="505">
                  <c:v>0.1</c:v>
                </c:pt>
                <c:pt idx="506">
                  <c:v>0.1</c:v>
                </c:pt>
                <c:pt idx="507">
                  <c:v>0.1</c:v>
                </c:pt>
                <c:pt idx="508">
                  <c:v>0.1</c:v>
                </c:pt>
                <c:pt idx="509">
                  <c:v>0.1</c:v>
                </c:pt>
                <c:pt idx="510">
                  <c:v>0.1</c:v>
                </c:pt>
                <c:pt idx="511">
                  <c:v>0.11</c:v>
                </c:pt>
                <c:pt idx="512">
                  <c:v>0.11</c:v>
                </c:pt>
                <c:pt idx="513">
                  <c:v>0.11</c:v>
                </c:pt>
                <c:pt idx="514">
                  <c:v>0.11</c:v>
                </c:pt>
                <c:pt idx="515">
                  <c:v>0.11</c:v>
                </c:pt>
                <c:pt idx="516">
                  <c:v>0.11</c:v>
                </c:pt>
                <c:pt idx="517">
                  <c:v>0.11</c:v>
                </c:pt>
                <c:pt idx="518">
                  <c:v>0.11</c:v>
                </c:pt>
                <c:pt idx="519">
                  <c:v>0.11</c:v>
                </c:pt>
                <c:pt idx="520">
                  <c:v>0.11</c:v>
                </c:pt>
                <c:pt idx="521">
                  <c:v>0.11</c:v>
                </c:pt>
                <c:pt idx="522">
                  <c:v>0.11</c:v>
                </c:pt>
                <c:pt idx="523">
                  <c:v>0.11</c:v>
                </c:pt>
                <c:pt idx="524">
                  <c:v>0.11</c:v>
                </c:pt>
                <c:pt idx="525">
                  <c:v>0.11</c:v>
                </c:pt>
                <c:pt idx="526">
                  <c:v>0.11</c:v>
                </c:pt>
                <c:pt idx="527">
                  <c:v>0.11</c:v>
                </c:pt>
                <c:pt idx="528">
                  <c:v>0.11</c:v>
                </c:pt>
                <c:pt idx="529">
                  <c:v>0.11</c:v>
                </c:pt>
                <c:pt idx="530">
                  <c:v>0.11</c:v>
                </c:pt>
                <c:pt idx="531">
                  <c:v>0.11</c:v>
                </c:pt>
                <c:pt idx="532">
                  <c:v>0.11</c:v>
                </c:pt>
                <c:pt idx="533">
                  <c:v>0.11</c:v>
                </c:pt>
                <c:pt idx="534">
                  <c:v>0.11</c:v>
                </c:pt>
                <c:pt idx="535">
                  <c:v>0.11</c:v>
                </c:pt>
                <c:pt idx="536">
                  <c:v>0.11</c:v>
                </c:pt>
                <c:pt idx="537">
                  <c:v>0.11</c:v>
                </c:pt>
                <c:pt idx="538">
                  <c:v>0.11</c:v>
                </c:pt>
                <c:pt idx="539">
                  <c:v>0.11</c:v>
                </c:pt>
                <c:pt idx="540">
                  <c:v>0.11</c:v>
                </c:pt>
                <c:pt idx="541">
                  <c:v>0.11</c:v>
                </c:pt>
                <c:pt idx="542">
                  <c:v>0.11</c:v>
                </c:pt>
                <c:pt idx="543">
                  <c:v>0.12</c:v>
                </c:pt>
                <c:pt idx="544">
                  <c:v>0.13</c:v>
                </c:pt>
                <c:pt idx="545">
                  <c:v>0.14000000000000001</c:v>
                </c:pt>
                <c:pt idx="546">
                  <c:v>0.15</c:v>
                </c:pt>
                <c:pt idx="547">
                  <c:v>0.16</c:v>
                </c:pt>
                <c:pt idx="548">
                  <c:v>0.18</c:v>
                </c:pt>
                <c:pt idx="549">
                  <c:v>0.2</c:v>
                </c:pt>
                <c:pt idx="550">
                  <c:v>0.22</c:v>
                </c:pt>
                <c:pt idx="551">
                  <c:v>0.23</c:v>
                </c:pt>
                <c:pt idx="552">
                  <c:v>0.25</c:v>
                </c:pt>
                <c:pt idx="553">
                  <c:v>0.27</c:v>
                </c:pt>
                <c:pt idx="554">
                  <c:v>0.28999999999999998</c:v>
                </c:pt>
                <c:pt idx="555">
                  <c:v>0.3</c:v>
                </c:pt>
                <c:pt idx="556">
                  <c:v>0.32</c:v>
                </c:pt>
                <c:pt idx="557">
                  <c:v>0.34</c:v>
                </c:pt>
                <c:pt idx="558">
                  <c:v>0.36</c:v>
                </c:pt>
                <c:pt idx="559">
                  <c:v>0.38</c:v>
                </c:pt>
                <c:pt idx="560">
                  <c:v>0.4</c:v>
                </c:pt>
                <c:pt idx="561">
                  <c:v>0.41</c:v>
                </c:pt>
                <c:pt idx="562">
                  <c:v>0.43</c:v>
                </c:pt>
                <c:pt idx="563">
                  <c:v>0.45</c:v>
                </c:pt>
                <c:pt idx="564">
                  <c:v>0.47</c:v>
                </c:pt>
                <c:pt idx="565">
                  <c:v>0.49</c:v>
                </c:pt>
                <c:pt idx="566">
                  <c:v>0.51</c:v>
                </c:pt>
                <c:pt idx="567">
                  <c:v>0.53</c:v>
                </c:pt>
                <c:pt idx="568">
                  <c:v>0.56000000000000005</c:v>
                </c:pt>
                <c:pt idx="569">
                  <c:v>0.59</c:v>
                </c:pt>
                <c:pt idx="570">
                  <c:v>0.63</c:v>
                </c:pt>
                <c:pt idx="571">
                  <c:v>0.67</c:v>
                </c:pt>
                <c:pt idx="572">
                  <c:v>0.71</c:v>
                </c:pt>
                <c:pt idx="573">
                  <c:v>0.77</c:v>
                </c:pt>
                <c:pt idx="574">
                  <c:v>0.82</c:v>
                </c:pt>
                <c:pt idx="575">
                  <c:v>0.89</c:v>
                </c:pt>
                <c:pt idx="576">
                  <c:v>0.96</c:v>
                </c:pt>
                <c:pt idx="577">
                  <c:v>1.04</c:v>
                </c:pt>
                <c:pt idx="578">
                  <c:v>1.1100000000000001</c:v>
                </c:pt>
                <c:pt idx="579">
                  <c:v>1.2</c:v>
                </c:pt>
                <c:pt idx="580">
                  <c:v>1.29</c:v>
                </c:pt>
                <c:pt idx="581">
                  <c:v>1.38</c:v>
                </c:pt>
                <c:pt idx="582">
                  <c:v>1.48</c:v>
                </c:pt>
                <c:pt idx="583">
                  <c:v>1.56</c:v>
                </c:pt>
                <c:pt idx="584">
                  <c:v>1.69</c:v>
                </c:pt>
                <c:pt idx="585">
                  <c:v>1.81</c:v>
                </c:pt>
                <c:pt idx="586">
                  <c:v>1.93</c:v>
                </c:pt>
                <c:pt idx="587">
                  <c:v>2.06</c:v>
                </c:pt>
                <c:pt idx="588">
                  <c:v>2.2000000000000002</c:v>
                </c:pt>
                <c:pt idx="589">
                  <c:v>2.34</c:v>
                </c:pt>
                <c:pt idx="590">
                  <c:v>2.4900000000000002</c:v>
                </c:pt>
                <c:pt idx="591">
                  <c:v>2.63</c:v>
                </c:pt>
                <c:pt idx="592">
                  <c:v>2.7</c:v>
                </c:pt>
                <c:pt idx="593">
                  <c:v>2.94</c:v>
                </c:pt>
                <c:pt idx="594">
                  <c:v>3.15</c:v>
                </c:pt>
                <c:pt idx="595">
                  <c:v>3.3</c:v>
                </c:pt>
                <c:pt idx="596">
                  <c:v>3.51</c:v>
                </c:pt>
                <c:pt idx="597">
                  <c:v>3.69</c:v>
                </c:pt>
                <c:pt idx="598">
                  <c:v>3.89</c:v>
                </c:pt>
                <c:pt idx="599">
                  <c:v>4.12</c:v>
                </c:pt>
                <c:pt idx="600">
                  <c:v>4.32</c:v>
                </c:pt>
                <c:pt idx="601">
                  <c:v>4.5599999999999996</c:v>
                </c:pt>
                <c:pt idx="602">
                  <c:v>4.75</c:v>
                </c:pt>
                <c:pt idx="603">
                  <c:v>5.0599999999999996</c:v>
                </c:pt>
                <c:pt idx="604">
                  <c:v>5.27</c:v>
                </c:pt>
                <c:pt idx="605">
                  <c:v>5.53</c:v>
                </c:pt>
                <c:pt idx="606">
                  <c:v>5.79</c:v>
                </c:pt>
                <c:pt idx="607">
                  <c:v>6.12</c:v>
                </c:pt>
                <c:pt idx="608">
                  <c:v>6.38</c:v>
                </c:pt>
                <c:pt idx="609">
                  <c:v>6.59</c:v>
                </c:pt>
                <c:pt idx="610">
                  <c:v>6.89</c:v>
                </c:pt>
                <c:pt idx="611">
                  <c:v>7.16</c:v>
                </c:pt>
                <c:pt idx="612">
                  <c:v>7.41</c:v>
                </c:pt>
                <c:pt idx="613">
                  <c:v>7.63</c:v>
                </c:pt>
                <c:pt idx="614">
                  <c:v>7.84</c:v>
                </c:pt>
                <c:pt idx="615">
                  <c:v>8.02</c:v>
                </c:pt>
                <c:pt idx="616">
                  <c:v>8.11</c:v>
                </c:pt>
                <c:pt idx="617">
                  <c:v>8.17</c:v>
                </c:pt>
                <c:pt idx="618">
                  <c:v>8.19</c:v>
                </c:pt>
                <c:pt idx="619">
                  <c:v>8.16</c:v>
                </c:pt>
                <c:pt idx="620">
                  <c:v>8.09</c:v>
                </c:pt>
                <c:pt idx="621">
                  <c:v>7.94</c:v>
                </c:pt>
                <c:pt idx="622">
                  <c:v>7.58</c:v>
                </c:pt>
                <c:pt idx="623">
                  <c:v>7.37</c:v>
                </c:pt>
                <c:pt idx="624">
                  <c:v>7.08</c:v>
                </c:pt>
                <c:pt idx="625">
                  <c:v>6.76</c:v>
                </c:pt>
                <c:pt idx="626">
                  <c:v>6.54</c:v>
                </c:pt>
                <c:pt idx="627">
                  <c:v>6.24</c:v>
                </c:pt>
                <c:pt idx="628">
                  <c:v>5.98</c:v>
                </c:pt>
                <c:pt idx="629">
                  <c:v>5.7</c:v>
                </c:pt>
                <c:pt idx="630">
                  <c:v>5.42</c:v>
                </c:pt>
                <c:pt idx="631">
                  <c:v>5.14</c:v>
                </c:pt>
                <c:pt idx="632">
                  <c:v>4.84</c:v>
                </c:pt>
                <c:pt idx="633">
                  <c:v>4.62</c:v>
                </c:pt>
                <c:pt idx="634">
                  <c:v>4.3600000000000003</c:v>
                </c:pt>
                <c:pt idx="635">
                  <c:v>4.1100000000000003</c:v>
                </c:pt>
                <c:pt idx="636">
                  <c:v>3.92</c:v>
                </c:pt>
                <c:pt idx="637">
                  <c:v>3.69</c:v>
                </c:pt>
                <c:pt idx="638">
                  <c:v>3.48</c:v>
                </c:pt>
                <c:pt idx="639">
                  <c:v>3.32</c:v>
                </c:pt>
                <c:pt idx="640">
                  <c:v>3.11</c:v>
                </c:pt>
                <c:pt idx="641">
                  <c:v>2.93</c:v>
                </c:pt>
                <c:pt idx="642">
                  <c:v>2.77</c:v>
                </c:pt>
                <c:pt idx="643">
                  <c:v>2.61</c:v>
                </c:pt>
                <c:pt idx="644">
                  <c:v>2.44</c:v>
                </c:pt>
                <c:pt idx="645">
                  <c:v>2.2999999999999998</c:v>
                </c:pt>
                <c:pt idx="646">
                  <c:v>2.16</c:v>
                </c:pt>
                <c:pt idx="647">
                  <c:v>2.02</c:v>
                </c:pt>
                <c:pt idx="648">
                  <c:v>1.9</c:v>
                </c:pt>
                <c:pt idx="649">
                  <c:v>1.79</c:v>
                </c:pt>
                <c:pt idx="650">
                  <c:v>1.66</c:v>
                </c:pt>
                <c:pt idx="651">
                  <c:v>1.55</c:v>
                </c:pt>
                <c:pt idx="652">
                  <c:v>1.45</c:v>
                </c:pt>
                <c:pt idx="653">
                  <c:v>1.37</c:v>
                </c:pt>
                <c:pt idx="654">
                  <c:v>1.28</c:v>
                </c:pt>
                <c:pt idx="655">
                  <c:v>1.19</c:v>
                </c:pt>
                <c:pt idx="656">
                  <c:v>1.1000000000000001</c:v>
                </c:pt>
                <c:pt idx="657">
                  <c:v>1.02</c:v>
                </c:pt>
                <c:pt idx="658">
                  <c:v>0.97</c:v>
                </c:pt>
                <c:pt idx="659">
                  <c:v>0.9</c:v>
                </c:pt>
                <c:pt idx="660">
                  <c:v>0.84</c:v>
                </c:pt>
                <c:pt idx="661">
                  <c:v>0.8</c:v>
                </c:pt>
                <c:pt idx="662">
                  <c:v>0.75</c:v>
                </c:pt>
                <c:pt idx="663">
                  <c:v>0.7</c:v>
                </c:pt>
                <c:pt idx="664">
                  <c:v>0.68</c:v>
                </c:pt>
                <c:pt idx="665">
                  <c:v>0.65</c:v>
                </c:pt>
                <c:pt idx="666">
                  <c:v>0.62</c:v>
                </c:pt>
                <c:pt idx="667">
                  <c:v>0.59</c:v>
                </c:pt>
                <c:pt idx="668">
                  <c:v>0.57999999999999996</c:v>
                </c:pt>
                <c:pt idx="669">
                  <c:v>0.55000000000000004</c:v>
                </c:pt>
                <c:pt idx="670">
                  <c:v>0.53</c:v>
                </c:pt>
                <c:pt idx="671">
                  <c:v>0.51</c:v>
                </c:pt>
                <c:pt idx="672">
                  <c:v>0.5</c:v>
                </c:pt>
                <c:pt idx="673">
                  <c:v>0.48</c:v>
                </c:pt>
                <c:pt idx="674">
                  <c:v>0.46</c:v>
                </c:pt>
                <c:pt idx="675">
                  <c:v>0.44</c:v>
                </c:pt>
                <c:pt idx="676">
                  <c:v>0.42</c:v>
                </c:pt>
                <c:pt idx="677">
                  <c:v>0.4</c:v>
                </c:pt>
                <c:pt idx="678">
                  <c:v>0.38</c:v>
                </c:pt>
                <c:pt idx="679">
                  <c:v>0.36</c:v>
                </c:pt>
                <c:pt idx="680">
                  <c:v>0.34</c:v>
                </c:pt>
                <c:pt idx="681">
                  <c:v>0.32</c:v>
                </c:pt>
                <c:pt idx="682">
                  <c:v>0.3</c:v>
                </c:pt>
                <c:pt idx="683">
                  <c:v>0.28000000000000003</c:v>
                </c:pt>
                <c:pt idx="684">
                  <c:v>0.26</c:v>
                </c:pt>
                <c:pt idx="685">
                  <c:v>0.24</c:v>
                </c:pt>
                <c:pt idx="686">
                  <c:v>0.22</c:v>
                </c:pt>
                <c:pt idx="687">
                  <c:v>0.2</c:v>
                </c:pt>
                <c:pt idx="688">
                  <c:v>0.19</c:v>
                </c:pt>
                <c:pt idx="689">
                  <c:v>0.17</c:v>
                </c:pt>
                <c:pt idx="690">
                  <c:v>0.15</c:v>
                </c:pt>
                <c:pt idx="691">
                  <c:v>0.13</c:v>
                </c:pt>
                <c:pt idx="692">
                  <c:v>0.11</c:v>
                </c:pt>
                <c:pt idx="693">
                  <c:v>0.1</c:v>
                </c:pt>
                <c:pt idx="694">
                  <c:v>0.09</c:v>
                </c:pt>
                <c:pt idx="695">
                  <c:v>0.08</c:v>
                </c:pt>
                <c:pt idx="696">
                  <c:v>7.0000000000000007E-2</c:v>
                </c:pt>
                <c:pt idx="697">
                  <c:v>7.0000000000000007E-2</c:v>
                </c:pt>
                <c:pt idx="698">
                  <c:v>7.0000000000000007E-2</c:v>
                </c:pt>
                <c:pt idx="699">
                  <c:v>0.06</c:v>
                </c:pt>
                <c:pt idx="700">
                  <c:v>0.06</c:v>
                </c:pt>
                <c:pt idx="701">
                  <c:v>0.06</c:v>
                </c:pt>
                <c:pt idx="702">
                  <c:v>0.06</c:v>
                </c:pt>
                <c:pt idx="703">
                  <c:v>0.06</c:v>
                </c:pt>
                <c:pt idx="704">
                  <c:v>0.05</c:v>
                </c:pt>
                <c:pt idx="705">
                  <c:v>0.05</c:v>
                </c:pt>
                <c:pt idx="706">
                  <c:v>0.05</c:v>
                </c:pt>
                <c:pt idx="707">
                  <c:v>0.05</c:v>
                </c:pt>
                <c:pt idx="708">
                  <c:v>0.05</c:v>
                </c:pt>
                <c:pt idx="709">
                  <c:v>0.04</c:v>
                </c:pt>
                <c:pt idx="710">
                  <c:v>0.04</c:v>
                </c:pt>
                <c:pt idx="711">
                  <c:v>0.04</c:v>
                </c:pt>
                <c:pt idx="712">
                  <c:v>0.04</c:v>
                </c:pt>
                <c:pt idx="713">
                  <c:v>0.04</c:v>
                </c:pt>
                <c:pt idx="714">
                  <c:v>0.04</c:v>
                </c:pt>
                <c:pt idx="715">
                  <c:v>0.03</c:v>
                </c:pt>
                <c:pt idx="716">
                  <c:v>0.03</c:v>
                </c:pt>
                <c:pt idx="717">
                  <c:v>0.03</c:v>
                </c:pt>
                <c:pt idx="718">
                  <c:v>0.03</c:v>
                </c:pt>
                <c:pt idx="719">
                  <c:v>0.03</c:v>
                </c:pt>
                <c:pt idx="720">
                  <c:v>0.03</c:v>
                </c:pt>
              </c:numCache>
            </c:numRef>
          </c:val>
          <c:smooth val="0"/>
          <c:extLst>
            <c:ext xmlns:c16="http://schemas.microsoft.com/office/drawing/2014/chart" uri="{C3380CC4-5D6E-409C-BE32-E72D297353CC}">
              <c16:uniqueId val="{00000001-E486-4747-AA3F-C0510E674310}"/>
            </c:ext>
          </c:extLst>
        </c:ser>
        <c:dLbls>
          <c:showLegendKey val="0"/>
          <c:showVal val="0"/>
          <c:showCatName val="0"/>
          <c:showSerName val="0"/>
          <c:showPercent val="0"/>
          <c:showBubbleSize val="0"/>
        </c:dLbls>
        <c:marker val="1"/>
        <c:smooth val="0"/>
        <c:axId val="124955680"/>
        <c:axId val="124962880"/>
      </c:lineChart>
      <c:lineChart>
        <c:grouping val="standard"/>
        <c:varyColors val="0"/>
        <c:ser>
          <c:idx val="2"/>
          <c:order val="2"/>
          <c:tx>
            <c:strRef>
              <c:f>Crankshaft!$Y$3</c:f>
              <c:strCache>
                <c:ptCount val="1"/>
                <c:pt idx="0">
                  <c:v>Piston Position from TDC</c:v>
                </c:pt>
              </c:strCache>
            </c:strRef>
          </c:tx>
          <c:spPr>
            <a:ln w="28575" cap="rnd">
              <a:solidFill>
                <a:schemeClr val="accent3"/>
              </a:solidFill>
              <a:round/>
            </a:ln>
            <a:effectLst/>
          </c:spPr>
          <c:marker>
            <c:symbol val="none"/>
          </c:marker>
          <c:val>
            <c:numRef>
              <c:f>Crankshaft!$Y$6:$Y$726</c:f>
              <c:numCache>
                <c:formatCode>General</c:formatCode>
                <c:ptCount val="721"/>
                <c:pt idx="0">
                  <c:v>0</c:v>
                </c:pt>
                <c:pt idx="1">
                  <c:v>1.1896594034888075E-2</c:v>
                </c:pt>
                <c:pt idx="2">
                  <c:v>4.7578935680608891E-2</c:v>
                </c:pt>
                <c:pt idx="3">
                  <c:v>0.10702470611981263</c:v>
                </c:pt>
                <c:pt idx="4">
                  <c:v>0.19019671586348319</c:v>
                </c:pt>
                <c:pt idx="5">
                  <c:v>0.29704291759047319</c:v>
                </c:pt>
                <c:pt idx="6">
                  <c:v>0.42749642418246636</c:v>
                </c:pt>
                <c:pt idx="7">
                  <c:v>0.58147553201398638</c:v>
                </c:pt>
                <c:pt idx="8">
                  <c:v>0.75888374957405746</c:v>
                </c:pt>
                <c:pt idx="9">
                  <c:v>0.95960983151430201</c:v>
                </c:pt>
                <c:pt idx="10">
                  <c:v>1.1835278182335263</c:v>
                </c:pt>
                <c:pt idx="11">
                  <c:v>1.4304970811293005</c:v>
                </c:pt>
                <c:pt idx="12">
                  <c:v>1.7003623736617512</c:v>
                </c:pt>
                <c:pt idx="13">
                  <c:v>1.9929538883946551</c:v>
                </c:pt>
                <c:pt idx="14">
                  <c:v>2.3080873201952459</c:v>
                </c:pt>
                <c:pt idx="15">
                  <c:v>2.6455639357931826</c:v>
                </c:pt>
                <c:pt idx="16">
                  <c:v>3.0051706499169271</c:v>
                </c:pt>
                <c:pt idx="17">
                  <c:v>3.3866801082432785</c:v>
                </c:pt>
                <c:pt idx="18">
                  <c:v>3.7898507774151993</c:v>
                </c:pt>
                <c:pt idx="19">
                  <c:v>4.2144270424006596</c:v>
                </c:pt>
                <c:pt idx="20">
                  <c:v>4.6601393114830971</c:v>
                </c:pt>
                <c:pt idx="21">
                  <c:v>5.1267041291934987</c:v>
                </c:pt>
                <c:pt idx="22">
                  <c:v>5.6138242975105888</c:v>
                </c:pt>
                <c:pt idx="23">
                  <c:v>6.1211890056753209</c:v>
                </c:pt>
                <c:pt idx="24">
                  <c:v>6.6484739689811612</c:v>
                </c:pt>
                <c:pt idx="25">
                  <c:v>7.1953415769208382</c:v>
                </c:pt>
                <c:pt idx="26">
                  <c:v>7.7614410510860044</c:v>
                </c:pt>
                <c:pt idx="27">
                  <c:v>8.3464086132315494</c:v>
                </c:pt>
                <c:pt idx="28">
                  <c:v>8.9498676639329915</c:v>
                </c:pt>
                <c:pt idx="29">
                  <c:v>9.5714289722780279</c:v>
                </c:pt>
                <c:pt idx="30">
                  <c:v>10.210690877047901</c:v>
                </c:pt>
                <c:pt idx="31">
                  <c:v>10.867239499854547</c:v>
                </c:pt>
                <c:pt idx="32">
                  <c:v>11.54064897071072</c:v>
                </c:pt>
                <c:pt idx="33">
                  <c:v>12.230481666518273</c:v>
                </c:pt>
                <c:pt idx="34">
                  <c:v>12.936288462966377</c:v>
                </c:pt>
                <c:pt idx="35">
                  <c:v>13.657609000335135</c:v>
                </c:pt>
                <c:pt idx="36">
                  <c:v>14.393971963702262</c:v>
                </c:pt>
                <c:pt idx="37">
                  <c:v>15.144895378048279</c:v>
                </c:pt>
                <c:pt idx="38">
                  <c:v>15.909886918752282</c:v>
                </c:pt>
                <c:pt idx="39">
                  <c:v>16.688444237960898</c:v>
                </c:pt>
                <c:pt idx="40">
                  <c:v>17.480055307302429</c:v>
                </c:pt>
                <c:pt idx="41">
                  <c:v>18.284198777401535</c:v>
                </c:pt>
                <c:pt idx="42">
                  <c:v>19.100344354629094</c:v>
                </c:pt>
                <c:pt idx="43">
                  <c:v>19.927953195496727</c:v>
                </c:pt>
                <c:pt idx="44">
                  <c:v>20.766478319074857</c:v>
                </c:pt>
                <c:pt idx="45">
                  <c:v>21.615365037776694</c:v>
                </c:pt>
                <c:pt idx="46">
                  <c:v>22.474051406808442</c:v>
                </c:pt>
                <c:pt idx="47">
                  <c:v>23.341968692538213</c:v>
                </c:pt>
                <c:pt idx="48">
                  <c:v>24.21854185998129</c:v>
                </c:pt>
                <c:pt idx="49">
                  <c:v>25.103190079537569</c:v>
                </c:pt>
                <c:pt idx="50">
                  <c:v>25.995327253049759</c:v>
                </c:pt>
                <c:pt idx="51">
                  <c:v>26.894362559174933</c:v>
                </c:pt>
                <c:pt idx="52">
                  <c:v>27.799701017980293</c:v>
                </c:pt>
                <c:pt idx="53">
                  <c:v>28.710744074584571</c:v>
                </c:pt>
                <c:pt idx="54">
                  <c:v>29.626890201569722</c:v>
                </c:pt>
                <c:pt idx="55">
                  <c:v>30.547535519785008</c:v>
                </c:pt>
                <c:pt idx="56">
                  <c:v>31.472074437055241</c:v>
                </c:pt>
                <c:pt idx="57">
                  <c:v>32.399900304188378</c:v>
                </c:pt>
                <c:pt idx="58">
                  <c:v>33.330406087556689</c:v>
                </c:pt>
                <c:pt idx="59">
                  <c:v>34.262985057397557</c:v>
                </c:pt>
                <c:pt idx="60">
                  <c:v>35.197031490847877</c:v>
                </c:pt>
                <c:pt idx="61">
                  <c:v>36.131941388591301</c:v>
                </c:pt>
                <c:pt idx="62">
                  <c:v>37.067113203857801</c:v>
                </c:pt>
                <c:pt idx="63">
                  <c:v>38.001948582376158</c:v>
                </c:pt>
                <c:pt idx="64">
                  <c:v>38.935853111737444</c:v>
                </c:pt>
                <c:pt idx="65">
                  <c:v>39.868237078488576</c:v>
                </c:pt>
                <c:pt idx="66">
                  <c:v>40.798516231136809</c:v>
                </c:pt>
                <c:pt idx="67">
                  <c:v>41.726112547110588</c:v>
                </c:pt>
                <c:pt idx="68">
                  <c:v>42.650455001594366</c:v>
                </c:pt>
                <c:pt idx="69">
                  <c:v>43.570980336031184</c:v>
                </c:pt>
                <c:pt idx="70">
                  <c:v>44.487133823974482</c:v>
                </c:pt>
                <c:pt idx="71">
                  <c:v>45.398370031865142</c:v>
                </c:pt>
                <c:pt idx="72">
                  <c:v>46.304153572220507</c:v>
                </c:pt>
                <c:pt idx="73">
                  <c:v>47.203959846641993</c:v>
                </c:pt>
                <c:pt idx="74">
                  <c:v>48.097275775987072</c:v>
                </c:pt>
                <c:pt idx="75">
                  <c:v>48.98360051500503</c:v>
                </c:pt>
                <c:pt idx="76">
                  <c:v>49.862446148707832</c:v>
                </c:pt>
                <c:pt idx="77">
                  <c:v>50.733338367740913</c:v>
                </c:pt>
                <c:pt idx="78">
                  <c:v>51.59581712002975</c:v>
                </c:pt>
                <c:pt idx="79">
                  <c:v>52.449437236012976</c:v>
                </c:pt>
                <c:pt idx="80">
                  <c:v>53.293769024828713</c:v>
                </c:pt>
                <c:pt idx="81">
                  <c:v>54.128398838898498</c:v>
                </c:pt>
                <c:pt idx="82">
                  <c:v>54.952929604454944</c:v>
                </c:pt>
                <c:pt idx="83">
                  <c:v>55.766981315680944</c:v>
                </c:pt>
                <c:pt idx="84">
                  <c:v>56.570191490273785</c:v>
                </c:pt>
                <c:pt idx="85">
                  <c:v>57.362215584411402</c:v>
                </c:pt>
                <c:pt idx="86">
                  <c:v>58.142727365284777</c:v>
                </c:pt>
                <c:pt idx="87">
                  <c:v>58.911419239560196</c:v>
                </c:pt>
                <c:pt idx="88">
                  <c:v>59.668002536357619</c:v>
                </c:pt>
                <c:pt idx="89">
                  <c:v>60.412207743561069</c:v>
                </c:pt>
                <c:pt idx="90">
                  <c:v>61.143784696525813</c:v>
                </c:pt>
                <c:pt idx="91">
                  <c:v>61.862502718499329</c:v>
                </c:pt>
                <c:pt idx="92">
                  <c:v>62.568150712335431</c:v>
                </c:pt>
                <c:pt idx="93">
                  <c:v>63.260537203348846</c:v>
                </c:pt>
                <c:pt idx="94">
                  <c:v>63.939490333421581</c:v>
                </c:pt>
                <c:pt idx="95">
                  <c:v>64.604857806741776</c:v>
                </c:pt>
                <c:pt idx="96">
                  <c:v>65.256506787815781</c:v>
                </c:pt>
                <c:pt idx="97">
                  <c:v>65.894323752648731</c:v>
                </c:pt>
                <c:pt idx="98">
                  <c:v>66.518214294236373</c:v>
                </c:pt>
                <c:pt idx="99">
                  <c:v>67.128102883741661</c:v>
                </c:pt>
                <c:pt idx="100">
                  <c:v>67.723932588950632</c:v>
                </c:pt>
                <c:pt idx="101">
                  <c:v>68.30566475180386</c:v>
                </c:pt>
                <c:pt idx="102">
                  <c:v>68.873278626985552</c:v>
                </c:pt>
                <c:pt idx="103">
                  <c:v>69.426770983716082</c:v>
                </c:pt>
                <c:pt idx="104">
                  <c:v>69.966155673040205</c:v>
                </c:pt>
                <c:pt idx="105">
                  <c:v>70.491463163024491</c:v>
                </c:pt>
                <c:pt idx="106">
                  <c:v>71.002740044379706</c:v>
                </c:pt>
                <c:pt idx="107">
                  <c:v>71.500048509101404</c:v>
                </c:pt>
                <c:pt idx="108">
                  <c:v>71.98346580477866</c:v>
                </c:pt>
                <c:pt idx="109">
                  <c:v>72.453083667254859</c:v>
                </c:pt>
                <c:pt idx="110">
                  <c:v>72.909007734337564</c:v>
                </c:pt>
                <c:pt idx="111">
                  <c:v>73.351356943245648</c:v>
                </c:pt>
                <c:pt idx="112">
                  <c:v>73.780262914456657</c:v>
                </c:pt>
                <c:pt idx="113">
                  <c:v>74.19586932456923</c:v>
                </c:pt>
                <c:pt idx="114">
                  <c:v>74.598331270735812</c:v>
                </c:pt>
                <c:pt idx="115">
                  <c:v>74.987814629140701</c:v>
                </c:pt>
                <c:pt idx="116">
                  <c:v>75.36449540990975</c:v>
                </c:pt>
                <c:pt idx="117">
                  <c:v>75.728559110732476</c:v>
                </c:pt>
                <c:pt idx="118">
                  <c:v>76.08020007136534</c:v>
                </c:pt>
                <c:pt idx="119">
                  <c:v>76.419620831061906</c:v>
                </c:pt>
                <c:pt idx="120">
                  <c:v>76.747031490847888</c:v>
                </c:pt>
                <c:pt idx="121">
                  <c:v>77.06264908242305</c:v>
                </c:pt>
                <c:pt idx="122">
                  <c:v>77.366696945336017</c:v>
                </c:pt>
                <c:pt idx="123">
                  <c:v>77.6594041139371</c:v>
                </c:pt>
                <c:pt idx="124">
                  <c:v>77.941004715474293</c:v>
                </c:pt>
                <c:pt idx="125">
                  <c:v>78.211737380556954</c:v>
                </c:pt>
                <c:pt idx="126">
                  <c:v>78.471844667074208</c:v>
                </c:pt>
                <c:pt idx="127">
                  <c:v>78.721572498519748</c:v>
                </c:pt>
                <c:pt idx="128">
                  <c:v>78.961169617542481</c:v>
                </c:pt>
                <c:pt idx="129">
                  <c:v>79.190887055416411</c:v>
                </c:pt>
                <c:pt idx="130">
                  <c:v>79.410977618001169</c:v>
                </c:pt>
                <c:pt idx="131">
                  <c:v>79.621695388648718</c:v>
                </c:pt>
                <c:pt idx="132">
                  <c:v>79.823295248402431</c:v>
                </c:pt>
                <c:pt idx="133">
                  <c:v>80.016032413731836</c:v>
                </c:pt>
                <c:pt idx="134">
                  <c:v>80.20016199195112</c:v>
                </c:pt>
                <c:pt idx="135">
                  <c:v>80.375938554378806</c:v>
                </c:pt>
                <c:pt idx="136">
                  <c:v>80.543615727216775</c:v>
                </c:pt>
                <c:pt idx="137">
                  <c:v>80.703445800049764</c:v>
                </c:pt>
                <c:pt idx="138">
                  <c:v>80.855679351800518</c:v>
                </c:pt>
                <c:pt idx="139">
                  <c:v>81.000564893913918</c:v>
                </c:pt>
                <c:pt idx="140">
                  <c:v>81.13834853048948</c:v>
                </c:pt>
                <c:pt idx="141">
                  <c:v>81.269273635035162</c:v>
                </c:pt>
                <c:pt idx="142">
                  <c:v>81.393580543470875</c:v>
                </c:pt>
                <c:pt idx="143">
                  <c:v>81.511506262978315</c:v>
                </c:pt>
                <c:pt idx="144">
                  <c:v>81.623284196260386</c:v>
                </c:pt>
                <c:pt idx="145">
                  <c:v>81.729143880750371</c:v>
                </c:pt>
                <c:pt idx="146">
                  <c:v>81.82931074229036</c:v>
                </c:pt>
                <c:pt idx="147">
                  <c:v>81.924005862782977</c:v>
                </c:pt>
                <c:pt idx="148">
                  <c:v>82.013445761309697</c:v>
                </c:pt>
                <c:pt idx="149">
                  <c:v>82.097842188200076</c:v>
                </c:pt>
                <c:pt idx="150">
                  <c:v>82.177401931534774</c:v>
                </c:pt>
                <c:pt idx="151">
                  <c:v>82.252326635561786</c:v>
                </c:pt>
                <c:pt idx="152">
                  <c:v>82.322812630509802</c:v>
                </c:pt>
                <c:pt idx="153">
                  <c:v>82.389050773284922</c:v>
                </c:pt>
                <c:pt idx="154">
                  <c:v>82.451226298546786</c:v>
                </c:pt>
                <c:pt idx="155">
                  <c:v>82.509518679666471</c:v>
                </c:pt>
                <c:pt idx="156">
                  <c:v>82.564101499081275</c:v>
                </c:pt>
                <c:pt idx="157">
                  <c:v>82.61514232757311</c:v>
                </c:pt>
                <c:pt idx="158">
                  <c:v>82.662802612010623</c:v>
                </c:pt>
                <c:pt idx="159">
                  <c:v>82.707237571110952</c:v>
                </c:pt>
                <c:pt idx="160">
                  <c:v>82.748596098792092</c:v>
                </c:pt>
                <c:pt idx="161">
                  <c:v>82.787020674703896</c:v>
                </c:pt>
                <c:pt idx="162">
                  <c:v>82.822647281542459</c:v>
                </c:pt>
                <c:pt idx="163">
                  <c:v>82.855605328771503</c:v>
                </c:pt>
                <c:pt idx="164">
                  <c:v>82.886017582391219</c:v>
                </c:pt>
                <c:pt idx="165">
                  <c:v>82.914000100414782</c:v>
                </c:pt>
                <c:pt idx="166">
                  <c:v>82.939662173730554</c:v>
                </c:pt>
                <c:pt idx="167">
                  <c:v>82.963106272047696</c:v>
                </c:pt>
                <c:pt idx="168">
                  <c:v>82.98442799464101</c:v>
                </c:pt>
                <c:pt idx="169">
                  <c:v>83.003716025630169</c:v>
                </c:pt>
                <c:pt idx="170">
                  <c:v>83.021052093548008</c:v>
                </c:pt>
                <c:pt idx="171">
                  <c:v>83.036510934970252</c:v>
                </c:pt>
                <c:pt idx="172">
                  <c:v>83.050160261998542</c:v>
                </c:pt>
                <c:pt idx="173">
                  <c:v>83.062060733407833</c:v>
                </c:pt>
                <c:pt idx="174">
                  <c:v>83.07226592928599</c:v>
                </c:pt>
                <c:pt idx="175">
                  <c:v>83.080822329014538</c:v>
                </c:pt>
                <c:pt idx="176">
                  <c:v>83.087769292454865</c:v>
                </c:pt>
                <c:pt idx="177">
                  <c:v>83.093139044224884</c:v>
                </c:pt>
                <c:pt idx="178">
                  <c:v>83.09695666096745</c:v>
                </c:pt>
                <c:pt idx="179">
                  <c:v>83.099240061530992</c:v>
                </c:pt>
                <c:pt idx="180">
                  <c:v>83.100000000000009</c:v>
                </c:pt>
                <c:pt idx="181">
                  <c:v>83.099240061530992</c:v>
                </c:pt>
                <c:pt idx="182">
                  <c:v>83.09695666096745</c:v>
                </c:pt>
                <c:pt idx="183">
                  <c:v>83.093139044224884</c:v>
                </c:pt>
                <c:pt idx="184">
                  <c:v>83.087769292454865</c:v>
                </c:pt>
                <c:pt idx="185">
                  <c:v>83.080822329014538</c:v>
                </c:pt>
                <c:pt idx="186">
                  <c:v>83.07226592928599</c:v>
                </c:pt>
                <c:pt idx="187">
                  <c:v>83.062060733407833</c:v>
                </c:pt>
                <c:pt idx="188">
                  <c:v>83.050160261998542</c:v>
                </c:pt>
                <c:pt idx="189">
                  <c:v>83.036510934970252</c:v>
                </c:pt>
                <c:pt idx="190">
                  <c:v>83.021052093548036</c:v>
                </c:pt>
                <c:pt idx="191">
                  <c:v>83.003716025630169</c:v>
                </c:pt>
                <c:pt idx="192">
                  <c:v>82.98442799464101</c:v>
                </c:pt>
                <c:pt idx="193">
                  <c:v>82.963106272047725</c:v>
                </c:pt>
                <c:pt idx="194">
                  <c:v>82.939662173730554</c:v>
                </c:pt>
                <c:pt idx="195">
                  <c:v>82.914000100414754</c:v>
                </c:pt>
                <c:pt idx="196">
                  <c:v>82.886017582391219</c:v>
                </c:pt>
                <c:pt idx="197">
                  <c:v>82.855605328771503</c:v>
                </c:pt>
                <c:pt idx="198">
                  <c:v>82.822647281542459</c:v>
                </c:pt>
                <c:pt idx="199">
                  <c:v>82.787020674703896</c:v>
                </c:pt>
                <c:pt idx="200">
                  <c:v>82.748596098792092</c:v>
                </c:pt>
                <c:pt idx="201">
                  <c:v>82.707237571110952</c:v>
                </c:pt>
                <c:pt idx="202">
                  <c:v>82.662802612010623</c:v>
                </c:pt>
                <c:pt idx="203">
                  <c:v>82.61514232757311</c:v>
                </c:pt>
                <c:pt idx="204">
                  <c:v>82.564101499081275</c:v>
                </c:pt>
                <c:pt idx="205">
                  <c:v>82.509518679666471</c:v>
                </c:pt>
                <c:pt idx="206">
                  <c:v>82.451226298546786</c:v>
                </c:pt>
                <c:pt idx="207">
                  <c:v>82.389050773284922</c:v>
                </c:pt>
                <c:pt idx="208">
                  <c:v>82.322812630509802</c:v>
                </c:pt>
                <c:pt idx="209">
                  <c:v>82.252326635561815</c:v>
                </c:pt>
                <c:pt idx="210">
                  <c:v>82.177401931534746</c:v>
                </c:pt>
                <c:pt idx="211">
                  <c:v>82.097842188200076</c:v>
                </c:pt>
                <c:pt idx="212">
                  <c:v>82.013445761309697</c:v>
                </c:pt>
                <c:pt idx="213">
                  <c:v>81.924005862782977</c:v>
                </c:pt>
                <c:pt idx="214">
                  <c:v>81.829310742290332</c:v>
                </c:pt>
                <c:pt idx="215">
                  <c:v>81.729143880750371</c:v>
                </c:pt>
                <c:pt idx="216">
                  <c:v>81.623284196260386</c:v>
                </c:pt>
                <c:pt idx="217">
                  <c:v>81.511506262978315</c:v>
                </c:pt>
                <c:pt idx="218">
                  <c:v>81.393580543470875</c:v>
                </c:pt>
                <c:pt idx="219">
                  <c:v>81.269273635035162</c:v>
                </c:pt>
                <c:pt idx="220">
                  <c:v>81.13834853048948</c:v>
                </c:pt>
                <c:pt idx="221">
                  <c:v>81.000564893913889</c:v>
                </c:pt>
                <c:pt idx="222">
                  <c:v>80.855679351800546</c:v>
                </c:pt>
                <c:pt idx="223">
                  <c:v>80.703445800049764</c:v>
                </c:pt>
                <c:pt idx="224">
                  <c:v>80.543615727216775</c:v>
                </c:pt>
                <c:pt idx="225">
                  <c:v>80.375938554378806</c:v>
                </c:pt>
                <c:pt idx="226">
                  <c:v>80.20016199195112</c:v>
                </c:pt>
                <c:pt idx="227">
                  <c:v>80.016032413731836</c:v>
                </c:pt>
                <c:pt idx="228">
                  <c:v>79.823295248402431</c:v>
                </c:pt>
                <c:pt idx="229">
                  <c:v>79.621695388648718</c:v>
                </c:pt>
                <c:pt idx="230">
                  <c:v>79.410977618001169</c:v>
                </c:pt>
                <c:pt idx="231">
                  <c:v>79.190887055416439</c:v>
                </c:pt>
                <c:pt idx="232">
                  <c:v>78.961169617542481</c:v>
                </c:pt>
                <c:pt idx="233">
                  <c:v>78.721572498519777</c:v>
                </c:pt>
                <c:pt idx="234">
                  <c:v>78.471844667074208</c:v>
                </c:pt>
                <c:pt idx="235">
                  <c:v>78.211737380556983</c:v>
                </c:pt>
                <c:pt idx="236">
                  <c:v>77.941004715474321</c:v>
                </c:pt>
                <c:pt idx="237">
                  <c:v>77.6594041139371</c:v>
                </c:pt>
                <c:pt idx="238">
                  <c:v>77.366696945336017</c:v>
                </c:pt>
                <c:pt idx="239">
                  <c:v>77.06264908242305</c:v>
                </c:pt>
                <c:pt idx="240">
                  <c:v>76.747031490847917</c:v>
                </c:pt>
                <c:pt idx="241">
                  <c:v>76.419620831061906</c:v>
                </c:pt>
                <c:pt idx="242">
                  <c:v>76.080200071365311</c:v>
                </c:pt>
                <c:pt idx="243">
                  <c:v>75.728559110732505</c:v>
                </c:pt>
                <c:pt idx="244">
                  <c:v>75.364495409909779</c:v>
                </c:pt>
                <c:pt idx="245">
                  <c:v>74.987814629140701</c:v>
                </c:pt>
                <c:pt idx="246">
                  <c:v>74.598331270735812</c:v>
                </c:pt>
                <c:pt idx="247">
                  <c:v>74.19586932456923</c:v>
                </c:pt>
                <c:pt idx="248">
                  <c:v>73.780262914456657</c:v>
                </c:pt>
                <c:pt idx="249">
                  <c:v>73.351356943245676</c:v>
                </c:pt>
                <c:pt idx="250">
                  <c:v>72.909007734337564</c:v>
                </c:pt>
                <c:pt idx="251">
                  <c:v>72.453083667254859</c:v>
                </c:pt>
                <c:pt idx="252">
                  <c:v>71.983465804778632</c:v>
                </c:pt>
                <c:pt idx="253">
                  <c:v>71.500048509101404</c:v>
                </c:pt>
                <c:pt idx="254">
                  <c:v>71.002740044379678</c:v>
                </c:pt>
                <c:pt idx="255">
                  <c:v>70.491463163024491</c:v>
                </c:pt>
                <c:pt idx="256">
                  <c:v>69.966155673040205</c:v>
                </c:pt>
                <c:pt idx="257">
                  <c:v>69.426770983716082</c:v>
                </c:pt>
                <c:pt idx="258">
                  <c:v>68.873278626985552</c:v>
                </c:pt>
                <c:pt idx="259">
                  <c:v>68.30566475180386</c:v>
                </c:pt>
                <c:pt idx="260">
                  <c:v>67.723932588950632</c:v>
                </c:pt>
                <c:pt idx="261">
                  <c:v>67.12810288374169</c:v>
                </c:pt>
                <c:pt idx="262">
                  <c:v>66.518214294236401</c:v>
                </c:pt>
                <c:pt idx="263">
                  <c:v>65.894323752648731</c:v>
                </c:pt>
                <c:pt idx="264">
                  <c:v>65.256506787815809</c:v>
                </c:pt>
                <c:pt idx="265">
                  <c:v>64.604857806741776</c:v>
                </c:pt>
                <c:pt idx="266">
                  <c:v>63.93949033342161</c:v>
                </c:pt>
                <c:pt idx="267">
                  <c:v>63.260537203348868</c:v>
                </c:pt>
                <c:pt idx="268">
                  <c:v>62.568150712335431</c:v>
                </c:pt>
                <c:pt idx="269">
                  <c:v>61.862502718499329</c:v>
                </c:pt>
                <c:pt idx="270">
                  <c:v>61.143784696525842</c:v>
                </c:pt>
                <c:pt idx="271">
                  <c:v>60.412207743561069</c:v>
                </c:pt>
                <c:pt idx="272">
                  <c:v>59.668002536357598</c:v>
                </c:pt>
                <c:pt idx="273">
                  <c:v>58.911419239560196</c:v>
                </c:pt>
                <c:pt idx="274">
                  <c:v>58.142727365284777</c:v>
                </c:pt>
                <c:pt idx="275">
                  <c:v>57.362215584411402</c:v>
                </c:pt>
                <c:pt idx="276">
                  <c:v>56.570191490273814</c:v>
                </c:pt>
                <c:pt idx="277">
                  <c:v>55.766981315680944</c:v>
                </c:pt>
                <c:pt idx="278">
                  <c:v>54.952929604454944</c:v>
                </c:pt>
                <c:pt idx="279">
                  <c:v>54.128398838898498</c:v>
                </c:pt>
                <c:pt idx="280">
                  <c:v>53.293769024828713</c:v>
                </c:pt>
                <c:pt idx="281">
                  <c:v>52.449437236012976</c:v>
                </c:pt>
                <c:pt idx="282">
                  <c:v>51.59581712002975</c:v>
                </c:pt>
                <c:pt idx="283">
                  <c:v>50.733338367740913</c:v>
                </c:pt>
                <c:pt idx="284">
                  <c:v>49.862446148707832</c:v>
                </c:pt>
                <c:pt idx="285">
                  <c:v>48.98360051500503</c:v>
                </c:pt>
                <c:pt idx="286">
                  <c:v>48.097275775987072</c:v>
                </c:pt>
                <c:pt idx="287">
                  <c:v>47.203959846641993</c:v>
                </c:pt>
                <c:pt idx="288">
                  <c:v>46.304153572220535</c:v>
                </c:pt>
                <c:pt idx="289">
                  <c:v>45.39837003186517</c:v>
                </c:pt>
                <c:pt idx="290">
                  <c:v>44.487133823974482</c:v>
                </c:pt>
                <c:pt idx="291">
                  <c:v>43.570980336031184</c:v>
                </c:pt>
                <c:pt idx="292">
                  <c:v>42.650455001594366</c:v>
                </c:pt>
                <c:pt idx="293">
                  <c:v>41.726112547110617</c:v>
                </c:pt>
                <c:pt idx="294">
                  <c:v>40.798516231136837</c:v>
                </c:pt>
                <c:pt idx="295">
                  <c:v>39.868237078488576</c:v>
                </c:pt>
                <c:pt idx="296">
                  <c:v>38.935853111737444</c:v>
                </c:pt>
                <c:pt idx="297">
                  <c:v>38.001948582376158</c:v>
                </c:pt>
                <c:pt idx="298">
                  <c:v>37.067113203857829</c:v>
                </c:pt>
                <c:pt idx="299">
                  <c:v>36.131941388591301</c:v>
                </c:pt>
                <c:pt idx="300">
                  <c:v>35.197031490847877</c:v>
                </c:pt>
                <c:pt idx="301">
                  <c:v>34.262985057397557</c:v>
                </c:pt>
                <c:pt idx="302">
                  <c:v>33.330406087556689</c:v>
                </c:pt>
                <c:pt idx="303">
                  <c:v>32.399900304188378</c:v>
                </c:pt>
                <c:pt idx="304">
                  <c:v>31.472074437055241</c:v>
                </c:pt>
                <c:pt idx="305">
                  <c:v>30.547535519785036</c:v>
                </c:pt>
                <c:pt idx="306">
                  <c:v>29.626890201569722</c:v>
                </c:pt>
                <c:pt idx="307">
                  <c:v>28.7107440745846</c:v>
                </c:pt>
                <c:pt idx="308">
                  <c:v>27.799701017980293</c:v>
                </c:pt>
                <c:pt idx="309">
                  <c:v>26.894362559174933</c:v>
                </c:pt>
                <c:pt idx="310">
                  <c:v>25.995327253049759</c:v>
                </c:pt>
                <c:pt idx="311">
                  <c:v>25.103190079537622</c:v>
                </c:pt>
                <c:pt idx="312">
                  <c:v>24.218541859981347</c:v>
                </c:pt>
                <c:pt idx="313">
                  <c:v>23.341968692538213</c:v>
                </c:pt>
                <c:pt idx="314">
                  <c:v>22.474051406808442</c:v>
                </c:pt>
                <c:pt idx="315">
                  <c:v>21.615365037776723</c:v>
                </c:pt>
                <c:pt idx="316">
                  <c:v>20.76647831907491</c:v>
                </c:pt>
                <c:pt idx="317">
                  <c:v>19.927953195496674</c:v>
                </c:pt>
                <c:pt idx="318">
                  <c:v>19.100344354629094</c:v>
                </c:pt>
                <c:pt idx="319">
                  <c:v>18.284198777401535</c:v>
                </c:pt>
                <c:pt idx="320">
                  <c:v>17.480055307302429</c:v>
                </c:pt>
                <c:pt idx="321">
                  <c:v>16.688444237960898</c:v>
                </c:pt>
                <c:pt idx="322">
                  <c:v>15.909886918752282</c:v>
                </c:pt>
                <c:pt idx="323">
                  <c:v>15.144895378048279</c:v>
                </c:pt>
                <c:pt idx="324">
                  <c:v>14.393971963702262</c:v>
                </c:pt>
                <c:pt idx="325">
                  <c:v>13.657609000335135</c:v>
                </c:pt>
                <c:pt idx="326">
                  <c:v>12.936288462966349</c:v>
                </c:pt>
                <c:pt idx="327">
                  <c:v>12.230481666518273</c:v>
                </c:pt>
                <c:pt idx="328">
                  <c:v>11.54064897071072</c:v>
                </c:pt>
                <c:pt idx="329">
                  <c:v>10.867239499854547</c:v>
                </c:pt>
                <c:pt idx="330">
                  <c:v>10.210690877047929</c:v>
                </c:pt>
                <c:pt idx="331">
                  <c:v>9.5714289722780279</c:v>
                </c:pt>
                <c:pt idx="332">
                  <c:v>8.9498676639329915</c:v>
                </c:pt>
                <c:pt idx="333">
                  <c:v>8.346408613231576</c:v>
                </c:pt>
                <c:pt idx="334">
                  <c:v>7.7614410510860044</c:v>
                </c:pt>
                <c:pt idx="335">
                  <c:v>7.1953415769208382</c:v>
                </c:pt>
                <c:pt idx="336">
                  <c:v>6.6484739689811336</c:v>
                </c:pt>
                <c:pt idx="337">
                  <c:v>6.1211890056753209</c:v>
                </c:pt>
                <c:pt idx="338">
                  <c:v>5.6138242975105888</c:v>
                </c:pt>
                <c:pt idx="339">
                  <c:v>5.1267041291934987</c:v>
                </c:pt>
                <c:pt idx="340">
                  <c:v>4.6601393114830971</c:v>
                </c:pt>
                <c:pt idx="341">
                  <c:v>4.2144270424006596</c:v>
                </c:pt>
                <c:pt idx="342">
                  <c:v>3.7898507774151993</c:v>
                </c:pt>
                <c:pt idx="343">
                  <c:v>3.3866801082432785</c:v>
                </c:pt>
                <c:pt idx="344">
                  <c:v>3.0051706499169271</c:v>
                </c:pt>
                <c:pt idx="345">
                  <c:v>2.6455639357931826</c:v>
                </c:pt>
                <c:pt idx="346">
                  <c:v>2.3080873201952459</c:v>
                </c:pt>
                <c:pt idx="347">
                  <c:v>1.9929538883946551</c:v>
                </c:pt>
                <c:pt idx="348">
                  <c:v>1.700362373661779</c:v>
                </c:pt>
                <c:pt idx="349">
                  <c:v>1.4304970811293005</c:v>
                </c:pt>
                <c:pt idx="350">
                  <c:v>1.1835278182335263</c:v>
                </c:pt>
                <c:pt idx="351">
                  <c:v>0.95960983151430201</c:v>
                </c:pt>
                <c:pt idx="352">
                  <c:v>0.75888374957408522</c:v>
                </c:pt>
                <c:pt idx="353">
                  <c:v>0.58147553201395863</c:v>
                </c:pt>
                <c:pt idx="354">
                  <c:v>0.42749642418246636</c:v>
                </c:pt>
                <c:pt idx="355">
                  <c:v>0.29704291759047319</c:v>
                </c:pt>
                <c:pt idx="356">
                  <c:v>0.19019671586348319</c:v>
                </c:pt>
                <c:pt idx="357">
                  <c:v>0.10702470611981263</c:v>
                </c:pt>
                <c:pt idx="358">
                  <c:v>4.7578935680608891E-2</c:v>
                </c:pt>
                <c:pt idx="359">
                  <c:v>1.1896594034888075E-2</c:v>
                </c:pt>
                <c:pt idx="360">
                  <c:v>0</c:v>
                </c:pt>
                <c:pt idx="361">
                  <c:v>1.1896594034888075E-2</c:v>
                </c:pt>
                <c:pt idx="362">
                  <c:v>4.7578935680608891E-2</c:v>
                </c:pt>
                <c:pt idx="363">
                  <c:v>0.10702470611981263</c:v>
                </c:pt>
                <c:pt idx="364">
                  <c:v>0.19019671586348319</c:v>
                </c:pt>
                <c:pt idx="365">
                  <c:v>0.29704291759047319</c:v>
                </c:pt>
                <c:pt idx="366">
                  <c:v>0.42749642418246636</c:v>
                </c:pt>
                <c:pt idx="367">
                  <c:v>0.58147553201398638</c:v>
                </c:pt>
                <c:pt idx="368">
                  <c:v>0.75888374957405746</c:v>
                </c:pt>
                <c:pt idx="369">
                  <c:v>0.95960983151430201</c:v>
                </c:pt>
                <c:pt idx="370">
                  <c:v>1.1835278182335263</c:v>
                </c:pt>
                <c:pt idx="371">
                  <c:v>1.4304970811293005</c:v>
                </c:pt>
                <c:pt idx="372">
                  <c:v>1.700362373661779</c:v>
                </c:pt>
                <c:pt idx="373">
                  <c:v>1.9929538883946551</c:v>
                </c:pt>
                <c:pt idx="374">
                  <c:v>2.3080873201952459</c:v>
                </c:pt>
                <c:pt idx="375">
                  <c:v>2.6455639357931826</c:v>
                </c:pt>
                <c:pt idx="376">
                  <c:v>3.0051706499169271</c:v>
                </c:pt>
                <c:pt idx="377">
                  <c:v>3.3866801082432509</c:v>
                </c:pt>
                <c:pt idx="378">
                  <c:v>3.7898507774151993</c:v>
                </c:pt>
                <c:pt idx="379">
                  <c:v>4.2144270424006596</c:v>
                </c:pt>
                <c:pt idx="380">
                  <c:v>4.6601393114831247</c:v>
                </c:pt>
                <c:pt idx="381">
                  <c:v>5.1267041291934987</c:v>
                </c:pt>
                <c:pt idx="382">
                  <c:v>5.6138242975105888</c:v>
                </c:pt>
                <c:pt idx="383">
                  <c:v>6.1211890056753209</c:v>
                </c:pt>
                <c:pt idx="384">
                  <c:v>6.6484739689811612</c:v>
                </c:pt>
                <c:pt idx="385">
                  <c:v>7.1953415769208382</c:v>
                </c:pt>
                <c:pt idx="386">
                  <c:v>7.7614410510860044</c:v>
                </c:pt>
                <c:pt idx="387">
                  <c:v>8.3464086132315494</c:v>
                </c:pt>
                <c:pt idx="388">
                  <c:v>8.9498676639329648</c:v>
                </c:pt>
                <c:pt idx="389">
                  <c:v>9.5714289722780279</c:v>
                </c:pt>
                <c:pt idx="390">
                  <c:v>10.210690877047901</c:v>
                </c:pt>
                <c:pt idx="391">
                  <c:v>10.867239499854547</c:v>
                </c:pt>
                <c:pt idx="392">
                  <c:v>11.540648970710665</c:v>
                </c:pt>
                <c:pt idx="393">
                  <c:v>12.230481666518273</c:v>
                </c:pt>
                <c:pt idx="394">
                  <c:v>12.936288462966377</c:v>
                </c:pt>
                <c:pt idx="395">
                  <c:v>13.657609000335135</c:v>
                </c:pt>
                <c:pt idx="396">
                  <c:v>14.393971963702262</c:v>
                </c:pt>
                <c:pt idx="397">
                  <c:v>15.14489537804825</c:v>
                </c:pt>
                <c:pt idx="398">
                  <c:v>15.909886918752308</c:v>
                </c:pt>
                <c:pt idx="399">
                  <c:v>16.688444237960898</c:v>
                </c:pt>
                <c:pt idx="400">
                  <c:v>17.480055307302401</c:v>
                </c:pt>
                <c:pt idx="401">
                  <c:v>18.284198777401507</c:v>
                </c:pt>
                <c:pt idx="402">
                  <c:v>19.100344354629094</c:v>
                </c:pt>
                <c:pt idx="403">
                  <c:v>19.927953195496727</c:v>
                </c:pt>
                <c:pt idx="404">
                  <c:v>20.766478319074857</c:v>
                </c:pt>
                <c:pt idx="405">
                  <c:v>21.615365037776694</c:v>
                </c:pt>
                <c:pt idx="406">
                  <c:v>22.474051406808414</c:v>
                </c:pt>
                <c:pt idx="407">
                  <c:v>23.341968692538238</c:v>
                </c:pt>
                <c:pt idx="408">
                  <c:v>24.21854185998129</c:v>
                </c:pt>
                <c:pt idx="409">
                  <c:v>25.103190079537569</c:v>
                </c:pt>
                <c:pt idx="410">
                  <c:v>25.995327253049759</c:v>
                </c:pt>
                <c:pt idx="411">
                  <c:v>26.894362559174933</c:v>
                </c:pt>
                <c:pt idx="412">
                  <c:v>27.799701017980293</c:v>
                </c:pt>
                <c:pt idx="413">
                  <c:v>28.710744074584571</c:v>
                </c:pt>
                <c:pt idx="414">
                  <c:v>29.626890201569665</c:v>
                </c:pt>
                <c:pt idx="415">
                  <c:v>30.547535519785008</c:v>
                </c:pt>
                <c:pt idx="416">
                  <c:v>31.472074437055269</c:v>
                </c:pt>
                <c:pt idx="417">
                  <c:v>32.399900304188378</c:v>
                </c:pt>
                <c:pt idx="418">
                  <c:v>33.330406087556661</c:v>
                </c:pt>
                <c:pt idx="419">
                  <c:v>34.262985057397529</c:v>
                </c:pt>
                <c:pt idx="420">
                  <c:v>35.197031490847905</c:v>
                </c:pt>
                <c:pt idx="421">
                  <c:v>36.131941388591301</c:v>
                </c:pt>
                <c:pt idx="422">
                  <c:v>37.067113203857801</c:v>
                </c:pt>
                <c:pt idx="423">
                  <c:v>38.001948582376158</c:v>
                </c:pt>
                <c:pt idx="424">
                  <c:v>38.935853111737387</c:v>
                </c:pt>
                <c:pt idx="425">
                  <c:v>39.868237078488576</c:v>
                </c:pt>
                <c:pt idx="426">
                  <c:v>40.798516231136809</c:v>
                </c:pt>
                <c:pt idx="427">
                  <c:v>41.726112547110588</c:v>
                </c:pt>
                <c:pt idx="428">
                  <c:v>42.650455001594338</c:v>
                </c:pt>
                <c:pt idx="429">
                  <c:v>43.570980336031212</c:v>
                </c:pt>
                <c:pt idx="430">
                  <c:v>44.48713382397451</c:v>
                </c:pt>
                <c:pt idx="431">
                  <c:v>45.398370031865142</c:v>
                </c:pt>
                <c:pt idx="432">
                  <c:v>46.304153572220507</c:v>
                </c:pt>
                <c:pt idx="433">
                  <c:v>47.203959846641972</c:v>
                </c:pt>
                <c:pt idx="434">
                  <c:v>48.097275775987072</c:v>
                </c:pt>
                <c:pt idx="435">
                  <c:v>48.98360051500503</c:v>
                </c:pt>
                <c:pt idx="436">
                  <c:v>49.862446148707804</c:v>
                </c:pt>
                <c:pt idx="437">
                  <c:v>50.733338367740885</c:v>
                </c:pt>
                <c:pt idx="438">
                  <c:v>51.59581712002975</c:v>
                </c:pt>
                <c:pt idx="439">
                  <c:v>52.449437236012976</c:v>
                </c:pt>
                <c:pt idx="440">
                  <c:v>53.293769024828713</c:v>
                </c:pt>
                <c:pt idx="441">
                  <c:v>54.12839883889847</c:v>
                </c:pt>
                <c:pt idx="442">
                  <c:v>54.952929604454916</c:v>
                </c:pt>
                <c:pt idx="443">
                  <c:v>55.766981315681001</c:v>
                </c:pt>
                <c:pt idx="444">
                  <c:v>56.570191490273785</c:v>
                </c:pt>
                <c:pt idx="445">
                  <c:v>57.362215584411373</c:v>
                </c:pt>
                <c:pt idx="446">
                  <c:v>58.142727365284749</c:v>
                </c:pt>
                <c:pt idx="447">
                  <c:v>58.911419239560225</c:v>
                </c:pt>
                <c:pt idx="448">
                  <c:v>59.668002536357619</c:v>
                </c:pt>
                <c:pt idx="449">
                  <c:v>60.412207743561069</c:v>
                </c:pt>
                <c:pt idx="450">
                  <c:v>61.143784696525813</c:v>
                </c:pt>
                <c:pt idx="451">
                  <c:v>61.8625027184993</c:v>
                </c:pt>
                <c:pt idx="452">
                  <c:v>62.568150712335459</c:v>
                </c:pt>
                <c:pt idx="453">
                  <c:v>63.260537203348846</c:v>
                </c:pt>
                <c:pt idx="454">
                  <c:v>63.939490333421581</c:v>
                </c:pt>
                <c:pt idx="455">
                  <c:v>64.604857806741776</c:v>
                </c:pt>
                <c:pt idx="456">
                  <c:v>65.256506787815781</c:v>
                </c:pt>
                <c:pt idx="457">
                  <c:v>65.894323752648702</c:v>
                </c:pt>
                <c:pt idx="458">
                  <c:v>66.518214294236373</c:v>
                </c:pt>
                <c:pt idx="459">
                  <c:v>67.128102883741718</c:v>
                </c:pt>
                <c:pt idx="460">
                  <c:v>67.723932588950603</c:v>
                </c:pt>
                <c:pt idx="461">
                  <c:v>68.305664751803889</c:v>
                </c:pt>
                <c:pt idx="462">
                  <c:v>68.873278626985496</c:v>
                </c:pt>
                <c:pt idx="463">
                  <c:v>69.426770983716082</c:v>
                </c:pt>
                <c:pt idx="464">
                  <c:v>69.966155673040205</c:v>
                </c:pt>
                <c:pt idx="465">
                  <c:v>70.491463163024463</c:v>
                </c:pt>
                <c:pt idx="466">
                  <c:v>71.002740044379706</c:v>
                </c:pt>
                <c:pt idx="467">
                  <c:v>71.500048509101362</c:v>
                </c:pt>
                <c:pt idx="468">
                  <c:v>71.98346580477866</c:v>
                </c:pt>
                <c:pt idx="469">
                  <c:v>72.453083667254887</c:v>
                </c:pt>
                <c:pt idx="470">
                  <c:v>72.909007734337536</c:v>
                </c:pt>
                <c:pt idx="471">
                  <c:v>73.351356943245648</c:v>
                </c:pt>
                <c:pt idx="472">
                  <c:v>73.780262914456657</c:v>
                </c:pt>
                <c:pt idx="473">
                  <c:v>74.19586932456923</c:v>
                </c:pt>
                <c:pt idx="474">
                  <c:v>74.598331270735812</c:v>
                </c:pt>
                <c:pt idx="475">
                  <c:v>74.987814629140672</c:v>
                </c:pt>
                <c:pt idx="476">
                  <c:v>75.364495409909779</c:v>
                </c:pt>
                <c:pt idx="477">
                  <c:v>75.728559110732505</c:v>
                </c:pt>
                <c:pt idx="478">
                  <c:v>76.08020007136534</c:v>
                </c:pt>
                <c:pt idx="479">
                  <c:v>76.419620831061934</c:v>
                </c:pt>
                <c:pt idx="480">
                  <c:v>76.747031490847888</c:v>
                </c:pt>
                <c:pt idx="481">
                  <c:v>77.062649082423079</c:v>
                </c:pt>
                <c:pt idx="482">
                  <c:v>77.366696945335988</c:v>
                </c:pt>
                <c:pt idx="483">
                  <c:v>77.6594041139371</c:v>
                </c:pt>
                <c:pt idx="484">
                  <c:v>77.941004715474321</c:v>
                </c:pt>
                <c:pt idx="485">
                  <c:v>78.211737380556954</c:v>
                </c:pt>
                <c:pt idx="486">
                  <c:v>78.471844667074208</c:v>
                </c:pt>
                <c:pt idx="487">
                  <c:v>78.721572498519748</c:v>
                </c:pt>
                <c:pt idx="488">
                  <c:v>78.961169617542453</c:v>
                </c:pt>
                <c:pt idx="489">
                  <c:v>79.190887055416411</c:v>
                </c:pt>
                <c:pt idx="490">
                  <c:v>79.410977618001169</c:v>
                </c:pt>
                <c:pt idx="491">
                  <c:v>79.621695388648746</c:v>
                </c:pt>
                <c:pt idx="492">
                  <c:v>79.823295248402431</c:v>
                </c:pt>
                <c:pt idx="493">
                  <c:v>80.016032413731807</c:v>
                </c:pt>
                <c:pt idx="494">
                  <c:v>80.20016199195112</c:v>
                </c:pt>
                <c:pt idx="495">
                  <c:v>80.375938554378806</c:v>
                </c:pt>
                <c:pt idx="496">
                  <c:v>80.543615727216803</c:v>
                </c:pt>
                <c:pt idx="497">
                  <c:v>80.703445800049764</c:v>
                </c:pt>
                <c:pt idx="498">
                  <c:v>80.855679351800518</c:v>
                </c:pt>
                <c:pt idx="499">
                  <c:v>81.000564893913861</c:v>
                </c:pt>
                <c:pt idx="500">
                  <c:v>81.138348530489509</c:v>
                </c:pt>
                <c:pt idx="501">
                  <c:v>81.269273635035134</c:v>
                </c:pt>
                <c:pt idx="502">
                  <c:v>81.393580543470875</c:v>
                </c:pt>
                <c:pt idx="503">
                  <c:v>81.511506262978315</c:v>
                </c:pt>
                <c:pt idx="504">
                  <c:v>81.623284196260357</c:v>
                </c:pt>
                <c:pt idx="505">
                  <c:v>81.729143880750371</c:v>
                </c:pt>
                <c:pt idx="506">
                  <c:v>81.829310742290303</c:v>
                </c:pt>
                <c:pt idx="507">
                  <c:v>81.924005862782977</c:v>
                </c:pt>
                <c:pt idx="508">
                  <c:v>82.013445761309669</c:v>
                </c:pt>
                <c:pt idx="509">
                  <c:v>82.097842188200076</c:v>
                </c:pt>
                <c:pt idx="510">
                  <c:v>82.177401931534774</c:v>
                </c:pt>
                <c:pt idx="511">
                  <c:v>82.252326635561786</c:v>
                </c:pt>
                <c:pt idx="512">
                  <c:v>82.322812630509802</c:v>
                </c:pt>
                <c:pt idx="513">
                  <c:v>82.389050773284922</c:v>
                </c:pt>
                <c:pt idx="514">
                  <c:v>82.451226298546786</c:v>
                </c:pt>
                <c:pt idx="515">
                  <c:v>82.509518679666471</c:v>
                </c:pt>
                <c:pt idx="516">
                  <c:v>82.564101499081275</c:v>
                </c:pt>
                <c:pt idx="517">
                  <c:v>82.615142327573082</c:v>
                </c:pt>
                <c:pt idx="518">
                  <c:v>82.662802612010623</c:v>
                </c:pt>
                <c:pt idx="519">
                  <c:v>82.707237571110952</c:v>
                </c:pt>
                <c:pt idx="520">
                  <c:v>82.748596098792092</c:v>
                </c:pt>
                <c:pt idx="521">
                  <c:v>82.787020674703896</c:v>
                </c:pt>
                <c:pt idx="522">
                  <c:v>82.822647281542487</c:v>
                </c:pt>
                <c:pt idx="523">
                  <c:v>82.855605328771503</c:v>
                </c:pt>
                <c:pt idx="524">
                  <c:v>82.886017582391219</c:v>
                </c:pt>
                <c:pt idx="525">
                  <c:v>82.914000100414754</c:v>
                </c:pt>
                <c:pt idx="526">
                  <c:v>82.939662173730554</c:v>
                </c:pt>
                <c:pt idx="527">
                  <c:v>82.963106272047696</c:v>
                </c:pt>
                <c:pt idx="528">
                  <c:v>82.98442799464101</c:v>
                </c:pt>
                <c:pt idx="529">
                  <c:v>83.003716025630141</c:v>
                </c:pt>
                <c:pt idx="530">
                  <c:v>83.021052093548036</c:v>
                </c:pt>
                <c:pt idx="531">
                  <c:v>83.036510934970252</c:v>
                </c:pt>
                <c:pt idx="532">
                  <c:v>83.05016026199857</c:v>
                </c:pt>
                <c:pt idx="533">
                  <c:v>83.062060733407833</c:v>
                </c:pt>
                <c:pt idx="534">
                  <c:v>83.07226592928599</c:v>
                </c:pt>
                <c:pt idx="535">
                  <c:v>83.080822329014538</c:v>
                </c:pt>
                <c:pt idx="536">
                  <c:v>83.087769292454894</c:v>
                </c:pt>
                <c:pt idx="537">
                  <c:v>83.093139044224884</c:v>
                </c:pt>
                <c:pt idx="538">
                  <c:v>83.09695666096745</c:v>
                </c:pt>
                <c:pt idx="539">
                  <c:v>83.099240061530992</c:v>
                </c:pt>
                <c:pt idx="540">
                  <c:v>83.100000000000009</c:v>
                </c:pt>
                <c:pt idx="541">
                  <c:v>83.099240061530992</c:v>
                </c:pt>
                <c:pt idx="542">
                  <c:v>83.09695666096745</c:v>
                </c:pt>
                <c:pt idx="543">
                  <c:v>83.093139044224884</c:v>
                </c:pt>
                <c:pt idx="544">
                  <c:v>83.087769292454865</c:v>
                </c:pt>
                <c:pt idx="545">
                  <c:v>83.080822329014538</c:v>
                </c:pt>
                <c:pt idx="546">
                  <c:v>83.07226592928599</c:v>
                </c:pt>
                <c:pt idx="547">
                  <c:v>83.062060733407833</c:v>
                </c:pt>
                <c:pt idx="548">
                  <c:v>83.050160261998542</c:v>
                </c:pt>
                <c:pt idx="549">
                  <c:v>83.036510934970281</c:v>
                </c:pt>
                <c:pt idx="550">
                  <c:v>83.021052093548008</c:v>
                </c:pt>
                <c:pt idx="551">
                  <c:v>83.003716025630169</c:v>
                </c:pt>
                <c:pt idx="552">
                  <c:v>82.984427994640981</c:v>
                </c:pt>
                <c:pt idx="553">
                  <c:v>82.963106272047725</c:v>
                </c:pt>
                <c:pt idx="554">
                  <c:v>82.939662173730554</c:v>
                </c:pt>
                <c:pt idx="555">
                  <c:v>82.914000100414782</c:v>
                </c:pt>
                <c:pt idx="556">
                  <c:v>82.886017582391219</c:v>
                </c:pt>
                <c:pt idx="557">
                  <c:v>82.855605328771503</c:v>
                </c:pt>
                <c:pt idx="558">
                  <c:v>82.822647281542459</c:v>
                </c:pt>
                <c:pt idx="559">
                  <c:v>82.787020674703925</c:v>
                </c:pt>
                <c:pt idx="560">
                  <c:v>82.748596098792092</c:v>
                </c:pt>
                <c:pt idx="561">
                  <c:v>82.707237571110952</c:v>
                </c:pt>
                <c:pt idx="562">
                  <c:v>82.662802612010637</c:v>
                </c:pt>
                <c:pt idx="563">
                  <c:v>82.61514232757311</c:v>
                </c:pt>
                <c:pt idx="564">
                  <c:v>82.564101499081275</c:v>
                </c:pt>
                <c:pt idx="565">
                  <c:v>82.509518679666442</c:v>
                </c:pt>
                <c:pt idx="566">
                  <c:v>82.451226298546786</c:v>
                </c:pt>
                <c:pt idx="567">
                  <c:v>82.389050773284922</c:v>
                </c:pt>
                <c:pt idx="568">
                  <c:v>82.322812630509802</c:v>
                </c:pt>
                <c:pt idx="569">
                  <c:v>82.252326635561786</c:v>
                </c:pt>
                <c:pt idx="570">
                  <c:v>82.177401931534746</c:v>
                </c:pt>
                <c:pt idx="571">
                  <c:v>82.097842188200076</c:v>
                </c:pt>
                <c:pt idx="572">
                  <c:v>82.013445761309697</c:v>
                </c:pt>
                <c:pt idx="573">
                  <c:v>81.924005862783005</c:v>
                </c:pt>
                <c:pt idx="574">
                  <c:v>81.82931074229036</c:v>
                </c:pt>
                <c:pt idx="575">
                  <c:v>81.729143880750371</c:v>
                </c:pt>
                <c:pt idx="576">
                  <c:v>81.623284196260386</c:v>
                </c:pt>
                <c:pt idx="577">
                  <c:v>81.511506262978315</c:v>
                </c:pt>
                <c:pt idx="578">
                  <c:v>81.393580543470875</c:v>
                </c:pt>
                <c:pt idx="579">
                  <c:v>81.269273635035162</c:v>
                </c:pt>
                <c:pt idx="580">
                  <c:v>81.138348530489452</c:v>
                </c:pt>
                <c:pt idx="581">
                  <c:v>81.000564893913889</c:v>
                </c:pt>
                <c:pt idx="582">
                  <c:v>80.855679351800518</c:v>
                </c:pt>
                <c:pt idx="583">
                  <c:v>80.703445800049792</c:v>
                </c:pt>
                <c:pt idx="584">
                  <c:v>80.543615727216775</c:v>
                </c:pt>
                <c:pt idx="585">
                  <c:v>80.375938554378834</c:v>
                </c:pt>
                <c:pt idx="586">
                  <c:v>80.20016199195112</c:v>
                </c:pt>
                <c:pt idx="587">
                  <c:v>80.016032413731836</c:v>
                </c:pt>
                <c:pt idx="588">
                  <c:v>79.823295248402431</c:v>
                </c:pt>
                <c:pt idx="589">
                  <c:v>79.621695388648718</c:v>
                </c:pt>
                <c:pt idx="590">
                  <c:v>79.410977618001169</c:v>
                </c:pt>
                <c:pt idx="591">
                  <c:v>79.190887055416411</c:v>
                </c:pt>
                <c:pt idx="592">
                  <c:v>78.961169617542481</c:v>
                </c:pt>
                <c:pt idx="593">
                  <c:v>78.721572498519777</c:v>
                </c:pt>
                <c:pt idx="594">
                  <c:v>78.471844667074208</c:v>
                </c:pt>
                <c:pt idx="595">
                  <c:v>78.211737380556926</c:v>
                </c:pt>
                <c:pt idx="596">
                  <c:v>77.941004715474321</c:v>
                </c:pt>
                <c:pt idx="597">
                  <c:v>77.659404113937128</c:v>
                </c:pt>
                <c:pt idx="598">
                  <c:v>77.366696945335988</c:v>
                </c:pt>
                <c:pt idx="599">
                  <c:v>77.06264908242305</c:v>
                </c:pt>
                <c:pt idx="600">
                  <c:v>76.747031490847888</c:v>
                </c:pt>
                <c:pt idx="601">
                  <c:v>76.419620831061906</c:v>
                </c:pt>
                <c:pt idx="602">
                  <c:v>76.08020007136534</c:v>
                </c:pt>
                <c:pt idx="603">
                  <c:v>75.728559110732505</c:v>
                </c:pt>
                <c:pt idx="604">
                  <c:v>75.364495409909779</c:v>
                </c:pt>
                <c:pt idx="605">
                  <c:v>74.987814629140701</c:v>
                </c:pt>
                <c:pt idx="606">
                  <c:v>74.598331270735812</c:v>
                </c:pt>
                <c:pt idx="607">
                  <c:v>74.19586932456923</c:v>
                </c:pt>
                <c:pt idx="608">
                  <c:v>73.780262914456628</c:v>
                </c:pt>
                <c:pt idx="609">
                  <c:v>73.351356943245676</c:v>
                </c:pt>
                <c:pt idx="610">
                  <c:v>72.909007734337564</c:v>
                </c:pt>
                <c:pt idx="611">
                  <c:v>72.453083667254859</c:v>
                </c:pt>
                <c:pt idx="612">
                  <c:v>71.98346580477866</c:v>
                </c:pt>
                <c:pt idx="613">
                  <c:v>71.500048509101404</c:v>
                </c:pt>
                <c:pt idx="614">
                  <c:v>71.002740044379735</c:v>
                </c:pt>
                <c:pt idx="615">
                  <c:v>70.491463163024463</c:v>
                </c:pt>
                <c:pt idx="616">
                  <c:v>69.966155673040177</c:v>
                </c:pt>
                <c:pt idx="617">
                  <c:v>69.426770983716111</c:v>
                </c:pt>
                <c:pt idx="618">
                  <c:v>68.873278626985552</c:v>
                </c:pt>
                <c:pt idx="619">
                  <c:v>68.305664751803889</c:v>
                </c:pt>
                <c:pt idx="620">
                  <c:v>67.723932588950632</c:v>
                </c:pt>
                <c:pt idx="621">
                  <c:v>67.128102883741661</c:v>
                </c:pt>
                <c:pt idx="622">
                  <c:v>66.518214294236401</c:v>
                </c:pt>
                <c:pt idx="623">
                  <c:v>65.894323752648731</c:v>
                </c:pt>
                <c:pt idx="624">
                  <c:v>65.256506787815809</c:v>
                </c:pt>
                <c:pt idx="625">
                  <c:v>64.604857806741805</c:v>
                </c:pt>
                <c:pt idx="626">
                  <c:v>63.939490333421553</c:v>
                </c:pt>
                <c:pt idx="627">
                  <c:v>63.260537203348868</c:v>
                </c:pt>
                <c:pt idx="628">
                  <c:v>62.568150712335431</c:v>
                </c:pt>
                <c:pt idx="629">
                  <c:v>61.8625027184993</c:v>
                </c:pt>
                <c:pt idx="630">
                  <c:v>61.14378469652587</c:v>
                </c:pt>
                <c:pt idx="631">
                  <c:v>60.412207743561069</c:v>
                </c:pt>
                <c:pt idx="632">
                  <c:v>59.668002536357648</c:v>
                </c:pt>
                <c:pt idx="633">
                  <c:v>58.911419239560225</c:v>
                </c:pt>
                <c:pt idx="634">
                  <c:v>58.142727365284749</c:v>
                </c:pt>
                <c:pt idx="635">
                  <c:v>57.36221558441143</c:v>
                </c:pt>
                <c:pt idx="636">
                  <c:v>56.570191490273757</c:v>
                </c:pt>
                <c:pt idx="637">
                  <c:v>55.766981315681001</c:v>
                </c:pt>
                <c:pt idx="638">
                  <c:v>54.952929604454972</c:v>
                </c:pt>
                <c:pt idx="639">
                  <c:v>54.12839883889847</c:v>
                </c:pt>
                <c:pt idx="640">
                  <c:v>53.293769024828741</c:v>
                </c:pt>
                <c:pt idx="641">
                  <c:v>52.449437236012976</c:v>
                </c:pt>
                <c:pt idx="642">
                  <c:v>51.595817120029807</c:v>
                </c:pt>
                <c:pt idx="643">
                  <c:v>50.733338367740913</c:v>
                </c:pt>
                <c:pt idx="644">
                  <c:v>49.862446148707775</c:v>
                </c:pt>
                <c:pt idx="645">
                  <c:v>48.98360051500503</c:v>
                </c:pt>
                <c:pt idx="646">
                  <c:v>48.097275775987072</c:v>
                </c:pt>
                <c:pt idx="647">
                  <c:v>47.203959846641972</c:v>
                </c:pt>
                <c:pt idx="648">
                  <c:v>46.304153572220564</c:v>
                </c:pt>
                <c:pt idx="649">
                  <c:v>45.398370031865142</c:v>
                </c:pt>
                <c:pt idx="650">
                  <c:v>44.48713382397451</c:v>
                </c:pt>
                <c:pt idx="651">
                  <c:v>43.570980336031212</c:v>
                </c:pt>
                <c:pt idx="652">
                  <c:v>42.650455001594338</c:v>
                </c:pt>
                <c:pt idx="653">
                  <c:v>41.726112547110617</c:v>
                </c:pt>
                <c:pt idx="654">
                  <c:v>40.798516231136809</c:v>
                </c:pt>
                <c:pt idx="655">
                  <c:v>39.868237078488633</c:v>
                </c:pt>
                <c:pt idx="656">
                  <c:v>38.935853111737444</c:v>
                </c:pt>
                <c:pt idx="657">
                  <c:v>38.00194858237613</c:v>
                </c:pt>
                <c:pt idx="658">
                  <c:v>37.067113203857858</c:v>
                </c:pt>
                <c:pt idx="659">
                  <c:v>36.131941388591301</c:v>
                </c:pt>
                <c:pt idx="660">
                  <c:v>35.197031490847962</c:v>
                </c:pt>
                <c:pt idx="661">
                  <c:v>34.262985057397586</c:v>
                </c:pt>
                <c:pt idx="662">
                  <c:v>33.330406087556632</c:v>
                </c:pt>
                <c:pt idx="663">
                  <c:v>32.399900304188407</c:v>
                </c:pt>
                <c:pt idx="664">
                  <c:v>31.472074437055241</c:v>
                </c:pt>
                <c:pt idx="665">
                  <c:v>30.547535519785008</c:v>
                </c:pt>
                <c:pt idx="666">
                  <c:v>29.626890201569722</c:v>
                </c:pt>
                <c:pt idx="667">
                  <c:v>28.710744074584543</c:v>
                </c:pt>
                <c:pt idx="668">
                  <c:v>27.799701017980322</c:v>
                </c:pt>
                <c:pt idx="669">
                  <c:v>26.894362559174933</c:v>
                </c:pt>
                <c:pt idx="670">
                  <c:v>25.995327253049759</c:v>
                </c:pt>
                <c:pt idx="671">
                  <c:v>25.103190079537622</c:v>
                </c:pt>
                <c:pt idx="672">
                  <c:v>24.21854185998129</c:v>
                </c:pt>
                <c:pt idx="673">
                  <c:v>23.341968692538238</c:v>
                </c:pt>
                <c:pt idx="674">
                  <c:v>22.474051406808471</c:v>
                </c:pt>
                <c:pt idx="675">
                  <c:v>21.615365037776694</c:v>
                </c:pt>
                <c:pt idx="676">
                  <c:v>20.76647831907491</c:v>
                </c:pt>
                <c:pt idx="677">
                  <c:v>19.927953195496727</c:v>
                </c:pt>
                <c:pt idx="678">
                  <c:v>19.100344354629122</c:v>
                </c:pt>
                <c:pt idx="679">
                  <c:v>18.28419877740156</c:v>
                </c:pt>
                <c:pt idx="680">
                  <c:v>17.480055307302401</c:v>
                </c:pt>
                <c:pt idx="681">
                  <c:v>16.688444237960898</c:v>
                </c:pt>
                <c:pt idx="682">
                  <c:v>15.909886918752282</c:v>
                </c:pt>
                <c:pt idx="683">
                  <c:v>15.14489537804825</c:v>
                </c:pt>
                <c:pt idx="684">
                  <c:v>14.393971963702262</c:v>
                </c:pt>
                <c:pt idx="685">
                  <c:v>13.657609000335135</c:v>
                </c:pt>
                <c:pt idx="686">
                  <c:v>12.936288462966406</c:v>
                </c:pt>
                <c:pt idx="687">
                  <c:v>12.230481666518273</c:v>
                </c:pt>
                <c:pt idx="688">
                  <c:v>11.540648970710665</c:v>
                </c:pt>
                <c:pt idx="689">
                  <c:v>10.867239499854547</c:v>
                </c:pt>
                <c:pt idx="690">
                  <c:v>10.210690877047901</c:v>
                </c:pt>
                <c:pt idx="691">
                  <c:v>9.5714289722780279</c:v>
                </c:pt>
                <c:pt idx="692">
                  <c:v>8.9498676639329915</c:v>
                </c:pt>
                <c:pt idx="693">
                  <c:v>8.3464086132315494</c:v>
                </c:pt>
                <c:pt idx="694">
                  <c:v>7.7614410510860044</c:v>
                </c:pt>
                <c:pt idx="695">
                  <c:v>7.1953415769208382</c:v>
                </c:pt>
                <c:pt idx="696">
                  <c:v>6.6484739689811612</c:v>
                </c:pt>
                <c:pt idx="697">
                  <c:v>6.1211890056753209</c:v>
                </c:pt>
                <c:pt idx="698">
                  <c:v>5.6138242975105888</c:v>
                </c:pt>
                <c:pt idx="699">
                  <c:v>5.1267041291934987</c:v>
                </c:pt>
                <c:pt idx="700">
                  <c:v>4.6601393114831247</c:v>
                </c:pt>
                <c:pt idx="701">
                  <c:v>4.2144270424006596</c:v>
                </c:pt>
                <c:pt idx="702">
                  <c:v>3.7898507774152268</c:v>
                </c:pt>
                <c:pt idx="703">
                  <c:v>3.3866801082432509</c:v>
                </c:pt>
                <c:pt idx="704">
                  <c:v>3.005170649916955</c:v>
                </c:pt>
                <c:pt idx="705">
                  <c:v>2.6455639357931826</c:v>
                </c:pt>
                <c:pt idx="706">
                  <c:v>2.3080873201952459</c:v>
                </c:pt>
                <c:pt idx="707">
                  <c:v>1.9929538883946551</c:v>
                </c:pt>
                <c:pt idx="708">
                  <c:v>1.7003623736617512</c:v>
                </c:pt>
                <c:pt idx="709">
                  <c:v>1.4304970811293005</c:v>
                </c:pt>
                <c:pt idx="710">
                  <c:v>1.183527818233554</c:v>
                </c:pt>
                <c:pt idx="711">
                  <c:v>0.95960983151430201</c:v>
                </c:pt>
                <c:pt idx="712">
                  <c:v>0.75888374957408522</c:v>
                </c:pt>
                <c:pt idx="713">
                  <c:v>0.58147553201398638</c:v>
                </c:pt>
                <c:pt idx="714">
                  <c:v>0.42749642418246636</c:v>
                </c:pt>
                <c:pt idx="715">
                  <c:v>0.29704291759047319</c:v>
                </c:pt>
                <c:pt idx="716">
                  <c:v>0.19019671586348319</c:v>
                </c:pt>
                <c:pt idx="717">
                  <c:v>0.10702470611981263</c:v>
                </c:pt>
                <c:pt idx="718">
                  <c:v>4.7578935680608891E-2</c:v>
                </c:pt>
                <c:pt idx="719">
                  <c:v>1.1896594034888075E-2</c:v>
                </c:pt>
                <c:pt idx="720">
                  <c:v>0</c:v>
                </c:pt>
              </c:numCache>
            </c:numRef>
          </c:val>
          <c:smooth val="0"/>
          <c:extLst>
            <c:ext xmlns:c16="http://schemas.microsoft.com/office/drawing/2014/chart" uri="{C3380CC4-5D6E-409C-BE32-E72D297353CC}">
              <c16:uniqueId val="{00000002-E486-4747-AA3F-C0510E674310}"/>
            </c:ext>
          </c:extLst>
        </c:ser>
        <c:dLbls>
          <c:showLegendKey val="0"/>
          <c:showVal val="0"/>
          <c:showCatName val="0"/>
          <c:showSerName val="0"/>
          <c:showPercent val="0"/>
          <c:showBubbleSize val="0"/>
        </c:dLbls>
        <c:marker val="1"/>
        <c:smooth val="0"/>
        <c:axId val="124943200"/>
        <c:axId val="124936000"/>
      </c:lineChart>
      <c:catAx>
        <c:axId val="12495568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Crank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62880"/>
        <c:crosses val="autoZero"/>
        <c:auto val="1"/>
        <c:lblAlgn val="ctr"/>
        <c:lblOffset val="100"/>
        <c:noMultiLvlLbl val="0"/>
      </c:catAx>
      <c:valAx>
        <c:axId val="1249628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55680"/>
        <c:crosses val="autoZero"/>
        <c:crossBetween val="between"/>
      </c:valAx>
      <c:valAx>
        <c:axId val="12493600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Piston Position from TDC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43200"/>
        <c:crosses val="max"/>
        <c:crossBetween val="between"/>
      </c:valAx>
      <c:catAx>
        <c:axId val="124943200"/>
        <c:scaling>
          <c:orientation val="minMax"/>
        </c:scaling>
        <c:delete val="1"/>
        <c:axPos val="b"/>
        <c:majorTickMark val="out"/>
        <c:minorTickMark val="none"/>
        <c:tickLblPos val="nextTo"/>
        <c:crossAx val="124936000"/>
        <c:crosses val="autoZero"/>
        <c:auto val="1"/>
        <c:lblAlgn val="ctr"/>
        <c:lblOffset val="100"/>
        <c:noMultiLvlLbl val="0"/>
      </c:cat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Crankshaft!$AA$3</c:f>
              <c:strCache>
                <c:ptCount val="1"/>
                <c:pt idx="0">
                  <c:v>Piston Velocity</c:v>
                </c:pt>
              </c:strCache>
            </c:strRef>
          </c:tx>
          <c:spPr>
            <a:ln w="28575" cap="rnd">
              <a:solidFill>
                <a:schemeClr val="accent1"/>
              </a:solidFill>
              <a:round/>
            </a:ln>
            <a:effectLst/>
          </c:spPr>
          <c:marker>
            <c:symbol val="none"/>
          </c:marker>
          <c:cat>
            <c:numRef>
              <c:f>Crankshaft!$U$6:$U$726</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cat>
          <c:val>
            <c:numRef>
              <c:f>Crankshaft!$AA$7:$AA$726</c:f>
              <c:numCache>
                <c:formatCode>General</c:formatCode>
                <c:ptCount val="720"/>
                <c:pt idx="0">
                  <c:v>0.48181205841296704</c:v>
                </c:pt>
                <c:pt idx="1">
                  <c:v>1.4451348366516932</c:v>
                </c:pt>
                <c:pt idx="2">
                  <c:v>2.4075537027877516</c:v>
                </c:pt>
                <c:pt idx="3">
                  <c:v>3.3684663946186575</c:v>
                </c:pt>
                <c:pt idx="4">
                  <c:v>4.3272711699430948</c:v>
                </c:pt>
                <c:pt idx="5">
                  <c:v>5.2833670169757232</c:v>
                </c:pt>
                <c:pt idx="6">
                  <c:v>6.2361538671765606</c:v>
                </c:pt>
                <c:pt idx="7">
                  <c:v>7.1850328111828787</c:v>
                </c:pt>
                <c:pt idx="8">
                  <c:v>8.129406318579905</c:v>
                </c:pt>
                <c:pt idx="9">
                  <c:v>9.0686784621285828</c:v>
                </c:pt>
                <c:pt idx="10">
                  <c:v>10.002255147278857</c:v>
                </c:pt>
                <c:pt idx="11">
                  <c:v>10.929544347564255</c:v>
                </c:pt>
                <c:pt idx="12">
                  <c:v>11.849956346682609</c:v>
                </c:pt>
                <c:pt idx="13">
                  <c:v>12.762903987923924</c:v>
                </c:pt>
                <c:pt idx="14">
                  <c:v>13.667802931716437</c:v>
                </c:pt>
                <c:pt idx="15">
                  <c:v>14.564071922011649</c:v>
                </c:pt>
                <c:pt idx="16">
                  <c:v>15.451133062217233</c:v>
                </c:pt>
                <c:pt idx="17">
                  <c:v>16.328412101462792</c:v>
                </c:pt>
                <c:pt idx="18">
                  <c:v>17.195338731911143</c:v>
                </c:pt>
                <c:pt idx="19">
                  <c:v>18.051346897838719</c:v>
                </c:pt>
                <c:pt idx="20">
                  <c:v>18.895875117271263</c:v>
                </c:pt>
                <c:pt idx="21">
                  <c:v>19.728366816842147</c:v>
                </c:pt>
                <c:pt idx="22">
                  <c:v>20.548270680671649</c:v>
                </c:pt>
                <c:pt idx="23">
                  <c:v>21.355041013886531</c:v>
                </c:pt>
                <c:pt idx="24">
                  <c:v>22.148138121556919</c:v>
                </c:pt>
                <c:pt idx="25">
                  <c:v>22.927028703689228</c:v>
                </c:pt>
                <c:pt idx="26">
                  <c:v>23.691186266894572</c:v>
                </c:pt>
                <c:pt idx="27">
                  <c:v>24.440091553408408</c:v>
                </c:pt>
                <c:pt idx="28">
                  <c:v>25.173232987973975</c:v>
                </c:pt>
                <c:pt idx="29">
                  <c:v>25.890107143179844</c:v>
                </c:pt>
                <c:pt idx="30">
                  <c:v>26.59021922366917</c:v>
                </c:pt>
                <c:pt idx="31">
                  <c:v>27.273083569675009</c:v>
                </c:pt>
                <c:pt idx="32">
                  <c:v>27.938224180205893</c:v>
                </c:pt>
                <c:pt idx="33">
                  <c:v>28.58517525614824</c:v>
                </c:pt>
                <c:pt idx="34">
                  <c:v>29.213481763434693</c:v>
                </c:pt>
                <c:pt idx="35">
                  <c:v>29.822700016368614</c:v>
                </c:pt>
                <c:pt idx="36">
                  <c:v>30.412398281013701</c:v>
                </c:pt>
                <c:pt idx="37">
                  <c:v>30.982157398512108</c:v>
                </c:pt>
                <c:pt idx="38">
                  <c:v>31.531571427948954</c:v>
                </c:pt>
                <c:pt idx="39">
                  <c:v>32.060248308332014</c:v>
                </c:pt>
                <c:pt idx="40">
                  <c:v>32.567810539013799</c:v>
                </c:pt>
                <c:pt idx="41">
                  <c:v>33.05389587771613</c:v>
                </c:pt>
                <c:pt idx="42">
                  <c:v>33.518158055139139</c:v>
                </c:pt>
                <c:pt idx="43">
                  <c:v>33.960267504914256</c:v>
                </c:pt>
                <c:pt idx="44">
                  <c:v>34.379912107424431</c:v>
                </c:pt>
                <c:pt idx="45">
                  <c:v>34.776797945785788</c:v>
                </c:pt>
                <c:pt idx="46">
                  <c:v>35.150650072055718</c:v>
                </c:pt>
                <c:pt idx="47">
                  <c:v>35.501213281444606</c:v>
                </c:pt>
                <c:pt idx="48">
                  <c:v>35.828252892029312</c:v>
                </c:pt>
                <c:pt idx="49">
                  <c:v>36.131555527243677</c:v>
                </c:pt>
                <c:pt idx="50">
                  <c:v>36.410929898069568</c:v>
                </c:pt>
                <c:pt idx="51">
                  <c:v>36.666207581617094</c:v>
                </c:pt>
                <c:pt idx="52">
                  <c:v>36.897243792473262</c:v>
                </c:pt>
                <c:pt idx="53">
                  <c:v>37.103918142898607</c:v>
                </c:pt>
                <c:pt idx="54">
                  <c:v>37.286135387719071</c:v>
                </c:pt>
                <c:pt idx="55">
                  <c:v>37.443826149444448</c:v>
                </c:pt>
                <c:pt idx="56">
                  <c:v>37.576947618892056</c:v>
                </c:pt>
                <c:pt idx="57">
                  <c:v>37.685484226416591</c:v>
                </c:pt>
                <c:pt idx="58">
                  <c:v>37.769448278555174</c:v>
                </c:pt>
                <c:pt idx="59">
                  <c:v>37.828880554737943</c:v>
                </c:pt>
                <c:pt idx="60">
                  <c:v>37.863850858608664</c:v>
                </c:pt>
                <c:pt idx="61">
                  <c:v>37.874458518293252</c:v>
                </c:pt>
                <c:pt idx="62">
                  <c:v>37.860832829993484</c:v>
                </c:pt>
                <c:pt idx="63">
                  <c:v>37.823133439132064</c:v>
                </c:pt>
                <c:pt idx="64">
                  <c:v>37.761550653420855</c:v>
                </c:pt>
                <c:pt idx="65">
                  <c:v>37.676305682253414</c:v>
                </c:pt>
                <c:pt idx="66">
                  <c:v>37.567650796938082</c:v>
                </c:pt>
                <c:pt idx="67">
                  <c:v>37.435869406593007</c:v>
                </c:pt>
                <c:pt idx="68">
                  <c:v>37.281276044691104</c:v>
                </c:pt>
                <c:pt idx="69">
                  <c:v>37.104216261703556</c:v>
                </c:pt>
                <c:pt idx="70">
                  <c:v>36.905066419571725</c:v>
                </c:pt>
                <c:pt idx="71">
                  <c:v>36.6842333843923</c:v>
                </c:pt>
                <c:pt idx="72">
                  <c:v>36.442154114070192</c:v>
                </c:pt>
                <c:pt idx="73">
                  <c:v>36.17929513847568</c:v>
                </c:pt>
                <c:pt idx="74">
                  <c:v>35.896151930227305</c:v>
                </c:pt>
                <c:pt idx="75">
                  <c:v>35.593248164963498</c:v>
                </c:pt>
                <c:pt idx="76">
                  <c:v>35.271134870839781</c:v>
                </c:pt>
                <c:pt idx="77">
                  <c:v>34.930389467697893</c:v>
                </c:pt>
                <c:pt idx="78">
                  <c:v>34.571614697320655</c:v>
                </c:pt>
                <c:pt idx="79">
                  <c:v>34.195437447037335</c:v>
                </c:pt>
                <c:pt idx="80">
                  <c:v>33.80250746982631</c:v>
                </c:pt>
                <c:pt idx="81">
                  <c:v>33.393496005036063</c:v>
                </c:pt>
                <c:pt idx="82">
                  <c:v>32.969094304652998</c:v>
                </c:pt>
                <c:pt idx="83">
                  <c:v>32.530012071010077</c:v>
                </c:pt>
                <c:pt idx="84">
                  <c:v>32.076975812573465</c:v>
                </c:pt>
                <c:pt idx="85">
                  <c:v>31.610727125371707</c:v>
                </c:pt>
                <c:pt idx="86">
                  <c:v>31.132020908154459</c:v>
                </c:pt>
                <c:pt idx="87">
                  <c:v>30.641623520295635</c:v>
                </c:pt>
                <c:pt idx="88">
                  <c:v>30.140310891739723</c:v>
                </c:pt>
                <c:pt idx="89">
                  <c:v>29.628866595072132</c:v>
                </c:pt>
                <c:pt idx="90">
                  <c:v>29.108079889927374</c:v>
                </c:pt>
                <c:pt idx="91">
                  <c:v>28.57874375036214</c:v>
                </c:pt>
                <c:pt idx="92">
                  <c:v>28.041652886043334</c:v>
                </c:pt>
                <c:pt idx="93">
                  <c:v>27.497601767945756</c:v>
                </c:pt>
                <c:pt idx="94">
                  <c:v>26.94738266946791</c:v>
                </c:pt>
                <c:pt idx="95">
                  <c:v>26.391783733497164</c:v>
                </c:pt>
                <c:pt idx="96">
                  <c:v>25.83158707573449</c:v>
                </c:pt>
                <c:pt idx="97">
                  <c:v>25.267566934299488</c:v>
                </c:pt>
                <c:pt idx="98">
                  <c:v>24.700487874964196</c:v>
                </c:pt>
                <c:pt idx="99">
                  <c:v>24.131103060963305</c:v>
                </c:pt>
                <c:pt idx="100">
                  <c:v>23.560152595555749</c:v>
                </c:pt>
                <c:pt idx="101">
                  <c:v>22.988361944858532</c:v>
                </c:pt>
                <c:pt idx="102">
                  <c:v>22.41644044758646</c:v>
                </c:pt>
                <c:pt idx="103">
                  <c:v>21.84507991762699</c:v>
                </c:pt>
                <c:pt idx="104">
                  <c:v>21.274953344363574</c:v>
                </c:pt>
                <c:pt idx="105">
                  <c:v>20.706713694886211</c:v>
                </c:pt>
                <c:pt idx="106">
                  <c:v>20.140992821228764</c:v>
                </c:pt>
                <c:pt idx="107">
                  <c:v>19.578400474928877</c:v>
                </c:pt>
                <c:pt idx="108">
                  <c:v>19.019523430286036</c:v>
                </c:pt>
                <c:pt idx="109">
                  <c:v>18.464924716849559</c:v>
                </c:pt>
                <c:pt idx="110">
                  <c:v>17.915142960777395</c:v>
                </c:pt>
                <c:pt idx="111">
                  <c:v>17.370691834045857</c:v>
                </c:pt>
                <c:pt idx="112">
                  <c:v>16.832059609559231</c:v>
                </c:pt>
                <c:pt idx="113">
                  <c:v>16.299708819746577</c:v>
                </c:pt>
                <c:pt idx="114">
                  <c:v>15.774076015397974</c:v>
                </c:pt>
                <c:pt idx="115">
                  <c:v>15.255571621146515</c:v>
                </c:pt>
                <c:pt idx="116">
                  <c:v>14.744579883320398</c:v>
                </c:pt>
                <c:pt idx="117">
                  <c:v>14.241458905630978</c:v>
                </c:pt>
                <c:pt idx="118">
                  <c:v>13.746540767710911</c:v>
                </c:pt>
                <c:pt idx="119">
                  <c:v>13.2601317213323</c:v>
                </c:pt>
                <c:pt idx="120">
                  <c:v>12.782512458794052</c:v>
                </c:pt>
                <c:pt idx="121">
                  <c:v>12.313938447975147</c:v>
                </c:pt>
                <c:pt idx="122">
                  <c:v>11.854640328343876</c:v>
                </c:pt>
                <c:pt idx="123">
                  <c:v>11.404824362256299</c:v>
                </c:pt>
                <c:pt idx="124">
                  <c:v>10.964672935847794</c:v>
                </c:pt>
                <c:pt idx="125">
                  <c:v>10.534345103948787</c:v>
                </c:pt>
                <c:pt idx="126">
                  <c:v>10.11397717354437</c:v>
                </c:pt>
                <c:pt idx="127">
                  <c:v>9.70368332042068</c:v>
                </c:pt>
                <c:pt idx="128">
                  <c:v>9.3035562338941631</c:v>
                </c:pt>
                <c:pt idx="129">
                  <c:v>8.9136677846827084</c:v>
                </c:pt>
                <c:pt idx="130">
                  <c:v>8.5340697112257047</c:v>
                </c:pt>
                <c:pt idx="131">
                  <c:v>8.1647943200253934</c:v>
                </c:pt>
                <c:pt idx="132">
                  <c:v>7.8058551958408842</c:v>
                </c:pt>
                <c:pt idx="133">
                  <c:v>7.4572479178810198</c:v>
                </c:pt>
                <c:pt idx="134">
                  <c:v>7.1189507783212704</c:v>
                </c:pt>
                <c:pt idx="135">
                  <c:v>6.7909254999377495</c:v>
                </c:pt>
                <c:pt idx="136">
                  <c:v>6.47311794973605</c:v>
                </c:pt>
                <c:pt idx="137">
                  <c:v>6.1654588459055475</c:v>
                </c:pt>
                <c:pt idx="138">
                  <c:v>5.8678644555926951</c:v>
                </c:pt>
                <c:pt idx="139">
                  <c:v>5.5802372813102892</c:v>
                </c:pt>
                <c:pt idx="140">
                  <c:v>5.3024667341001148</c:v>
                </c:pt>
                <c:pt idx="141">
                  <c:v>5.0344297916463816</c:v>
                </c:pt>
                <c:pt idx="142">
                  <c:v>4.7759916400513163</c:v>
                </c:pt>
                <c:pt idx="143">
                  <c:v>4.5270062979238475</c:v>
                </c:pt>
                <c:pt idx="144">
                  <c:v>4.287317221844404</c:v>
                </c:pt>
                <c:pt idx="145">
                  <c:v>4.0567578923695677</c:v>
                </c:pt>
                <c:pt idx="146">
                  <c:v>3.8351523799509692</c:v>
                </c:pt>
                <c:pt idx="147">
                  <c:v>3.6223158903321675</c:v>
                </c:pt>
                <c:pt idx="148">
                  <c:v>3.4180552890603479</c:v>
                </c:pt>
                <c:pt idx="149">
                  <c:v>3.222169605055285</c:v>
                </c:pt>
                <c:pt idx="150">
                  <c:v>3.0344505130939865</c:v>
                </c:pt>
                <c:pt idx="151">
                  <c:v>2.8546827953946163</c:v>
                </c:pt>
                <c:pt idx="152">
                  <c:v>2.6826447823923587</c:v>
                </c:pt>
                <c:pt idx="153">
                  <c:v>2.5181087731054959</c:v>
                </c:pt>
                <c:pt idx="154">
                  <c:v>2.3608414353472398</c:v>
                </c:pt>
                <c:pt idx="155">
                  <c:v>2.2106041862995767</c:v>
                </c:pt>
                <c:pt idx="156">
                  <c:v>2.06715355391934</c:v>
                </c:pt>
                <c:pt idx="157">
                  <c:v>1.930241519719246</c:v>
                </c:pt>
                <c:pt idx="158">
                  <c:v>1.7996158435633163</c:v>
                </c:pt>
                <c:pt idx="159">
                  <c:v>1.675020371086184</c:v>
                </c:pt>
                <c:pt idx="160">
                  <c:v>1.5561953244280815</c:v>
                </c:pt>
                <c:pt idx="161">
                  <c:v>1.4428775769617701</c:v>
                </c:pt>
                <c:pt idx="162">
                  <c:v>1.3348009127763021</c:v>
                </c:pt>
                <c:pt idx="163">
                  <c:v>1.2316962715984801</c:v>
                </c:pt>
                <c:pt idx="164">
                  <c:v>1.1332919799543149</c:v>
                </c:pt>
                <c:pt idx="165">
                  <c:v>1.0393139692887559</c:v>
                </c:pt>
                <c:pt idx="166">
                  <c:v>0.94948598184426913</c:v>
                </c:pt>
                <c:pt idx="167">
                  <c:v>0.86352976502919887</c:v>
                </c:pt>
                <c:pt idx="168">
                  <c:v>0.78116525506094803</c:v>
                </c:pt>
                <c:pt idx="169">
                  <c:v>0.70211075067246753</c:v>
                </c:pt>
                <c:pt idx="170">
                  <c:v>0.62608307760090298</c:v>
                </c:pt>
                <c:pt idx="171">
                  <c:v>0.55279774464573705</c:v>
                </c:pt>
                <c:pt idx="172">
                  <c:v>0.4819690920762838</c:v>
                </c:pt>
                <c:pt idx="173">
                  <c:v>0.41331043306536941</c:v>
                </c:pt>
                <c:pt idx="174">
                  <c:v>0.34653418900617794</c:v>
                </c:pt>
                <c:pt idx="175">
                  <c:v>0.28135201933326925</c:v>
                </c:pt>
                <c:pt idx="176">
                  <c:v>0.21747494668575484</c:v>
                </c:pt>
                <c:pt idx="177">
                  <c:v>0.15461347807392656</c:v>
                </c:pt>
                <c:pt idx="178">
                  <c:v>9.2477722823439024E-2</c:v>
                </c:pt>
                <c:pt idx="179">
                  <c:v>3.0777507995175313E-2</c:v>
                </c:pt>
                <c:pt idx="180">
                  <c:v>-3.0777507995175313E-2</c:v>
                </c:pt>
                <c:pt idx="181">
                  <c:v>-9.2477722823439024E-2</c:v>
                </c:pt>
                <c:pt idx="182">
                  <c:v>-0.15461347807392656</c:v>
                </c:pt>
                <c:pt idx="183">
                  <c:v>-0.21747494668575484</c:v>
                </c:pt>
                <c:pt idx="184">
                  <c:v>-0.28135201933326925</c:v>
                </c:pt>
                <c:pt idx="185">
                  <c:v>-0.34653418900617794</c:v>
                </c:pt>
                <c:pt idx="186">
                  <c:v>-0.41331043306536941</c:v>
                </c:pt>
                <c:pt idx="187">
                  <c:v>-0.4819690920762838</c:v>
                </c:pt>
                <c:pt idx="188">
                  <c:v>-0.55279774464573705</c:v>
                </c:pt>
                <c:pt idx="189">
                  <c:v>-0.6260830775997519</c:v>
                </c:pt>
                <c:pt idx="190">
                  <c:v>-0.70211075067361861</c:v>
                </c:pt>
                <c:pt idx="191">
                  <c:v>-0.78116525506094803</c:v>
                </c:pt>
                <c:pt idx="192">
                  <c:v>-0.86352976502804779</c:v>
                </c:pt>
                <c:pt idx="193">
                  <c:v>-0.94948598184542021</c:v>
                </c:pt>
                <c:pt idx="194">
                  <c:v>-1.0393139692899069</c:v>
                </c:pt>
                <c:pt idx="195">
                  <c:v>-1.1332919799531638</c:v>
                </c:pt>
                <c:pt idx="196">
                  <c:v>-1.2316962715984801</c:v>
                </c:pt>
                <c:pt idx="197">
                  <c:v>-1.3348009127763021</c:v>
                </c:pt>
                <c:pt idx="198">
                  <c:v>-1.4428775769617701</c:v>
                </c:pt>
                <c:pt idx="199">
                  <c:v>-1.5561953244280815</c:v>
                </c:pt>
                <c:pt idx="200">
                  <c:v>-1.675020371086184</c:v>
                </c:pt>
                <c:pt idx="201">
                  <c:v>-1.7996158435633163</c:v>
                </c:pt>
                <c:pt idx="202">
                  <c:v>-1.930241519719246</c:v>
                </c:pt>
                <c:pt idx="203">
                  <c:v>-2.06715355391934</c:v>
                </c:pt>
                <c:pt idx="204">
                  <c:v>-2.2106041862995767</c:v>
                </c:pt>
                <c:pt idx="205">
                  <c:v>-2.3608414353472398</c:v>
                </c:pt>
                <c:pt idx="206">
                  <c:v>-2.5181087731054959</c:v>
                </c:pt>
                <c:pt idx="207">
                  <c:v>-2.6826447823923587</c:v>
                </c:pt>
                <c:pt idx="208">
                  <c:v>-2.8546827953934653</c:v>
                </c:pt>
                <c:pt idx="209">
                  <c:v>-3.0344505130962887</c:v>
                </c:pt>
                <c:pt idx="210">
                  <c:v>-3.222169605054134</c:v>
                </c:pt>
                <c:pt idx="211">
                  <c:v>-3.4180552890603479</c:v>
                </c:pt>
                <c:pt idx="212">
                  <c:v>-3.6223158903321675</c:v>
                </c:pt>
                <c:pt idx="213">
                  <c:v>-3.8351523799521203</c:v>
                </c:pt>
                <c:pt idx="214">
                  <c:v>-4.0567578923684167</c:v>
                </c:pt>
                <c:pt idx="215">
                  <c:v>-4.287317221844404</c:v>
                </c:pt>
                <c:pt idx="216">
                  <c:v>-4.5270062979238475</c:v>
                </c:pt>
                <c:pt idx="217">
                  <c:v>-4.7759916400513163</c:v>
                </c:pt>
                <c:pt idx="218">
                  <c:v>-5.0344297916463816</c:v>
                </c:pt>
                <c:pt idx="219">
                  <c:v>-5.3024667341001148</c:v>
                </c:pt>
                <c:pt idx="220">
                  <c:v>-5.5802372813114403</c:v>
                </c:pt>
                <c:pt idx="221">
                  <c:v>-5.8678644555903929</c:v>
                </c:pt>
                <c:pt idx="222">
                  <c:v>-6.1654588459066986</c:v>
                </c:pt>
                <c:pt idx="223">
                  <c:v>-6.47311794973605</c:v>
                </c:pt>
                <c:pt idx="224">
                  <c:v>-6.7909254999377495</c:v>
                </c:pt>
                <c:pt idx="225">
                  <c:v>-7.1189507783212704</c:v>
                </c:pt>
                <c:pt idx="226">
                  <c:v>-7.4572479178810198</c:v>
                </c:pt>
                <c:pt idx="227">
                  <c:v>-7.8058551958408842</c:v>
                </c:pt>
                <c:pt idx="228">
                  <c:v>-8.1647943200253934</c:v>
                </c:pt>
                <c:pt idx="229">
                  <c:v>-8.5340697112257047</c:v>
                </c:pt>
                <c:pt idx="230">
                  <c:v>-8.9136677846815573</c:v>
                </c:pt>
                <c:pt idx="231">
                  <c:v>-9.3035562338953142</c:v>
                </c:pt>
                <c:pt idx="232">
                  <c:v>-9.703683320419529</c:v>
                </c:pt>
                <c:pt idx="233">
                  <c:v>-10.113977173545521</c:v>
                </c:pt>
                <c:pt idx="234">
                  <c:v>-10.534345103947636</c:v>
                </c:pt>
                <c:pt idx="235">
                  <c:v>-10.964672935847794</c:v>
                </c:pt>
                <c:pt idx="236">
                  <c:v>-11.40482436225745</c:v>
                </c:pt>
                <c:pt idx="237">
                  <c:v>-11.854640328343876</c:v>
                </c:pt>
                <c:pt idx="238">
                  <c:v>-12.313938447975147</c:v>
                </c:pt>
                <c:pt idx="239">
                  <c:v>-12.782512458792901</c:v>
                </c:pt>
                <c:pt idx="240">
                  <c:v>-13.260131721333451</c:v>
                </c:pt>
                <c:pt idx="241">
                  <c:v>-13.746540767712062</c:v>
                </c:pt>
                <c:pt idx="242">
                  <c:v>-14.241458905628676</c:v>
                </c:pt>
                <c:pt idx="243">
                  <c:v>-14.744579883320398</c:v>
                </c:pt>
                <c:pt idx="244">
                  <c:v>-15.255571621147666</c:v>
                </c:pt>
                <c:pt idx="245">
                  <c:v>-15.774076015397974</c:v>
                </c:pt>
                <c:pt idx="246">
                  <c:v>-16.299708819746577</c:v>
                </c:pt>
                <c:pt idx="247">
                  <c:v>-16.832059609559231</c:v>
                </c:pt>
                <c:pt idx="248">
                  <c:v>-17.370691834044706</c:v>
                </c:pt>
                <c:pt idx="249">
                  <c:v>-17.915142960778546</c:v>
                </c:pt>
                <c:pt idx="250">
                  <c:v>-18.464924716849559</c:v>
                </c:pt>
                <c:pt idx="251">
                  <c:v>-19.019523430287187</c:v>
                </c:pt>
                <c:pt idx="252">
                  <c:v>-19.578400474927726</c:v>
                </c:pt>
                <c:pt idx="253">
                  <c:v>-20.140992821229915</c:v>
                </c:pt>
                <c:pt idx="254">
                  <c:v>-20.70671369488506</c:v>
                </c:pt>
                <c:pt idx="255">
                  <c:v>-21.274953344363574</c:v>
                </c:pt>
                <c:pt idx="256">
                  <c:v>-21.84507991762699</c:v>
                </c:pt>
                <c:pt idx="257">
                  <c:v>-22.41644044758646</c:v>
                </c:pt>
                <c:pt idx="258">
                  <c:v>-22.988361944858532</c:v>
                </c:pt>
                <c:pt idx="259">
                  <c:v>-23.560152595555749</c:v>
                </c:pt>
                <c:pt idx="260">
                  <c:v>-24.131103060962154</c:v>
                </c:pt>
                <c:pt idx="261">
                  <c:v>-24.700487874964196</c:v>
                </c:pt>
                <c:pt idx="262">
                  <c:v>-25.267566934300639</c:v>
                </c:pt>
                <c:pt idx="263">
                  <c:v>-25.831587075733339</c:v>
                </c:pt>
                <c:pt idx="264">
                  <c:v>-26.391783733498315</c:v>
                </c:pt>
                <c:pt idx="265">
                  <c:v>-26.947382669466759</c:v>
                </c:pt>
                <c:pt idx="266">
                  <c:v>-27.497601767946044</c:v>
                </c:pt>
                <c:pt idx="267">
                  <c:v>-28.041652886044197</c:v>
                </c:pt>
                <c:pt idx="268">
                  <c:v>-28.57874375036214</c:v>
                </c:pt>
                <c:pt idx="269">
                  <c:v>-29.108079889926223</c:v>
                </c:pt>
                <c:pt idx="270">
                  <c:v>-29.628866595073283</c:v>
                </c:pt>
                <c:pt idx="271">
                  <c:v>-30.140310891740587</c:v>
                </c:pt>
                <c:pt idx="272">
                  <c:v>-30.641623520294772</c:v>
                </c:pt>
                <c:pt idx="273">
                  <c:v>-31.132020908154459</c:v>
                </c:pt>
                <c:pt idx="274">
                  <c:v>-31.610727125371707</c:v>
                </c:pt>
                <c:pt idx="275">
                  <c:v>-32.076975812572314</c:v>
                </c:pt>
                <c:pt idx="276">
                  <c:v>-32.530012071011228</c:v>
                </c:pt>
                <c:pt idx="277">
                  <c:v>-32.969094304652998</c:v>
                </c:pt>
                <c:pt idx="278">
                  <c:v>-33.393496005036063</c:v>
                </c:pt>
                <c:pt idx="279">
                  <c:v>-33.80250746982631</c:v>
                </c:pt>
                <c:pt idx="280">
                  <c:v>-34.195437447037335</c:v>
                </c:pt>
                <c:pt idx="281">
                  <c:v>-34.571614697320655</c:v>
                </c:pt>
                <c:pt idx="282">
                  <c:v>-34.930389467697893</c:v>
                </c:pt>
                <c:pt idx="283">
                  <c:v>-35.271134870839781</c:v>
                </c:pt>
                <c:pt idx="284">
                  <c:v>-35.593248164963498</c:v>
                </c:pt>
                <c:pt idx="285">
                  <c:v>-35.896151930227305</c:v>
                </c:pt>
                <c:pt idx="286">
                  <c:v>-36.17929513847568</c:v>
                </c:pt>
                <c:pt idx="287">
                  <c:v>-36.442154114069041</c:v>
                </c:pt>
                <c:pt idx="288">
                  <c:v>-36.6842333843923</c:v>
                </c:pt>
                <c:pt idx="289">
                  <c:v>-36.905066419572876</c:v>
                </c:pt>
                <c:pt idx="290">
                  <c:v>-37.104216261703556</c:v>
                </c:pt>
                <c:pt idx="291">
                  <c:v>-37.281276044691104</c:v>
                </c:pt>
                <c:pt idx="292">
                  <c:v>-37.435869406591856</c:v>
                </c:pt>
                <c:pt idx="293">
                  <c:v>-37.567650796938082</c:v>
                </c:pt>
                <c:pt idx="294">
                  <c:v>-37.676305682254565</c:v>
                </c:pt>
                <c:pt idx="295">
                  <c:v>-37.761550653420855</c:v>
                </c:pt>
                <c:pt idx="296">
                  <c:v>-37.823133439132064</c:v>
                </c:pt>
                <c:pt idx="297">
                  <c:v>-37.860832829992333</c:v>
                </c:pt>
                <c:pt idx="298">
                  <c:v>-37.874458518294404</c:v>
                </c:pt>
                <c:pt idx="299">
                  <c:v>-37.863850858608664</c:v>
                </c:pt>
                <c:pt idx="300">
                  <c:v>-37.828880554737943</c:v>
                </c:pt>
                <c:pt idx="301">
                  <c:v>-37.769448278555174</c:v>
                </c:pt>
                <c:pt idx="302">
                  <c:v>-37.685484226416591</c:v>
                </c:pt>
                <c:pt idx="303">
                  <c:v>-37.576947618892056</c:v>
                </c:pt>
                <c:pt idx="304">
                  <c:v>-37.443826149443296</c:v>
                </c:pt>
                <c:pt idx="305">
                  <c:v>-37.286135387720222</c:v>
                </c:pt>
                <c:pt idx="306">
                  <c:v>-37.103918142897456</c:v>
                </c:pt>
                <c:pt idx="307">
                  <c:v>-36.897243792474413</c:v>
                </c:pt>
                <c:pt idx="308">
                  <c:v>-36.666207581617094</c:v>
                </c:pt>
                <c:pt idx="309">
                  <c:v>-36.410929898069568</c:v>
                </c:pt>
                <c:pt idx="310">
                  <c:v>-36.131555527241517</c:v>
                </c:pt>
                <c:pt idx="311">
                  <c:v>-35.82825289202917</c:v>
                </c:pt>
                <c:pt idx="312">
                  <c:v>-35.501213281446908</c:v>
                </c:pt>
                <c:pt idx="313">
                  <c:v>-35.150650072055718</c:v>
                </c:pt>
                <c:pt idx="314">
                  <c:v>-34.776797945784637</c:v>
                </c:pt>
                <c:pt idx="315">
                  <c:v>-34.379912107423422</c:v>
                </c:pt>
                <c:pt idx="316">
                  <c:v>-33.960267504918569</c:v>
                </c:pt>
                <c:pt idx="317">
                  <c:v>-33.518158055136979</c:v>
                </c:pt>
                <c:pt idx="318">
                  <c:v>-33.05389587771613</c:v>
                </c:pt>
                <c:pt idx="319">
                  <c:v>-32.567810539013799</c:v>
                </c:pt>
                <c:pt idx="320">
                  <c:v>-32.060248308332014</c:v>
                </c:pt>
                <c:pt idx="321">
                  <c:v>-31.531571427948954</c:v>
                </c:pt>
                <c:pt idx="322">
                  <c:v>-30.982157398512108</c:v>
                </c:pt>
                <c:pt idx="323">
                  <c:v>-30.412398281013701</c:v>
                </c:pt>
                <c:pt idx="324">
                  <c:v>-29.822700016368614</c:v>
                </c:pt>
                <c:pt idx="325">
                  <c:v>-29.213481763435844</c:v>
                </c:pt>
                <c:pt idx="326">
                  <c:v>-28.585175256147089</c:v>
                </c:pt>
                <c:pt idx="327">
                  <c:v>-27.938224180205893</c:v>
                </c:pt>
                <c:pt idx="328">
                  <c:v>-27.273083569675009</c:v>
                </c:pt>
                <c:pt idx="329">
                  <c:v>-26.590219223668019</c:v>
                </c:pt>
                <c:pt idx="330">
                  <c:v>-25.890107143180995</c:v>
                </c:pt>
                <c:pt idx="331">
                  <c:v>-25.173232987973975</c:v>
                </c:pt>
                <c:pt idx="332">
                  <c:v>-24.440091553407328</c:v>
                </c:pt>
                <c:pt idx="333">
                  <c:v>-23.691186266895652</c:v>
                </c:pt>
                <c:pt idx="334">
                  <c:v>-22.927028703689228</c:v>
                </c:pt>
                <c:pt idx="335">
                  <c:v>-22.148138121558034</c:v>
                </c:pt>
                <c:pt idx="336">
                  <c:v>-21.355041013885415</c:v>
                </c:pt>
                <c:pt idx="337">
                  <c:v>-20.548270680671649</c:v>
                </c:pt>
                <c:pt idx="338">
                  <c:v>-19.728366816842147</c:v>
                </c:pt>
                <c:pt idx="339">
                  <c:v>-18.895875117271263</c:v>
                </c:pt>
                <c:pt idx="340">
                  <c:v>-18.051346897838719</c:v>
                </c:pt>
                <c:pt idx="341">
                  <c:v>-17.195338731911143</c:v>
                </c:pt>
                <c:pt idx="342">
                  <c:v>-16.328412101462792</c:v>
                </c:pt>
                <c:pt idx="343">
                  <c:v>-15.451133062217233</c:v>
                </c:pt>
                <c:pt idx="344">
                  <c:v>-14.564071922011649</c:v>
                </c:pt>
                <c:pt idx="345">
                  <c:v>-13.667802931716437</c:v>
                </c:pt>
                <c:pt idx="346">
                  <c:v>-12.762903987923924</c:v>
                </c:pt>
                <c:pt idx="347">
                  <c:v>-11.849956346681484</c:v>
                </c:pt>
                <c:pt idx="348">
                  <c:v>-10.929544347565379</c:v>
                </c:pt>
                <c:pt idx="349">
                  <c:v>-10.002255147278857</c:v>
                </c:pt>
                <c:pt idx="350">
                  <c:v>-9.0686784621285828</c:v>
                </c:pt>
                <c:pt idx="351">
                  <c:v>-8.1294063185787806</c:v>
                </c:pt>
                <c:pt idx="352">
                  <c:v>-7.1850328111851267</c:v>
                </c:pt>
                <c:pt idx="353">
                  <c:v>-6.2361538671754371</c:v>
                </c:pt>
                <c:pt idx="354">
                  <c:v>-5.2833670169757232</c:v>
                </c:pt>
                <c:pt idx="355">
                  <c:v>-4.3272711699430948</c:v>
                </c:pt>
                <c:pt idx="356">
                  <c:v>-3.3684663946186575</c:v>
                </c:pt>
                <c:pt idx="357">
                  <c:v>-2.4075537027877516</c:v>
                </c:pt>
                <c:pt idx="358">
                  <c:v>-1.4451348366516932</c:v>
                </c:pt>
                <c:pt idx="359">
                  <c:v>-0.48181205841296704</c:v>
                </c:pt>
                <c:pt idx="360">
                  <c:v>0.48181205841296704</c:v>
                </c:pt>
                <c:pt idx="361">
                  <c:v>1.4451348366516932</c:v>
                </c:pt>
                <c:pt idx="362">
                  <c:v>2.4075537027877516</c:v>
                </c:pt>
                <c:pt idx="363">
                  <c:v>3.3684663946186575</c:v>
                </c:pt>
                <c:pt idx="364">
                  <c:v>4.3272711699430948</c:v>
                </c:pt>
                <c:pt idx="365">
                  <c:v>5.2833670169757232</c:v>
                </c:pt>
                <c:pt idx="366">
                  <c:v>6.2361538671765606</c:v>
                </c:pt>
                <c:pt idx="367">
                  <c:v>7.1850328111828787</c:v>
                </c:pt>
                <c:pt idx="368">
                  <c:v>8.129406318579905</c:v>
                </c:pt>
                <c:pt idx="369">
                  <c:v>9.0686784621285828</c:v>
                </c:pt>
                <c:pt idx="370">
                  <c:v>10.002255147278857</c:v>
                </c:pt>
                <c:pt idx="371">
                  <c:v>10.929544347565379</c:v>
                </c:pt>
                <c:pt idx="372">
                  <c:v>11.849956346681484</c:v>
                </c:pt>
                <c:pt idx="373">
                  <c:v>12.762903987923924</c:v>
                </c:pt>
                <c:pt idx="374">
                  <c:v>13.667802931716437</c:v>
                </c:pt>
                <c:pt idx="375">
                  <c:v>14.564071922011649</c:v>
                </c:pt>
                <c:pt idx="376">
                  <c:v>15.451133062216117</c:v>
                </c:pt>
                <c:pt idx="377">
                  <c:v>16.328412101463908</c:v>
                </c:pt>
                <c:pt idx="378">
                  <c:v>17.195338731911143</c:v>
                </c:pt>
                <c:pt idx="379">
                  <c:v>18.051346897839835</c:v>
                </c:pt>
                <c:pt idx="380">
                  <c:v>18.895875117270151</c:v>
                </c:pt>
                <c:pt idx="381">
                  <c:v>19.728366816842147</c:v>
                </c:pt>
                <c:pt idx="382">
                  <c:v>20.548270680671649</c:v>
                </c:pt>
                <c:pt idx="383">
                  <c:v>21.355041013886531</c:v>
                </c:pt>
                <c:pt idx="384">
                  <c:v>22.148138121556919</c:v>
                </c:pt>
                <c:pt idx="385">
                  <c:v>22.927028703689228</c:v>
                </c:pt>
                <c:pt idx="386">
                  <c:v>23.691186266894572</c:v>
                </c:pt>
                <c:pt idx="387">
                  <c:v>24.440091553407328</c:v>
                </c:pt>
                <c:pt idx="388">
                  <c:v>25.173232987975055</c:v>
                </c:pt>
                <c:pt idx="389">
                  <c:v>25.890107143179844</c:v>
                </c:pt>
                <c:pt idx="390">
                  <c:v>26.59021922366917</c:v>
                </c:pt>
                <c:pt idx="391">
                  <c:v>27.273083569672778</c:v>
                </c:pt>
                <c:pt idx="392">
                  <c:v>27.938224180208124</c:v>
                </c:pt>
                <c:pt idx="393">
                  <c:v>28.58517525614824</c:v>
                </c:pt>
                <c:pt idx="394">
                  <c:v>29.213481763434693</c:v>
                </c:pt>
                <c:pt idx="395">
                  <c:v>29.822700016368614</c:v>
                </c:pt>
                <c:pt idx="396">
                  <c:v>30.41239828101255</c:v>
                </c:pt>
                <c:pt idx="397">
                  <c:v>30.982157398514339</c:v>
                </c:pt>
                <c:pt idx="398">
                  <c:v>31.531571427947874</c:v>
                </c:pt>
                <c:pt idx="399">
                  <c:v>32.060248308330863</c:v>
                </c:pt>
                <c:pt idx="400">
                  <c:v>32.567810539013799</c:v>
                </c:pt>
                <c:pt idx="401">
                  <c:v>33.053895877717281</c:v>
                </c:pt>
                <c:pt idx="402">
                  <c:v>33.518158055139139</c:v>
                </c:pt>
                <c:pt idx="403">
                  <c:v>33.960267504914256</c:v>
                </c:pt>
                <c:pt idx="404">
                  <c:v>34.379912107424431</c:v>
                </c:pt>
                <c:pt idx="405">
                  <c:v>34.776797945784637</c:v>
                </c:pt>
                <c:pt idx="406">
                  <c:v>35.150650072057871</c:v>
                </c:pt>
                <c:pt idx="407">
                  <c:v>35.501213281443604</c:v>
                </c:pt>
                <c:pt idx="408">
                  <c:v>35.828252892029312</c:v>
                </c:pt>
                <c:pt idx="409">
                  <c:v>36.131555527243677</c:v>
                </c:pt>
                <c:pt idx="410">
                  <c:v>36.410929898069568</c:v>
                </c:pt>
                <c:pt idx="411">
                  <c:v>36.666207581617094</c:v>
                </c:pt>
                <c:pt idx="412">
                  <c:v>36.897243792473262</c:v>
                </c:pt>
                <c:pt idx="413">
                  <c:v>37.103918142896305</c:v>
                </c:pt>
                <c:pt idx="414">
                  <c:v>37.286135387721373</c:v>
                </c:pt>
                <c:pt idx="415">
                  <c:v>37.443826149445599</c:v>
                </c:pt>
                <c:pt idx="416">
                  <c:v>37.576947618890905</c:v>
                </c:pt>
                <c:pt idx="417">
                  <c:v>37.68548422641544</c:v>
                </c:pt>
                <c:pt idx="418">
                  <c:v>37.769448278555174</c:v>
                </c:pt>
                <c:pt idx="419">
                  <c:v>37.828880554740245</c:v>
                </c:pt>
                <c:pt idx="420">
                  <c:v>37.863850858607513</c:v>
                </c:pt>
                <c:pt idx="421">
                  <c:v>37.874458518293252</c:v>
                </c:pt>
                <c:pt idx="422">
                  <c:v>37.860832829993484</c:v>
                </c:pt>
                <c:pt idx="423">
                  <c:v>37.823133439129762</c:v>
                </c:pt>
                <c:pt idx="424">
                  <c:v>37.761550653423157</c:v>
                </c:pt>
                <c:pt idx="425">
                  <c:v>37.676305682253414</c:v>
                </c:pt>
                <c:pt idx="426">
                  <c:v>37.567650796938082</c:v>
                </c:pt>
                <c:pt idx="427">
                  <c:v>37.435869406591856</c:v>
                </c:pt>
                <c:pt idx="428">
                  <c:v>37.281276044693406</c:v>
                </c:pt>
                <c:pt idx="429">
                  <c:v>37.104216261703556</c:v>
                </c:pt>
                <c:pt idx="430">
                  <c:v>36.905066419570574</c:v>
                </c:pt>
                <c:pt idx="431">
                  <c:v>36.6842333843923</c:v>
                </c:pt>
                <c:pt idx="432">
                  <c:v>36.442154114069332</c:v>
                </c:pt>
                <c:pt idx="433">
                  <c:v>36.179295138476547</c:v>
                </c:pt>
                <c:pt idx="434">
                  <c:v>35.896151930227305</c:v>
                </c:pt>
                <c:pt idx="435">
                  <c:v>35.593248164962347</c:v>
                </c:pt>
                <c:pt idx="436">
                  <c:v>35.271134870839781</c:v>
                </c:pt>
                <c:pt idx="437">
                  <c:v>34.930389467699044</c:v>
                </c:pt>
                <c:pt idx="438">
                  <c:v>34.571614697320655</c:v>
                </c:pt>
                <c:pt idx="439">
                  <c:v>34.195437447037335</c:v>
                </c:pt>
                <c:pt idx="440">
                  <c:v>33.802507469825159</c:v>
                </c:pt>
                <c:pt idx="441">
                  <c:v>33.393496005036063</c:v>
                </c:pt>
                <c:pt idx="442">
                  <c:v>32.969094304656451</c:v>
                </c:pt>
                <c:pt idx="443">
                  <c:v>32.530012071007775</c:v>
                </c:pt>
                <c:pt idx="444">
                  <c:v>32.076975812572314</c:v>
                </c:pt>
                <c:pt idx="445">
                  <c:v>31.610727125371707</c:v>
                </c:pt>
                <c:pt idx="446">
                  <c:v>31.132020908156761</c:v>
                </c:pt>
                <c:pt idx="447">
                  <c:v>30.641623520294484</c:v>
                </c:pt>
                <c:pt idx="448">
                  <c:v>30.140310891739723</c:v>
                </c:pt>
                <c:pt idx="449">
                  <c:v>29.628866595072132</c:v>
                </c:pt>
                <c:pt idx="450">
                  <c:v>29.108079889926223</c:v>
                </c:pt>
                <c:pt idx="451">
                  <c:v>28.578743750364442</c:v>
                </c:pt>
                <c:pt idx="452">
                  <c:v>28.041652886042183</c:v>
                </c:pt>
                <c:pt idx="453">
                  <c:v>27.497601767945756</c:v>
                </c:pt>
                <c:pt idx="454">
                  <c:v>26.94738266946791</c:v>
                </c:pt>
                <c:pt idx="455">
                  <c:v>26.391783733497164</c:v>
                </c:pt>
                <c:pt idx="456">
                  <c:v>25.831587075733339</c:v>
                </c:pt>
                <c:pt idx="457">
                  <c:v>25.267566934300639</c:v>
                </c:pt>
                <c:pt idx="458">
                  <c:v>24.700487874966498</c:v>
                </c:pt>
                <c:pt idx="459">
                  <c:v>24.131103060959852</c:v>
                </c:pt>
                <c:pt idx="460">
                  <c:v>23.560152595558051</c:v>
                </c:pt>
                <c:pt idx="461">
                  <c:v>22.988361944855079</c:v>
                </c:pt>
                <c:pt idx="462">
                  <c:v>22.416440447588762</c:v>
                </c:pt>
                <c:pt idx="463">
                  <c:v>21.84507991762699</c:v>
                </c:pt>
                <c:pt idx="464">
                  <c:v>21.274953344362423</c:v>
                </c:pt>
                <c:pt idx="465">
                  <c:v>20.706713694887362</c:v>
                </c:pt>
                <c:pt idx="466">
                  <c:v>20.140992821227037</c:v>
                </c:pt>
                <c:pt idx="467">
                  <c:v>19.578400474930604</c:v>
                </c:pt>
                <c:pt idx="468">
                  <c:v>19.019523430287187</c:v>
                </c:pt>
                <c:pt idx="469">
                  <c:v>18.464924716847257</c:v>
                </c:pt>
                <c:pt idx="470">
                  <c:v>17.915142960778546</c:v>
                </c:pt>
                <c:pt idx="471">
                  <c:v>17.370691834045857</c:v>
                </c:pt>
                <c:pt idx="472">
                  <c:v>16.832059609559231</c:v>
                </c:pt>
                <c:pt idx="473">
                  <c:v>16.299708819746577</c:v>
                </c:pt>
                <c:pt idx="474">
                  <c:v>15.774076015396822</c:v>
                </c:pt>
                <c:pt idx="475">
                  <c:v>15.255571621148817</c:v>
                </c:pt>
                <c:pt idx="476">
                  <c:v>14.744579883320398</c:v>
                </c:pt>
                <c:pt idx="477">
                  <c:v>14.241458905629827</c:v>
                </c:pt>
                <c:pt idx="478">
                  <c:v>13.746540767712062</c:v>
                </c:pt>
                <c:pt idx="479">
                  <c:v>13.260131721331149</c:v>
                </c:pt>
                <c:pt idx="480">
                  <c:v>12.782512458795203</c:v>
                </c:pt>
                <c:pt idx="481">
                  <c:v>12.313938447972845</c:v>
                </c:pt>
                <c:pt idx="482">
                  <c:v>11.854640328345027</c:v>
                </c:pt>
                <c:pt idx="483">
                  <c:v>11.40482436225745</c:v>
                </c:pt>
                <c:pt idx="484">
                  <c:v>10.964672935846643</c:v>
                </c:pt>
                <c:pt idx="485">
                  <c:v>10.534345103948787</c:v>
                </c:pt>
                <c:pt idx="486">
                  <c:v>10.11397717354437</c:v>
                </c:pt>
                <c:pt idx="487">
                  <c:v>9.703683320419529</c:v>
                </c:pt>
                <c:pt idx="488">
                  <c:v>9.3035562338953142</c:v>
                </c:pt>
                <c:pt idx="489">
                  <c:v>8.9136677846827084</c:v>
                </c:pt>
                <c:pt idx="490">
                  <c:v>8.5340697112268558</c:v>
                </c:pt>
                <c:pt idx="491">
                  <c:v>8.1647943200242423</c:v>
                </c:pt>
                <c:pt idx="492">
                  <c:v>7.8058551958397331</c:v>
                </c:pt>
                <c:pt idx="493">
                  <c:v>7.4572479178821709</c:v>
                </c:pt>
                <c:pt idx="494">
                  <c:v>7.1189507783212704</c:v>
                </c:pt>
                <c:pt idx="495">
                  <c:v>6.7909254999389006</c:v>
                </c:pt>
                <c:pt idx="496">
                  <c:v>6.473117949734899</c:v>
                </c:pt>
                <c:pt idx="497">
                  <c:v>6.1654588459055475</c:v>
                </c:pt>
                <c:pt idx="498">
                  <c:v>5.8678644555903929</c:v>
                </c:pt>
                <c:pt idx="499">
                  <c:v>5.5802372813137424</c:v>
                </c:pt>
                <c:pt idx="500">
                  <c:v>5.3024667340978127</c:v>
                </c:pt>
                <c:pt idx="501">
                  <c:v>5.0344297916475327</c:v>
                </c:pt>
                <c:pt idx="502">
                  <c:v>4.7759916400513163</c:v>
                </c:pt>
                <c:pt idx="503">
                  <c:v>4.5270062979226964</c:v>
                </c:pt>
                <c:pt idx="504">
                  <c:v>4.2873172218455551</c:v>
                </c:pt>
                <c:pt idx="505">
                  <c:v>4.0567578923672656</c:v>
                </c:pt>
                <c:pt idx="506">
                  <c:v>3.8351523799532714</c:v>
                </c:pt>
                <c:pt idx="507">
                  <c:v>3.6223158903310164</c:v>
                </c:pt>
                <c:pt idx="508">
                  <c:v>3.418055289061499</c:v>
                </c:pt>
                <c:pt idx="509">
                  <c:v>3.222169605055285</c:v>
                </c:pt>
                <c:pt idx="510">
                  <c:v>3.0344505130939865</c:v>
                </c:pt>
                <c:pt idx="511">
                  <c:v>2.8546827953946163</c:v>
                </c:pt>
                <c:pt idx="512">
                  <c:v>2.6826447823923587</c:v>
                </c:pt>
                <c:pt idx="513">
                  <c:v>2.5181087731054959</c:v>
                </c:pt>
                <c:pt idx="514">
                  <c:v>2.3608414353472398</c:v>
                </c:pt>
                <c:pt idx="515">
                  <c:v>2.2106041862995767</c:v>
                </c:pt>
                <c:pt idx="516">
                  <c:v>2.0671535539181889</c:v>
                </c:pt>
                <c:pt idx="517">
                  <c:v>1.930241519720397</c:v>
                </c:pt>
                <c:pt idx="518">
                  <c:v>1.7996158435633163</c:v>
                </c:pt>
                <c:pt idx="519">
                  <c:v>1.675020371086184</c:v>
                </c:pt>
                <c:pt idx="520">
                  <c:v>1.5561953244280815</c:v>
                </c:pt>
                <c:pt idx="521">
                  <c:v>1.4428775769629212</c:v>
                </c:pt>
                <c:pt idx="522">
                  <c:v>1.334800912775151</c:v>
                </c:pt>
                <c:pt idx="523">
                  <c:v>1.2316962715984801</c:v>
                </c:pt>
                <c:pt idx="524">
                  <c:v>1.1332919799531638</c:v>
                </c:pt>
                <c:pt idx="525">
                  <c:v>1.0393139692899069</c:v>
                </c:pt>
                <c:pt idx="526">
                  <c:v>0.94948598184426913</c:v>
                </c:pt>
                <c:pt idx="527">
                  <c:v>0.86352976502919887</c:v>
                </c:pt>
                <c:pt idx="528">
                  <c:v>0.78116525505979695</c:v>
                </c:pt>
                <c:pt idx="529">
                  <c:v>0.70211075067476969</c:v>
                </c:pt>
                <c:pt idx="530">
                  <c:v>0.6260830775997519</c:v>
                </c:pt>
                <c:pt idx="531">
                  <c:v>0.55279774464688813</c:v>
                </c:pt>
                <c:pt idx="532">
                  <c:v>0.48196909207513272</c:v>
                </c:pt>
                <c:pt idx="533">
                  <c:v>0.41331043306536941</c:v>
                </c:pt>
                <c:pt idx="534">
                  <c:v>0.34653418900617794</c:v>
                </c:pt>
                <c:pt idx="535">
                  <c:v>0.28135201933442033</c:v>
                </c:pt>
                <c:pt idx="536">
                  <c:v>0.21747494668460376</c:v>
                </c:pt>
                <c:pt idx="537">
                  <c:v>0.15461347807392656</c:v>
                </c:pt>
                <c:pt idx="538">
                  <c:v>9.2477722823439024E-2</c:v>
                </c:pt>
                <c:pt idx="539">
                  <c:v>3.0777507995175313E-2</c:v>
                </c:pt>
                <c:pt idx="540">
                  <c:v>-3.0777507995175313E-2</c:v>
                </c:pt>
                <c:pt idx="541">
                  <c:v>-9.2477722823439024E-2</c:v>
                </c:pt>
                <c:pt idx="542">
                  <c:v>-0.15461347807392656</c:v>
                </c:pt>
                <c:pt idx="543">
                  <c:v>-0.21747494668575484</c:v>
                </c:pt>
                <c:pt idx="544">
                  <c:v>-0.28135201933326925</c:v>
                </c:pt>
                <c:pt idx="545">
                  <c:v>-0.34653418900617794</c:v>
                </c:pt>
                <c:pt idx="546">
                  <c:v>-0.41331043306536941</c:v>
                </c:pt>
                <c:pt idx="547">
                  <c:v>-0.4819690920762838</c:v>
                </c:pt>
                <c:pt idx="548">
                  <c:v>-0.55279774464458598</c:v>
                </c:pt>
                <c:pt idx="549">
                  <c:v>-0.62608307760205406</c:v>
                </c:pt>
                <c:pt idx="550">
                  <c:v>-0.70211075067246753</c:v>
                </c:pt>
                <c:pt idx="551">
                  <c:v>-0.78116525506209911</c:v>
                </c:pt>
                <c:pt idx="552">
                  <c:v>-0.86352976502689671</c:v>
                </c:pt>
                <c:pt idx="553">
                  <c:v>-0.94948598184542021</c:v>
                </c:pt>
                <c:pt idx="554">
                  <c:v>-1.0393139692887559</c:v>
                </c:pt>
                <c:pt idx="555">
                  <c:v>-1.1332919799543149</c:v>
                </c:pt>
                <c:pt idx="556">
                  <c:v>-1.2316962715984801</c:v>
                </c:pt>
                <c:pt idx="557">
                  <c:v>-1.3348009127763021</c:v>
                </c:pt>
                <c:pt idx="558">
                  <c:v>-1.442877576960619</c:v>
                </c:pt>
                <c:pt idx="559">
                  <c:v>-1.5561953244292326</c:v>
                </c:pt>
                <c:pt idx="560">
                  <c:v>-1.675020371086184</c:v>
                </c:pt>
                <c:pt idx="561">
                  <c:v>-1.7996158435627407</c:v>
                </c:pt>
                <c:pt idx="562">
                  <c:v>-1.9302415197198215</c:v>
                </c:pt>
                <c:pt idx="563">
                  <c:v>-2.06715355391934</c:v>
                </c:pt>
                <c:pt idx="564">
                  <c:v>-2.2106041863007277</c:v>
                </c:pt>
                <c:pt idx="565">
                  <c:v>-2.3608414353460887</c:v>
                </c:pt>
                <c:pt idx="566">
                  <c:v>-2.5181087731054959</c:v>
                </c:pt>
                <c:pt idx="567">
                  <c:v>-2.6826447823923587</c:v>
                </c:pt>
                <c:pt idx="568">
                  <c:v>-2.8546827953946163</c:v>
                </c:pt>
                <c:pt idx="569">
                  <c:v>-3.0344505130951376</c:v>
                </c:pt>
                <c:pt idx="570">
                  <c:v>-3.222169605054134</c:v>
                </c:pt>
                <c:pt idx="571">
                  <c:v>-3.4180552890603479</c:v>
                </c:pt>
                <c:pt idx="572">
                  <c:v>-3.6223158903310164</c:v>
                </c:pt>
                <c:pt idx="573">
                  <c:v>-3.8351523799521203</c:v>
                </c:pt>
                <c:pt idx="574">
                  <c:v>-4.0567578923695677</c:v>
                </c:pt>
                <c:pt idx="575">
                  <c:v>-4.287317221844404</c:v>
                </c:pt>
                <c:pt idx="576">
                  <c:v>-4.5270062979238475</c:v>
                </c:pt>
                <c:pt idx="577">
                  <c:v>-4.7759916400513163</c:v>
                </c:pt>
                <c:pt idx="578">
                  <c:v>-5.0344297916463816</c:v>
                </c:pt>
                <c:pt idx="579">
                  <c:v>-5.3024667341012659</c:v>
                </c:pt>
                <c:pt idx="580">
                  <c:v>-5.5802372813102892</c:v>
                </c:pt>
                <c:pt idx="581">
                  <c:v>-5.867864455591544</c:v>
                </c:pt>
                <c:pt idx="582">
                  <c:v>-6.1654588459043964</c:v>
                </c:pt>
                <c:pt idx="583">
                  <c:v>-6.4731179497372011</c:v>
                </c:pt>
                <c:pt idx="584">
                  <c:v>-6.7909254999365984</c:v>
                </c:pt>
                <c:pt idx="585">
                  <c:v>-7.1189507783224215</c:v>
                </c:pt>
                <c:pt idx="586">
                  <c:v>-7.4572479178810198</c:v>
                </c:pt>
                <c:pt idx="587">
                  <c:v>-7.8058551958408842</c:v>
                </c:pt>
                <c:pt idx="588">
                  <c:v>-8.1647943200253934</c:v>
                </c:pt>
                <c:pt idx="589">
                  <c:v>-8.5340697112257047</c:v>
                </c:pt>
                <c:pt idx="590">
                  <c:v>-8.9136677846827084</c:v>
                </c:pt>
                <c:pt idx="591">
                  <c:v>-9.3035562338941631</c:v>
                </c:pt>
                <c:pt idx="592">
                  <c:v>-9.703683320419529</c:v>
                </c:pt>
                <c:pt idx="593">
                  <c:v>-10.113977173545521</c:v>
                </c:pt>
                <c:pt idx="594">
                  <c:v>-10.534345103949939</c:v>
                </c:pt>
                <c:pt idx="595">
                  <c:v>-10.964672935845492</c:v>
                </c:pt>
                <c:pt idx="596">
                  <c:v>-11.404824362256299</c:v>
                </c:pt>
                <c:pt idx="597">
                  <c:v>-11.854640328346179</c:v>
                </c:pt>
                <c:pt idx="598">
                  <c:v>-12.313938447973996</c:v>
                </c:pt>
                <c:pt idx="599">
                  <c:v>-12.782512458794052</c:v>
                </c:pt>
                <c:pt idx="600">
                  <c:v>-13.2601317213323</c:v>
                </c:pt>
                <c:pt idx="601">
                  <c:v>-13.746540767710911</c:v>
                </c:pt>
                <c:pt idx="602">
                  <c:v>-14.241458905629827</c:v>
                </c:pt>
                <c:pt idx="603">
                  <c:v>-14.744579883320398</c:v>
                </c:pt>
                <c:pt idx="604">
                  <c:v>-15.255571621147666</c:v>
                </c:pt>
                <c:pt idx="605">
                  <c:v>-15.774076015397974</c:v>
                </c:pt>
                <c:pt idx="606">
                  <c:v>-16.299708819746577</c:v>
                </c:pt>
                <c:pt idx="607">
                  <c:v>-16.832059609560382</c:v>
                </c:pt>
                <c:pt idx="608">
                  <c:v>-17.370691834043555</c:v>
                </c:pt>
                <c:pt idx="609">
                  <c:v>-17.915142960778546</c:v>
                </c:pt>
                <c:pt idx="610">
                  <c:v>-18.464924716849559</c:v>
                </c:pt>
                <c:pt idx="611">
                  <c:v>-19.019523430286036</c:v>
                </c:pt>
                <c:pt idx="612">
                  <c:v>-19.578400474928877</c:v>
                </c:pt>
                <c:pt idx="613">
                  <c:v>-20.140992821227613</c:v>
                </c:pt>
                <c:pt idx="614">
                  <c:v>-20.706713694888514</c:v>
                </c:pt>
                <c:pt idx="615">
                  <c:v>-21.274953344363574</c:v>
                </c:pt>
                <c:pt idx="616">
                  <c:v>-21.845079917624687</c:v>
                </c:pt>
                <c:pt idx="617">
                  <c:v>-22.416440447587611</c:v>
                </c:pt>
                <c:pt idx="618">
                  <c:v>-22.988361944857381</c:v>
                </c:pt>
                <c:pt idx="619">
                  <c:v>-23.5601525955569</c:v>
                </c:pt>
                <c:pt idx="620">
                  <c:v>-24.131103060963305</c:v>
                </c:pt>
                <c:pt idx="621">
                  <c:v>-24.700487874963045</c:v>
                </c:pt>
                <c:pt idx="622">
                  <c:v>-25.267566934300639</c:v>
                </c:pt>
                <c:pt idx="623">
                  <c:v>-25.831587075733339</c:v>
                </c:pt>
                <c:pt idx="624">
                  <c:v>-26.391783733497164</c:v>
                </c:pt>
                <c:pt idx="625">
                  <c:v>-26.947382669470212</c:v>
                </c:pt>
                <c:pt idx="626">
                  <c:v>-27.497601767943742</c:v>
                </c:pt>
                <c:pt idx="627">
                  <c:v>-28.041652886044197</c:v>
                </c:pt>
                <c:pt idx="628">
                  <c:v>-28.578743750363291</c:v>
                </c:pt>
                <c:pt idx="629">
                  <c:v>-29.108079889923921</c:v>
                </c:pt>
                <c:pt idx="630">
                  <c:v>-29.628866595074435</c:v>
                </c:pt>
                <c:pt idx="631">
                  <c:v>-30.140310891738572</c:v>
                </c:pt>
                <c:pt idx="632">
                  <c:v>-30.641623520295635</c:v>
                </c:pt>
                <c:pt idx="633">
                  <c:v>-31.132020908156761</c:v>
                </c:pt>
                <c:pt idx="634">
                  <c:v>-31.610727125369404</c:v>
                </c:pt>
                <c:pt idx="635">
                  <c:v>-32.076975812575768</c:v>
                </c:pt>
                <c:pt idx="636">
                  <c:v>-32.530012071006624</c:v>
                </c:pt>
                <c:pt idx="637">
                  <c:v>-32.969094304654149</c:v>
                </c:pt>
                <c:pt idx="638">
                  <c:v>-33.393496005038365</c:v>
                </c:pt>
                <c:pt idx="639">
                  <c:v>-33.802507469824008</c:v>
                </c:pt>
                <c:pt idx="640">
                  <c:v>-34.195437447038486</c:v>
                </c:pt>
                <c:pt idx="641">
                  <c:v>-34.571614697318353</c:v>
                </c:pt>
                <c:pt idx="642">
                  <c:v>-34.930389467700195</c:v>
                </c:pt>
                <c:pt idx="643">
                  <c:v>-35.271134870842083</c:v>
                </c:pt>
                <c:pt idx="644">
                  <c:v>-35.593248164961196</c:v>
                </c:pt>
                <c:pt idx="645">
                  <c:v>-35.896151930227305</c:v>
                </c:pt>
                <c:pt idx="646">
                  <c:v>-36.179295138476547</c:v>
                </c:pt>
                <c:pt idx="647">
                  <c:v>-36.44215411406703</c:v>
                </c:pt>
                <c:pt idx="648">
                  <c:v>-36.684233384394602</c:v>
                </c:pt>
                <c:pt idx="649">
                  <c:v>-36.905066419570574</c:v>
                </c:pt>
                <c:pt idx="650">
                  <c:v>-37.104216261703556</c:v>
                </c:pt>
                <c:pt idx="651">
                  <c:v>-37.281276044693406</c:v>
                </c:pt>
                <c:pt idx="652">
                  <c:v>-37.435869406590705</c:v>
                </c:pt>
                <c:pt idx="653">
                  <c:v>-37.567650796939233</c:v>
                </c:pt>
                <c:pt idx="654">
                  <c:v>-37.676305682251112</c:v>
                </c:pt>
                <c:pt idx="655">
                  <c:v>-37.761550653423157</c:v>
                </c:pt>
                <c:pt idx="656">
                  <c:v>-37.823133439133215</c:v>
                </c:pt>
                <c:pt idx="657">
                  <c:v>-37.860832829990031</c:v>
                </c:pt>
                <c:pt idx="658">
                  <c:v>-37.874458518295555</c:v>
                </c:pt>
                <c:pt idx="659">
                  <c:v>-37.863850858605211</c:v>
                </c:pt>
                <c:pt idx="660">
                  <c:v>-37.828880554740245</c:v>
                </c:pt>
                <c:pt idx="661">
                  <c:v>-37.769448278558627</c:v>
                </c:pt>
                <c:pt idx="662">
                  <c:v>-37.685484226413138</c:v>
                </c:pt>
                <c:pt idx="663">
                  <c:v>-37.576947618893207</c:v>
                </c:pt>
                <c:pt idx="664">
                  <c:v>-37.443826149444448</c:v>
                </c:pt>
                <c:pt idx="665">
                  <c:v>-37.286135387719071</c:v>
                </c:pt>
                <c:pt idx="666">
                  <c:v>-37.103918142899758</c:v>
                </c:pt>
                <c:pt idx="667">
                  <c:v>-36.89724379247096</c:v>
                </c:pt>
                <c:pt idx="668">
                  <c:v>-36.666207581618245</c:v>
                </c:pt>
                <c:pt idx="669">
                  <c:v>-36.410929898069568</c:v>
                </c:pt>
                <c:pt idx="670">
                  <c:v>-36.131555527241517</c:v>
                </c:pt>
                <c:pt idx="671">
                  <c:v>-35.828252892031472</c:v>
                </c:pt>
                <c:pt idx="672">
                  <c:v>-35.501213281443604</c:v>
                </c:pt>
                <c:pt idx="673">
                  <c:v>-35.150650072055569</c:v>
                </c:pt>
                <c:pt idx="674">
                  <c:v>-34.776797945786939</c:v>
                </c:pt>
                <c:pt idx="675">
                  <c:v>-34.379912107422271</c:v>
                </c:pt>
                <c:pt idx="676">
                  <c:v>-33.960267504916409</c:v>
                </c:pt>
                <c:pt idx="677">
                  <c:v>-33.518158055137988</c:v>
                </c:pt>
                <c:pt idx="678">
                  <c:v>-33.053895877716272</c:v>
                </c:pt>
                <c:pt idx="679">
                  <c:v>-32.567810539015959</c:v>
                </c:pt>
                <c:pt idx="680">
                  <c:v>-32.060248308330863</c:v>
                </c:pt>
                <c:pt idx="681">
                  <c:v>-31.531571427948954</c:v>
                </c:pt>
                <c:pt idx="682">
                  <c:v>-30.982157398513259</c:v>
                </c:pt>
                <c:pt idx="683">
                  <c:v>-30.41239828101255</c:v>
                </c:pt>
                <c:pt idx="684">
                  <c:v>-29.822700016368614</c:v>
                </c:pt>
                <c:pt idx="685">
                  <c:v>-29.213481763433542</c:v>
                </c:pt>
                <c:pt idx="686">
                  <c:v>-28.585175256149391</c:v>
                </c:pt>
                <c:pt idx="687">
                  <c:v>-27.938224180208124</c:v>
                </c:pt>
                <c:pt idx="688">
                  <c:v>-27.273083569672778</c:v>
                </c:pt>
                <c:pt idx="689">
                  <c:v>-26.59021922366917</c:v>
                </c:pt>
                <c:pt idx="690">
                  <c:v>-25.890107143179844</c:v>
                </c:pt>
                <c:pt idx="691">
                  <c:v>-25.173232987973975</c:v>
                </c:pt>
                <c:pt idx="692">
                  <c:v>-24.440091553408408</c:v>
                </c:pt>
                <c:pt idx="693">
                  <c:v>-23.691186266894572</c:v>
                </c:pt>
                <c:pt idx="694">
                  <c:v>-22.927028703689228</c:v>
                </c:pt>
                <c:pt idx="695">
                  <c:v>-22.148138121556919</c:v>
                </c:pt>
                <c:pt idx="696">
                  <c:v>-21.355041013886531</c:v>
                </c:pt>
                <c:pt idx="697">
                  <c:v>-20.548270680671649</c:v>
                </c:pt>
                <c:pt idx="698">
                  <c:v>-19.728366816842147</c:v>
                </c:pt>
                <c:pt idx="699">
                  <c:v>-18.895875117270151</c:v>
                </c:pt>
                <c:pt idx="700">
                  <c:v>-18.051346897839835</c:v>
                </c:pt>
                <c:pt idx="701">
                  <c:v>-17.195338731910027</c:v>
                </c:pt>
                <c:pt idx="702">
                  <c:v>-16.328412101465023</c:v>
                </c:pt>
                <c:pt idx="703">
                  <c:v>-15.451133062214984</c:v>
                </c:pt>
                <c:pt idx="704">
                  <c:v>-14.564071922012783</c:v>
                </c:pt>
                <c:pt idx="705">
                  <c:v>-13.667802931716437</c:v>
                </c:pt>
                <c:pt idx="706">
                  <c:v>-12.762903987923924</c:v>
                </c:pt>
                <c:pt idx="707">
                  <c:v>-11.849956346682609</c:v>
                </c:pt>
                <c:pt idx="708">
                  <c:v>-10.929544347564255</c:v>
                </c:pt>
                <c:pt idx="709">
                  <c:v>-10.002255147277733</c:v>
                </c:pt>
                <c:pt idx="710">
                  <c:v>-9.0686784621297054</c:v>
                </c:pt>
                <c:pt idx="711">
                  <c:v>-8.1294063185787806</c:v>
                </c:pt>
                <c:pt idx="712">
                  <c:v>-7.1850328111840032</c:v>
                </c:pt>
                <c:pt idx="713">
                  <c:v>-6.2361538671765606</c:v>
                </c:pt>
                <c:pt idx="714">
                  <c:v>-5.2833670169757232</c:v>
                </c:pt>
                <c:pt idx="715">
                  <c:v>-4.3272711699430948</c:v>
                </c:pt>
                <c:pt idx="716">
                  <c:v>-3.3684663946186575</c:v>
                </c:pt>
                <c:pt idx="717">
                  <c:v>-2.4075537027877516</c:v>
                </c:pt>
                <c:pt idx="718">
                  <c:v>-1.4451348366516932</c:v>
                </c:pt>
                <c:pt idx="719">
                  <c:v>0</c:v>
                </c:pt>
              </c:numCache>
            </c:numRef>
          </c:val>
          <c:smooth val="0"/>
          <c:extLst>
            <c:ext xmlns:c16="http://schemas.microsoft.com/office/drawing/2014/chart" uri="{C3380CC4-5D6E-409C-BE32-E72D297353CC}">
              <c16:uniqueId val="{00000000-4B0D-4561-9DCE-45B27266BFE9}"/>
            </c:ext>
          </c:extLst>
        </c:ser>
        <c:dLbls>
          <c:showLegendKey val="0"/>
          <c:showVal val="0"/>
          <c:showCatName val="0"/>
          <c:showSerName val="0"/>
          <c:showPercent val="0"/>
          <c:showBubbleSize val="0"/>
        </c:dLbls>
        <c:smooth val="0"/>
        <c:axId val="124963360"/>
        <c:axId val="124960960"/>
      </c:lineChart>
      <c:catAx>
        <c:axId val="12496336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60960"/>
        <c:crosses val="autoZero"/>
        <c:auto val="1"/>
        <c:lblAlgn val="ctr"/>
        <c:lblOffset val="100"/>
        <c:noMultiLvlLbl val="0"/>
      </c:catAx>
      <c:valAx>
        <c:axId val="1249609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Velocity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6336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Velocity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Crankshaft!$AD$3</c:f>
              <c:strCache>
                <c:ptCount val="1"/>
                <c:pt idx="0">
                  <c:v>Intake Valve Velocity</c:v>
                </c:pt>
              </c:strCache>
            </c:strRef>
          </c:tx>
          <c:spPr>
            <a:ln w="28575" cap="rnd">
              <a:solidFill>
                <a:schemeClr val="accent1"/>
              </a:solidFill>
              <a:round/>
            </a:ln>
            <a:effectLst/>
          </c:spPr>
          <c:marker>
            <c:symbol val="none"/>
          </c:marker>
          <c:val>
            <c:numRef>
              <c:f>Crankshaft!$AD$6:$AD$726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0.20250000000000001</c:v>
                </c:pt>
                <c:pt idx="21">
                  <c:v>0.40499999999999992</c:v>
                </c:pt>
                <c:pt idx="22">
                  <c:v>0.40500000000000003</c:v>
                </c:pt>
                <c:pt idx="23">
                  <c:v>0.40500000000000008</c:v>
                </c:pt>
                <c:pt idx="24">
                  <c:v>0.60750000000000015</c:v>
                </c:pt>
                <c:pt idx="25">
                  <c:v>0.80999999999999983</c:v>
                </c:pt>
                <c:pt idx="26">
                  <c:v>0.60750000000000004</c:v>
                </c:pt>
                <c:pt idx="27">
                  <c:v>0.60750000000000004</c:v>
                </c:pt>
                <c:pt idx="28">
                  <c:v>0.81000000000000016</c:v>
                </c:pt>
                <c:pt idx="29">
                  <c:v>0.60750000000000004</c:v>
                </c:pt>
                <c:pt idx="30">
                  <c:v>0.60750000000000004</c:v>
                </c:pt>
                <c:pt idx="31">
                  <c:v>0.81000000000000016</c:v>
                </c:pt>
                <c:pt idx="32">
                  <c:v>0.60750000000000004</c:v>
                </c:pt>
                <c:pt idx="33">
                  <c:v>0.60750000000000004</c:v>
                </c:pt>
                <c:pt idx="34">
                  <c:v>0.8099999999999995</c:v>
                </c:pt>
                <c:pt idx="35">
                  <c:v>0.81000000000000016</c:v>
                </c:pt>
                <c:pt idx="36">
                  <c:v>0.60750000000000048</c:v>
                </c:pt>
                <c:pt idx="37">
                  <c:v>0.60749999999999948</c:v>
                </c:pt>
                <c:pt idx="38">
                  <c:v>0.60749999999999948</c:v>
                </c:pt>
                <c:pt idx="39">
                  <c:v>0.60750000000000048</c:v>
                </c:pt>
                <c:pt idx="40">
                  <c:v>0.81000000000000061</c:v>
                </c:pt>
                <c:pt idx="41">
                  <c:v>0.8099999999999995</c:v>
                </c:pt>
                <c:pt idx="42">
                  <c:v>0.8099999999999995</c:v>
                </c:pt>
                <c:pt idx="43">
                  <c:v>0.81000000000000061</c:v>
                </c:pt>
                <c:pt idx="44">
                  <c:v>1.0124999999999997</c:v>
                </c:pt>
                <c:pt idx="45">
                  <c:v>1.4174999999999991</c:v>
                </c:pt>
                <c:pt idx="46">
                  <c:v>1.4175</c:v>
                </c:pt>
                <c:pt idx="47">
                  <c:v>1.6200000000000012</c:v>
                </c:pt>
                <c:pt idx="48">
                  <c:v>1.8224999999999993</c:v>
                </c:pt>
                <c:pt idx="49">
                  <c:v>2.0249999999999995</c:v>
                </c:pt>
                <c:pt idx="50">
                  <c:v>2.4300000000000002</c:v>
                </c:pt>
                <c:pt idx="51">
                  <c:v>2.2274999999999996</c:v>
                </c:pt>
                <c:pt idx="52">
                  <c:v>2.4300000000000002</c:v>
                </c:pt>
                <c:pt idx="53">
                  <c:v>3.0375000000000005</c:v>
                </c:pt>
                <c:pt idx="54">
                  <c:v>3.2400000000000007</c:v>
                </c:pt>
                <c:pt idx="55">
                  <c:v>3.0375000000000005</c:v>
                </c:pt>
                <c:pt idx="56">
                  <c:v>3.239999999999998</c:v>
                </c:pt>
                <c:pt idx="57">
                  <c:v>3.6449999999999987</c:v>
                </c:pt>
                <c:pt idx="58">
                  <c:v>3.8475000000000033</c:v>
                </c:pt>
                <c:pt idx="59">
                  <c:v>4.2524999999999995</c:v>
                </c:pt>
                <c:pt idx="60">
                  <c:v>4.4549999999999992</c:v>
                </c:pt>
                <c:pt idx="61">
                  <c:v>4.4549999999999992</c:v>
                </c:pt>
                <c:pt idx="62">
                  <c:v>4.8600000000000003</c:v>
                </c:pt>
                <c:pt idx="63">
                  <c:v>4.8600000000000003</c:v>
                </c:pt>
                <c:pt idx="64">
                  <c:v>5.2649999999999997</c:v>
                </c:pt>
                <c:pt idx="65">
                  <c:v>5.8725000000000049</c:v>
                </c:pt>
                <c:pt idx="66">
                  <c:v>5.2649999999999952</c:v>
                </c:pt>
                <c:pt idx="67">
                  <c:v>6.0749999999999957</c:v>
                </c:pt>
                <c:pt idx="68">
                  <c:v>7.0875000000000021</c:v>
                </c:pt>
                <c:pt idx="69">
                  <c:v>6.2774999999999999</c:v>
                </c:pt>
                <c:pt idx="70">
                  <c:v>6.682500000000001</c:v>
                </c:pt>
                <c:pt idx="71">
                  <c:v>7.6949999999999985</c:v>
                </c:pt>
                <c:pt idx="72">
                  <c:v>7.6949999999999985</c:v>
                </c:pt>
                <c:pt idx="73">
                  <c:v>7.4925000000000015</c:v>
                </c:pt>
                <c:pt idx="74">
                  <c:v>7.8975000000000026</c:v>
                </c:pt>
                <c:pt idx="75">
                  <c:v>9.3149999999999888</c:v>
                </c:pt>
                <c:pt idx="76">
                  <c:v>8.9099999999999984</c:v>
                </c:pt>
                <c:pt idx="77">
                  <c:v>8.1000000000000068</c:v>
                </c:pt>
                <c:pt idx="78">
                  <c:v>9.3149999999999977</c:v>
                </c:pt>
                <c:pt idx="79">
                  <c:v>9.922500000000003</c:v>
                </c:pt>
                <c:pt idx="80">
                  <c:v>10.732500000000005</c:v>
                </c:pt>
                <c:pt idx="81">
                  <c:v>8.7074999999999925</c:v>
                </c:pt>
                <c:pt idx="82">
                  <c:v>10.52999999999999</c:v>
                </c:pt>
                <c:pt idx="83">
                  <c:v>13.365000000000002</c:v>
                </c:pt>
                <c:pt idx="84">
                  <c:v>11.137499999999996</c:v>
                </c:pt>
                <c:pt idx="85">
                  <c:v>11.542500000000006</c:v>
                </c:pt>
                <c:pt idx="86">
                  <c:v>12.555</c:v>
                </c:pt>
                <c:pt idx="87">
                  <c:v>11.745000000000001</c:v>
                </c:pt>
                <c:pt idx="88">
                  <c:v>11.340000000000011</c:v>
                </c:pt>
                <c:pt idx="89">
                  <c:v>12.352499999999987</c:v>
                </c:pt>
                <c:pt idx="90">
                  <c:v>11.339999999999993</c:v>
                </c:pt>
                <c:pt idx="91">
                  <c:v>10.732499999999986</c:v>
                </c:pt>
                <c:pt idx="92">
                  <c:v>10.52999999999999</c:v>
                </c:pt>
                <c:pt idx="93">
                  <c:v>8.7075000000000298</c:v>
                </c:pt>
                <c:pt idx="94">
                  <c:v>6.8849999999999962</c:v>
                </c:pt>
                <c:pt idx="95">
                  <c:v>4.454999999999977</c:v>
                </c:pt>
                <c:pt idx="96">
                  <c:v>2.4300000000000201</c:v>
                </c:pt>
                <c:pt idx="97">
                  <c:v>1.2150000000000101</c:v>
                </c:pt>
                <c:pt idx="98">
                  <c:v>-0.40499999999999137</c:v>
                </c:pt>
                <c:pt idx="99">
                  <c:v>-2.4299999999999842</c:v>
                </c:pt>
                <c:pt idx="100">
                  <c:v>-5.0625</c:v>
                </c:pt>
                <c:pt idx="101">
                  <c:v>-7.8975000000000106</c:v>
                </c:pt>
                <c:pt idx="102">
                  <c:v>-9.3150000000000155</c:v>
                </c:pt>
                <c:pt idx="103">
                  <c:v>-10.327499999999997</c:v>
                </c:pt>
                <c:pt idx="104">
                  <c:v>-11.54249999999999</c:v>
                </c:pt>
                <c:pt idx="105">
                  <c:v>-12.555</c:v>
                </c:pt>
                <c:pt idx="106">
                  <c:v>-12.757500000000016</c:v>
                </c:pt>
                <c:pt idx="107">
                  <c:v>-12.555</c:v>
                </c:pt>
                <c:pt idx="108">
                  <c:v>-12.352499999999987</c:v>
                </c:pt>
                <c:pt idx="109">
                  <c:v>-12.757499999999997</c:v>
                </c:pt>
                <c:pt idx="110">
                  <c:v>-12.150000000000011</c:v>
                </c:pt>
                <c:pt idx="111">
                  <c:v>-12.352500000000008</c:v>
                </c:pt>
                <c:pt idx="112">
                  <c:v>-13.162499999999989</c:v>
                </c:pt>
                <c:pt idx="113">
                  <c:v>-11.947499999999998</c:v>
                </c:pt>
                <c:pt idx="114">
                  <c:v>-10.935</c:v>
                </c:pt>
                <c:pt idx="115">
                  <c:v>-10.327499999999997</c:v>
                </c:pt>
                <c:pt idx="116">
                  <c:v>-10.327499999999997</c:v>
                </c:pt>
                <c:pt idx="117">
                  <c:v>-9.7200000000000077</c:v>
                </c:pt>
                <c:pt idx="118">
                  <c:v>-9.5175000000000036</c:v>
                </c:pt>
                <c:pt idx="119">
                  <c:v>-9.7200000000000006</c:v>
                </c:pt>
                <c:pt idx="120">
                  <c:v>-8.7075000000000014</c:v>
                </c:pt>
                <c:pt idx="121">
                  <c:v>-8.504999999999999</c:v>
                </c:pt>
                <c:pt idx="122">
                  <c:v>-8.0999999999999979</c:v>
                </c:pt>
                <c:pt idx="123">
                  <c:v>-6.479999999999996</c:v>
                </c:pt>
                <c:pt idx="124">
                  <c:v>-6.682500000000001</c:v>
                </c:pt>
                <c:pt idx="125">
                  <c:v>-7.6950000000000065</c:v>
                </c:pt>
                <c:pt idx="126">
                  <c:v>-6.8849999999999962</c:v>
                </c:pt>
                <c:pt idx="127">
                  <c:v>-5.4675000000000002</c:v>
                </c:pt>
                <c:pt idx="128">
                  <c:v>-5.8725000000000049</c:v>
                </c:pt>
                <c:pt idx="129">
                  <c:v>-6.0749999999999957</c:v>
                </c:pt>
                <c:pt idx="130">
                  <c:v>-5.4674999999999958</c:v>
                </c:pt>
                <c:pt idx="131">
                  <c:v>-5.2649999999999997</c:v>
                </c:pt>
                <c:pt idx="132">
                  <c:v>-4.8600000000000039</c:v>
                </c:pt>
                <c:pt idx="133">
                  <c:v>-4.6574999999999989</c:v>
                </c:pt>
                <c:pt idx="134">
                  <c:v>-4.4549999999999992</c:v>
                </c:pt>
                <c:pt idx="135">
                  <c:v>-4.0499999999999989</c:v>
                </c:pt>
                <c:pt idx="136">
                  <c:v>-3.8474999999999993</c:v>
                </c:pt>
                <c:pt idx="137">
                  <c:v>-3.6450000000000009</c:v>
                </c:pt>
                <c:pt idx="138">
                  <c:v>-3.4424999999999981</c:v>
                </c:pt>
                <c:pt idx="139">
                  <c:v>-2.835</c:v>
                </c:pt>
                <c:pt idx="140">
                  <c:v>-2.6324999999999998</c:v>
                </c:pt>
                <c:pt idx="141">
                  <c:v>-2.835</c:v>
                </c:pt>
                <c:pt idx="142">
                  <c:v>-2.6324999999999998</c:v>
                </c:pt>
                <c:pt idx="143">
                  <c:v>-2.4300000000000002</c:v>
                </c:pt>
                <c:pt idx="144">
                  <c:v>-2.0250000000000004</c:v>
                </c:pt>
                <c:pt idx="145">
                  <c:v>-1.8224999999999993</c:v>
                </c:pt>
                <c:pt idx="146">
                  <c:v>-1.8225000000000005</c:v>
                </c:pt>
                <c:pt idx="147">
                  <c:v>-1.4175</c:v>
                </c:pt>
                <c:pt idx="148">
                  <c:v>-1.2150000000000001</c:v>
                </c:pt>
                <c:pt idx="149">
                  <c:v>-1.2150000000000001</c:v>
                </c:pt>
                <c:pt idx="150">
                  <c:v>-1.0124999999999997</c:v>
                </c:pt>
                <c:pt idx="151">
                  <c:v>-1.0125000000000002</c:v>
                </c:pt>
                <c:pt idx="152">
                  <c:v>-0.8099999999999995</c:v>
                </c:pt>
                <c:pt idx="153">
                  <c:v>-0.60750000000000004</c:v>
                </c:pt>
                <c:pt idx="154">
                  <c:v>-0.81000000000000016</c:v>
                </c:pt>
                <c:pt idx="155">
                  <c:v>-0.8099999999999995</c:v>
                </c:pt>
                <c:pt idx="156">
                  <c:v>-0.81000000000000016</c:v>
                </c:pt>
                <c:pt idx="157">
                  <c:v>-0.81000000000000016</c:v>
                </c:pt>
                <c:pt idx="158">
                  <c:v>-0.60750000000000004</c:v>
                </c:pt>
                <c:pt idx="159">
                  <c:v>-0.60750000000000004</c:v>
                </c:pt>
                <c:pt idx="160">
                  <c:v>-0.80999999999999983</c:v>
                </c:pt>
                <c:pt idx="161">
                  <c:v>-0.81000000000000016</c:v>
                </c:pt>
                <c:pt idx="162">
                  <c:v>-0.60750000000000004</c:v>
                </c:pt>
                <c:pt idx="163">
                  <c:v>-0.60750000000000004</c:v>
                </c:pt>
                <c:pt idx="164">
                  <c:v>-0.40500000000000003</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0.20250000000000001</c:v>
                </c:pt>
                <c:pt idx="288">
                  <c:v>0.20250000000000001</c:v>
                </c:pt>
                <c:pt idx="289">
                  <c:v>0</c:v>
                </c:pt>
                <c:pt idx="290">
                  <c:v>0</c:v>
                </c:pt>
                <c:pt idx="291">
                  <c:v>0</c:v>
                </c:pt>
                <c:pt idx="292">
                  <c:v>0</c:v>
                </c:pt>
                <c:pt idx="293">
                  <c:v>0</c:v>
                </c:pt>
                <c:pt idx="294">
                  <c:v>0</c:v>
                </c:pt>
                <c:pt idx="295">
                  <c:v>0</c:v>
                </c:pt>
                <c:pt idx="296">
                  <c:v>0</c:v>
                </c:pt>
                <c:pt idx="297">
                  <c:v>-0.20250000000000001</c:v>
                </c:pt>
                <c:pt idx="298">
                  <c:v>-0.20250000000000001</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0.20250000000000001</c:v>
                </c:pt>
                <c:pt idx="348">
                  <c:v>0.20250000000000001</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0.20250000000000001</c:v>
                </c:pt>
                <c:pt idx="381">
                  <c:v>0.40499999999999992</c:v>
                </c:pt>
                <c:pt idx="382">
                  <c:v>0.40500000000000003</c:v>
                </c:pt>
                <c:pt idx="383">
                  <c:v>0.40500000000000008</c:v>
                </c:pt>
                <c:pt idx="384">
                  <c:v>0.60750000000000015</c:v>
                </c:pt>
                <c:pt idx="385">
                  <c:v>0.80999999999999983</c:v>
                </c:pt>
                <c:pt idx="386">
                  <c:v>0.60750000000000004</c:v>
                </c:pt>
                <c:pt idx="387">
                  <c:v>0.60750000000000004</c:v>
                </c:pt>
                <c:pt idx="388">
                  <c:v>0.81000000000000016</c:v>
                </c:pt>
                <c:pt idx="389">
                  <c:v>0.60750000000000004</c:v>
                </c:pt>
                <c:pt idx="390">
                  <c:v>0.60750000000000004</c:v>
                </c:pt>
                <c:pt idx="391">
                  <c:v>0.81000000000000016</c:v>
                </c:pt>
                <c:pt idx="392">
                  <c:v>0.60750000000000004</c:v>
                </c:pt>
                <c:pt idx="393">
                  <c:v>0.60750000000000004</c:v>
                </c:pt>
                <c:pt idx="394">
                  <c:v>0.8099999999999995</c:v>
                </c:pt>
                <c:pt idx="395">
                  <c:v>0.81000000000000016</c:v>
                </c:pt>
                <c:pt idx="396">
                  <c:v>0.60750000000000048</c:v>
                </c:pt>
                <c:pt idx="397">
                  <c:v>0.60749999999999948</c:v>
                </c:pt>
                <c:pt idx="398">
                  <c:v>0.60749999999999948</c:v>
                </c:pt>
                <c:pt idx="399">
                  <c:v>0.60750000000000048</c:v>
                </c:pt>
                <c:pt idx="400">
                  <c:v>0.81000000000000061</c:v>
                </c:pt>
                <c:pt idx="401">
                  <c:v>0.8099999999999995</c:v>
                </c:pt>
                <c:pt idx="402">
                  <c:v>0.8099999999999995</c:v>
                </c:pt>
                <c:pt idx="403">
                  <c:v>0.81000000000000061</c:v>
                </c:pt>
                <c:pt idx="404">
                  <c:v>1.0124999999999997</c:v>
                </c:pt>
                <c:pt idx="405">
                  <c:v>1.4174999999999991</c:v>
                </c:pt>
                <c:pt idx="406">
                  <c:v>1.4175</c:v>
                </c:pt>
                <c:pt idx="407">
                  <c:v>1.6200000000000012</c:v>
                </c:pt>
                <c:pt idx="408">
                  <c:v>1.8224999999999993</c:v>
                </c:pt>
                <c:pt idx="409">
                  <c:v>2.0249999999999995</c:v>
                </c:pt>
                <c:pt idx="410">
                  <c:v>2.4300000000000002</c:v>
                </c:pt>
                <c:pt idx="411">
                  <c:v>2.2274999999999996</c:v>
                </c:pt>
                <c:pt idx="412">
                  <c:v>2.4300000000000002</c:v>
                </c:pt>
                <c:pt idx="413">
                  <c:v>3.0375000000000005</c:v>
                </c:pt>
                <c:pt idx="414">
                  <c:v>3.2400000000000007</c:v>
                </c:pt>
                <c:pt idx="415">
                  <c:v>3.0375000000000005</c:v>
                </c:pt>
                <c:pt idx="416">
                  <c:v>3.239999999999998</c:v>
                </c:pt>
                <c:pt idx="417">
                  <c:v>3.6449999999999987</c:v>
                </c:pt>
                <c:pt idx="418">
                  <c:v>3.8475000000000033</c:v>
                </c:pt>
                <c:pt idx="419">
                  <c:v>4.2524999999999995</c:v>
                </c:pt>
                <c:pt idx="420">
                  <c:v>4.4549999999999992</c:v>
                </c:pt>
                <c:pt idx="421">
                  <c:v>4.4549999999999992</c:v>
                </c:pt>
                <c:pt idx="422">
                  <c:v>4.8600000000000003</c:v>
                </c:pt>
                <c:pt idx="423">
                  <c:v>4.8600000000000003</c:v>
                </c:pt>
                <c:pt idx="424">
                  <c:v>5.2649999999999997</c:v>
                </c:pt>
                <c:pt idx="425">
                  <c:v>5.8725000000000049</c:v>
                </c:pt>
                <c:pt idx="426">
                  <c:v>5.2649999999999952</c:v>
                </c:pt>
                <c:pt idx="427">
                  <c:v>6.0749999999999957</c:v>
                </c:pt>
                <c:pt idx="428">
                  <c:v>7.0875000000000021</c:v>
                </c:pt>
                <c:pt idx="429">
                  <c:v>6.2774999999999999</c:v>
                </c:pt>
                <c:pt idx="430">
                  <c:v>6.682500000000001</c:v>
                </c:pt>
                <c:pt idx="431">
                  <c:v>7.6949999999999985</c:v>
                </c:pt>
                <c:pt idx="432">
                  <c:v>7.6949999999999985</c:v>
                </c:pt>
                <c:pt idx="433">
                  <c:v>7.4925000000000015</c:v>
                </c:pt>
                <c:pt idx="434">
                  <c:v>7.8975000000000026</c:v>
                </c:pt>
                <c:pt idx="435">
                  <c:v>9.3149999999999888</c:v>
                </c:pt>
                <c:pt idx="436">
                  <c:v>8.9099999999999984</c:v>
                </c:pt>
                <c:pt idx="437">
                  <c:v>8.1000000000000068</c:v>
                </c:pt>
                <c:pt idx="438">
                  <c:v>9.3149999999999977</c:v>
                </c:pt>
                <c:pt idx="439">
                  <c:v>9.922500000000003</c:v>
                </c:pt>
                <c:pt idx="440">
                  <c:v>10.732500000000005</c:v>
                </c:pt>
                <c:pt idx="441">
                  <c:v>8.7074999999999925</c:v>
                </c:pt>
                <c:pt idx="442">
                  <c:v>10.52999999999999</c:v>
                </c:pt>
                <c:pt idx="443">
                  <c:v>13.365000000000002</c:v>
                </c:pt>
                <c:pt idx="444">
                  <c:v>11.137499999999996</c:v>
                </c:pt>
                <c:pt idx="445">
                  <c:v>11.542500000000006</c:v>
                </c:pt>
                <c:pt idx="446">
                  <c:v>12.555</c:v>
                </c:pt>
                <c:pt idx="447">
                  <c:v>11.745000000000001</c:v>
                </c:pt>
                <c:pt idx="448">
                  <c:v>11.340000000000011</c:v>
                </c:pt>
                <c:pt idx="449">
                  <c:v>12.352499999999987</c:v>
                </c:pt>
                <c:pt idx="450">
                  <c:v>11.339999999999993</c:v>
                </c:pt>
                <c:pt idx="451">
                  <c:v>10.732499999999986</c:v>
                </c:pt>
                <c:pt idx="452">
                  <c:v>10.52999999999999</c:v>
                </c:pt>
                <c:pt idx="453">
                  <c:v>8.7075000000000298</c:v>
                </c:pt>
                <c:pt idx="454">
                  <c:v>6.8849999999999962</c:v>
                </c:pt>
                <c:pt idx="455">
                  <c:v>4.454999999999977</c:v>
                </c:pt>
                <c:pt idx="456">
                  <c:v>2.4300000000000201</c:v>
                </c:pt>
                <c:pt idx="457">
                  <c:v>1.2150000000000101</c:v>
                </c:pt>
                <c:pt idx="458">
                  <c:v>-0.40499999999999137</c:v>
                </c:pt>
                <c:pt idx="459">
                  <c:v>-2.4299999999999842</c:v>
                </c:pt>
                <c:pt idx="460">
                  <c:v>-5.0625</c:v>
                </c:pt>
                <c:pt idx="461">
                  <c:v>-7.8975000000000106</c:v>
                </c:pt>
                <c:pt idx="462">
                  <c:v>-9.3150000000000155</c:v>
                </c:pt>
                <c:pt idx="463">
                  <c:v>-10.327499999999997</c:v>
                </c:pt>
                <c:pt idx="464">
                  <c:v>-11.54249999999999</c:v>
                </c:pt>
                <c:pt idx="465">
                  <c:v>-12.555</c:v>
                </c:pt>
                <c:pt idx="466">
                  <c:v>-12.757500000000016</c:v>
                </c:pt>
                <c:pt idx="467">
                  <c:v>-12.555</c:v>
                </c:pt>
                <c:pt idx="468">
                  <c:v>-12.352499999999987</c:v>
                </c:pt>
                <c:pt idx="469">
                  <c:v>-12.757499999999997</c:v>
                </c:pt>
                <c:pt idx="470">
                  <c:v>-12.150000000000011</c:v>
                </c:pt>
                <c:pt idx="471">
                  <c:v>-12.352500000000008</c:v>
                </c:pt>
                <c:pt idx="472">
                  <c:v>-13.162499999999989</c:v>
                </c:pt>
                <c:pt idx="473">
                  <c:v>-11.947499999999998</c:v>
                </c:pt>
                <c:pt idx="474">
                  <c:v>-10.935</c:v>
                </c:pt>
                <c:pt idx="475">
                  <c:v>-10.327499999999997</c:v>
                </c:pt>
                <c:pt idx="476">
                  <c:v>-10.327499999999997</c:v>
                </c:pt>
                <c:pt idx="477">
                  <c:v>-9.7200000000000077</c:v>
                </c:pt>
                <c:pt idx="478">
                  <c:v>-9.5175000000000036</c:v>
                </c:pt>
                <c:pt idx="479">
                  <c:v>-9.7200000000000006</c:v>
                </c:pt>
                <c:pt idx="480">
                  <c:v>-8.7075000000000014</c:v>
                </c:pt>
                <c:pt idx="481">
                  <c:v>-8.504999999999999</c:v>
                </c:pt>
                <c:pt idx="482">
                  <c:v>-8.0999999999999979</c:v>
                </c:pt>
                <c:pt idx="483">
                  <c:v>-6.479999999999996</c:v>
                </c:pt>
                <c:pt idx="484">
                  <c:v>-6.682500000000001</c:v>
                </c:pt>
                <c:pt idx="485">
                  <c:v>-7.6950000000000065</c:v>
                </c:pt>
                <c:pt idx="486">
                  <c:v>-6.8849999999999962</c:v>
                </c:pt>
                <c:pt idx="487">
                  <c:v>-5.4675000000000002</c:v>
                </c:pt>
                <c:pt idx="488">
                  <c:v>-5.8725000000000049</c:v>
                </c:pt>
                <c:pt idx="489">
                  <c:v>-6.0749999999999957</c:v>
                </c:pt>
                <c:pt idx="490">
                  <c:v>-5.4674999999999958</c:v>
                </c:pt>
                <c:pt idx="491">
                  <c:v>-5.2649999999999997</c:v>
                </c:pt>
                <c:pt idx="492">
                  <c:v>-4.8600000000000039</c:v>
                </c:pt>
                <c:pt idx="493">
                  <c:v>-4.6574999999999989</c:v>
                </c:pt>
                <c:pt idx="494">
                  <c:v>-4.4549999999999992</c:v>
                </c:pt>
                <c:pt idx="495">
                  <c:v>-4.0499999999999989</c:v>
                </c:pt>
                <c:pt idx="496">
                  <c:v>-3.8474999999999993</c:v>
                </c:pt>
                <c:pt idx="497">
                  <c:v>-3.6450000000000009</c:v>
                </c:pt>
                <c:pt idx="498">
                  <c:v>-3.4424999999999981</c:v>
                </c:pt>
                <c:pt idx="499">
                  <c:v>-2.835</c:v>
                </c:pt>
                <c:pt idx="500">
                  <c:v>-2.6324999999999998</c:v>
                </c:pt>
                <c:pt idx="501">
                  <c:v>-2.835</c:v>
                </c:pt>
                <c:pt idx="502">
                  <c:v>-2.6324999999999998</c:v>
                </c:pt>
                <c:pt idx="503">
                  <c:v>-2.4300000000000002</c:v>
                </c:pt>
                <c:pt idx="504">
                  <c:v>-2.0250000000000004</c:v>
                </c:pt>
                <c:pt idx="505">
                  <c:v>-1.8224999999999993</c:v>
                </c:pt>
                <c:pt idx="506">
                  <c:v>-1.8225000000000005</c:v>
                </c:pt>
                <c:pt idx="507">
                  <c:v>-1.4175</c:v>
                </c:pt>
                <c:pt idx="508">
                  <c:v>-1.2150000000000001</c:v>
                </c:pt>
                <c:pt idx="509">
                  <c:v>-1.2150000000000001</c:v>
                </c:pt>
                <c:pt idx="510">
                  <c:v>-1.0124999999999997</c:v>
                </c:pt>
                <c:pt idx="511">
                  <c:v>-1.0125000000000002</c:v>
                </c:pt>
                <c:pt idx="512">
                  <c:v>-0.8099999999999995</c:v>
                </c:pt>
                <c:pt idx="513">
                  <c:v>-0.60750000000000004</c:v>
                </c:pt>
                <c:pt idx="514">
                  <c:v>-0.81000000000000016</c:v>
                </c:pt>
                <c:pt idx="515">
                  <c:v>-0.8099999999999995</c:v>
                </c:pt>
                <c:pt idx="516">
                  <c:v>-0.81000000000000016</c:v>
                </c:pt>
                <c:pt idx="517">
                  <c:v>-0.81000000000000016</c:v>
                </c:pt>
                <c:pt idx="518">
                  <c:v>-0.60750000000000004</c:v>
                </c:pt>
                <c:pt idx="519">
                  <c:v>-0.60750000000000004</c:v>
                </c:pt>
                <c:pt idx="520">
                  <c:v>-0.80999999999999983</c:v>
                </c:pt>
                <c:pt idx="521">
                  <c:v>-0.81000000000000016</c:v>
                </c:pt>
                <c:pt idx="522">
                  <c:v>-0.60750000000000004</c:v>
                </c:pt>
                <c:pt idx="523">
                  <c:v>-0.60750000000000004</c:v>
                </c:pt>
                <c:pt idx="524">
                  <c:v>-0.40500000000000003</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0.20250000000000001</c:v>
                </c:pt>
                <c:pt idx="648">
                  <c:v>0.20250000000000001</c:v>
                </c:pt>
                <c:pt idx="649">
                  <c:v>0</c:v>
                </c:pt>
                <c:pt idx="650">
                  <c:v>0</c:v>
                </c:pt>
                <c:pt idx="651">
                  <c:v>0</c:v>
                </c:pt>
                <c:pt idx="652">
                  <c:v>0</c:v>
                </c:pt>
                <c:pt idx="653">
                  <c:v>0</c:v>
                </c:pt>
                <c:pt idx="654">
                  <c:v>0</c:v>
                </c:pt>
                <c:pt idx="655">
                  <c:v>0</c:v>
                </c:pt>
                <c:pt idx="656">
                  <c:v>0</c:v>
                </c:pt>
                <c:pt idx="657">
                  <c:v>-0.20250000000000001</c:v>
                </c:pt>
                <c:pt idx="658">
                  <c:v>-0.20250000000000001</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0.20250000000000001</c:v>
                </c:pt>
                <c:pt idx="708">
                  <c:v>0.20250000000000001</c:v>
                </c:pt>
                <c:pt idx="709">
                  <c:v>0</c:v>
                </c:pt>
                <c:pt idx="710">
                  <c:v>0</c:v>
                </c:pt>
                <c:pt idx="711">
                  <c:v>0</c:v>
                </c:pt>
                <c:pt idx="712">
                  <c:v>0</c:v>
                </c:pt>
                <c:pt idx="713">
                  <c:v>0</c:v>
                </c:pt>
                <c:pt idx="714">
                  <c:v>0</c:v>
                </c:pt>
                <c:pt idx="715">
                  <c:v>0</c:v>
                </c:pt>
                <c:pt idx="716">
                  <c:v>0</c:v>
                </c:pt>
                <c:pt idx="717">
                  <c:v>0</c:v>
                </c:pt>
                <c:pt idx="718">
                  <c:v>0</c:v>
                </c:pt>
                <c:pt idx="719">
                  <c:v>0</c:v>
                </c:pt>
                <c:pt idx="720">
                  <c:v>5.6328233657858132E-4</c:v>
                </c:pt>
              </c:numCache>
            </c:numRef>
          </c:val>
          <c:smooth val="0"/>
          <c:extLst>
            <c:ext xmlns:c16="http://schemas.microsoft.com/office/drawing/2014/chart" uri="{C3380CC4-5D6E-409C-BE32-E72D297353CC}">
              <c16:uniqueId val="{00000000-3D71-4282-9AD9-B9EBDD726F77}"/>
            </c:ext>
          </c:extLst>
        </c:ser>
        <c:ser>
          <c:idx val="1"/>
          <c:order val="1"/>
          <c:tx>
            <c:strRef>
              <c:f>Crankshaft!$AE$3</c:f>
              <c:strCache>
                <c:ptCount val="1"/>
                <c:pt idx="0">
                  <c:v>Exhaust Valve Velocity</c:v>
                </c:pt>
              </c:strCache>
            </c:strRef>
          </c:tx>
          <c:spPr>
            <a:ln w="28575" cap="rnd">
              <a:solidFill>
                <a:schemeClr val="accent2"/>
              </a:solidFill>
              <a:round/>
            </a:ln>
            <a:effectLst/>
          </c:spPr>
          <c:marker>
            <c:symbol val="none"/>
          </c:marker>
          <c:val>
            <c:numRef>
              <c:f>Crankshaft!$AE$6:$AE$726</c:f>
              <c:numCache>
                <c:formatCode>General</c:formatCode>
                <c:ptCount val="721"/>
                <c:pt idx="0">
                  <c:v>0</c:v>
                </c:pt>
                <c:pt idx="1">
                  <c:v>-0.20249999999999996</c:v>
                </c:pt>
                <c:pt idx="2">
                  <c:v>0</c:v>
                </c:pt>
                <c:pt idx="3">
                  <c:v>0</c:v>
                </c:pt>
                <c:pt idx="4">
                  <c:v>0</c:v>
                </c:pt>
                <c:pt idx="5">
                  <c:v>-0.20250000000000001</c:v>
                </c:pt>
                <c:pt idx="6">
                  <c:v>-0.20250000000000001</c:v>
                </c:pt>
                <c:pt idx="7">
                  <c:v>0</c:v>
                </c:pt>
                <c:pt idx="8">
                  <c:v>0</c:v>
                </c:pt>
                <c:pt idx="9">
                  <c:v>0</c:v>
                </c:pt>
                <c:pt idx="10">
                  <c:v>0</c:v>
                </c:pt>
                <c:pt idx="11">
                  <c:v>-0.20250000000000001</c:v>
                </c:pt>
                <c:pt idx="12">
                  <c:v>-0.20250000000000001</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0.20250000000000001</c:v>
                </c:pt>
                <c:pt idx="77">
                  <c:v>0.20250000000000001</c:v>
                </c:pt>
                <c:pt idx="78">
                  <c:v>0</c:v>
                </c:pt>
                <c:pt idx="79">
                  <c:v>0</c:v>
                </c:pt>
                <c:pt idx="80">
                  <c:v>0</c:v>
                </c:pt>
                <c:pt idx="81">
                  <c:v>0</c:v>
                </c:pt>
                <c:pt idx="82">
                  <c:v>0.20250000000000001</c:v>
                </c:pt>
                <c:pt idx="83">
                  <c:v>0.20250000000000001</c:v>
                </c:pt>
                <c:pt idx="84">
                  <c:v>0</c:v>
                </c:pt>
                <c:pt idx="85">
                  <c:v>0</c:v>
                </c:pt>
                <c:pt idx="86">
                  <c:v>0</c:v>
                </c:pt>
                <c:pt idx="87">
                  <c:v>0</c:v>
                </c:pt>
                <c:pt idx="88">
                  <c:v>0.20249999999999996</c:v>
                </c:pt>
                <c:pt idx="89">
                  <c:v>0.20249999999999996</c:v>
                </c:pt>
                <c:pt idx="90">
                  <c:v>0</c:v>
                </c:pt>
                <c:pt idx="91">
                  <c:v>0</c:v>
                </c:pt>
                <c:pt idx="92">
                  <c:v>0</c:v>
                </c:pt>
                <c:pt idx="93">
                  <c:v>0</c:v>
                </c:pt>
                <c:pt idx="94">
                  <c:v>0.20250000000000004</c:v>
                </c:pt>
                <c:pt idx="95">
                  <c:v>0.20250000000000004</c:v>
                </c:pt>
                <c:pt idx="96">
                  <c:v>0</c:v>
                </c:pt>
                <c:pt idx="97">
                  <c:v>0</c:v>
                </c:pt>
                <c:pt idx="98">
                  <c:v>0</c:v>
                </c:pt>
                <c:pt idx="99">
                  <c:v>0</c:v>
                </c:pt>
                <c:pt idx="100">
                  <c:v>0.20250000000000004</c:v>
                </c:pt>
                <c:pt idx="101">
                  <c:v>0.20250000000000004</c:v>
                </c:pt>
                <c:pt idx="102">
                  <c:v>0</c:v>
                </c:pt>
                <c:pt idx="103">
                  <c:v>0</c:v>
                </c:pt>
                <c:pt idx="104">
                  <c:v>0</c:v>
                </c:pt>
                <c:pt idx="105">
                  <c:v>0</c:v>
                </c:pt>
                <c:pt idx="106">
                  <c:v>0.20249999999999987</c:v>
                </c:pt>
                <c:pt idx="107">
                  <c:v>0.20249999999999987</c:v>
                </c:pt>
                <c:pt idx="108">
                  <c:v>0</c:v>
                </c:pt>
                <c:pt idx="109">
                  <c:v>0</c:v>
                </c:pt>
                <c:pt idx="110">
                  <c:v>0</c:v>
                </c:pt>
                <c:pt idx="111">
                  <c:v>0</c:v>
                </c:pt>
                <c:pt idx="112">
                  <c:v>0.20250000000000015</c:v>
                </c:pt>
                <c:pt idx="113">
                  <c:v>0.20250000000000015</c:v>
                </c:pt>
                <c:pt idx="114">
                  <c:v>0</c:v>
                </c:pt>
                <c:pt idx="115">
                  <c:v>0</c:v>
                </c:pt>
                <c:pt idx="116">
                  <c:v>0</c:v>
                </c:pt>
                <c:pt idx="117">
                  <c:v>0</c:v>
                </c:pt>
                <c:pt idx="118">
                  <c:v>0.20249999999999987</c:v>
                </c:pt>
                <c:pt idx="119">
                  <c:v>0.20249999999999987</c:v>
                </c:pt>
                <c:pt idx="120">
                  <c:v>0</c:v>
                </c:pt>
                <c:pt idx="121">
                  <c:v>0</c:v>
                </c:pt>
                <c:pt idx="122">
                  <c:v>0</c:v>
                </c:pt>
                <c:pt idx="123">
                  <c:v>0</c:v>
                </c:pt>
                <c:pt idx="124">
                  <c:v>0</c:v>
                </c:pt>
                <c:pt idx="125">
                  <c:v>0</c:v>
                </c:pt>
                <c:pt idx="126">
                  <c:v>0</c:v>
                </c:pt>
                <c:pt idx="127">
                  <c:v>0.20249999999999987</c:v>
                </c:pt>
                <c:pt idx="128">
                  <c:v>0.20249999999999987</c:v>
                </c:pt>
                <c:pt idx="129">
                  <c:v>0</c:v>
                </c:pt>
                <c:pt idx="130">
                  <c:v>0</c:v>
                </c:pt>
                <c:pt idx="131">
                  <c:v>0</c:v>
                </c:pt>
                <c:pt idx="132">
                  <c:v>0</c:v>
                </c:pt>
                <c:pt idx="133">
                  <c:v>0.20250000000000015</c:v>
                </c:pt>
                <c:pt idx="134">
                  <c:v>0.20250000000000015</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0.20249999999999987</c:v>
                </c:pt>
                <c:pt idx="151">
                  <c:v>0.20249999999999987</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0.20249999999999987</c:v>
                </c:pt>
                <c:pt idx="183">
                  <c:v>0.40500000000000008</c:v>
                </c:pt>
                <c:pt idx="184">
                  <c:v>0.4050000000000003</c:v>
                </c:pt>
                <c:pt idx="185">
                  <c:v>0.40499999999999975</c:v>
                </c:pt>
                <c:pt idx="186">
                  <c:v>0.40499999999999975</c:v>
                </c:pt>
                <c:pt idx="187">
                  <c:v>0.60750000000000004</c:v>
                </c:pt>
                <c:pt idx="188">
                  <c:v>0.81000000000000016</c:v>
                </c:pt>
                <c:pt idx="189">
                  <c:v>0.81000000000000016</c:v>
                </c:pt>
                <c:pt idx="190">
                  <c:v>0.60750000000000004</c:v>
                </c:pt>
                <c:pt idx="191">
                  <c:v>0.60750000000000004</c:v>
                </c:pt>
                <c:pt idx="192">
                  <c:v>0.81000000000000016</c:v>
                </c:pt>
                <c:pt idx="193">
                  <c:v>0.8099999999999995</c:v>
                </c:pt>
                <c:pt idx="194">
                  <c:v>0.60749999999999948</c:v>
                </c:pt>
                <c:pt idx="195">
                  <c:v>0.60750000000000048</c:v>
                </c:pt>
                <c:pt idx="196">
                  <c:v>0.81000000000000061</c:v>
                </c:pt>
                <c:pt idx="197">
                  <c:v>0.8099999999999995</c:v>
                </c:pt>
                <c:pt idx="198">
                  <c:v>0.8099999999999995</c:v>
                </c:pt>
                <c:pt idx="199">
                  <c:v>0.81000000000000061</c:v>
                </c:pt>
                <c:pt idx="200">
                  <c:v>0.60749999999999948</c:v>
                </c:pt>
                <c:pt idx="201">
                  <c:v>0.60749999999999948</c:v>
                </c:pt>
                <c:pt idx="202">
                  <c:v>0.81000000000000061</c:v>
                </c:pt>
                <c:pt idx="203">
                  <c:v>0.8099999999999995</c:v>
                </c:pt>
                <c:pt idx="204">
                  <c:v>0.8099999999999995</c:v>
                </c:pt>
                <c:pt idx="205">
                  <c:v>0.81000000000000061</c:v>
                </c:pt>
                <c:pt idx="206">
                  <c:v>0.81000000000000061</c:v>
                </c:pt>
                <c:pt idx="207">
                  <c:v>1.0125000000000008</c:v>
                </c:pt>
                <c:pt idx="208">
                  <c:v>1.214999999999999</c:v>
                </c:pt>
                <c:pt idx="209">
                  <c:v>1.4174999999999991</c:v>
                </c:pt>
                <c:pt idx="210">
                  <c:v>1.6200000000000012</c:v>
                </c:pt>
                <c:pt idx="211">
                  <c:v>1.619999999999999</c:v>
                </c:pt>
                <c:pt idx="212">
                  <c:v>2.0249999999999995</c:v>
                </c:pt>
                <c:pt idx="213">
                  <c:v>2.2274999999999996</c:v>
                </c:pt>
                <c:pt idx="214">
                  <c:v>2.4300000000000002</c:v>
                </c:pt>
                <c:pt idx="215">
                  <c:v>2.835</c:v>
                </c:pt>
                <c:pt idx="216">
                  <c:v>3.0375000000000005</c:v>
                </c:pt>
                <c:pt idx="217">
                  <c:v>3.0375000000000028</c:v>
                </c:pt>
                <c:pt idx="218">
                  <c:v>3.239999999999998</c:v>
                </c:pt>
                <c:pt idx="219">
                  <c:v>3.6449999999999987</c:v>
                </c:pt>
                <c:pt idx="220">
                  <c:v>3.6449999999999987</c:v>
                </c:pt>
                <c:pt idx="221">
                  <c:v>3.8474999999999993</c:v>
                </c:pt>
                <c:pt idx="222">
                  <c:v>3.6450000000000031</c:v>
                </c:pt>
                <c:pt idx="223">
                  <c:v>4.2524999999999995</c:v>
                </c:pt>
                <c:pt idx="224">
                  <c:v>5.0625</c:v>
                </c:pt>
                <c:pt idx="225">
                  <c:v>4.8600000000000003</c:v>
                </c:pt>
                <c:pt idx="226">
                  <c:v>5.0625</c:v>
                </c:pt>
                <c:pt idx="227">
                  <c:v>5.4675000000000047</c:v>
                </c:pt>
                <c:pt idx="228">
                  <c:v>5.6699999999999964</c:v>
                </c:pt>
                <c:pt idx="229">
                  <c:v>5.8725000000000005</c:v>
                </c:pt>
                <c:pt idx="230">
                  <c:v>5.8725000000000005</c:v>
                </c:pt>
                <c:pt idx="231">
                  <c:v>4.2524999999999995</c:v>
                </c:pt>
                <c:pt idx="232">
                  <c:v>6.2774999999999999</c:v>
                </c:pt>
                <c:pt idx="233">
                  <c:v>9.1124999999999954</c:v>
                </c:pt>
                <c:pt idx="234">
                  <c:v>7.2899999999999974</c:v>
                </c:pt>
                <c:pt idx="235">
                  <c:v>7.2899999999999974</c:v>
                </c:pt>
                <c:pt idx="236">
                  <c:v>7.8975000000000026</c:v>
                </c:pt>
                <c:pt idx="237">
                  <c:v>7.6950000000000065</c:v>
                </c:pt>
                <c:pt idx="238">
                  <c:v>8.7075000000000014</c:v>
                </c:pt>
                <c:pt idx="239">
                  <c:v>8.7075000000000014</c:v>
                </c:pt>
                <c:pt idx="240">
                  <c:v>8.9099999999999895</c:v>
                </c:pt>
                <c:pt idx="241">
                  <c:v>8.7074999999999925</c:v>
                </c:pt>
                <c:pt idx="242">
                  <c:v>10.125</c:v>
                </c:pt>
                <c:pt idx="243">
                  <c:v>10.52999999999999</c:v>
                </c:pt>
                <c:pt idx="244">
                  <c:v>9.5175000000000125</c:v>
                </c:pt>
                <c:pt idx="245">
                  <c:v>10.530000000000008</c:v>
                </c:pt>
                <c:pt idx="246">
                  <c:v>11.947499999999998</c:v>
                </c:pt>
                <c:pt idx="247">
                  <c:v>11.947499999999998</c:v>
                </c:pt>
                <c:pt idx="248">
                  <c:v>9.5174999999999947</c:v>
                </c:pt>
                <c:pt idx="249">
                  <c:v>10.327499999999997</c:v>
                </c:pt>
                <c:pt idx="250">
                  <c:v>11.542500000000006</c:v>
                </c:pt>
                <c:pt idx="251">
                  <c:v>10.530000000000008</c:v>
                </c:pt>
                <c:pt idx="252">
                  <c:v>9.5174999999999947</c:v>
                </c:pt>
                <c:pt idx="253">
                  <c:v>8.7074999999999925</c:v>
                </c:pt>
                <c:pt idx="254">
                  <c:v>7.8974999999999937</c:v>
                </c:pt>
                <c:pt idx="255">
                  <c:v>5.4674999999999905</c:v>
                </c:pt>
                <c:pt idx="256">
                  <c:v>3.0375000000000072</c:v>
                </c:pt>
                <c:pt idx="257">
                  <c:v>1.6200000000000012</c:v>
                </c:pt>
                <c:pt idx="258">
                  <c:v>-0.20249999999999568</c:v>
                </c:pt>
                <c:pt idx="259">
                  <c:v>-2.0249999999999928</c:v>
                </c:pt>
                <c:pt idx="260">
                  <c:v>-4.4549999999999947</c:v>
                </c:pt>
                <c:pt idx="261">
                  <c:v>-10.327499999999997</c:v>
                </c:pt>
                <c:pt idx="262">
                  <c:v>-11.542500000000006</c:v>
                </c:pt>
                <c:pt idx="263">
                  <c:v>-10.125</c:v>
                </c:pt>
                <c:pt idx="264">
                  <c:v>-12.352500000000008</c:v>
                </c:pt>
                <c:pt idx="265">
                  <c:v>-10.935</c:v>
                </c:pt>
                <c:pt idx="266">
                  <c:v>-10.52999999999999</c:v>
                </c:pt>
                <c:pt idx="267">
                  <c:v>-11.339999999999993</c:v>
                </c:pt>
                <c:pt idx="268">
                  <c:v>-10.935</c:v>
                </c:pt>
                <c:pt idx="269">
                  <c:v>-11.340000000000011</c:v>
                </c:pt>
                <c:pt idx="270">
                  <c:v>-11.340000000000011</c:v>
                </c:pt>
                <c:pt idx="271">
                  <c:v>-11.745000000000001</c:v>
                </c:pt>
                <c:pt idx="272">
                  <c:v>-10.52999999999999</c:v>
                </c:pt>
                <c:pt idx="273">
                  <c:v>-9.7199999999999918</c:v>
                </c:pt>
                <c:pt idx="274">
                  <c:v>-10.327499999999997</c:v>
                </c:pt>
                <c:pt idx="275">
                  <c:v>-8.9100000000000072</c:v>
                </c:pt>
                <c:pt idx="276">
                  <c:v>-8.5050000000000079</c:v>
                </c:pt>
                <c:pt idx="277">
                  <c:v>-8.9099999999999984</c:v>
                </c:pt>
                <c:pt idx="278">
                  <c:v>-7.4925000000000015</c:v>
                </c:pt>
                <c:pt idx="279">
                  <c:v>-7.4925000000000015</c:v>
                </c:pt>
                <c:pt idx="280">
                  <c:v>-7.8974999999999937</c:v>
                </c:pt>
                <c:pt idx="281">
                  <c:v>-6.8849999999999962</c:v>
                </c:pt>
                <c:pt idx="282">
                  <c:v>-6.4800000000000049</c:v>
                </c:pt>
                <c:pt idx="283">
                  <c:v>-6.682500000000001</c:v>
                </c:pt>
                <c:pt idx="284">
                  <c:v>-6.2774999999999999</c:v>
                </c:pt>
                <c:pt idx="285">
                  <c:v>-5.6699999999999964</c:v>
                </c:pt>
                <c:pt idx="286">
                  <c:v>-5.6699999999999964</c:v>
                </c:pt>
                <c:pt idx="287">
                  <c:v>-5.2650000000000041</c:v>
                </c:pt>
                <c:pt idx="288">
                  <c:v>-4.6574999999999989</c:v>
                </c:pt>
                <c:pt idx="289">
                  <c:v>-4.8600000000000003</c:v>
                </c:pt>
                <c:pt idx="290">
                  <c:v>-4.8600000000000003</c:v>
                </c:pt>
                <c:pt idx="291">
                  <c:v>-4.2524999999999995</c:v>
                </c:pt>
                <c:pt idx="292">
                  <c:v>-3.6449999999999987</c:v>
                </c:pt>
                <c:pt idx="293">
                  <c:v>-3.4424999999999981</c:v>
                </c:pt>
                <c:pt idx="294">
                  <c:v>-3.6450000000000031</c:v>
                </c:pt>
                <c:pt idx="295">
                  <c:v>-3.6449999999999987</c:v>
                </c:pt>
                <c:pt idx="296">
                  <c:v>-3.4424999999999981</c:v>
                </c:pt>
                <c:pt idx="297">
                  <c:v>-2.6325000000000021</c:v>
                </c:pt>
                <c:pt idx="298">
                  <c:v>-2.4300000000000002</c:v>
                </c:pt>
                <c:pt idx="299">
                  <c:v>-2.6324999999999998</c:v>
                </c:pt>
                <c:pt idx="300">
                  <c:v>-2.0249999999999995</c:v>
                </c:pt>
                <c:pt idx="301">
                  <c:v>-1.8224999999999993</c:v>
                </c:pt>
                <c:pt idx="302">
                  <c:v>-2.0250000000000017</c:v>
                </c:pt>
                <c:pt idx="303">
                  <c:v>-1.4174999999999991</c:v>
                </c:pt>
                <c:pt idx="304">
                  <c:v>-1.0124999999999986</c:v>
                </c:pt>
                <c:pt idx="305">
                  <c:v>-1.215000000000001</c:v>
                </c:pt>
                <c:pt idx="306">
                  <c:v>-1.215000000000001</c:v>
                </c:pt>
                <c:pt idx="307">
                  <c:v>-0.81000000000000061</c:v>
                </c:pt>
                <c:pt idx="308">
                  <c:v>-0.80999999999999839</c:v>
                </c:pt>
                <c:pt idx="309">
                  <c:v>-1.0124999999999986</c:v>
                </c:pt>
                <c:pt idx="310">
                  <c:v>-0.81000000000000061</c:v>
                </c:pt>
                <c:pt idx="311">
                  <c:v>-0.60750000000000048</c:v>
                </c:pt>
                <c:pt idx="312">
                  <c:v>-0.60750000000000048</c:v>
                </c:pt>
                <c:pt idx="313">
                  <c:v>-0.8099999999999995</c:v>
                </c:pt>
                <c:pt idx="314">
                  <c:v>-0.8099999999999995</c:v>
                </c:pt>
                <c:pt idx="315">
                  <c:v>-0.81000000000000061</c:v>
                </c:pt>
                <c:pt idx="316">
                  <c:v>-0.8099999999999995</c:v>
                </c:pt>
                <c:pt idx="317">
                  <c:v>-0.8099999999999995</c:v>
                </c:pt>
                <c:pt idx="318">
                  <c:v>-0.81000000000000061</c:v>
                </c:pt>
                <c:pt idx="319">
                  <c:v>-0.8099999999999995</c:v>
                </c:pt>
                <c:pt idx="320">
                  <c:v>-0.8099999999999995</c:v>
                </c:pt>
                <c:pt idx="321">
                  <c:v>-0.81000000000000061</c:v>
                </c:pt>
                <c:pt idx="322">
                  <c:v>-0.8099999999999995</c:v>
                </c:pt>
                <c:pt idx="323">
                  <c:v>-0.8099999999999995</c:v>
                </c:pt>
                <c:pt idx="324">
                  <c:v>-0.81000000000000061</c:v>
                </c:pt>
                <c:pt idx="325">
                  <c:v>-0.81000000000000016</c:v>
                </c:pt>
                <c:pt idx="326">
                  <c:v>-0.8099999999999995</c:v>
                </c:pt>
                <c:pt idx="327">
                  <c:v>-0.60750000000000004</c:v>
                </c:pt>
                <c:pt idx="328">
                  <c:v>-0.60750000000000004</c:v>
                </c:pt>
                <c:pt idx="329">
                  <c:v>-0.81000000000000016</c:v>
                </c:pt>
                <c:pt idx="330">
                  <c:v>-0.81000000000000016</c:v>
                </c:pt>
                <c:pt idx="331">
                  <c:v>-0.80999999999999983</c:v>
                </c:pt>
                <c:pt idx="332">
                  <c:v>-0.60750000000000004</c:v>
                </c:pt>
                <c:pt idx="333">
                  <c:v>-0.40500000000000008</c:v>
                </c:pt>
                <c:pt idx="334">
                  <c:v>-0.40500000000000008</c:v>
                </c:pt>
                <c:pt idx="335">
                  <c:v>-0.40499999999999975</c:v>
                </c:pt>
                <c:pt idx="336">
                  <c:v>-0.20249999999999987</c:v>
                </c:pt>
                <c:pt idx="337">
                  <c:v>0</c:v>
                </c:pt>
                <c:pt idx="338">
                  <c:v>-0.20250000000000015</c:v>
                </c:pt>
                <c:pt idx="339">
                  <c:v>-0.20250000000000015</c:v>
                </c:pt>
                <c:pt idx="340">
                  <c:v>0</c:v>
                </c:pt>
                <c:pt idx="341">
                  <c:v>0</c:v>
                </c:pt>
                <c:pt idx="342">
                  <c:v>0</c:v>
                </c:pt>
                <c:pt idx="343">
                  <c:v>-0.20249999999999987</c:v>
                </c:pt>
                <c:pt idx="344">
                  <c:v>-0.20249999999999987</c:v>
                </c:pt>
                <c:pt idx="345">
                  <c:v>0</c:v>
                </c:pt>
                <c:pt idx="346">
                  <c:v>0</c:v>
                </c:pt>
                <c:pt idx="347">
                  <c:v>0</c:v>
                </c:pt>
                <c:pt idx="348">
                  <c:v>-0.20250000000000004</c:v>
                </c:pt>
                <c:pt idx="349">
                  <c:v>-0.20250000000000004</c:v>
                </c:pt>
                <c:pt idx="350">
                  <c:v>0</c:v>
                </c:pt>
                <c:pt idx="351">
                  <c:v>0</c:v>
                </c:pt>
                <c:pt idx="352">
                  <c:v>0</c:v>
                </c:pt>
                <c:pt idx="353">
                  <c:v>0</c:v>
                </c:pt>
                <c:pt idx="354">
                  <c:v>-0.20250000000000004</c:v>
                </c:pt>
                <c:pt idx="355">
                  <c:v>-0.20250000000000004</c:v>
                </c:pt>
                <c:pt idx="356">
                  <c:v>0</c:v>
                </c:pt>
                <c:pt idx="357">
                  <c:v>0</c:v>
                </c:pt>
                <c:pt idx="358">
                  <c:v>0</c:v>
                </c:pt>
                <c:pt idx="359">
                  <c:v>0</c:v>
                </c:pt>
                <c:pt idx="360">
                  <c:v>-0.20249999999999996</c:v>
                </c:pt>
                <c:pt idx="361">
                  <c:v>-0.20249999999999996</c:v>
                </c:pt>
                <c:pt idx="362">
                  <c:v>0</c:v>
                </c:pt>
                <c:pt idx="363">
                  <c:v>0</c:v>
                </c:pt>
                <c:pt idx="364">
                  <c:v>0</c:v>
                </c:pt>
                <c:pt idx="365">
                  <c:v>-0.20250000000000001</c:v>
                </c:pt>
                <c:pt idx="366">
                  <c:v>-0.20250000000000001</c:v>
                </c:pt>
                <c:pt idx="367">
                  <c:v>0</c:v>
                </c:pt>
                <c:pt idx="368">
                  <c:v>0</c:v>
                </c:pt>
                <c:pt idx="369">
                  <c:v>0</c:v>
                </c:pt>
                <c:pt idx="370">
                  <c:v>0</c:v>
                </c:pt>
                <c:pt idx="371">
                  <c:v>-0.20250000000000001</c:v>
                </c:pt>
                <c:pt idx="372">
                  <c:v>-0.20250000000000001</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0.20250000000000001</c:v>
                </c:pt>
                <c:pt idx="437">
                  <c:v>0.20250000000000001</c:v>
                </c:pt>
                <c:pt idx="438">
                  <c:v>0</c:v>
                </c:pt>
                <c:pt idx="439">
                  <c:v>0</c:v>
                </c:pt>
                <c:pt idx="440">
                  <c:v>0</c:v>
                </c:pt>
                <c:pt idx="441">
                  <c:v>0</c:v>
                </c:pt>
                <c:pt idx="442">
                  <c:v>0.20250000000000001</c:v>
                </c:pt>
                <c:pt idx="443">
                  <c:v>0.20250000000000001</c:v>
                </c:pt>
                <c:pt idx="444">
                  <c:v>0</c:v>
                </c:pt>
                <c:pt idx="445">
                  <c:v>0</c:v>
                </c:pt>
                <c:pt idx="446">
                  <c:v>0</c:v>
                </c:pt>
                <c:pt idx="447">
                  <c:v>0</c:v>
                </c:pt>
                <c:pt idx="448">
                  <c:v>0.20249999999999996</c:v>
                </c:pt>
                <c:pt idx="449">
                  <c:v>0.20249999999999996</c:v>
                </c:pt>
                <c:pt idx="450">
                  <c:v>0</c:v>
                </c:pt>
                <c:pt idx="451">
                  <c:v>0</c:v>
                </c:pt>
                <c:pt idx="452">
                  <c:v>0</c:v>
                </c:pt>
                <c:pt idx="453">
                  <c:v>0</c:v>
                </c:pt>
                <c:pt idx="454">
                  <c:v>0.20250000000000004</c:v>
                </c:pt>
                <c:pt idx="455">
                  <c:v>0.20250000000000004</c:v>
                </c:pt>
                <c:pt idx="456">
                  <c:v>0</c:v>
                </c:pt>
                <c:pt idx="457">
                  <c:v>0</c:v>
                </c:pt>
                <c:pt idx="458">
                  <c:v>0</c:v>
                </c:pt>
                <c:pt idx="459">
                  <c:v>0</c:v>
                </c:pt>
                <c:pt idx="460">
                  <c:v>0.20250000000000004</c:v>
                </c:pt>
                <c:pt idx="461">
                  <c:v>0.20250000000000004</c:v>
                </c:pt>
                <c:pt idx="462">
                  <c:v>0</c:v>
                </c:pt>
                <c:pt idx="463">
                  <c:v>0</c:v>
                </c:pt>
                <c:pt idx="464">
                  <c:v>0</c:v>
                </c:pt>
                <c:pt idx="465">
                  <c:v>0</c:v>
                </c:pt>
                <c:pt idx="466">
                  <c:v>0.20249999999999987</c:v>
                </c:pt>
                <c:pt idx="467">
                  <c:v>0.20249999999999987</c:v>
                </c:pt>
                <c:pt idx="468">
                  <c:v>0</c:v>
                </c:pt>
                <c:pt idx="469">
                  <c:v>0</c:v>
                </c:pt>
                <c:pt idx="470">
                  <c:v>0</c:v>
                </c:pt>
                <c:pt idx="471">
                  <c:v>0</c:v>
                </c:pt>
                <c:pt idx="472">
                  <c:v>0.20250000000000015</c:v>
                </c:pt>
                <c:pt idx="473">
                  <c:v>0.20250000000000015</c:v>
                </c:pt>
                <c:pt idx="474">
                  <c:v>0</c:v>
                </c:pt>
                <c:pt idx="475">
                  <c:v>0</c:v>
                </c:pt>
                <c:pt idx="476">
                  <c:v>0</c:v>
                </c:pt>
                <c:pt idx="477">
                  <c:v>0</c:v>
                </c:pt>
                <c:pt idx="478">
                  <c:v>0.20249999999999987</c:v>
                </c:pt>
                <c:pt idx="479">
                  <c:v>0.20249999999999987</c:v>
                </c:pt>
                <c:pt idx="480">
                  <c:v>0</c:v>
                </c:pt>
                <c:pt idx="481">
                  <c:v>0</c:v>
                </c:pt>
                <c:pt idx="482">
                  <c:v>0</c:v>
                </c:pt>
                <c:pt idx="483">
                  <c:v>0</c:v>
                </c:pt>
                <c:pt idx="484">
                  <c:v>0</c:v>
                </c:pt>
                <c:pt idx="485">
                  <c:v>0</c:v>
                </c:pt>
                <c:pt idx="486">
                  <c:v>0</c:v>
                </c:pt>
                <c:pt idx="487">
                  <c:v>0.20249999999999987</c:v>
                </c:pt>
                <c:pt idx="488">
                  <c:v>0.20249999999999987</c:v>
                </c:pt>
                <c:pt idx="489">
                  <c:v>0</c:v>
                </c:pt>
                <c:pt idx="490">
                  <c:v>0</c:v>
                </c:pt>
                <c:pt idx="491">
                  <c:v>0</c:v>
                </c:pt>
                <c:pt idx="492">
                  <c:v>0</c:v>
                </c:pt>
                <c:pt idx="493">
                  <c:v>0.20250000000000015</c:v>
                </c:pt>
                <c:pt idx="494">
                  <c:v>0.20250000000000015</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0.20249999999999987</c:v>
                </c:pt>
                <c:pt idx="511">
                  <c:v>0.20249999999999987</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0.20249999999999987</c:v>
                </c:pt>
                <c:pt idx="543">
                  <c:v>0.40500000000000008</c:v>
                </c:pt>
                <c:pt idx="544">
                  <c:v>0.4050000000000003</c:v>
                </c:pt>
                <c:pt idx="545">
                  <c:v>0.40499999999999975</c:v>
                </c:pt>
                <c:pt idx="546">
                  <c:v>0.40499999999999975</c:v>
                </c:pt>
                <c:pt idx="547">
                  <c:v>0.60750000000000004</c:v>
                </c:pt>
                <c:pt idx="548">
                  <c:v>0.81000000000000016</c:v>
                </c:pt>
                <c:pt idx="549">
                  <c:v>0.81000000000000016</c:v>
                </c:pt>
                <c:pt idx="550">
                  <c:v>0.60750000000000004</c:v>
                </c:pt>
                <c:pt idx="551">
                  <c:v>0.60750000000000004</c:v>
                </c:pt>
                <c:pt idx="552">
                  <c:v>0.81000000000000016</c:v>
                </c:pt>
                <c:pt idx="553">
                  <c:v>0.8099999999999995</c:v>
                </c:pt>
                <c:pt idx="554">
                  <c:v>0.60749999999999948</c:v>
                </c:pt>
                <c:pt idx="555">
                  <c:v>0.60750000000000048</c:v>
                </c:pt>
                <c:pt idx="556">
                  <c:v>0.81000000000000061</c:v>
                </c:pt>
                <c:pt idx="557">
                  <c:v>0.8099999999999995</c:v>
                </c:pt>
                <c:pt idx="558">
                  <c:v>0.8099999999999995</c:v>
                </c:pt>
                <c:pt idx="559">
                  <c:v>0.81000000000000061</c:v>
                </c:pt>
                <c:pt idx="560">
                  <c:v>0.60749999999999948</c:v>
                </c:pt>
                <c:pt idx="561">
                  <c:v>0.60749999999999948</c:v>
                </c:pt>
                <c:pt idx="562">
                  <c:v>0.81000000000000061</c:v>
                </c:pt>
                <c:pt idx="563">
                  <c:v>0.8099999999999995</c:v>
                </c:pt>
                <c:pt idx="564">
                  <c:v>0.8099999999999995</c:v>
                </c:pt>
                <c:pt idx="565">
                  <c:v>0.81000000000000061</c:v>
                </c:pt>
                <c:pt idx="566">
                  <c:v>0.81000000000000061</c:v>
                </c:pt>
                <c:pt idx="567">
                  <c:v>1.0125000000000008</c:v>
                </c:pt>
                <c:pt idx="568">
                  <c:v>1.214999999999999</c:v>
                </c:pt>
                <c:pt idx="569">
                  <c:v>1.4174999999999991</c:v>
                </c:pt>
                <c:pt idx="570">
                  <c:v>1.6200000000000012</c:v>
                </c:pt>
                <c:pt idx="571">
                  <c:v>1.619999999999999</c:v>
                </c:pt>
                <c:pt idx="572">
                  <c:v>2.0249999999999995</c:v>
                </c:pt>
                <c:pt idx="573">
                  <c:v>2.2274999999999996</c:v>
                </c:pt>
                <c:pt idx="574">
                  <c:v>2.4300000000000002</c:v>
                </c:pt>
                <c:pt idx="575">
                  <c:v>2.835</c:v>
                </c:pt>
                <c:pt idx="576">
                  <c:v>3.0375000000000005</c:v>
                </c:pt>
                <c:pt idx="577">
                  <c:v>3.0375000000000028</c:v>
                </c:pt>
                <c:pt idx="578">
                  <c:v>3.239999999999998</c:v>
                </c:pt>
                <c:pt idx="579">
                  <c:v>3.6449999999999987</c:v>
                </c:pt>
                <c:pt idx="580">
                  <c:v>3.6449999999999987</c:v>
                </c:pt>
                <c:pt idx="581">
                  <c:v>3.8474999999999993</c:v>
                </c:pt>
                <c:pt idx="582">
                  <c:v>3.6450000000000031</c:v>
                </c:pt>
                <c:pt idx="583">
                  <c:v>4.2524999999999995</c:v>
                </c:pt>
                <c:pt idx="584">
                  <c:v>5.0625</c:v>
                </c:pt>
                <c:pt idx="585">
                  <c:v>4.8600000000000003</c:v>
                </c:pt>
                <c:pt idx="586">
                  <c:v>5.0625</c:v>
                </c:pt>
                <c:pt idx="587">
                  <c:v>5.4675000000000047</c:v>
                </c:pt>
                <c:pt idx="588">
                  <c:v>5.6699999999999964</c:v>
                </c:pt>
                <c:pt idx="589">
                  <c:v>5.8725000000000005</c:v>
                </c:pt>
                <c:pt idx="590">
                  <c:v>5.8725000000000005</c:v>
                </c:pt>
                <c:pt idx="591">
                  <c:v>4.2524999999999995</c:v>
                </c:pt>
                <c:pt idx="592">
                  <c:v>6.2774999999999999</c:v>
                </c:pt>
                <c:pt idx="593">
                  <c:v>9.1124999999999954</c:v>
                </c:pt>
                <c:pt idx="594">
                  <c:v>7.2899999999999974</c:v>
                </c:pt>
                <c:pt idx="595">
                  <c:v>7.2899999999999974</c:v>
                </c:pt>
                <c:pt idx="596">
                  <c:v>7.8975000000000026</c:v>
                </c:pt>
                <c:pt idx="597">
                  <c:v>7.6950000000000065</c:v>
                </c:pt>
                <c:pt idx="598">
                  <c:v>8.7075000000000014</c:v>
                </c:pt>
                <c:pt idx="599">
                  <c:v>8.7075000000000014</c:v>
                </c:pt>
                <c:pt idx="600">
                  <c:v>8.9099999999999895</c:v>
                </c:pt>
                <c:pt idx="601">
                  <c:v>8.7074999999999925</c:v>
                </c:pt>
                <c:pt idx="602">
                  <c:v>10.125</c:v>
                </c:pt>
                <c:pt idx="603">
                  <c:v>10.52999999999999</c:v>
                </c:pt>
                <c:pt idx="604">
                  <c:v>9.5175000000000125</c:v>
                </c:pt>
                <c:pt idx="605">
                  <c:v>10.530000000000008</c:v>
                </c:pt>
                <c:pt idx="606">
                  <c:v>11.947499999999998</c:v>
                </c:pt>
                <c:pt idx="607">
                  <c:v>11.947499999999998</c:v>
                </c:pt>
                <c:pt idx="608">
                  <c:v>9.5174999999999947</c:v>
                </c:pt>
                <c:pt idx="609">
                  <c:v>10.327499999999997</c:v>
                </c:pt>
                <c:pt idx="610">
                  <c:v>11.542500000000006</c:v>
                </c:pt>
                <c:pt idx="611">
                  <c:v>10.530000000000008</c:v>
                </c:pt>
                <c:pt idx="612">
                  <c:v>9.5174999999999947</c:v>
                </c:pt>
                <c:pt idx="613">
                  <c:v>8.7074999999999925</c:v>
                </c:pt>
                <c:pt idx="614">
                  <c:v>7.8974999999999937</c:v>
                </c:pt>
                <c:pt idx="615">
                  <c:v>5.4674999999999905</c:v>
                </c:pt>
                <c:pt idx="616">
                  <c:v>3.0375000000000072</c:v>
                </c:pt>
                <c:pt idx="617">
                  <c:v>1.6200000000000012</c:v>
                </c:pt>
                <c:pt idx="618">
                  <c:v>-0.20249999999999568</c:v>
                </c:pt>
                <c:pt idx="619">
                  <c:v>-2.0249999999999928</c:v>
                </c:pt>
                <c:pt idx="620">
                  <c:v>-4.4549999999999947</c:v>
                </c:pt>
                <c:pt idx="621">
                  <c:v>-10.327499999999997</c:v>
                </c:pt>
                <c:pt idx="622">
                  <c:v>-11.542500000000006</c:v>
                </c:pt>
                <c:pt idx="623">
                  <c:v>-10.125</c:v>
                </c:pt>
                <c:pt idx="624">
                  <c:v>-12.352500000000008</c:v>
                </c:pt>
                <c:pt idx="625">
                  <c:v>-10.935</c:v>
                </c:pt>
                <c:pt idx="626">
                  <c:v>-10.52999999999999</c:v>
                </c:pt>
                <c:pt idx="627">
                  <c:v>-11.339999999999993</c:v>
                </c:pt>
                <c:pt idx="628">
                  <c:v>-10.935</c:v>
                </c:pt>
                <c:pt idx="629">
                  <c:v>-11.340000000000011</c:v>
                </c:pt>
                <c:pt idx="630">
                  <c:v>-11.340000000000011</c:v>
                </c:pt>
                <c:pt idx="631">
                  <c:v>-11.745000000000001</c:v>
                </c:pt>
                <c:pt idx="632">
                  <c:v>-10.52999999999999</c:v>
                </c:pt>
                <c:pt idx="633">
                  <c:v>-9.7199999999999918</c:v>
                </c:pt>
                <c:pt idx="634">
                  <c:v>-10.327499999999997</c:v>
                </c:pt>
                <c:pt idx="635">
                  <c:v>-8.9100000000000072</c:v>
                </c:pt>
                <c:pt idx="636">
                  <c:v>-8.5050000000000079</c:v>
                </c:pt>
                <c:pt idx="637">
                  <c:v>-8.9099999999999984</c:v>
                </c:pt>
                <c:pt idx="638">
                  <c:v>-7.4925000000000015</c:v>
                </c:pt>
                <c:pt idx="639">
                  <c:v>-7.4925000000000015</c:v>
                </c:pt>
                <c:pt idx="640">
                  <c:v>-7.8974999999999937</c:v>
                </c:pt>
                <c:pt idx="641">
                  <c:v>-6.8849999999999962</c:v>
                </c:pt>
                <c:pt idx="642">
                  <c:v>-6.4800000000000049</c:v>
                </c:pt>
                <c:pt idx="643">
                  <c:v>-6.682500000000001</c:v>
                </c:pt>
                <c:pt idx="644">
                  <c:v>-6.2774999999999999</c:v>
                </c:pt>
                <c:pt idx="645">
                  <c:v>-5.6699999999999964</c:v>
                </c:pt>
                <c:pt idx="646">
                  <c:v>-5.6699999999999964</c:v>
                </c:pt>
                <c:pt idx="647">
                  <c:v>-5.2650000000000041</c:v>
                </c:pt>
                <c:pt idx="648">
                  <c:v>-4.6574999999999989</c:v>
                </c:pt>
                <c:pt idx="649">
                  <c:v>-4.8600000000000003</c:v>
                </c:pt>
                <c:pt idx="650">
                  <c:v>-4.8600000000000003</c:v>
                </c:pt>
                <c:pt idx="651">
                  <c:v>-4.2524999999999995</c:v>
                </c:pt>
                <c:pt idx="652">
                  <c:v>-3.6449999999999987</c:v>
                </c:pt>
                <c:pt idx="653">
                  <c:v>-3.4424999999999981</c:v>
                </c:pt>
                <c:pt idx="654">
                  <c:v>-3.6450000000000031</c:v>
                </c:pt>
                <c:pt idx="655">
                  <c:v>-3.6449999999999987</c:v>
                </c:pt>
                <c:pt idx="656">
                  <c:v>-3.4424999999999981</c:v>
                </c:pt>
                <c:pt idx="657">
                  <c:v>-2.6325000000000021</c:v>
                </c:pt>
                <c:pt idx="658">
                  <c:v>-2.4300000000000002</c:v>
                </c:pt>
                <c:pt idx="659">
                  <c:v>-2.6324999999999998</c:v>
                </c:pt>
                <c:pt idx="660">
                  <c:v>-2.0249999999999995</c:v>
                </c:pt>
                <c:pt idx="661">
                  <c:v>-1.8224999999999993</c:v>
                </c:pt>
                <c:pt idx="662">
                  <c:v>-2.0250000000000017</c:v>
                </c:pt>
                <c:pt idx="663">
                  <c:v>-1.4174999999999991</c:v>
                </c:pt>
                <c:pt idx="664">
                  <c:v>-1.0124999999999986</c:v>
                </c:pt>
                <c:pt idx="665">
                  <c:v>-1.215000000000001</c:v>
                </c:pt>
                <c:pt idx="666">
                  <c:v>-1.215000000000001</c:v>
                </c:pt>
                <c:pt idx="667">
                  <c:v>-0.81000000000000061</c:v>
                </c:pt>
                <c:pt idx="668">
                  <c:v>-0.80999999999999839</c:v>
                </c:pt>
                <c:pt idx="669">
                  <c:v>-1.0124999999999986</c:v>
                </c:pt>
                <c:pt idx="670">
                  <c:v>-0.81000000000000061</c:v>
                </c:pt>
                <c:pt idx="671">
                  <c:v>-0.60750000000000048</c:v>
                </c:pt>
                <c:pt idx="672">
                  <c:v>-0.60750000000000048</c:v>
                </c:pt>
                <c:pt idx="673">
                  <c:v>-0.8099999999999995</c:v>
                </c:pt>
                <c:pt idx="674">
                  <c:v>-0.8099999999999995</c:v>
                </c:pt>
                <c:pt idx="675">
                  <c:v>-0.81000000000000061</c:v>
                </c:pt>
                <c:pt idx="676">
                  <c:v>-0.8099999999999995</c:v>
                </c:pt>
                <c:pt idx="677">
                  <c:v>-0.8099999999999995</c:v>
                </c:pt>
                <c:pt idx="678">
                  <c:v>-0.81000000000000061</c:v>
                </c:pt>
                <c:pt idx="679">
                  <c:v>-0.8099999999999995</c:v>
                </c:pt>
                <c:pt idx="680">
                  <c:v>-0.8099999999999995</c:v>
                </c:pt>
                <c:pt idx="681">
                  <c:v>-0.81000000000000061</c:v>
                </c:pt>
                <c:pt idx="682">
                  <c:v>-0.8099999999999995</c:v>
                </c:pt>
                <c:pt idx="683">
                  <c:v>-0.8099999999999995</c:v>
                </c:pt>
                <c:pt idx="684">
                  <c:v>-0.81000000000000061</c:v>
                </c:pt>
                <c:pt idx="685">
                  <c:v>-0.81000000000000016</c:v>
                </c:pt>
                <c:pt idx="686">
                  <c:v>-0.8099999999999995</c:v>
                </c:pt>
                <c:pt idx="687">
                  <c:v>-0.60750000000000004</c:v>
                </c:pt>
                <c:pt idx="688">
                  <c:v>-0.60750000000000004</c:v>
                </c:pt>
                <c:pt idx="689">
                  <c:v>-0.81000000000000016</c:v>
                </c:pt>
                <c:pt idx="690">
                  <c:v>-0.81000000000000016</c:v>
                </c:pt>
                <c:pt idx="691">
                  <c:v>-0.80999999999999983</c:v>
                </c:pt>
                <c:pt idx="692">
                  <c:v>-0.60750000000000004</c:v>
                </c:pt>
                <c:pt idx="693">
                  <c:v>-0.40500000000000008</c:v>
                </c:pt>
                <c:pt idx="694">
                  <c:v>-0.40500000000000008</c:v>
                </c:pt>
                <c:pt idx="695">
                  <c:v>-0.40499999999999975</c:v>
                </c:pt>
                <c:pt idx="696">
                  <c:v>-0.20249999999999987</c:v>
                </c:pt>
                <c:pt idx="697">
                  <c:v>0</c:v>
                </c:pt>
                <c:pt idx="698">
                  <c:v>-0.20250000000000015</c:v>
                </c:pt>
                <c:pt idx="699">
                  <c:v>-0.20250000000000015</c:v>
                </c:pt>
                <c:pt idx="700">
                  <c:v>0</c:v>
                </c:pt>
                <c:pt idx="701">
                  <c:v>0</c:v>
                </c:pt>
                <c:pt idx="702">
                  <c:v>0</c:v>
                </c:pt>
                <c:pt idx="703">
                  <c:v>-0.20249999999999987</c:v>
                </c:pt>
                <c:pt idx="704">
                  <c:v>-0.20249999999999987</c:v>
                </c:pt>
                <c:pt idx="705">
                  <c:v>0</c:v>
                </c:pt>
                <c:pt idx="706">
                  <c:v>0</c:v>
                </c:pt>
                <c:pt idx="707">
                  <c:v>0</c:v>
                </c:pt>
                <c:pt idx="708">
                  <c:v>-0.20250000000000004</c:v>
                </c:pt>
                <c:pt idx="709">
                  <c:v>-0.20250000000000004</c:v>
                </c:pt>
                <c:pt idx="710">
                  <c:v>0</c:v>
                </c:pt>
                <c:pt idx="711">
                  <c:v>0</c:v>
                </c:pt>
                <c:pt idx="712">
                  <c:v>0</c:v>
                </c:pt>
                <c:pt idx="713">
                  <c:v>0</c:v>
                </c:pt>
                <c:pt idx="714">
                  <c:v>-0.20250000000000004</c:v>
                </c:pt>
                <c:pt idx="715">
                  <c:v>-0.20250000000000004</c:v>
                </c:pt>
                <c:pt idx="716">
                  <c:v>0</c:v>
                </c:pt>
                <c:pt idx="717">
                  <c:v>0</c:v>
                </c:pt>
                <c:pt idx="718">
                  <c:v>0</c:v>
                </c:pt>
                <c:pt idx="719">
                  <c:v>0</c:v>
                </c:pt>
                <c:pt idx="720">
                  <c:v>1.6898470097357439E-3</c:v>
                </c:pt>
              </c:numCache>
            </c:numRef>
          </c:val>
          <c:smooth val="0"/>
          <c:extLst>
            <c:ext xmlns:c16="http://schemas.microsoft.com/office/drawing/2014/chart" uri="{C3380CC4-5D6E-409C-BE32-E72D297353CC}">
              <c16:uniqueId val="{00000001-3D71-4282-9AD9-B9EBDD726F77}"/>
            </c:ext>
          </c:extLst>
        </c:ser>
        <c:dLbls>
          <c:showLegendKey val="0"/>
          <c:showVal val="0"/>
          <c:showCatName val="0"/>
          <c:showSerName val="0"/>
          <c:showPercent val="0"/>
          <c:showBubbleSize val="0"/>
        </c:dLbls>
        <c:smooth val="0"/>
        <c:axId val="124989760"/>
        <c:axId val="124990720"/>
      </c:lineChart>
      <c:catAx>
        <c:axId val="12498976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Crank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90720"/>
        <c:crosses val="autoZero"/>
        <c:auto val="1"/>
        <c:lblAlgn val="ctr"/>
        <c:lblOffset val="100"/>
        <c:noMultiLvlLbl val="0"/>
      </c:catAx>
      <c:valAx>
        <c:axId val="124990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897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Accelaration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Crankshaft!$AG$3</c:f>
              <c:strCache>
                <c:ptCount val="1"/>
                <c:pt idx="0">
                  <c:v>Intake Valve Accelaration</c:v>
                </c:pt>
              </c:strCache>
            </c:strRef>
          </c:tx>
          <c:spPr>
            <a:ln w="28575" cap="rnd">
              <a:solidFill>
                <a:schemeClr val="accent1"/>
              </a:solidFill>
              <a:round/>
            </a:ln>
            <a:effectLst/>
          </c:spPr>
          <c:marker>
            <c:symbol val="none"/>
          </c:marker>
          <c:val>
            <c:numRef>
              <c:f>Crankshaft!$AG$6:$AG$726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2050.3125</c:v>
                </c:pt>
                <c:pt idx="20">
                  <c:v>4100.6249999999991</c:v>
                </c:pt>
                <c:pt idx="21">
                  <c:v>2050.3125</c:v>
                </c:pt>
                <c:pt idx="22">
                  <c:v>1.6861512186494567E-12</c:v>
                </c:pt>
                <c:pt idx="23">
                  <c:v>2050.3125000000009</c:v>
                </c:pt>
                <c:pt idx="24">
                  <c:v>4100.6249999999973</c:v>
                </c:pt>
                <c:pt idx="25">
                  <c:v>-1.124100812432971E-12</c:v>
                </c:pt>
                <c:pt idx="26">
                  <c:v>-2050.3124999999977</c:v>
                </c:pt>
                <c:pt idx="27">
                  <c:v>2050.3125000000009</c:v>
                </c:pt>
                <c:pt idx="28">
                  <c:v>0</c:v>
                </c:pt>
                <c:pt idx="29">
                  <c:v>-2050.3125000000009</c:v>
                </c:pt>
                <c:pt idx="30">
                  <c:v>2050.3125000000009</c:v>
                </c:pt>
                <c:pt idx="31">
                  <c:v>0</c:v>
                </c:pt>
                <c:pt idx="32">
                  <c:v>-2050.3125000000009</c:v>
                </c:pt>
                <c:pt idx="33">
                  <c:v>2050.3124999999945</c:v>
                </c:pt>
                <c:pt idx="34">
                  <c:v>2050.3125000000009</c:v>
                </c:pt>
                <c:pt idx="35">
                  <c:v>-2050.31249999999</c:v>
                </c:pt>
                <c:pt idx="36">
                  <c:v>-2050.3125000000068</c:v>
                </c:pt>
                <c:pt idx="37">
                  <c:v>-1.0116907311896739E-11</c:v>
                </c:pt>
                <c:pt idx="38">
                  <c:v>1.0116907311896739E-11</c:v>
                </c:pt>
                <c:pt idx="39">
                  <c:v>2050.3125000000114</c:v>
                </c:pt>
                <c:pt idx="40">
                  <c:v>2050.31249999999</c:v>
                </c:pt>
                <c:pt idx="41">
                  <c:v>-1.1241008124329708E-11</c:v>
                </c:pt>
                <c:pt idx="42">
                  <c:v>1.1241008124329708E-11</c:v>
                </c:pt>
                <c:pt idx="43">
                  <c:v>2050.3125000000023</c:v>
                </c:pt>
                <c:pt idx="44">
                  <c:v>6150.9374999999845</c:v>
                </c:pt>
                <c:pt idx="45">
                  <c:v>4100.6250000000018</c:v>
                </c:pt>
                <c:pt idx="46">
                  <c:v>2050.3125000000214</c:v>
                </c:pt>
                <c:pt idx="47">
                  <c:v>4100.6249999999927</c:v>
                </c:pt>
                <c:pt idx="48">
                  <c:v>4100.6249999999827</c:v>
                </c:pt>
                <c:pt idx="49">
                  <c:v>6150.9375000000082</c:v>
                </c:pt>
                <c:pt idx="50">
                  <c:v>2050.3125000000009</c:v>
                </c:pt>
                <c:pt idx="51">
                  <c:v>0</c:v>
                </c:pt>
                <c:pt idx="52">
                  <c:v>8201.2500000000091</c:v>
                </c:pt>
                <c:pt idx="53">
                  <c:v>8201.2500000000036</c:v>
                </c:pt>
                <c:pt idx="54">
                  <c:v>0</c:v>
                </c:pt>
                <c:pt idx="55">
                  <c:v>-2.6978419498391307E-11</c:v>
                </c:pt>
                <c:pt idx="56">
                  <c:v>6150.9374999999809</c:v>
                </c:pt>
                <c:pt idx="57">
                  <c:v>6150.9375000000528</c:v>
                </c:pt>
                <c:pt idx="58">
                  <c:v>6150.9375000000082</c:v>
                </c:pt>
                <c:pt idx="59">
                  <c:v>6150.9374999999591</c:v>
                </c:pt>
                <c:pt idx="60">
                  <c:v>2050.3124999999964</c:v>
                </c:pt>
                <c:pt idx="61">
                  <c:v>4100.6250000000109</c:v>
                </c:pt>
                <c:pt idx="62">
                  <c:v>4100.6250000000109</c:v>
                </c:pt>
                <c:pt idx="63">
                  <c:v>4100.6249999999927</c:v>
                </c:pt>
                <c:pt idx="64">
                  <c:v>10251.562500000047</c:v>
                </c:pt>
                <c:pt idx="65">
                  <c:v>-4.4964032497318833E-11</c:v>
                </c:pt>
                <c:pt idx="66">
                  <c:v>2050.3124999999068</c:v>
                </c:pt>
                <c:pt idx="67">
                  <c:v>18452.812500000069</c:v>
                </c:pt>
                <c:pt idx="68">
                  <c:v>2050.3125000000418</c:v>
                </c:pt>
                <c:pt idx="69">
                  <c:v>-4100.6250000000109</c:v>
                </c:pt>
                <c:pt idx="70">
                  <c:v>14352.187499999987</c:v>
                </c:pt>
                <c:pt idx="71">
                  <c:v>10251.562499999975</c:v>
                </c:pt>
                <c:pt idx="72">
                  <c:v>-2050.3124999999695</c:v>
                </c:pt>
                <c:pt idx="73">
                  <c:v>2050.3125000000418</c:v>
                </c:pt>
                <c:pt idx="74">
                  <c:v>18452.812499999869</c:v>
                </c:pt>
                <c:pt idx="75">
                  <c:v>10251.562499999956</c:v>
                </c:pt>
                <c:pt idx="76">
                  <c:v>-12301.874999999818</c:v>
                </c:pt>
                <c:pt idx="77">
                  <c:v>4100.6249999999927</c:v>
                </c:pt>
                <c:pt idx="78">
                  <c:v>18452.81249999996</c:v>
                </c:pt>
                <c:pt idx="79">
                  <c:v>14352.187500000076</c:v>
                </c:pt>
                <c:pt idx="80">
                  <c:v>-12301.875000000106</c:v>
                </c:pt>
                <c:pt idx="81">
                  <c:v>-2050.3125000001496</c:v>
                </c:pt>
                <c:pt idx="82">
                  <c:v>47157.187500000095</c:v>
                </c:pt>
                <c:pt idx="83">
                  <c:v>6150.9375000000528</c:v>
                </c:pt>
                <c:pt idx="84">
                  <c:v>-18452.81249999996</c:v>
                </c:pt>
                <c:pt idx="85">
                  <c:v>14352.18750000004</c:v>
                </c:pt>
                <c:pt idx="86">
                  <c:v>2050.3124999999518</c:v>
                </c:pt>
                <c:pt idx="87">
                  <c:v>-12301.874999999889</c:v>
                </c:pt>
                <c:pt idx="88">
                  <c:v>6150.9374999998554</c:v>
                </c:pt>
                <c:pt idx="89">
                  <c:v>-1.7985612998927533E-10</c:v>
                </c:pt>
                <c:pt idx="90">
                  <c:v>-16402.500000000007</c:v>
                </c:pt>
                <c:pt idx="91">
                  <c:v>-8201.2500000000218</c:v>
                </c:pt>
                <c:pt idx="92">
                  <c:v>-20503.124999999553</c:v>
                </c:pt>
                <c:pt idx="93">
                  <c:v>-36905.624999999942</c:v>
                </c:pt>
                <c:pt idx="94">
                  <c:v>-43056.562500000538</c:v>
                </c:pt>
                <c:pt idx="95">
                  <c:v>-45106.87499999976</c:v>
                </c:pt>
                <c:pt idx="96">
                  <c:v>-32804.999999999665</c:v>
                </c:pt>
                <c:pt idx="97">
                  <c:v>-28704.375000000116</c:v>
                </c:pt>
                <c:pt idx="98">
                  <c:v>-36905.624999999942</c:v>
                </c:pt>
                <c:pt idx="99">
                  <c:v>-47157.187500000087</c:v>
                </c:pt>
                <c:pt idx="100">
                  <c:v>-55358.437500000262</c:v>
                </c:pt>
                <c:pt idx="101">
                  <c:v>-43056.56250000016</c:v>
                </c:pt>
                <c:pt idx="102">
                  <c:v>-24603.749999999862</c:v>
                </c:pt>
                <c:pt idx="103">
                  <c:v>-22553.437499999738</c:v>
                </c:pt>
                <c:pt idx="104">
                  <c:v>-22553.437500000029</c:v>
                </c:pt>
                <c:pt idx="105">
                  <c:v>-12301.875000000267</c:v>
                </c:pt>
                <c:pt idx="106">
                  <c:v>0</c:v>
                </c:pt>
                <c:pt idx="107">
                  <c:v>4100.6250000002992</c:v>
                </c:pt>
                <c:pt idx="108">
                  <c:v>-2050.3124999999695</c:v>
                </c:pt>
                <c:pt idx="109">
                  <c:v>2050.312499999754</c:v>
                </c:pt>
                <c:pt idx="110">
                  <c:v>4100.6249999998854</c:v>
                </c:pt>
                <c:pt idx="111">
                  <c:v>-10251.562499999776</c:v>
                </c:pt>
                <c:pt idx="112">
                  <c:v>4100.6250000001019</c:v>
                </c:pt>
                <c:pt idx="113">
                  <c:v>22553.43749999988</c:v>
                </c:pt>
                <c:pt idx="114">
                  <c:v>16402.500000000007</c:v>
                </c:pt>
                <c:pt idx="115">
                  <c:v>6150.9375000000355</c:v>
                </c:pt>
                <c:pt idx="116">
                  <c:v>6150.9374999998909</c:v>
                </c:pt>
                <c:pt idx="117">
                  <c:v>8201.2499999999327</c:v>
                </c:pt>
                <c:pt idx="118">
                  <c:v>7.1942451995710144E-11</c:v>
                </c:pt>
                <c:pt idx="119">
                  <c:v>8201.2500000000218</c:v>
                </c:pt>
                <c:pt idx="120">
                  <c:v>12301.875000000016</c:v>
                </c:pt>
                <c:pt idx="121">
                  <c:v>6150.9375000000355</c:v>
                </c:pt>
                <c:pt idx="122">
                  <c:v>20503.125000000029</c:v>
                </c:pt>
                <c:pt idx="123">
                  <c:v>14352.187499999969</c:v>
                </c:pt>
                <c:pt idx="124">
                  <c:v>-12301.875000000106</c:v>
                </c:pt>
                <c:pt idx="125">
                  <c:v>-2050.3124999999518</c:v>
                </c:pt>
                <c:pt idx="126">
                  <c:v>22553.437500000065</c:v>
                </c:pt>
                <c:pt idx="127">
                  <c:v>10251.562499999913</c:v>
                </c:pt>
                <c:pt idx="128">
                  <c:v>-6150.9374999999536</c:v>
                </c:pt>
                <c:pt idx="129">
                  <c:v>4100.6250000000928</c:v>
                </c:pt>
                <c:pt idx="130">
                  <c:v>8201.24999999996</c:v>
                </c:pt>
                <c:pt idx="131">
                  <c:v>6150.9374999999181</c:v>
                </c:pt>
                <c:pt idx="132">
                  <c:v>6150.9375000000082</c:v>
                </c:pt>
                <c:pt idx="133">
                  <c:v>4100.6250000000473</c:v>
                </c:pt>
                <c:pt idx="134">
                  <c:v>6150.9374999999991</c:v>
                </c:pt>
                <c:pt idx="135">
                  <c:v>6150.9374999999991</c:v>
                </c:pt>
                <c:pt idx="136">
                  <c:v>4100.62499999998</c:v>
                </c:pt>
                <c:pt idx="137">
                  <c:v>4100.6250000000109</c:v>
                </c:pt>
                <c:pt idx="138">
                  <c:v>8201.2500000000091</c:v>
                </c:pt>
                <c:pt idx="139">
                  <c:v>8201.2499999999836</c:v>
                </c:pt>
                <c:pt idx="140">
                  <c:v>0</c:v>
                </c:pt>
                <c:pt idx="141">
                  <c:v>0</c:v>
                </c:pt>
                <c:pt idx="142">
                  <c:v>4100.6249999999982</c:v>
                </c:pt>
                <c:pt idx="143">
                  <c:v>6150.9374999999945</c:v>
                </c:pt>
                <c:pt idx="144">
                  <c:v>6150.9375000000082</c:v>
                </c:pt>
                <c:pt idx="145">
                  <c:v>2050.3124999999991</c:v>
                </c:pt>
                <c:pt idx="146">
                  <c:v>4100.6249999999927</c:v>
                </c:pt>
                <c:pt idx="147">
                  <c:v>6150.9375000000036</c:v>
                </c:pt>
                <c:pt idx="148">
                  <c:v>2050.3124999999991</c:v>
                </c:pt>
                <c:pt idx="149">
                  <c:v>2050.3125000000036</c:v>
                </c:pt>
                <c:pt idx="150">
                  <c:v>2050.3124999999991</c:v>
                </c:pt>
                <c:pt idx="151">
                  <c:v>2050.3125000000023</c:v>
                </c:pt>
                <c:pt idx="152">
                  <c:v>4100.6250000000009</c:v>
                </c:pt>
                <c:pt idx="153">
                  <c:v>-6.7446048745978268E-12</c:v>
                </c:pt>
                <c:pt idx="154">
                  <c:v>-2050.3124999999945</c:v>
                </c:pt>
                <c:pt idx="155">
                  <c:v>0</c:v>
                </c:pt>
                <c:pt idx="156">
                  <c:v>-6.7446048745978268E-12</c:v>
                </c:pt>
                <c:pt idx="157">
                  <c:v>2050.3125000000009</c:v>
                </c:pt>
                <c:pt idx="158">
                  <c:v>2050.3125000000009</c:v>
                </c:pt>
                <c:pt idx="159">
                  <c:v>-2050.3124999999977</c:v>
                </c:pt>
                <c:pt idx="160">
                  <c:v>-2050.3125000000009</c:v>
                </c:pt>
                <c:pt idx="161">
                  <c:v>2050.3124999999977</c:v>
                </c:pt>
                <c:pt idx="162">
                  <c:v>2050.3125000000009</c:v>
                </c:pt>
                <c:pt idx="163">
                  <c:v>2050.3125</c:v>
                </c:pt>
                <c:pt idx="164">
                  <c:v>6150.9375</c:v>
                </c:pt>
                <c:pt idx="165">
                  <c:v>4100.625</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2050.3125</c:v>
                </c:pt>
                <c:pt idx="287">
                  <c:v>2050.3125</c:v>
                </c:pt>
                <c:pt idx="288">
                  <c:v>-2050.3125</c:v>
                </c:pt>
                <c:pt idx="289">
                  <c:v>-2050.3125</c:v>
                </c:pt>
                <c:pt idx="290">
                  <c:v>0</c:v>
                </c:pt>
                <c:pt idx="291">
                  <c:v>0</c:v>
                </c:pt>
                <c:pt idx="292">
                  <c:v>0</c:v>
                </c:pt>
                <c:pt idx="293">
                  <c:v>0</c:v>
                </c:pt>
                <c:pt idx="294">
                  <c:v>0</c:v>
                </c:pt>
                <c:pt idx="295">
                  <c:v>0</c:v>
                </c:pt>
                <c:pt idx="296">
                  <c:v>-2050.3125</c:v>
                </c:pt>
                <c:pt idx="297">
                  <c:v>-2050.3125</c:v>
                </c:pt>
                <c:pt idx="298">
                  <c:v>2050.3125</c:v>
                </c:pt>
                <c:pt idx="299">
                  <c:v>2050.3125</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2050.3125</c:v>
                </c:pt>
                <c:pt idx="347">
                  <c:v>2050.3125</c:v>
                </c:pt>
                <c:pt idx="348">
                  <c:v>-2050.3125</c:v>
                </c:pt>
                <c:pt idx="349">
                  <c:v>-2050.3125</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2050.3125</c:v>
                </c:pt>
                <c:pt idx="380">
                  <c:v>4100.6249999999991</c:v>
                </c:pt>
                <c:pt idx="381">
                  <c:v>2050.3125</c:v>
                </c:pt>
                <c:pt idx="382">
                  <c:v>1.6861512186494567E-12</c:v>
                </c:pt>
                <c:pt idx="383">
                  <c:v>2050.3125000000009</c:v>
                </c:pt>
                <c:pt idx="384">
                  <c:v>4100.6249999999973</c:v>
                </c:pt>
                <c:pt idx="385">
                  <c:v>-1.124100812432971E-12</c:v>
                </c:pt>
                <c:pt idx="386">
                  <c:v>-2050.3124999999977</c:v>
                </c:pt>
                <c:pt idx="387">
                  <c:v>2050.3125000000009</c:v>
                </c:pt>
                <c:pt idx="388">
                  <c:v>0</c:v>
                </c:pt>
                <c:pt idx="389">
                  <c:v>-2050.3125000000009</c:v>
                </c:pt>
                <c:pt idx="390">
                  <c:v>2050.3125000000009</c:v>
                </c:pt>
                <c:pt idx="391">
                  <c:v>0</c:v>
                </c:pt>
                <c:pt idx="392">
                  <c:v>-2050.3125000000009</c:v>
                </c:pt>
                <c:pt idx="393">
                  <c:v>2050.3124999999945</c:v>
                </c:pt>
                <c:pt idx="394">
                  <c:v>2050.3125000000009</c:v>
                </c:pt>
                <c:pt idx="395">
                  <c:v>-2050.31249999999</c:v>
                </c:pt>
                <c:pt idx="396">
                  <c:v>-2050.3125000000068</c:v>
                </c:pt>
                <c:pt idx="397">
                  <c:v>-1.0116907311896739E-11</c:v>
                </c:pt>
                <c:pt idx="398">
                  <c:v>1.0116907311896739E-11</c:v>
                </c:pt>
                <c:pt idx="399">
                  <c:v>2050.3125000000114</c:v>
                </c:pt>
                <c:pt idx="400">
                  <c:v>2050.31249999999</c:v>
                </c:pt>
                <c:pt idx="401">
                  <c:v>-1.1241008124329708E-11</c:v>
                </c:pt>
                <c:pt idx="402">
                  <c:v>1.1241008124329708E-11</c:v>
                </c:pt>
                <c:pt idx="403">
                  <c:v>2050.3125000000023</c:v>
                </c:pt>
                <c:pt idx="404">
                  <c:v>6150.9374999999845</c:v>
                </c:pt>
                <c:pt idx="405">
                  <c:v>4100.6250000000018</c:v>
                </c:pt>
                <c:pt idx="406">
                  <c:v>2050.3125000000214</c:v>
                </c:pt>
                <c:pt idx="407">
                  <c:v>4100.6249999999927</c:v>
                </c:pt>
                <c:pt idx="408">
                  <c:v>4100.6249999999827</c:v>
                </c:pt>
                <c:pt idx="409">
                  <c:v>6150.9375000000082</c:v>
                </c:pt>
                <c:pt idx="410">
                  <c:v>2050.3125000000009</c:v>
                </c:pt>
                <c:pt idx="411">
                  <c:v>0</c:v>
                </c:pt>
                <c:pt idx="412">
                  <c:v>8201.2500000000091</c:v>
                </c:pt>
                <c:pt idx="413">
                  <c:v>8201.2500000000036</c:v>
                </c:pt>
                <c:pt idx="414">
                  <c:v>0</c:v>
                </c:pt>
                <c:pt idx="415">
                  <c:v>-2.6978419498391307E-11</c:v>
                </c:pt>
                <c:pt idx="416">
                  <c:v>6150.9374999999809</c:v>
                </c:pt>
                <c:pt idx="417">
                  <c:v>6150.9375000000528</c:v>
                </c:pt>
                <c:pt idx="418">
                  <c:v>6150.9375000000082</c:v>
                </c:pt>
                <c:pt idx="419">
                  <c:v>6150.9374999999591</c:v>
                </c:pt>
                <c:pt idx="420">
                  <c:v>2050.3124999999964</c:v>
                </c:pt>
                <c:pt idx="421">
                  <c:v>4100.6250000000109</c:v>
                </c:pt>
                <c:pt idx="422">
                  <c:v>4100.6250000000109</c:v>
                </c:pt>
                <c:pt idx="423">
                  <c:v>4100.6249999999927</c:v>
                </c:pt>
                <c:pt idx="424">
                  <c:v>10251.562500000047</c:v>
                </c:pt>
                <c:pt idx="425">
                  <c:v>-4.4964032497318833E-11</c:v>
                </c:pt>
                <c:pt idx="426">
                  <c:v>2050.3124999999068</c:v>
                </c:pt>
                <c:pt idx="427">
                  <c:v>18452.812500000069</c:v>
                </c:pt>
                <c:pt idx="428">
                  <c:v>2050.3125000000418</c:v>
                </c:pt>
                <c:pt idx="429">
                  <c:v>-4100.6250000000109</c:v>
                </c:pt>
                <c:pt idx="430">
                  <c:v>14352.187499999987</c:v>
                </c:pt>
                <c:pt idx="431">
                  <c:v>10251.562499999975</c:v>
                </c:pt>
                <c:pt idx="432">
                  <c:v>-2050.3124999999695</c:v>
                </c:pt>
                <c:pt idx="433">
                  <c:v>2050.3125000000418</c:v>
                </c:pt>
                <c:pt idx="434">
                  <c:v>18452.812499999869</c:v>
                </c:pt>
                <c:pt idx="435">
                  <c:v>10251.562499999956</c:v>
                </c:pt>
                <c:pt idx="436">
                  <c:v>-12301.874999999818</c:v>
                </c:pt>
                <c:pt idx="437">
                  <c:v>4100.6249999999927</c:v>
                </c:pt>
                <c:pt idx="438">
                  <c:v>18452.81249999996</c:v>
                </c:pt>
                <c:pt idx="439">
                  <c:v>14352.187500000076</c:v>
                </c:pt>
                <c:pt idx="440">
                  <c:v>-12301.875000000106</c:v>
                </c:pt>
                <c:pt idx="441">
                  <c:v>-2050.3125000001496</c:v>
                </c:pt>
                <c:pt idx="442">
                  <c:v>47157.187500000095</c:v>
                </c:pt>
                <c:pt idx="443">
                  <c:v>6150.9375000000528</c:v>
                </c:pt>
                <c:pt idx="444">
                  <c:v>-18452.81249999996</c:v>
                </c:pt>
                <c:pt idx="445">
                  <c:v>14352.18750000004</c:v>
                </c:pt>
                <c:pt idx="446">
                  <c:v>2050.3124999999518</c:v>
                </c:pt>
                <c:pt idx="447">
                  <c:v>-12301.874999999889</c:v>
                </c:pt>
                <c:pt idx="448">
                  <c:v>6150.9374999998554</c:v>
                </c:pt>
                <c:pt idx="449">
                  <c:v>-1.7985612998927533E-10</c:v>
                </c:pt>
                <c:pt idx="450">
                  <c:v>-16402.500000000007</c:v>
                </c:pt>
                <c:pt idx="451">
                  <c:v>-8201.2500000000218</c:v>
                </c:pt>
                <c:pt idx="452">
                  <c:v>-20503.124999999553</c:v>
                </c:pt>
                <c:pt idx="453">
                  <c:v>-36905.624999999942</c:v>
                </c:pt>
                <c:pt idx="454">
                  <c:v>-43056.562500000538</c:v>
                </c:pt>
                <c:pt idx="455">
                  <c:v>-45106.87499999976</c:v>
                </c:pt>
                <c:pt idx="456">
                  <c:v>-32804.999999999665</c:v>
                </c:pt>
                <c:pt idx="457">
                  <c:v>-28704.375000000116</c:v>
                </c:pt>
                <c:pt idx="458">
                  <c:v>-36905.624999999942</c:v>
                </c:pt>
                <c:pt idx="459">
                  <c:v>-47157.187500000087</c:v>
                </c:pt>
                <c:pt idx="460">
                  <c:v>-55358.437500000262</c:v>
                </c:pt>
                <c:pt idx="461">
                  <c:v>-43056.56250000016</c:v>
                </c:pt>
                <c:pt idx="462">
                  <c:v>-24603.749999999862</c:v>
                </c:pt>
                <c:pt idx="463">
                  <c:v>-22553.437499999738</c:v>
                </c:pt>
                <c:pt idx="464">
                  <c:v>-22553.437500000029</c:v>
                </c:pt>
                <c:pt idx="465">
                  <c:v>-12301.875000000267</c:v>
                </c:pt>
                <c:pt idx="466">
                  <c:v>0</c:v>
                </c:pt>
                <c:pt idx="467">
                  <c:v>4100.6250000002992</c:v>
                </c:pt>
                <c:pt idx="468">
                  <c:v>-2050.3124999999695</c:v>
                </c:pt>
                <c:pt idx="469">
                  <c:v>2050.312499999754</c:v>
                </c:pt>
                <c:pt idx="470">
                  <c:v>4100.6249999998854</c:v>
                </c:pt>
                <c:pt idx="471">
                  <c:v>-10251.562499999776</c:v>
                </c:pt>
                <c:pt idx="472">
                  <c:v>4100.6250000001019</c:v>
                </c:pt>
                <c:pt idx="473">
                  <c:v>22553.43749999988</c:v>
                </c:pt>
                <c:pt idx="474">
                  <c:v>16402.500000000007</c:v>
                </c:pt>
                <c:pt idx="475">
                  <c:v>6150.9375000000355</c:v>
                </c:pt>
                <c:pt idx="476">
                  <c:v>6150.9374999998909</c:v>
                </c:pt>
                <c:pt idx="477">
                  <c:v>8201.2499999999327</c:v>
                </c:pt>
                <c:pt idx="478">
                  <c:v>7.1942451995710144E-11</c:v>
                </c:pt>
                <c:pt idx="479">
                  <c:v>8201.2500000000218</c:v>
                </c:pt>
                <c:pt idx="480">
                  <c:v>12301.875000000016</c:v>
                </c:pt>
                <c:pt idx="481">
                  <c:v>6150.9375000000355</c:v>
                </c:pt>
                <c:pt idx="482">
                  <c:v>20503.125000000029</c:v>
                </c:pt>
                <c:pt idx="483">
                  <c:v>14352.187499999969</c:v>
                </c:pt>
                <c:pt idx="484">
                  <c:v>-12301.875000000106</c:v>
                </c:pt>
                <c:pt idx="485">
                  <c:v>-2050.3124999999518</c:v>
                </c:pt>
                <c:pt idx="486">
                  <c:v>22553.437500000065</c:v>
                </c:pt>
                <c:pt idx="487">
                  <c:v>10251.562499999913</c:v>
                </c:pt>
                <c:pt idx="488">
                  <c:v>-6150.9374999999536</c:v>
                </c:pt>
                <c:pt idx="489">
                  <c:v>4100.6250000000928</c:v>
                </c:pt>
                <c:pt idx="490">
                  <c:v>8201.24999999996</c:v>
                </c:pt>
                <c:pt idx="491">
                  <c:v>6150.9374999999181</c:v>
                </c:pt>
                <c:pt idx="492">
                  <c:v>6150.9375000000082</c:v>
                </c:pt>
                <c:pt idx="493">
                  <c:v>4100.6250000000473</c:v>
                </c:pt>
                <c:pt idx="494">
                  <c:v>6150.9374999999991</c:v>
                </c:pt>
                <c:pt idx="495">
                  <c:v>6150.9374999999991</c:v>
                </c:pt>
                <c:pt idx="496">
                  <c:v>4100.62499999998</c:v>
                </c:pt>
                <c:pt idx="497">
                  <c:v>4100.6250000000109</c:v>
                </c:pt>
                <c:pt idx="498">
                  <c:v>8201.2500000000091</c:v>
                </c:pt>
                <c:pt idx="499">
                  <c:v>8201.2499999999836</c:v>
                </c:pt>
                <c:pt idx="500">
                  <c:v>0</c:v>
                </c:pt>
                <c:pt idx="501">
                  <c:v>0</c:v>
                </c:pt>
                <c:pt idx="502">
                  <c:v>4100.6249999999982</c:v>
                </c:pt>
                <c:pt idx="503">
                  <c:v>6150.9374999999945</c:v>
                </c:pt>
                <c:pt idx="504">
                  <c:v>6150.9375000000082</c:v>
                </c:pt>
                <c:pt idx="505">
                  <c:v>2050.3124999999991</c:v>
                </c:pt>
                <c:pt idx="506">
                  <c:v>4100.6249999999927</c:v>
                </c:pt>
                <c:pt idx="507">
                  <c:v>6150.9375000000036</c:v>
                </c:pt>
                <c:pt idx="508">
                  <c:v>2050.3124999999991</c:v>
                </c:pt>
                <c:pt idx="509">
                  <c:v>2050.3125000000036</c:v>
                </c:pt>
                <c:pt idx="510">
                  <c:v>2050.3124999999991</c:v>
                </c:pt>
                <c:pt idx="511">
                  <c:v>2050.3125000000023</c:v>
                </c:pt>
                <c:pt idx="512">
                  <c:v>4100.6250000000009</c:v>
                </c:pt>
                <c:pt idx="513">
                  <c:v>-6.7446048745978268E-12</c:v>
                </c:pt>
                <c:pt idx="514">
                  <c:v>-2050.3124999999945</c:v>
                </c:pt>
                <c:pt idx="515">
                  <c:v>0</c:v>
                </c:pt>
                <c:pt idx="516">
                  <c:v>-6.7446048745978268E-12</c:v>
                </c:pt>
                <c:pt idx="517">
                  <c:v>2050.3125000000009</c:v>
                </c:pt>
                <c:pt idx="518">
                  <c:v>2050.3125000000009</c:v>
                </c:pt>
                <c:pt idx="519">
                  <c:v>-2050.3124999999977</c:v>
                </c:pt>
                <c:pt idx="520">
                  <c:v>-2050.3125000000009</c:v>
                </c:pt>
                <c:pt idx="521">
                  <c:v>2050.3124999999977</c:v>
                </c:pt>
                <c:pt idx="522">
                  <c:v>2050.3125000000009</c:v>
                </c:pt>
                <c:pt idx="523">
                  <c:v>2050.3125</c:v>
                </c:pt>
                <c:pt idx="524">
                  <c:v>6150.9375</c:v>
                </c:pt>
                <c:pt idx="525">
                  <c:v>4100.625</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2050.3125</c:v>
                </c:pt>
                <c:pt idx="647">
                  <c:v>2050.3125</c:v>
                </c:pt>
                <c:pt idx="648">
                  <c:v>-2050.3125</c:v>
                </c:pt>
                <c:pt idx="649">
                  <c:v>-2050.3125</c:v>
                </c:pt>
                <c:pt idx="650">
                  <c:v>0</c:v>
                </c:pt>
                <c:pt idx="651">
                  <c:v>0</c:v>
                </c:pt>
                <c:pt idx="652">
                  <c:v>0</c:v>
                </c:pt>
                <c:pt idx="653">
                  <c:v>0</c:v>
                </c:pt>
                <c:pt idx="654">
                  <c:v>0</c:v>
                </c:pt>
                <c:pt idx="655">
                  <c:v>0</c:v>
                </c:pt>
                <c:pt idx="656">
                  <c:v>-2050.3125</c:v>
                </c:pt>
                <c:pt idx="657">
                  <c:v>-2050.3125</c:v>
                </c:pt>
                <c:pt idx="658">
                  <c:v>2050.3125</c:v>
                </c:pt>
                <c:pt idx="659">
                  <c:v>2050.3125</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2050.3125</c:v>
                </c:pt>
                <c:pt idx="707">
                  <c:v>2050.3125</c:v>
                </c:pt>
                <c:pt idx="708">
                  <c:v>-2050.3125</c:v>
                </c:pt>
                <c:pt idx="709">
                  <c:v>-2050.3125</c:v>
                </c:pt>
                <c:pt idx="710">
                  <c:v>0</c:v>
                </c:pt>
                <c:pt idx="711">
                  <c:v>0</c:v>
                </c:pt>
                <c:pt idx="712">
                  <c:v>0</c:v>
                </c:pt>
                <c:pt idx="713">
                  <c:v>0</c:v>
                </c:pt>
                <c:pt idx="714">
                  <c:v>0</c:v>
                </c:pt>
                <c:pt idx="715">
                  <c:v>0</c:v>
                </c:pt>
                <c:pt idx="716">
                  <c:v>0</c:v>
                </c:pt>
                <c:pt idx="717">
                  <c:v>0</c:v>
                </c:pt>
                <c:pt idx="718">
                  <c:v>0</c:v>
                </c:pt>
                <c:pt idx="719">
                  <c:v>5.7032336578581351</c:v>
                </c:pt>
                <c:pt idx="720">
                  <c:v>0</c:v>
                </c:pt>
              </c:numCache>
            </c:numRef>
          </c:val>
          <c:smooth val="0"/>
          <c:extLst>
            <c:ext xmlns:c16="http://schemas.microsoft.com/office/drawing/2014/chart" uri="{C3380CC4-5D6E-409C-BE32-E72D297353CC}">
              <c16:uniqueId val="{00000000-FB90-4BB4-B129-895F98E1295F}"/>
            </c:ext>
          </c:extLst>
        </c:ser>
        <c:ser>
          <c:idx val="1"/>
          <c:order val="1"/>
          <c:tx>
            <c:strRef>
              <c:f>Crankshaft!$AH$3</c:f>
              <c:strCache>
                <c:ptCount val="1"/>
                <c:pt idx="0">
                  <c:v>Exhaust Valve Accelaration</c:v>
                </c:pt>
              </c:strCache>
            </c:strRef>
          </c:tx>
          <c:spPr>
            <a:ln w="28575" cap="rnd">
              <a:solidFill>
                <a:schemeClr val="accent2"/>
              </a:solidFill>
              <a:round/>
            </a:ln>
            <a:effectLst/>
          </c:spPr>
          <c:marker>
            <c:symbol val="none"/>
          </c:marker>
          <c:val>
            <c:numRef>
              <c:f>Crankshaft!$AH$6:$AH$726</c:f>
              <c:numCache>
                <c:formatCode>General</c:formatCode>
                <c:ptCount val="721"/>
                <c:pt idx="0">
                  <c:v>0</c:v>
                </c:pt>
                <c:pt idx="1">
                  <c:v>0</c:v>
                </c:pt>
                <c:pt idx="2">
                  <c:v>2050.3124999999995</c:v>
                </c:pt>
                <c:pt idx="3">
                  <c:v>0</c:v>
                </c:pt>
                <c:pt idx="4">
                  <c:v>-2050.3125</c:v>
                </c:pt>
                <c:pt idx="5">
                  <c:v>-2050.3125</c:v>
                </c:pt>
                <c:pt idx="6">
                  <c:v>2050.3125</c:v>
                </c:pt>
                <c:pt idx="7">
                  <c:v>2050.3125</c:v>
                </c:pt>
                <c:pt idx="8">
                  <c:v>0</c:v>
                </c:pt>
                <c:pt idx="9">
                  <c:v>0</c:v>
                </c:pt>
                <c:pt idx="10">
                  <c:v>-2050.3125</c:v>
                </c:pt>
                <c:pt idx="11">
                  <c:v>-2050.3125</c:v>
                </c:pt>
                <c:pt idx="12">
                  <c:v>2050.3125</c:v>
                </c:pt>
                <c:pt idx="13">
                  <c:v>2050.3125</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2050.3125</c:v>
                </c:pt>
                <c:pt idx="76">
                  <c:v>2050.3125</c:v>
                </c:pt>
                <c:pt idx="77">
                  <c:v>-2050.3125</c:v>
                </c:pt>
                <c:pt idx="78">
                  <c:v>-2050.3125</c:v>
                </c:pt>
                <c:pt idx="79">
                  <c:v>0</c:v>
                </c:pt>
                <c:pt idx="80">
                  <c:v>0</c:v>
                </c:pt>
                <c:pt idx="81">
                  <c:v>2050.3125</c:v>
                </c:pt>
                <c:pt idx="82">
                  <c:v>2050.3125</c:v>
                </c:pt>
                <c:pt idx="83">
                  <c:v>-2050.3125</c:v>
                </c:pt>
                <c:pt idx="84">
                  <c:v>-2050.3125</c:v>
                </c:pt>
                <c:pt idx="85">
                  <c:v>0</c:v>
                </c:pt>
                <c:pt idx="86">
                  <c:v>0</c:v>
                </c:pt>
                <c:pt idx="87">
                  <c:v>2050.3124999999995</c:v>
                </c:pt>
                <c:pt idx="88">
                  <c:v>2050.3124999999995</c:v>
                </c:pt>
                <c:pt idx="89">
                  <c:v>-2050.3124999999995</c:v>
                </c:pt>
                <c:pt idx="90">
                  <c:v>-2050.3124999999995</c:v>
                </c:pt>
                <c:pt idx="91">
                  <c:v>0</c:v>
                </c:pt>
                <c:pt idx="92">
                  <c:v>0</c:v>
                </c:pt>
                <c:pt idx="93">
                  <c:v>2050.3125</c:v>
                </c:pt>
                <c:pt idx="94">
                  <c:v>2050.3125</c:v>
                </c:pt>
                <c:pt idx="95">
                  <c:v>-2050.3125</c:v>
                </c:pt>
                <c:pt idx="96">
                  <c:v>-2050.3125</c:v>
                </c:pt>
                <c:pt idx="97">
                  <c:v>0</c:v>
                </c:pt>
                <c:pt idx="98">
                  <c:v>0</c:v>
                </c:pt>
                <c:pt idx="99">
                  <c:v>2050.3125</c:v>
                </c:pt>
                <c:pt idx="100">
                  <c:v>2050.3125</c:v>
                </c:pt>
                <c:pt idx="101">
                  <c:v>-2050.3125</c:v>
                </c:pt>
                <c:pt idx="102">
                  <c:v>-2050.3125</c:v>
                </c:pt>
                <c:pt idx="103">
                  <c:v>0</c:v>
                </c:pt>
                <c:pt idx="104">
                  <c:v>0</c:v>
                </c:pt>
                <c:pt idx="105">
                  <c:v>2050.3124999999986</c:v>
                </c:pt>
                <c:pt idx="106">
                  <c:v>2050.3124999999986</c:v>
                </c:pt>
                <c:pt idx="107">
                  <c:v>-2050.3124999999986</c:v>
                </c:pt>
                <c:pt idx="108">
                  <c:v>-2050.3124999999986</c:v>
                </c:pt>
                <c:pt idx="109">
                  <c:v>0</c:v>
                </c:pt>
                <c:pt idx="110">
                  <c:v>0</c:v>
                </c:pt>
                <c:pt idx="111">
                  <c:v>2050.3125000000014</c:v>
                </c:pt>
                <c:pt idx="112">
                  <c:v>2050.3125000000014</c:v>
                </c:pt>
                <c:pt idx="113">
                  <c:v>-2050.3125000000014</c:v>
                </c:pt>
                <c:pt idx="114">
                  <c:v>-2050.3125000000014</c:v>
                </c:pt>
                <c:pt idx="115">
                  <c:v>0</c:v>
                </c:pt>
                <c:pt idx="116">
                  <c:v>0</c:v>
                </c:pt>
                <c:pt idx="117">
                  <c:v>2050.3124999999986</c:v>
                </c:pt>
                <c:pt idx="118">
                  <c:v>2050.3124999999986</c:v>
                </c:pt>
                <c:pt idx="119">
                  <c:v>-2050.3124999999986</c:v>
                </c:pt>
                <c:pt idx="120">
                  <c:v>-2050.3124999999986</c:v>
                </c:pt>
                <c:pt idx="121">
                  <c:v>0</c:v>
                </c:pt>
                <c:pt idx="122">
                  <c:v>0</c:v>
                </c:pt>
                <c:pt idx="123">
                  <c:v>0</c:v>
                </c:pt>
                <c:pt idx="124">
                  <c:v>0</c:v>
                </c:pt>
                <c:pt idx="125">
                  <c:v>0</c:v>
                </c:pt>
                <c:pt idx="126">
                  <c:v>2050.3124999999986</c:v>
                </c:pt>
                <c:pt idx="127">
                  <c:v>2050.3124999999986</c:v>
                </c:pt>
                <c:pt idx="128">
                  <c:v>-2050.3124999999986</c:v>
                </c:pt>
                <c:pt idx="129">
                  <c:v>-2050.3124999999986</c:v>
                </c:pt>
                <c:pt idx="130">
                  <c:v>0</c:v>
                </c:pt>
                <c:pt idx="131">
                  <c:v>0</c:v>
                </c:pt>
                <c:pt idx="132">
                  <c:v>2050.3125000000014</c:v>
                </c:pt>
                <c:pt idx="133">
                  <c:v>2050.3125000000014</c:v>
                </c:pt>
                <c:pt idx="134">
                  <c:v>-2050.3125000000014</c:v>
                </c:pt>
                <c:pt idx="135">
                  <c:v>-2050.3125000000014</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2050.3124999999986</c:v>
                </c:pt>
                <c:pt idx="150">
                  <c:v>2050.3124999999986</c:v>
                </c:pt>
                <c:pt idx="151">
                  <c:v>-2050.3124999999986</c:v>
                </c:pt>
                <c:pt idx="152">
                  <c:v>-2050.3124999999986</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2050.3124999999986</c:v>
                </c:pt>
                <c:pt idx="182">
                  <c:v>4100.625</c:v>
                </c:pt>
                <c:pt idx="183">
                  <c:v>2050.3125000000041</c:v>
                </c:pt>
                <c:pt idx="184">
                  <c:v>-3.3723024372989134E-12</c:v>
                </c:pt>
                <c:pt idx="185">
                  <c:v>-5.6205040621648542E-12</c:v>
                </c:pt>
                <c:pt idx="186">
                  <c:v>2050.3125000000027</c:v>
                </c:pt>
                <c:pt idx="187">
                  <c:v>4100.6250000000036</c:v>
                </c:pt>
                <c:pt idx="188">
                  <c:v>2050.3125000000009</c:v>
                </c:pt>
                <c:pt idx="189">
                  <c:v>-2050.3125000000009</c:v>
                </c:pt>
                <c:pt idx="190">
                  <c:v>-2050.3125000000009</c:v>
                </c:pt>
                <c:pt idx="191">
                  <c:v>2050.3125000000009</c:v>
                </c:pt>
                <c:pt idx="192">
                  <c:v>2050.3124999999945</c:v>
                </c:pt>
                <c:pt idx="193">
                  <c:v>-2050.3125000000068</c:v>
                </c:pt>
                <c:pt idx="194">
                  <c:v>-2050.31249999999</c:v>
                </c:pt>
                <c:pt idx="195">
                  <c:v>2050.3125000000114</c:v>
                </c:pt>
                <c:pt idx="196">
                  <c:v>2050.31249999999</c:v>
                </c:pt>
                <c:pt idx="197">
                  <c:v>-1.1241008124329708E-11</c:v>
                </c:pt>
                <c:pt idx="198">
                  <c:v>1.1241008124329708E-11</c:v>
                </c:pt>
                <c:pt idx="199">
                  <c:v>-2050.3125</c:v>
                </c:pt>
                <c:pt idx="200">
                  <c:v>-2050.3125000000114</c:v>
                </c:pt>
                <c:pt idx="201">
                  <c:v>2050.3125000000114</c:v>
                </c:pt>
                <c:pt idx="202">
                  <c:v>2050.3125</c:v>
                </c:pt>
                <c:pt idx="203">
                  <c:v>-1.1241008124329708E-11</c:v>
                </c:pt>
                <c:pt idx="204">
                  <c:v>1.1241008124329708E-11</c:v>
                </c:pt>
                <c:pt idx="205">
                  <c:v>1.1241008124329708E-11</c:v>
                </c:pt>
                <c:pt idx="206">
                  <c:v>2050.3125000000023</c:v>
                </c:pt>
                <c:pt idx="207">
                  <c:v>4100.6249999999836</c:v>
                </c:pt>
                <c:pt idx="208">
                  <c:v>4100.6249999999827</c:v>
                </c:pt>
                <c:pt idx="209">
                  <c:v>4100.6250000000227</c:v>
                </c:pt>
                <c:pt idx="210">
                  <c:v>2050.3124999999991</c:v>
                </c:pt>
                <c:pt idx="211">
                  <c:v>4100.6249999999827</c:v>
                </c:pt>
                <c:pt idx="212">
                  <c:v>6150.9375000000064</c:v>
                </c:pt>
                <c:pt idx="213">
                  <c:v>4100.6250000000073</c:v>
                </c:pt>
                <c:pt idx="214">
                  <c:v>6150.9375000000036</c:v>
                </c:pt>
                <c:pt idx="215">
                  <c:v>6150.9375000000036</c:v>
                </c:pt>
                <c:pt idx="216">
                  <c:v>2050.3125000000282</c:v>
                </c:pt>
                <c:pt idx="217">
                  <c:v>2050.3124999999741</c:v>
                </c:pt>
                <c:pt idx="218">
                  <c:v>6150.9374999999591</c:v>
                </c:pt>
                <c:pt idx="219">
                  <c:v>4100.6250000000073</c:v>
                </c:pt>
                <c:pt idx="220">
                  <c:v>2050.3125000000055</c:v>
                </c:pt>
                <c:pt idx="221">
                  <c:v>4.4964032497318833E-11</c:v>
                </c:pt>
                <c:pt idx="222">
                  <c:v>4100.6250000000018</c:v>
                </c:pt>
                <c:pt idx="223">
                  <c:v>14352.187499999969</c:v>
                </c:pt>
                <c:pt idx="224">
                  <c:v>6150.9375000000082</c:v>
                </c:pt>
                <c:pt idx="225">
                  <c:v>0</c:v>
                </c:pt>
                <c:pt idx="226">
                  <c:v>6150.9375000000446</c:v>
                </c:pt>
                <c:pt idx="227">
                  <c:v>6150.9374999999627</c:v>
                </c:pt>
                <c:pt idx="228">
                  <c:v>4100.6249999999573</c:v>
                </c:pt>
                <c:pt idx="229">
                  <c:v>2050.3125000000418</c:v>
                </c:pt>
                <c:pt idx="230">
                  <c:v>-16402.500000000007</c:v>
                </c:pt>
                <c:pt idx="231">
                  <c:v>4100.6249999999927</c:v>
                </c:pt>
                <c:pt idx="232">
                  <c:v>49207.499999999956</c:v>
                </c:pt>
                <c:pt idx="233">
                  <c:v>10251.562499999975</c:v>
                </c:pt>
                <c:pt idx="234">
                  <c:v>-18452.812499999978</c:v>
                </c:pt>
                <c:pt idx="235">
                  <c:v>6150.9375000000528</c:v>
                </c:pt>
                <c:pt idx="236">
                  <c:v>4100.6250000000928</c:v>
                </c:pt>
                <c:pt idx="237">
                  <c:v>8201.2499999999854</c:v>
                </c:pt>
                <c:pt idx="238">
                  <c:v>10251.562499999947</c:v>
                </c:pt>
                <c:pt idx="239">
                  <c:v>2050.3124999998799</c:v>
                </c:pt>
                <c:pt idx="240">
                  <c:v>-8.9928064994637667E-11</c:v>
                </c:pt>
                <c:pt idx="241">
                  <c:v>12301.875000000106</c:v>
                </c:pt>
                <c:pt idx="242">
                  <c:v>18452.812499999978</c:v>
                </c:pt>
                <c:pt idx="243">
                  <c:v>-6150.9374999998736</c:v>
                </c:pt>
                <c:pt idx="244">
                  <c:v>1.7985612998927533E-10</c:v>
                </c:pt>
                <c:pt idx="245">
                  <c:v>24603.749999999851</c:v>
                </c:pt>
                <c:pt idx="246">
                  <c:v>14352.187499999894</c:v>
                </c:pt>
                <c:pt idx="247">
                  <c:v>-24603.750000000033</c:v>
                </c:pt>
                <c:pt idx="248">
                  <c:v>-16402.500000000007</c:v>
                </c:pt>
                <c:pt idx="249">
                  <c:v>20503.125000000109</c:v>
                </c:pt>
                <c:pt idx="250">
                  <c:v>2050.3125000001132</c:v>
                </c:pt>
                <c:pt idx="251">
                  <c:v>-20503.125000000109</c:v>
                </c:pt>
                <c:pt idx="252">
                  <c:v>-18452.81250000016</c:v>
                </c:pt>
                <c:pt idx="253">
                  <c:v>-16402.500000000007</c:v>
                </c:pt>
                <c:pt idx="254">
                  <c:v>-32805.000000000015</c:v>
                </c:pt>
                <c:pt idx="255">
                  <c:v>-49207.499999999862</c:v>
                </c:pt>
                <c:pt idx="256">
                  <c:v>-38955.937499999891</c:v>
                </c:pt>
                <c:pt idx="257">
                  <c:v>-32805.000000000029</c:v>
                </c:pt>
                <c:pt idx="258">
                  <c:v>-36905.624999999942</c:v>
                </c:pt>
                <c:pt idx="259">
                  <c:v>-43056.562499999993</c:v>
                </c:pt>
                <c:pt idx="260">
                  <c:v>-84062.812500000044</c:v>
                </c:pt>
                <c:pt idx="261">
                  <c:v>-71760.937500000102</c:v>
                </c:pt>
                <c:pt idx="262">
                  <c:v>2050.3124999999695</c:v>
                </c:pt>
                <c:pt idx="263">
                  <c:v>-8201.2500000000218</c:v>
                </c:pt>
                <c:pt idx="264">
                  <c:v>-8201.2500000000036</c:v>
                </c:pt>
                <c:pt idx="265">
                  <c:v>18452.812500000178</c:v>
                </c:pt>
                <c:pt idx="266">
                  <c:v>-4100.6249999999218</c:v>
                </c:pt>
                <c:pt idx="267">
                  <c:v>-4100.6250000001019</c:v>
                </c:pt>
                <c:pt idx="268">
                  <c:v>-1.7985612998927533E-10</c:v>
                </c:pt>
                <c:pt idx="269">
                  <c:v>-4100.6250000001019</c:v>
                </c:pt>
                <c:pt idx="270">
                  <c:v>-4100.6249999999036</c:v>
                </c:pt>
                <c:pt idx="271">
                  <c:v>8201.2500000002037</c:v>
                </c:pt>
                <c:pt idx="272">
                  <c:v>20503.125000000095</c:v>
                </c:pt>
                <c:pt idx="273">
                  <c:v>2050.3124999999341</c:v>
                </c:pt>
                <c:pt idx="274">
                  <c:v>8201.2499999998436</c:v>
                </c:pt>
                <c:pt idx="275">
                  <c:v>18452.812499999891</c:v>
                </c:pt>
                <c:pt idx="276">
                  <c:v>8.9928064994637667E-11</c:v>
                </c:pt>
                <c:pt idx="277">
                  <c:v>10251.562500000065</c:v>
                </c:pt>
                <c:pt idx="278">
                  <c:v>14352.187499999969</c:v>
                </c:pt>
                <c:pt idx="279">
                  <c:v>-4100.6249999999218</c:v>
                </c:pt>
                <c:pt idx="280">
                  <c:v>6150.9375000000528</c:v>
                </c:pt>
                <c:pt idx="281">
                  <c:v>14352.187499999887</c:v>
                </c:pt>
                <c:pt idx="282">
                  <c:v>2050.3124999999518</c:v>
                </c:pt>
                <c:pt idx="283">
                  <c:v>2050.3125000000509</c:v>
                </c:pt>
                <c:pt idx="284">
                  <c:v>10251.562500000047</c:v>
                </c:pt>
                <c:pt idx="285">
                  <c:v>6150.9375000000355</c:v>
                </c:pt>
                <c:pt idx="286">
                  <c:v>4100.6249999999218</c:v>
                </c:pt>
                <c:pt idx="287">
                  <c:v>10251.562499999975</c:v>
                </c:pt>
                <c:pt idx="288">
                  <c:v>4100.6250000000391</c:v>
                </c:pt>
                <c:pt idx="289">
                  <c:v>-2050.3125000000146</c:v>
                </c:pt>
                <c:pt idx="290">
                  <c:v>6150.9375000000082</c:v>
                </c:pt>
                <c:pt idx="291">
                  <c:v>12301.875000000016</c:v>
                </c:pt>
                <c:pt idx="292">
                  <c:v>8201.2500000000146</c:v>
                </c:pt>
                <c:pt idx="293">
                  <c:v>-4.4964032497318833E-11</c:v>
                </c:pt>
                <c:pt idx="294">
                  <c:v>-2050.3125000000055</c:v>
                </c:pt>
                <c:pt idx="295">
                  <c:v>2050.3125000000509</c:v>
                </c:pt>
                <c:pt idx="296">
                  <c:v>10251.562499999965</c:v>
                </c:pt>
                <c:pt idx="297">
                  <c:v>10251.562499999978</c:v>
                </c:pt>
                <c:pt idx="298">
                  <c:v>2.2482016248659417E-11</c:v>
                </c:pt>
                <c:pt idx="299">
                  <c:v>4100.6250000000073</c:v>
                </c:pt>
                <c:pt idx="300">
                  <c:v>8201.2500000000036</c:v>
                </c:pt>
                <c:pt idx="301">
                  <c:v>-2.2482016248659417E-11</c:v>
                </c:pt>
                <c:pt idx="302">
                  <c:v>4100.6250000000018</c:v>
                </c:pt>
                <c:pt idx="303">
                  <c:v>10251.562500000031</c:v>
                </c:pt>
                <c:pt idx="304">
                  <c:v>2050.3124999999809</c:v>
                </c:pt>
                <c:pt idx="305">
                  <c:v>-2050.3125000000236</c:v>
                </c:pt>
                <c:pt idx="306">
                  <c:v>4100.6250000000036</c:v>
                </c:pt>
                <c:pt idx="307">
                  <c:v>4100.6250000000255</c:v>
                </c:pt>
                <c:pt idx="308">
                  <c:v>-2050.31249999998</c:v>
                </c:pt>
                <c:pt idx="309">
                  <c:v>-2.2482016248659417E-11</c:v>
                </c:pt>
                <c:pt idx="310">
                  <c:v>4100.6249999999809</c:v>
                </c:pt>
                <c:pt idx="311">
                  <c:v>2050.3125000000009</c:v>
                </c:pt>
                <c:pt idx="312">
                  <c:v>-2050.31249999999</c:v>
                </c:pt>
                <c:pt idx="313">
                  <c:v>-2050.31249999999</c:v>
                </c:pt>
                <c:pt idx="314">
                  <c:v>-1.1241008124329708E-11</c:v>
                </c:pt>
                <c:pt idx="315">
                  <c:v>0</c:v>
                </c:pt>
                <c:pt idx="316">
                  <c:v>1.1241008124329708E-11</c:v>
                </c:pt>
                <c:pt idx="317">
                  <c:v>-1.1241008124329708E-11</c:v>
                </c:pt>
                <c:pt idx="318">
                  <c:v>0</c:v>
                </c:pt>
                <c:pt idx="319">
                  <c:v>1.1241008124329708E-11</c:v>
                </c:pt>
                <c:pt idx="320">
                  <c:v>-1.1241008124329708E-11</c:v>
                </c:pt>
                <c:pt idx="321">
                  <c:v>0</c:v>
                </c:pt>
                <c:pt idx="322">
                  <c:v>1.1241008124329708E-11</c:v>
                </c:pt>
                <c:pt idx="323">
                  <c:v>-1.1241008124329708E-11</c:v>
                </c:pt>
                <c:pt idx="324">
                  <c:v>-6.7446048745978268E-12</c:v>
                </c:pt>
                <c:pt idx="325">
                  <c:v>1.1241008124329708E-11</c:v>
                </c:pt>
                <c:pt idx="326">
                  <c:v>2050.3125000000009</c:v>
                </c:pt>
                <c:pt idx="327">
                  <c:v>2050.3124999999945</c:v>
                </c:pt>
                <c:pt idx="328">
                  <c:v>-2050.3125000000009</c:v>
                </c:pt>
                <c:pt idx="329">
                  <c:v>-2050.3125000000009</c:v>
                </c:pt>
                <c:pt idx="330">
                  <c:v>3.3723024372989134E-12</c:v>
                </c:pt>
                <c:pt idx="331">
                  <c:v>2050.3125000000009</c:v>
                </c:pt>
                <c:pt idx="332">
                  <c:v>4100.6249999999973</c:v>
                </c:pt>
                <c:pt idx="333">
                  <c:v>2050.3124999999995</c:v>
                </c:pt>
                <c:pt idx="334">
                  <c:v>3.3723024372989134E-12</c:v>
                </c:pt>
                <c:pt idx="335">
                  <c:v>2050.3125000000018</c:v>
                </c:pt>
                <c:pt idx="336">
                  <c:v>4100.6249999999973</c:v>
                </c:pt>
                <c:pt idx="337">
                  <c:v>-2.8102520310824271E-12</c:v>
                </c:pt>
                <c:pt idx="338">
                  <c:v>-2050.3125000000014</c:v>
                </c:pt>
                <c:pt idx="339">
                  <c:v>2050.3125000000014</c:v>
                </c:pt>
                <c:pt idx="340">
                  <c:v>2050.3125000000014</c:v>
                </c:pt>
                <c:pt idx="341">
                  <c:v>0</c:v>
                </c:pt>
                <c:pt idx="342">
                  <c:v>-2050.3124999999986</c:v>
                </c:pt>
                <c:pt idx="343">
                  <c:v>-2050.3124999999986</c:v>
                </c:pt>
                <c:pt idx="344">
                  <c:v>2050.3124999999986</c:v>
                </c:pt>
                <c:pt idx="345">
                  <c:v>2050.3124999999986</c:v>
                </c:pt>
                <c:pt idx="346">
                  <c:v>0</c:v>
                </c:pt>
                <c:pt idx="347">
                  <c:v>-2050.3125</c:v>
                </c:pt>
                <c:pt idx="348">
                  <c:v>-2050.3125</c:v>
                </c:pt>
                <c:pt idx="349">
                  <c:v>2050.3125</c:v>
                </c:pt>
                <c:pt idx="350">
                  <c:v>2050.3125</c:v>
                </c:pt>
                <c:pt idx="351">
                  <c:v>0</c:v>
                </c:pt>
                <c:pt idx="352">
                  <c:v>0</c:v>
                </c:pt>
                <c:pt idx="353">
                  <c:v>-2050.3125</c:v>
                </c:pt>
                <c:pt idx="354">
                  <c:v>-2050.3125</c:v>
                </c:pt>
                <c:pt idx="355">
                  <c:v>2050.3125</c:v>
                </c:pt>
                <c:pt idx="356">
                  <c:v>2050.3125</c:v>
                </c:pt>
                <c:pt idx="357">
                  <c:v>0</c:v>
                </c:pt>
                <c:pt idx="358">
                  <c:v>0</c:v>
                </c:pt>
                <c:pt idx="359">
                  <c:v>-2050.3124999999995</c:v>
                </c:pt>
                <c:pt idx="360">
                  <c:v>-2050.3124999999995</c:v>
                </c:pt>
                <c:pt idx="361">
                  <c:v>2050.3124999999995</c:v>
                </c:pt>
                <c:pt idx="362">
                  <c:v>2050.3124999999995</c:v>
                </c:pt>
                <c:pt idx="363">
                  <c:v>0</c:v>
                </c:pt>
                <c:pt idx="364">
                  <c:v>-2050.3125</c:v>
                </c:pt>
                <c:pt idx="365">
                  <c:v>-2050.3125</c:v>
                </c:pt>
                <c:pt idx="366">
                  <c:v>2050.3125</c:v>
                </c:pt>
                <c:pt idx="367">
                  <c:v>2050.3125</c:v>
                </c:pt>
                <c:pt idx="368">
                  <c:v>0</c:v>
                </c:pt>
                <c:pt idx="369">
                  <c:v>0</c:v>
                </c:pt>
                <c:pt idx="370">
                  <c:v>-2050.3125</c:v>
                </c:pt>
                <c:pt idx="371">
                  <c:v>-2050.3125</c:v>
                </c:pt>
                <c:pt idx="372">
                  <c:v>2050.3125</c:v>
                </c:pt>
                <c:pt idx="373">
                  <c:v>2050.3125</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2050.3125</c:v>
                </c:pt>
                <c:pt idx="436">
                  <c:v>2050.3125</c:v>
                </c:pt>
                <c:pt idx="437">
                  <c:v>-2050.3125</c:v>
                </c:pt>
                <c:pt idx="438">
                  <c:v>-2050.3125</c:v>
                </c:pt>
                <c:pt idx="439">
                  <c:v>0</c:v>
                </c:pt>
                <c:pt idx="440">
                  <c:v>0</c:v>
                </c:pt>
                <c:pt idx="441">
                  <c:v>2050.3125</c:v>
                </c:pt>
                <c:pt idx="442">
                  <c:v>2050.3125</c:v>
                </c:pt>
                <c:pt idx="443">
                  <c:v>-2050.3125</c:v>
                </c:pt>
                <c:pt idx="444">
                  <c:v>-2050.3125</c:v>
                </c:pt>
                <c:pt idx="445">
                  <c:v>0</c:v>
                </c:pt>
                <c:pt idx="446">
                  <c:v>0</c:v>
                </c:pt>
                <c:pt idx="447">
                  <c:v>2050.3124999999995</c:v>
                </c:pt>
                <c:pt idx="448">
                  <c:v>2050.3124999999995</c:v>
                </c:pt>
                <c:pt idx="449">
                  <c:v>-2050.3124999999995</c:v>
                </c:pt>
                <c:pt idx="450">
                  <c:v>-2050.3124999999995</c:v>
                </c:pt>
                <c:pt idx="451">
                  <c:v>0</c:v>
                </c:pt>
                <c:pt idx="452">
                  <c:v>0</c:v>
                </c:pt>
                <c:pt idx="453">
                  <c:v>2050.3125</c:v>
                </c:pt>
                <c:pt idx="454">
                  <c:v>2050.3125</c:v>
                </c:pt>
                <c:pt idx="455">
                  <c:v>-2050.3125</c:v>
                </c:pt>
                <c:pt idx="456">
                  <c:v>-2050.3125</c:v>
                </c:pt>
                <c:pt idx="457">
                  <c:v>0</c:v>
                </c:pt>
                <c:pt idx="458">
                  <c:v>0</c:v>
                </c:pt>
                <c:pt idx="459">
                  <c:v>2050.3125</c:v>
                </c:pt>
                <c:pt idx="460">
                  <c:v>2050.3125</c:v>
                </c:pt>
                <c:pt idx="461">
                  <c:v>-2050.3125</c:v>
                </c:pt>
                <c:pt idx="462">
                  <c:v>-2050.3125</c:v>
                </c:pt>
                <c:pt idx="463">
                  <c:v>0</c:v>
                </c:pt>
                <c:pt idx="464">
                  <c:v>0</c:v>
                </c:pt>
                <c:pt idx="465">
                  <c:v>2050.3124999999986</c:v>
                </c:pt>
                <c:pt idx="466">
                  <c:v>2050.3124999999986</c:v>
                </c:pt>
                <c:pt idx="467">
                  <c:v>-2050.3124999999986</c:v>
                </c:pt>
                <c:pt idx="468">
                  <c:v>-2050.3124999999986</c:v>
                </c:pt>
                <c:pt idx="469">
                  <c:v>0</c:v>
                </c:pt>
                <c:pt idx="470">
                  <c:v>0</c:v>
                </c:pt>
                <c:pt idx="471">
                  <c:v>2050.3125000000014</c:v>
                </c:pt>
                <c:pt idx="472">
                  <c:v>2050.3125000000014</c:v>
                </c:pt>
                <c:pt idx="473">
                  <c:v>-2050.3125000000014</c:v>
                </c:pt>
                <c:pt idx="474">
                  <c:v>-2050.3125000000014</c:v>
                </c:pt>
                <c:pt idx="475">
                  <c:v>0</c:v>
                </c:pt>
                <c:pt idx="476">
                  <c:v>0</c:v>
                </c:pt>
                <c:pt idx="477">
                  <c:v>2050.3124999999986</c:v>
                </c:pt>
                <c:pt idx="478">
                  <c:v>2050.3124999999986</c:v>
                </c:pt>
                <c:pt idx="479">
                  <c:v>-2050.3124999999986</c:v>
                </c:pt>
                <c:pt idx="480">
                  <c:v>-2050.3124999999986</c:v>
                </c:pt>
                <c:pt idx="481">
                  <c:v>0</c:v>
                </c:pt>
                <c:pt idx="482">
                  <c:v>0</c:v>
                </c:pt>
                <c:pt idx="483">
                  <c:v>0</c:v>
                </c:pt>
                <c:pt idx="484">
                  <c:v>0</c:v>
                </c:pt>
                <c:pt idx="485">
                  <c:v>0</c:v>
                </c:pt>
                <c:pt idx="486">
                  <c:v>2050.3124999999986</c:v>
                </c:pt>
                <c:pt idx="487">
                  <c:v>2050.3124999999986</c:v>
                </c:pt>
                <c:pt idx="488">
                  <c:v>-2050.3124999999986</c:v>
                </c:pt>
                <c:pt idx="489">
                  <c:v>-2050.3124999999986</c:v>
                </c:pt>
                <c:pt idx="490">
                  <c:v>0</c:v>
                </c:pt>
                <c:pt idx="491">
                  <c:v>0</c:v>
                </c:pt>
                <c:pt idx="492">
                  <c:v>2050.3125000000014</c:v>
                </c:pt>
                <c:pt idx="493">
                  <c:v>2050.3125000000014</c:v>
                </c:pt>
                <c:pt idx="494">
                  <c:v>-2050.3125000000014</c:v>
                </c:pt>
                <c:pt idx="495">
                  <c:v>-2050.3125000000014</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2050.3124999999986</c:v>
                </c:pt>
                <c:pt idx="510">
                  <c:v>2050.3124999999986</c:v>
                </c:pt>
                <c:pt idx="511">
                  <c:v>-2050.3124999999986</c:v>
                </c:pt>
                <c:pt idx="512">
                  <c:v>-2050.3124999999986</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2050.3124999999986</c:v>
                </c:pt>
                <c:pt idx="542">
                  <c:v>4100.625</c:v>
                </c:pt>
                <c:pt idx="543">
                  <c:v>2050.3125000000041</c:v>
                </c:pt>
                <c:pt idx="544">
                  <c:v>-3.3723024372989134E-12</c:v>
                </c:pt>
                <c:pt idx="545">
                  <c:v>-5.6205040621648542E-12</c:v>
                </c:pt>
                <c:pt idx="546">
                  <c:v>2050.3125000000027</c:v>
                </c:pt>
                <c:pt idx="547">
                  <c:v>4100.6250000000036</c:v>
                </c:pt>
                <c:pt idx="548">
                  <c:v>2050.3125000000009</c:v>
                </c:pt>
                <c:pt idx="549">
                  <c:v>-2050.3125000000009</c:v>
                </c:pt>
                <c:pt idx="550">
                  <c:v>-2050.3125000000009</c:v>
                </c:pt>
                <c:pt idx="551">
                  <c:v>2050.3125000000009</c:v>
                </c:pt>
                <c:pt idx="552">
                  <c:v>2050.3124999999945</c:v>
                </c:pt>
                <c:pt idx="553">
                  <c:v>-2050.3125000000068</c:v>
                </c:pt>
                <c:pt idx="554">
                  <c:v>-2050.31249999999</c:v>
                </c:pt>
                <c:pt idx="555">
                  <c:v>2050.3125000000114</c:v>
                </c:pt>
                <c:pt idx="556">
                  <c:v>2050.31249999999</c:v>
                </c:pt>
                <c:pt idx="557">
                  <c:v>-1.1241008124329708E-11</c:v>
                </c:pt>
                <c:pt idx="558">
                  <c:v>1.1241008124329708E-11</c:v>
                </c:pt>
                <c:pt idx="559">
                  <c:v>-2050.3125</c:v>
                </c:pt>
                <c:pt idx="560">
                  <c:v>-2050.3125000000114</c:v>
                </c:pt>
                <c:pt idx="561">
                  <c:v>2050.3125000000114</c:v>
                </c:pt>
                <c:pt idx="562">
                  <c:v>2050.3125</c:v>
                </c:pt>
                <c:pt idx="563">
                  <c:v>-1.1241008124329708E-11</c:v>
                </c:pt>
                <c:pt idx="564">
                  <c:v>1.1241008124329708E-11</c:v>
                </c:pt>
                <c:pt idx="565">
                  <c:v>1.1241008124329708E-11</c:v>
                </c:pt>
                <c:pt idx="566">
                  <c:v>2050.3125000000023</c:v>
                </c:pt>
                <c:pt idx="567">
                  <c:v>4100.6249999999836</c:v>
                </c:pt>
                <c:pt idx="568">
                  <c:v>4100.6249999999827</c:v>
                </c:pt>
                <c:pt idx="569">
                  <c:v>4100.6250000000227</c:v>
                </c:pt>
                <c:pt idx="570">
                  <c:v>2050.3124999999991</c:v>
                </c:pt>
                <c:pt idx="571">
                  <c:v>4100.6249999999827</c:v>
                </c:pt>
                <c:pt idx="572">
                  <c:v>6150.9375000000064</c:v>
                </c:pt>
                <c:pt idx="573">
                  <c:v>4100.6250000000073</c:v>
                </c:pt>
                <c:pt idx="574">
                  <c:v>6150.9375000000036</c:v>
                </c:pt>
                <c:pt idx="575">
                  <c:v>6150.9375000000036</c:v>
                </c:pt>
                <c:pt idx="576">
                  <c:v>2050.3125000000282</c:v>
                </c:pt>
                <c:pt idx="577">
                  <c:v>2050.3124999999741</c:v>
                </c:pt>
                <c:pt idx="578">
                  <c:v>6150.9374999999591</c:v>
                </c:pt>
                <c:pt idx="579">
                  <c:v>4100.6250000000073</c:v>
                </c:pt>
                <c:pt idx="580">
                  <c:v>2050.3125000000055</c:v>
                </c:pt>
                <c:pt idx="581">
                  <c:v>4.4964032497318833E-11</c:v>
                </c:pt>
                <c:pt idx="582">
                  <c:v>4100.6250000000018</c:v>
                </c:pt>
                <c:pt idx="583">
                  <c:v>14352.187499999969</c:v>
                </c:pt>
                <c:pt idx="584">
                  <c:v>6150.9375000000082</c:v>
                </c:pt>
                <c:pt idx="585">
                  <c:v>0</c:v>
                </c:pt>
                <c:pt idx="586">
                  <c:v>6150.9375000000446</c:v>
                </c:pt>
                <c:pt idx="587">
                  <c:v>6150.9374999999627</c:v>
                </c:pt>
                <c:pt idx="588">
                  <c:v>4100.6249999999573</c:v>
                </c:pt>
                <c:pt idx="589">
                  <c:v>2050.3125000000418</c:v>
                </c:pt>
                <c:pt idx="590">
                  <c:v>-16402.500000000007</c:v>
                </c:pt>
                <c:pt idx="591">
                  <c:v>4100.6249999999927</c:v>
                </c:pt>
                <c:pt idx="592">
                  <c:v>49207.499999999956</c:v>
                </c:pt>
                <c:pt idx="593">
                  <c:v>10251.562499999975</c:v>
                </c:pt>
                <c:pt idx="594">
                  <c:v>-18452.812499999978</c:v>
                </c:pt>
                <c:pt idx="595">
                  <c:v>6150.9375000000528</c:v>
                </c:pt>
                <c:pt idx="596">
                  <c:v>4100.6250000000928</c:v>
                </c:pt>
                <c:pt idx="597">
                  <c:v>8201.2499999999854</c:v>
                </c:pt>
                <c:pt idx="598">
                  <c:v>10251.562499999947</c:v>
                </c:pt>
                <c:pt idx="599">
                  <c:v>2050.3124999998799</c:v>
                </c:pt>
                <c:pt idx="600">
                  <c:v>-8.9928064994637667E-11</c:v>
                </c:pt>
                <c:pt idx="601">
                  <c:v>12301.875000000106</c:v>
                </c:pt>
                <c:pt idx="602">
                  <c:v>18452.812499999978</c:v>
                </c:pt>
                <c:pt idx="603">
                  <c:v>-6150.9374999998736</c:v>
                </c:pt>
                <c:pt idx="604">
                  <c:v>1.7985612998927533E-10</c:v>
                </c:pt>
                <c:pt idx="605">
                  <c:v>24603.749999999851</c:v>
                </c:pt>
                <c:pt idx="606">
                  <c:v>14352.187499999894</c:v>
                </c:pt>
                <c:pt idx="607">
                  <c:v>-24603.750000000033</c:v>
                </c:pt>
                <c:pt idx="608">
                  <c:v>-16402.500000000007</c:v>
                </c:pt>
                <c:pt idx="609">
                  <c:v>20503.125000000109</c:v>
                </c:pt>
                <c:pt idx="610">
                  <c:v>2050.3125000001132</c:v>
                </c:pt>
                <c:pt idx="611">
                  <c:v>-20503.125000000109</c:v>
                </c:pt>
                <c:pt idx="612">
                  <c:v>-18452.81250000016</c:v>
                </c:pt>
                <c:pt idx="613">
                  <c:v>-16402.500000000007</c:v>
                </c:pt>
                <c:pt idx="614">
                  <c:v>-32805.000000000015</c:v>
                </c:pt>
                <c:pt idx="615">
                  <c:v>-49207.499999999862</c:v>
                </c:pt>
                <c:pt idx="616">
                  <c:v>-38955.937499999891</c:v>
                </c:pt>
                <c:pt idx="617">
                  <c:v>-32805.000000000029</c:v>
                </c:pt>
                <c:pt idx="618">
                  <c:v>-36905.624999999942</c:v>
                </c:pt>
                <c:pt idx="619">
                  <c:v>-43056.562499999993</c:v>
                </c:pt>
                <c:pt idx="620">
                  <c:v>-84062.812500000044</c:v>
                </c:pt>
                <c:pt idx="621">
                  <c:v>-71760.937500000102</c:v>
                </c:pt>
                <c:pt idx="622">
                  <c:v>2050.3124999999695</c:v>
                </c:pt>
                <c:pt idx="623">
                  <c:v>-8201.2500000000218</c:v>
                </c:pt>
                <c:pt idx="624">
                  <c:v>-8201.2500000000036</c:v>
                </c:pt>
                <c:pt idx="625">
                  <c:v>18452.812500000178</c:v>
                </c:pt>
                <c:pt idx="626">
                  <c:v>-4100.6249999999218</c:v>
                </c:pt>
                <c:pt idx="627">
                  <c:v>-4100.6250000001019</c:v>
                </c:pt>
                <c:pt idx="628">
                  <c:v>-1.7985612998927533E-10</c:v>
                </c:pt>
                <c:pt idx="629">
                  <c:v>-4100.6250000001019</c:v>
                </c:pt>
                <c:pt idx="630">
                  <c:v>-4100.6249999999036</c:v>
                </c:pt>
                <c:pt idx="631">
                  <c:v>8201.2500000002037</c:v>
                </c:pt>
                <c:pt idx="632">
                  <c:v>20503.125000000095</c:v>
                </c:pt>
                <c:pt idx="633">
                  <c:v>2050.3124999999341</c:v>
                </c:pt>
                <c:pt idx="634">
                  <c:v>8201.2499999998436</c:v>
                </c:pt>
                <c:pt idx="635">
                  <c:v>18452.812499999891</c:v>
                </c:pt>
                <c:pt idx="636">
                  <c:v>8.9928064994637667E-11</c:v>
                </c:pt>
                <c:pt idx="637">
                  <c:v>10251.562500000065</c:v>
                </c:pt>
                <c:pt idx="638">
                  <c:v>14352.187499999969</c:v>
                </c:pt>
                <c:pt idx="639">
                  <c:v>-4100.6249999999218</c:v>
                </c:pt>
                <c:pt idx="640">
                  <c:v>6150.9375000000528</c:v>
                </c:pt>
                <c:pt idx="641">
                  <c:v>14352.187499999887</c:v>
                </c:pt>
                <c:pt idx="642">
                  <c:v>2050.3124999999518</c:v>
                </c:pt>
                <c:pt idx="643">
                  <c:v>2050.3125000000509</c:v>
                </c:pt>
                <c:pt idx="644">
                  <c:v>10251.562500000047</c:v>
                </c:pt>
                <c:pt idx="645">
                  <c:v>6150.9375000000355</c:v>
                </c:pt>
                <c:pt idx="646">
                  <c:v>4100.6249999999218</c:v>
                </c:pt>
                <c:pt idx="647">
                  <c:v>10251.562499999975</c:v>
                </c:pt>
                <c:pt idx="648">
                  <c:v>4100.6250000000391</c:v>
                </c:pt>
                <c:pt idx="649">
                  <c:v>-2050.3125000000146</c:v>
                </c:pt>
                <c:pt idx="650">
                  <c:v>6150.9375000000082</c:v>
                </c:pt>
                <c:pt idx="651">
                  <c:v>12301.875000000016</c:v>
                </c:pt>
                <c:pt idx="652">
                  <c:v>8201.2500000000146</c:v>
                </c:pt>
                <c:pt idx="653">
                  <c:v>-4.4964032497318833E-11</c:v>
                </c:pt>
                <c:pt idx="654">
                  <c:v>-2050.3125000000055</c:v>
                </c:pt>
                <c:pt idx="655">
                  <c:v>2050.3125000000509</c:v>
                </c:pt>
                <c:pt idx="656">
                  <c:v>10251.562499999965</c:v>
                </c:pt>
                <c:pt idx="657">
                  <c:v>10251.562499999978</c:v>
                </c:pt>
                <c:pt idx="658">
                  <c:v>2.2482016248659417E-11</c:v>
                </c:pt>
                <c:pt idx="659">
                  <c:v>4100.6250000000073</c:v>
                </c:pt>
                <c:pt idx="660">
                  <c:v>8201.2500000000036</c:v>
                </c:pt>
                <c:pt idx="661">
                  <c:v>-2.2482016248659417E-11</c:v>
                </c:pt>
                <c:pt idx="662">
                  <c:v>4100.6250000000018</c:v>
                </c:pt>
                <c:pt idx="663">
                  <c:v>10251.562500000031</c:v>
                </c:pt>
                <c:pt idx="664">
                  <c:v>2050.3124999999809</c:v>
                </c:pt>
                <c:pt idx="665">
                  <c:v>-2050.3125000000236</c:v>
                </c:pt>
                <c:pt idx="666">
                  <c:v>4100.6250000000036</c:v>
                </c:pt>
                <c:pt idx="667">
                  <c:v>4100.6250000000255</c:v>
                </c:pt>
                <c:pt idx="668">
                  <c:v>-2050.31249999998</c:v>
                </c:pt>
                <c:pt idx="669">
                  <c:v>-2.2482016248659417E-11</c:v>
                </c:pt>
                <c:pt idx="670">
                  <c:v>4100.6249999999809</c:v>
                </c:pt>
                <c:pt idx="671">
                  <c:v>2050.3125000000009</c:v>
                </c:pt>
                <c:pt idx="672">
                  <c:v>-2050.31249999999</c:v>
                </c:pt>
                <c:pt idx="673">
                  <c:v>-2050.31249999999</c:v>
                </c:pt>
                <c:pt idx="674">
                  <c:v>-1.1241008124329708E-11</c:v>
                </c:pt>
                <c:pt idx="675">
                  <c:v>0</c:v>
                </c:pt>
                <c:pt idx="676">
                  <c:v>1.1241008124329708E-11</c:v>
                </c:pt>
                <c:pt idx="677">
                  <c:v>-1.1241008124329708E-11</c:v>
                </c:pt>
                <c:pt idx="678">
                  <c:v>0</c:v>
                </c:pt>
                <c:pt idx="679">
                  <c:v>1.1241008124329708E-11</c:v>
                </c:pt>
                <c:pt idx="680">
                  <c:v>-1.1241008124329708E-11</c:v>
                </c:pt>
                <c:pt idx="681">
                  <c:v>0</c:v>
                </c:pt>
                <c:pt idx="682">
                  <c:v>1.1241008124329708E-11</c:v>
                </c:pt>
                <c:pt idx="683">
                  <c:v>-1.1241008124329708E-11</c:v>
                </c:pt>
                <c:pt idx="684">
                  <c:v>-6.7446048745978268E-12</c:v>
                </c:pt>
                <c:pt idx="685">
                  <c:v>1.1241008124329708E-11</c:v>
                </c:pt>
                <c:pt idx="686">
                  <c:v>2050.3125000000009</c:v>
                </c:pt>
                <c:pt idx="687">
                  <c:v>2050.3124999999945</c:v>
                </c:pt>
                <c:pt idx="688">
                  <c:v>-2050.3125000000009</c:v>
                </c:pt>
                <c:pt idx="689">
                  <c:v>-2050.3125000000009</c:v>
                </c:pt>
                <c:pt idx="690">
                  <c:v>3.3723024372989134E-12</c:v>
                </c:pt>
                <c:pt idx="691">
                  <c:v>2050.3125000000009</c:v>
                </c:pt>
                <c:pt idx="692">
                  <c:v>4100.6249999999973</c:v>
                </c:pt>
                <c:pt idx="693">
                  <c:v>2050.3124999999995</c:v>
                </c:pt>
                <c:pt idx="694">
                  <c:v>3.3723024372989134E-12</c:v>
                </c:pt>
                <c:pt idx="695">
                  <c:v>2050.3125000000018</c:v>
                </c:pt>
                <c:pt idx="696">
                  <c:v>4100.6249999999973</c:v>
                </c:pt>
                <c:pt idx="697">
                  <c:v>-2.8102520310824271E-12</c:v>
                </c:pt>
                <c:pt idx="698">
                  <c:v>-2050.3125000000014</c:v>
                </c:pt>
                <c:pt idx="699">
                  <c:v>2050.3125000000014</c:v>
                </c:pt>
                <c:pt idx="700">
                  <c:v>2050.3125000000014</c:v>
                </c:pt>
                <c:pt idx="701">
                  <c:v>0</c:v>
                </c:pt>
                <c:pt idx="702">
                  <c:v>-2050.3124999999986</c:v>
                </c:pt>
                <c:pt idx="703">
                  <c:v>-2050.3124999999986</c:v>
                </c:pt>
                <c:pt idx="704">
                  <c:v>2050.3124999999986</c:v>
                </c:pt>
                <c:pt idx="705">
                  <c:v>2050.3124999999986</c:v>
                </c:pt>
                <c:pt idx="706">
                  <c:v>0</c:v>
                </c:pt>
                <c:pt idx="707">
                  <c:v>-2050.3125</c:v>
                </c:pt>
                <c:pt idx="708">
                  <c:v>-2050.3125</c:v>
                </c:pt>
                <c:pt idx="709">
                  <c:v>2050.3125</c:v>
                </c:pt>
                <c:pt idx="710">
                  <c:v>2050.3125</c:v>
                </c:pt>
                <c:pt idx="711">
                  <c:v>0</c:v>
                </c:pt>
                <c:pt idx="712">
                  <c:v>0</c:v>
                </c:pt>
                <c:pt idx="713">
                  <c:v>-2050.3125</c:v>
                </c:pt>
                <c:pt idx="714">
                  <c:v>-2050.3125</c:v>
                </c:pt>
                <c:pt idx="715">
                  <c:v>2050.3125</c:v>
                </c:pt>
                <c:pt idx="716">
                  <c:v>2050.3125</c:v>
                </c:pt>
                <c:pt idx="717">
                  <c:v>0</c:v>
                </c:pt>
                <c:pt idx="718">
                  <c:v>0</c:v>
                </c:pt>
                <c:pt idx="719">
                  <c:v>17.109700973574405</c:v>
                </c:pt>
                <c:pt idx="720">
                  <c:v>0</c:v>
                </c:pt>
              </c:numCache>
            </c:numRef>
          </c:val>
          <c:smooth val="0"/>
          <c:extLst>
            <c:ext xmlns:c16="http://schemas.microsoft.com/office/drawing/2014/chart" uri="{C3380CC4-5D6E-409C-BE32-E72D297353CC}">
              <c16:uniqueId val="{00000001-FB90-4BB4-B129-895F98E1295F}"/>
            </c:ext>
          </c:extLst>
        </c:ser>
        <c:dLbls>
          <c:showLegendKey val="0"/>
          <c:showVal val="0"/>
          <c:showCatName val="0"/>
          <c:showSerName val="0"/>
          <c:showPercent val="0"/>
          <c:showBubbleSize val="0"/>
        </c:dLbls>
        <c:smooth val="0"/>
        <c:axId val="124942240"/>
        <c:axId val="124950880"/>
      </c:lineChart>
      <c:catAx>
        <c:axId val="12494224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Crank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50880"/>
        <c:crosses val="autoZero"/>
        <c:auto val="1"/>
        <c:lblAlgn val="ctr"/>
        <c:lblOffset val="100"/>
        <c:noMultiLvlLbl val="0"/>
      </c:catAx>
      <c:valAx>
        <c:axId val="1249508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Vale Accelaration (m/s</a:t>
                </a:r>
                <a:r>
                  <a:rPr lang="en-GB">
                    <a:latin typeface="Abadi" panose="020B0604020104020204" pitchFamily="34" charset="0"/>
                  </a:rPr>
                  <a:t>²)</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422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Jerk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Crankshaft!$AJ$3</c:f>
              <c:strCache>
                <c:ptCount val="1"/>
                <c:pt idx="0">
                  <c:v>Intate Valve Jerk</c:v>
                </c:pt>
              </c:strCache>
            </c:strRef>
          </c:tx>
          <c:spPr>
            <a:ln w="28575" cap="rnd">
              <a:solidFill>
                <a:schemeClr val="accent1"/>
              </a:solidFill>
              <a:round/>
            </a:ln>
            <a:effectLst/>
          </c:spPr>
          <c:marker>
            <c:symbol val="none"/>
          </c:marker>
          <c:val>
            <c:numRef>
              <c:f>Crankshaft!$AJ$6:$AJ$726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41518828.125</c:v>
                </c:pt>
                <c:pt idx="19">
                  <c:v>83037656.24999997</c:v>
                </c:pt>
                <c:pt idx="20">
                  <c:v>0</c:v>
                </c:pt>
                <c:pt idx="21">
                  <c:v>-83037656.24999994</c:v>
                </c:pt>
                <c:pt idx="22">
                  <c:v>1.8417267710901797E-8</c:v>
                </c:pt>
                <c:pt idx="23">
                  <c:v>83037656.249999911</c:v>
                </c:pt>
                <c:pt idx="24">
                  <c:v>-41518828.125000037</c:v>
                </c:pt>
                <c:pt idx="25">
                  <c:v>-124556484.37499988</c:v>
                </c:pt>
                <c:pt idx="26">
                  <c:v>41518828.125000037</c:v>
                </c:pt>
                <c:pt idx="27">
                  <c:v>41518828.124999955</c:v>
                </c:pt>
                <c:pt idx="28">
                  <c:v>-83037656.250000045</c:v>
                </c:pt>
                <c:pt idx="29">
                  <c:v>41518828.125000022</c:v>
                </c:pt>
                <c:pt idx="30">
                  <c:v>41518828.125000022</c:v>
                </c:pt>
                <c:pt idx="31">
                  <c:v>-83037656.250000045</c:v>
                </c:pt>
                <c:pt idx="32">
                  <c:v>41518828.124999888</c:v>
                </c:pt>
                <c:pt idx="33">
                  <c:v>83037656.250000045</c:v>
                </c:pt>
                <c:pt idx="34">
                  <c:v>-83037656.249999672</c:v>
                </c:pt>
                <c:pt idx="35">
                  <c:v>-83037656.250000149</c:v>
                </c:pt>
                <c:pt idx="36">
                  <c:v>41518828.12499959</c:v>
                </c:pt>
                <c:pt idx="37">
                  <c:v>41518828.125000335</c:v>
                </c:pt>
                <c:pt idx="38">
                  <c:v>41518828.125000432</c:v>
                </c:pt>
                <c:pt idx="39">
                  <c:v>41518828.12499959</c:v>
                </c:pt>
                <c:pt idx="40">
                  <c:v>-41518828.125000454</c:v>
                </c:pt>
                <c:pt idx="41">
                  <c:v>-41518828.124999568</c:v>
                </c:pt>
                <c:pt idx="42">
                  <c:v>41518828.125000276</c:v>
                </c:pt>
                <c:pt idx="43">
                  <c:v>124556484.37499945</c:v>
                </c:pt>
                <c:pt idx="44">
                  <c:v>41518828.124999985</c:v>
                </c:pt>
                <c:pt idx="45">
                  <c:v>-83037656.249999255</c:v>
                </c:pt>
                <c:pt idx="46">
                  <c:v>-1.8417267710901797E-7</c:v>
                </c:pt>
                <c:pt idx="47">
                  <c:v>41518828.124999218</c:v>
                </c:pt>
                <c:pt idx="48">
                  <c:v>41518828.125000313</c:v>
                </c:pt>
                <c:pt idx="49">
                  <c:v>-41518828.124999627</c:v>
                </c:pt>
                <c:pt idx="50">
                  <c:v>-124556484.37500018</c:v>
                </c:pt>
                <c:pt idx="51">
                  <c:v>124556484.37500018</c:v>
                </c:pt>
                <c:pt idx="52">
                  <c:v>166075312.50000009</c:v>
                </c:pt>
                <c:pt idx="53">
                  <c:v>-166075312.50000018</c:v>
                </c:pt>
                <c:pt idx="54">
                  <c:v>-166075312.50000063</c:v>
                </c:pt>
                <c:pt idx="55">
                  <c:v>124556484.37499961</c:v>
                </c:pt>
                <c:pt idx="56">
                  <c:v>124556484.37500161</c:v>
                </c:pt>
                <c:pt idx="57">
                  <c:v>5.525180313270539E-7</c:v>
                </c:pt>
                <c:pt idx="58">
                  <c:v>-1.8969785742228849E-6</c:v>
                </c:pt>
                <c:pt idx="59">
                  <c:v>-83037656.250000238</c:v>
                </c:pt>
                <c:pt idx="60">
                  <c:v>-41518828.124998949</c:v>
                </c:pt>
                <c:pt idx="61">
                  <c:v>41518828.125000291</c:v>
                </c:pt>
                <c:pt idx="62">
                  <c:v>-3.6834535421803594E-7</c:v>
                </c:pt>
                <c:pt idx="63">
                  <c:v>124556484.37500073</c:v>
                </c:pt>
                <c:pt idx="64">
                  <c:v>-83037656.250000745</c:v>
                </c:pt>
                <c:pt idx="65">
                  <c:v>-166075312.50000283</c:v>
                </c:pt>
                <c:pt idx="66">
                  <c:v>373669453.12500232</c:v>
                </c:pt>
                <c:pt idx="67">
                  <c:v>2.7349642550689164E-6</c:v>
                </c:pt>
                <c:pt idx="68">
                  <c:v>-456707109.37500161</c:v>
                </c:pt>
                <c:pt idx="69">
                  <c:v>249112968.7499989</c:v>
                </c:pt>
                <c:pt idx="70">
                  <c:v>290631796.8749997</c:v>
                </c:pt>
                <c:pt idx="71">
                  <c:v>-332150624.99999911</c:v>
                </c:pt>
                <c:pt idx="72">
                  <c:v>-166075312.49999863</c:v>
                </c:pt>
                <c:pt idx="73">
                  <c:v>415188281.24999672</c:v>
                </c:pt>
                <c:pt idx="74">
                  <c:v>166075312.49999827</c:v>
                </c:pt>
                <c:pt idx="75">
                  <c:v>-622782421.87499368</c:v>
                </c:pt>
                <c:pt idx="76">
                  <c:v>-124556484.37499927</c:v>
                </c:pt>
                <c:pt idx="77">
                  <c:v>622782421.87499547</c:v>
                </c:pt>
                <c:pt idx="78">
                  <c:v>207594140.6250017</c:v>
                </c:pt>
                <c:pt idx="79">
                  <c:v>-622782421.87500131</c:v>
                </c:pt>
                <c:pt idx="80">
                  <c:v>-332150625.00000453</c:v>
                </c:pt>
                <c:pt idx="81">
                  <c:v>1204046015.6250041</c:v>
                </c:pt>
                <c:pt idx="82">
                  <c:v>166075312.50000408</c:v>
                </c:pt>
                <c:pt idx="83">
                  <c:v>-1328602500.0000012</c:v>
                </c:pt>
                <c:pt idx="84">
                  <c:v>166075312.49999973</c:v>
                </c:pt>
                <c:pt idx="85">
                  <c:v>415188281.24999821</c:v>
                </c:pt>
                <c:pt idx="86">
                  <c:v>-539744765.62499845</c:v>
                </c:pt>
                <c:pt idx="87">
                  <c:v>83037656.249998048</c:v>
                </c:pt>
                <c:pt idx="88">
                  <c:v>249112968.7499941</c:v>
                </c:pt>
                <c:pt idx="89">
                  <c:v>-456707109.3749972</c:v>
                </c:pt>
                <c:pt idx="90">
                  <c:v>-166075312.49999678</c:v>
                </c:pt>
                <c:pt idx="91">
                  <c:v>-83037656.249990791</c:v>
                </c:pt>
                <c:pt idx="92">
                  <c:v>-581263593.74999833</c:v>
                </c:pt>
                <c:pt idx="93">
                  <c:v>-456707109.37501991</c:v>
                </c:pt>
                <c:pt idx="94">
                  <c:v>-166075312.4999963</c:v>
                </c:pt>
                <c:pt idx="95">
                  <c:v>207594140.62501764</c:v>
                </c:pt>
                <c:pt idx="96">
                  <c:v>332150624.99999273</c:v>
                </c:pt>
                <c:pt idx="97">
                  <c:v>-83037656.250005588</c:v>
                </c:pt>
                <c:pt idx="98">
                  <c:v>-373669453.1249994</c:v>
                </c:pt>
                <c:pt idx="99">
                  <c:v>-373669453.1250065</c:v>
                </c:pt>
                <c:pt idx="100">
                  <c:v>83037656.249998525</c:v>
                </c:pt>
                <c:pt idx="101">
                  <c:v>622782421.87500811</c:v>
                </c:pt>
                <c:pt idx="102">
                  <c:v>415188281.25000858</c:v>
                </c:pt>
                <c:pt idx="103">
                  <c:v>41518828.12499661</c:v>
                </c:pt>
                <c:pt idx="104">
                  <c:v>207594140.62498927</c:v>
                </c:pt>
                <c:pt idx="105">
                  <c:v>456707109.3750006</c:v>
                </c:pt>
                <c:pt idx="106">
                  <c:v>332150625.00001144</c:v>
                </c:pt>
                <c:pt idx="107">
                  <c:v>-41518828.124999382</c:v>
                </c:pt>
                <c:pt idx="108">
                  <c:v>-41518828.125011042</c:v>
                </c:pt>
                <c:pt idx="109">
                  <c:v>124556484.37499705</c:v>
                </c:pt>
                <c:pt idx="110">
                  <c:v>-249112968.74999046</c:v>
                </c:pt>
                <c:pt idx="111">
                  <c:v>4.3833097151946276E-6</c:v>
                </c:pt>
                <c:pt idx="112">
                  <c:v>664301249.99999309</c:v>
                </c:pt>
                <c:pt idx="113">
                  <c:v>249112968.74999809</c:v>
                </c:pt>
                <c:pt idx="114">
                  <c:v>-332150624.99999684</c:v>
                </c:pt>
                <c:pt idx="115">
                  <c:v>-207594140.62500235</c:v>
                </c:pt>
                <c:pt idx="116">
                  <c:v>41518828.124997914</c:v>
                </c:pt>
                <c:pt idx="117">
                  <c:v>-124556484.37499632</c:v>
                </c:pt>
                <c:pt idx="118">
                  <c:v>1.8048922356683761E-6</c:v>
                </c:pt>
                <c:pt idx="119">
                  <c:v>249112968.74999887</c:v>
                </c:pt>
                <c:pt idx="120">
                  <c:v>-41518828.124999724</c:v>
                </c:pt>
                <c:pt idx="121">
                  <c:v>166075312.50000024</c:v>
                </c:pt>
                <c:pt idx="122">
                  <c:v>166075312.49999866</c:v>
                </c:pt>
                <c:pt idx="123">
                  <c:v>-664301250.00000262</c:v>
                </c:pt>
                <c:pt idx="124">
                  <c:v>-332150624.99999839</c:v>
                </c:pt>
                <c:pt idx="125">
                  <c:v>705820078.12500358</c:v>
                </c:pt>
                <c:pt idx="126">
                  <c:v>249112968.74999726</c:v>
                </c:pt>
                <c:pt idx="127">
                  <c:v>-581263593.75000036</c:v>
                </c:pt>
                <c:pt idx="128">
                  <c:v>-124556484.37499635</c:v>
                </c:pt>
                <c:pt idx="129">
                  <c:v>290631796.87499821</c:v>
                </c:pt>
                <c:pt idx="130">
                  <c:v>41518828.124996461</c:v>
                </c:pt>
                <c:pt idx="131">
                  <c:v>-41518828.124999024</c:v>
                </c:pt>
                <c:pt idx="132">
                  <c:v>-41518828.124997377</c:v>
                </c:pt>
                <c:pt idx="133">
                  <c:v>-1.8417267710901797E-7</c:v>
                </c:pt>
                <c:pt idx="134">
                  <c:v>41518828.124999024</c:v>
                </c:pt>
                <c:pt idx="135">
                  <c:v>-41518828.125000387</c:v>
                </c:pt>
                <c:pt idx="136">
                  <c:v>-41518828.124999754</c:v>
                </c:pt>
                <c:pt idx="137">
                  <c:v>83037656.250000581</c:v>
                </c:pt>
                <c:pt idx="138">
                  <c:v>83037656.249999449</c:v>
                </c:pt>
                <c:pt idx="139">
                  <c:v>-166075312.50000018</c:v>
                </c:pt>
                <c:pt idx="140">
                  <c:v>-166075312.49999967</c:v>
                </c:pt>
                <c:pt idx="141">
                  <c:v>83037656.249999955</c:v>
                </c:pt>
                <c:pt idx="142">
                  <c:v>124556484.37499988</c:v>
                </c:pt>
                <c:pt idx="143">
                  <c:v>41518828.125000201</c:v>
                </c:pt>
                <c:pt idx="144">
                  <c:v>-83037656.249999911</c:v>
                </c:pt>
                <c:pt idx="145">
                  <c:v>-41518828.125000313</c:v>
                </c:pt>
                <c:pt idx="146">
                  <c:v>83037656.250000089</c:v>
                </c:pt>
                <c:pt idx="147">
                  <c:v>-41518828.124999873</c:v>
                </c:pt>
                <c:pt idx="148">
                  <c:v>-83037656.25</c:v>
                </c:pt>
                <c:pt idx="149">
                  <c:v>0</c:v>
                </c:pt>
                <c:pt idx="150">
                  <c:v>-2.7625901566352695E-8</c:v>
                </c:pt>
                <c:pt idx="151">
                  <c:v>41518828.125000037</c:v>
                </c:pt>
                <c:pt idx="152">
                  <c:v>-41518828.125000186</c:v>
                </c:pt>
                <c:pt idx="153">
                  <c:v>-124556484.37499991</c:v>
                </c:pt>
                <c:pt idx="154">
                  <c:v>1.3657824871060598E-7</c:v>
                </c:pt>
                <c:pt idx="155">
                  <c:v>41518828.124999754</c:v>
                </c:pt>
                <c:pt idx="156">
                  <c:v>41518828.125000022</c:v>
                </c:pt>
                <c:pt idx="157">
                  <c:v>41518828.125000156</c:v>
                </c:pt>
                <c:pt idx="158">
                  <c:v>-83037656.249999955</c:v>
                </c:pt>
                <c:pt idx="159">
                  <c:v>-83037656.250000045</c:v>
                </c:pt>
                <c:pt idx="160">
                  <c:v>83037656.249999911</c:v>
                </c:pt>
                <c:pt idx="161">
                  <c:v>83037656.250000045</c:v>
                </c:pt>
                <c:pt idx="162">
                  <c:v>4.6043169277254492E-8</c:v>
                </c:pt>
                <c:pt idx="163">
                  <c:v>83037656.24999997</c:v>
                </c:pt>
                <c:pt idx="164">
                  <c:v>41518828.125</c:v>
                </c:pt>
                <c:pt idx="165">
                  <c:v>-124556484.37499999</c:v>
                </c:pt>
                <c:pt idx="166">
                  <c:v>-83037656.25</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41518828.125</c:v>
                </c:pt>
                <c:pt idx="286">
                  <c:v>41518828.125</c:v>
                </c:pt>
                <c:pt idx="287">
                  <c:v>-83037656.25</c:v>
                </c:pt>
                <c:pt idx="288">
                  <c:v>-83037656.25</c:v>
                </c:pt>
                <c:pt idx="289">
                  <c:v>41518828.125</c:v>
                </c:pt>
                <c:pt idx="290">
                  <c:v>41518828.125</c:v>
                </c:pt>
                <c:pt idx="291">
                  <c:v>0</c:v>
                </c:pt>
                <c:pt idx="292">
                  <c:v>0</c:v>
                </c:pt>
                <c:pt idx="293">
                  <c:v>0</c:v>
                </c:pt>
                <c:pt idx="294">
                  <c:v>0</c:v>
                </c:pt>
                <c:pt idx="295">
                  <c:v>-41518828.125</c:v>
                </c:pt>
                <c:pt idx="296">
                  <c:v>-41518828.125</c:v>
                </c:pt>
                <c:pt idx="297">
                  <c:v>83037656.25</c:v>
                </c:pt>
                <c:pt idx="298">
                  <c:v>83037656.25</c:v>
                </c:pt>
                <c:pt idx="299">
                  <c:v>-41518828.125</c:v>
                </c:pt>
                <c:pt idx="300">
                  <c:v>-41518828.125</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41518828.125</c:v>
                </c:pt>
                <c:pt idx="346">
                  <c:v>41518828.125</c:v>
                </c:pt>
                <c:pt idx="347">
                  <c:v>-83037656.25</c:v>
                </c:pt>
                <c:pt idx="348">
                  <c:v>-83037656.25</c:v>
                </c:pt>
                <c:pt idx="349">
                  <c:v>41518828.125</c:v>
                </c:pt>
                <c:pt idx="350">
                  <c:v>41518828.125</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41518828.125</c:v>
                </c:pt>
                <c:pt idx="379">
                  <c:v>83037656.24999997</c:v>
                </c:pt>
                <c:pt idx="380">
                  <c:v>0</c:v>
                </c:pt>
                <c:pt idx="381">
                  <c:v>-83037656.24999994</c:v>
                </c:pt>
                <c:pt idx="382">
                  <c:v>1.8417267710901797E-8</c:v>
                </c:pt>
                <c:pt idx="383">
                  <c:v>83037656.249999911</c:v>
                </c:pt>
                <c:pt idx="384">
                  <c:v>-41518828.125000037</c:v>
                </c:pt>
                <c:pt idx="385">
                  <c:v>-124556484.37499988</c:v>
                </c:pt>
                <c:pt idx="386">
                  <c:v>41518828.125000037</c:v>
                </c:pt>
                <c:pt idx="387">
                  <c:v>41518828.124999955</c:v>
                </c:pt>
                <c:pt idx="388">
                  <c:v>-83037656.250000045</c:v>
                </c:pt>
                <c:pt idx="389">
                  <c:v>41518828.125000022</c:v>
                </c:pt>
                <c:pt idx="390">
                  <c:v>41518828.125000022</c:v>
                </c:pt>
                <c:pt idx="391">
                  <c:v>-83037656.250000045</c:v>
                </c:pt>
                <c:pt idx="392">
                  <c:v>41518828.124999888</c:v>
                </c:pt>
                <c:pt idx="393">
                  <c:v>83037656.250000045</c:v>
                </c:pt>
                <c:pt idx="394">
                  <c:v>-83037656.249999672</c:v>
                </c:pt>
                <c:pt idx="395">
                  <c:v>-83037656.250000149</c:v>
                </c:pt>
                <c:pt idx="396">
                  <c:v>41518828.12499959</c:v>
                </c:pt>
                <c:pt idx="397">
                  <c:v>41518828.125000335</c:v>
                </c:pt>
                <c:pt idx="398">
                  <c:v>41518828.125000432</c:v>
                </c:pt>
                <c:pt idx="399">
                  <c:v>41518828.12499959</c:v>
                </c:pt>
                <c:pt idx="400">
                  <c:v>-41518828.125000454</c:v>
                </c:pt>
                <c:pt idx="401">
                  <c:v>-41518828.124999568</c:v>
                </c:pt>
                <c:pt idx="402">
                  <c:v>41518828.125000276</c:v>
                </c:pt>
                <c:pt idx="403">
                  <c:v>124556484.37499945</c:v>
                </c:pt>
                <c:pt idx="404">
                  <c:v>41518828.124999985</c:v>
                </c:pt>
                <c:pt idx="405">
                  <c:v>-83037656.249999255</c:v>
                </c:pt>
                <c:pt idx="406">
                  <c:v>-1.8417267710901797E-7</c:v>
                </c:pt>
                <c:pt idx="407">
                  <c:v>41518828.124999218</c:v>
                </c:pt>
                <c:pt idx="408">
                  <c:v>41518828.125000313</c:v>
                </c:pt>
                <c:pt idx="409">
                  <c:v>-41518828.124999627</c:v>
                </c:pt>
                <c:pt idx="410">
                  <c:v>-124556484.37500018</c:v>
                </c:pt>
                <c:pt idx="411">
                  <c:v>124556484.37500018</c:v>
                </c:pt>
                <c:pt idx="412">
                  <c:v>166075312.50000009</c:v>
                </c:pt>
                <c:pt idx="413">
                  <c:v>-166075312.50000018</c:v>
                </c:pt>
                <c:pt idx="414">
                  <c:v>-166075312.50000063</c:v>
                </c:pt>
                <c:pt idx="415">
                  <c:v>124556484.37499961</c:v>
                </c:pt>
                <c:pt idx="416">
                  <c:v>124556484.37500161</c:v>
                </c:pt>
                <c:pt idx="417">
                  <c:v>5.525180313270539E-7</c:v>
                </c:pt>
                <c:pt idx="418">
                  <c:v>-1.8969785742228849E-6</c:v>
                </c:pt>
                <c:pt idx="419">
                  <c:v>-83037656.250000238</c:v>
                </c:pt>
                <c:pt idx="420">
                  <c:v>-41518828.124998949</c:v>
                </c:pt>
                <c:pt idx="421">
                  <c:v>41518828.125000291</c:v>
                </c:pt>
                <c:pt idx="422">
                  <c:v>-3.6834535421803594E-7</c:v>
                </c:pt>
                <c:pt idx="423">
                  <c:v>124556484.37500073</c:v>
                </c:pt>
                <c:pt idx="424">
                  <c:v>-83037656.250000745</c:v>
                </c:pt>
                <c:pt idx="425">
                  <c:v>-166075312.50000283</c:v>
                </c:pt>
                <c:pt idx="426">
                  <c:v>373669453.12500232</c:v>
                </c:pt>
                <c:pt idx="427">
                  <c:v>2.7349642550689164E-6</c:v>
                </c:pt>
                <c:pt idx="428">
                  <c:v>-456707109.37500161</c:v>
                </c:pt>
                <c:pt idx="429">
                  <c:v>249112968.7499989</c:v>
                </c:pt>
                <c:pt idx="430">
                  <c:v>290631796.8749997</c:v>
                </c:pt>
                <c:pt idx="431">
                  <c:v>-332150624.99999911</c:v>
                </c:pt>
                <c:pt idx="432">
                  <c:v>-166075312.49999863</c:v>
                </c:pt>
                <c:pt idx="433">
                  <c:v>415188281.24999672</c:v>
                </c:pt>
                <c:pt idx="434">
                  <c:v>166075312.49999827</c:v>
                </c:pt>
                <c:pt idx="435">
                  <c:v>-622782421.87499368</c:v>
                </c:pt>
                <c:pt idx="436">
                  <c:v>-124556484.37499927</c:v>
                </c:pt>
                <c:pt idx="437">
                  <c:v>622782421.87499547</c:v>
                </c:pt>
                <c:pt idx="438">
                  <c:v>207594140.6250017</c:v>
                </c:pt>
                <c:pt idx="439">
                  <c:v>-622782421.87500131</c:v>
                </c:pt>
                <c:pt idx="440">
                  <c:v>-332150625.00000453</c:v>
                </c:pt>
                <c:pt idx="441">
                  <c:v>1204046015.6250041</c:v>
                </c:pt>
                <c:pt idx="442">
                  <c:v>166075312.50000408</c:v>
                </c:pt>
                <c:pt idx="443">
                  <c:v>-1328602500.0000012</c:v>
                </c:pt>
                <c:pt idx="444">
                  <c:v>166075312.49999973</c:v>
                </c:pt>
                <c:pt idx="445">
                  <c:v>415188281.24999821</c:v>
                </c:pt>
                <c:pt idx="446">
                  <c:v>-539744765.62499845</c:v>
                </c:pt>
                <c:pt idx="447">
                  <c:v>83037656.249998048</c:v>
                </c:pt>
                <c:pt idx="448">
                  <c:v>249112968.7499941</c:v>
                </c:pt>
                <c:pt idx="449">
                  <c:v>-456707109.3749972</c:v>
                </c:pt>
                <c:pt idx="450">
                  <c:v>-166075312.49999678</c:v>
                </c:pt>
                <c:pt idx="451">
                  <c:v>-83037656.249990791</c:v>
                </c:pt>
                <c:pt idx="452">
                  <c:v>-581263593.74999833</c:v>
                </c:pt>
                <c:pt idx="453">
                  <c:v>-456707109.37501991</c:v>
                </c:pt>
                <c:pt idx="454">
                  <c:v>-166075312.4999963</c:v>
                </c:pt>
                <c:pt idx="455">
                  <c:v>207594140.62501764</c:v>
                </c:pt>
                <c:pt idx="456">
                  <c:v>332150624.99999273</c:v>
                </c:pt>
                <c:pt idx="457">
                  <c:v>-83037656.250005588</c:v>
                </c:pt>
                <c:pt idx="458">
                  <c:v>-373669453.1249994</c:v>
                </c:pt>
                <c:pt idx="459">
                  <c:v>-373669453.1250065</c:v>
                </c:pt>
                <c:pt idx="460">
                  <c:v>83037656.249998525</c:v>
                </c:pt>
                <c:pt idx="461">
                  <c:v>622782421.87500811</c:v>
                </c:pt>
                <c:pt idx="462">
                  <c:v>415188281.25000858</c:v>
                </c:pt>
                <c:pt idx="463">
                  <c:v>41518828.12499661</c:v>
                </c:pt>
                <c:pt idx="464">
                  <c:v>207594140.62498927</c:v>
                </c:pt>
                <c:pt idx="465">
                  <c:v>456707109.3750006</c:v>
                </c:pt>
                <c:pt idx="466">
                  <c:v>332150625.00001144</c:v>
                </c:pt>
                <c:pt idx="467">
                  <c:v>-41518828.124999382</c:v>
                </c:pt>
                <c:pt idx="468">
                  <c:v>-41518828.125011042</c:v>
                </c:pt>
                <c:pt idx="469">
                  <c:v>124556484.37499705</c:v>
                </c:pt>
                <c:pt idx="470">
                  <c:v>-249112968.74999046</c:v>
                </c:pt>
                <c:pt idx="471">
                  <c:v>4.3833097151946276E-6</c:v>
                </c:pt>
                <c:pt idx="472">
                  <c:v>664301249.99999309</c:v>
                </c:pt>
                <c:pt idx="473">
                  <c:v>249112968.74999809</c:v>
                </c:pt>
                <c:pt idx="474">
                  <c:v>-332150624.99999684</c:v>
                </c:pt>
                <c:pt idx="475">
                  <c:v>-207594140.62500235</c:v>
                </c:pt>
                <c:pt idx="476">
                  <c:v>41518828.124997914</c:v>
                </c:pt>
                <c:pt idx="477">
                  <c:v>-124556484.37499632</c:v>
                </c:pt>
                <c:pt idx="478">
                  <c:v>1.8048922356683761E-6</c:v>
                </c:pt>
                <c:pt idx="479">
                  <c:v>249112968.74999887</c:v>
                </c:pt>
                <c:pt idx="480">
                  <c:v>-41518828.124999724</c:v>
                </c:pt>
                <c:pt idx="481">
                  <c:v>166075312.50000024</c:v>
                </c:pt>
                <c:pt idx="482">
                  <c:v>166075312.49999866</c:v>
                </c:pt>
                <c:pt idx="483">
                  <c:v>-664301250.00000262</c:v>
                </c:pt>
                <c:pt idx="484">
                  <c:v>-332150624.99999839</c:v>
                </c:pt>
                <c:pt idx="485">
                  <c:v>705820078.12500358</c:v>
                </c:pt>
                <c:pt idx="486">
                  <c:v>249112968.74999726</c:v>
                </c:pt>
                <c:pt idx="487">
                  <c:v>-581263593.75000036</c:v>
                </c:pt>
                <c:pt idx="488">
                  <c:v>-124556484.37499635</c:v>
                </c:pt>
                <c:pt idx="489">
                  <c:v>290631796.87499821</c:v>
                </c:pt>
                <c:pt idx="490">
                  <c:v>41518828.124996461</c:v>
                </c:pt>
                <c:pt idx="491">
                  <c:v>-41518828.124999024</c:v>
                </c:pt>
                <c:pt idx="492">
                  <c:v>-41518828.124997377</c:v>
                </c:pt>
                <c:pt idx="493">
                  <c:v>-1.8417267710901797E-7</c:v>
                </c:pt>
                <c:pt idx="494">
                  <c:v>41518828.124999024</c:v>
                </c:pt>
                <c:pt idx="495">
                  <c:v>-41518828.125000387</c:v>
                </c:pt>
                <c:pt idx="496">
                  <c:v>-41518828.124999754</c:v>
                </c:pt>
                <c:pt idx="497">
                  <c:v>83037656.250000581</c:v>
                </c:pt>
                <c:pt idx="498">
                  <c:v>83037656.249999449</c:v>
                </c:pt>
                <c:pt idx="499">
                  <c:v>-166075312.50000018</c:v>
                </c:pt>
                <c:pt idx="500">
                  <c:v>-166075312.49999967</c:v>
                </c:pt>
                <c:pt idx="501">
                  <c:v>83037656.249999955</c:v>
                </c:pt>
                <c:pt idx="502">
                  <c:v>124556484.37499988</c:v>
                </c:pt>
                <c:pt idx="503">
                  <c:v>41518828.125000201</c:v>
                </c:pt>
                <c:pt idx="504">
                  <c:v>-83037656.249999911</c:v>
                </c:pt>
                <c:pt idx="505">
                  <c:v>-41518828.125000313</c:v>
                </c:pt>
                <c:pt idx="506">
                  <c:v>83037656.250000089</c:v>
                </c:pt>
                <c:pt idx="507">
                  <c:v>-41518828.124999873</c:v>
                </c:pt>
                <c:pt idx="508">
                  <c:v>-83037656.25</c:v>
                </c:pt>
                <c:pt idx="509">
                  <c:v>0</c:v>
                </c:pt>
                <c:pt idx="510">
                  <c:v>-2.7625901566352695E-8</c:v>
                </c:pt>
                <c:pt idx="511">
                  <c:v>41518828.125000037</c:v>
                </c:pt>
                <c:pt idx="512">
                  <c:v>-41518828.125000186</c:v>
                </c:pt>
                <c:pt idx="513">
                  <c:v>-124556484.37499991</c:v>
                </c:pt>
                <c:pt idx="514">
                  <c:v>1.3657824871060598E-7</c:v>
                </c:pt>
                <c:pt idx="515">
                  <c:v>41518828.124999754</c:v>
                </c:pt>
                <c:pt idx="516">
                  <c:v>41518828.125000022</c:v>
                </c:pt>
                <c:pt idx="517">
                  <c:v>41518828.125000156</c:v>
                </c:pt>
                <c:pt idx="518">
                  <c:v>-83037656.249999955</c:v>
                </c:pt>
                <c:pt idx="519">
                  <c:v>-83037656.250000045</c:v>
                </c:pt>
                <c:pt idx="520">
                  <c:v>83037656.249999911</c:v>
                </c:pt>
                <c:pt idx="521">
                  <c:v>83037656.250000045</c:v>
                </c:pt>
                <c:pt idx="522">
                  <c:v>4.6043169277254492E-8</c:v>
                </c:pt>
                <c:pt idx="523">
                  <c:v>83037656.24999997</c:v>
                </c:pt>
                <c:pt idx="524">
                  <c:v>41518828.125</c:v>
                </c:pt>
                <c:pt idx="525">
                  <c:v>-124556484.37499999</c:v>
                </c:pt>
                <c:pt idx="526">
                  <c:v>-83037656.25</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41518828.125</c:v>
                </c:pt>
                <c:pt idx="646">
                  <c:v>41518828.125</c:v>
                </c:pt>
                <c:pt idx="647">
                  <c:v>-83037656.25</c:v>
                </c:pt>
                <c:pt idx="648">
                  <c:v>-83037656.25</c:v>
                </c:pt>
                <c:pt idx="649">
                  <c:v>41518828.125</c:v>
                </c:pt>
                <c:pt idx="650">
                  <c:v>41518828.125</c:v>
                </c:pt>
                <c:pt idx="651">
                  <c:v>0</c:v>
                </c:pt>
                <c:pt idx="652">
                  <c:v>0</c:v>
                </c:pt>
                <c:pt idx="653">
                  <c:v>0</c:v>
                </c:pt>
                <c:pt idx="654">
                  <c:v>0</c:v>
                </c:pt>
                <c:pt idx="655">
                  <c:v>-41518828.125</c:v>
                </c:pt>
                <c:pt idx="656">
                  <c:v>-41518828.125</c:v>
                </c:pt>
                <c:pt idx="657">
                  <c:v>83037656.25</c:v>
                </c:pt>
                <c:pt idx="658">
                  <c:v>83037656.25</c:v>
                </c:pt>
                <c:pt idx="659">
                  <c:v>-41518828.125</c:v>
                </c:pt>
                <c:pt idx="660">
                  <c:v>-41518828.125</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41518828.125</c:v>
                </c:pt>
                <c:pt idx="706">
                  <c:v>41518828.125</c:v>
                </c:pt>
                <c:pt idx="707">
                  <c:v>-83037656.25</c:v>
                </c:pt>
                <c:pt idx="708">
                  <c:v>-83037656.25</c:v>
                </c:pt>
                <c:pt idx="709">
                  <c:v>41518828.125</c:v>
                </c:pt>
                <c:pt idx="710">
                  <c:v>41518828.125</c:v>
                </c:pt>
                <c:pt idx="711">
                  <c:v>0</c:v>
                </c:pt>
                <c:pt idx="712">
                  <c:v>0</c:v>
                </c:pt>
                <c:pt idx="713">
                  <c:v>0</c:v>
                </c:pt>
                <c:pt idx="714">
                  <c:v>0</c:v>
                </c:pt>
                <c:pt idx="715">
                  <c:v>0</c:v>
                </c:pt>
                <c:pt idx="716">
                  <c:v>0</c:v>
                </c:pt>
                <c:pt idx="717">
                  <c:v>0</c:v>
                </c:pt>
                <c:pt idx="718">
                  <c:v>115490.48157162723</c:v>
                </c:pt>
                <c:pt idx="719">
                  <c:v>0</c:v>
                </c:pt>
                <c:pt idx="720">
                  <c:v>0</c:v>
                </c:pt>
              </c:numCache>
            </c:numRef>
          </c:val>
          <c:smooth val="0"/>
          <c:extLst>
            <c:ext xmlns:c16="http://schemas.microsoft.com/office/drawing/2014/chart" uri="{C3380CC4-5D6E-409C-BE32-E72D297353CC}">
              <c16:uniqueId val="{00000000-CFB2-42F5-B97F-1B6168992569}"/>
            </c:ext>
          </c:extLst>
        </c:ser>
        <c:ser>
          <c:idx val="1"/>
          <c:order val="1"/>
          <c:tx>
            <c:strRef>
              <c:f>Crankshaft!$AK$3</c:f>
              <c:strCache>
                <c:ptCount val="1"/>
                <c:pt idx="0">
                  <c:v>Exhaust Valve Jerk</c:v>
                </c:pt>
              </c:strCache>
            </c:strRef>
          </c:tx>
          <c:spPr>
            <a:ln w="28575" cap="rnd">
              <a:solidFill>
                <a:schemeClr val="accent2"/>
              </a:solidFill>
              <a:round/>
            </a:ln>
            <a:effectLst/>
          </c:spPr>
          <c:marker>
            <c:symbol val="none"/>
          </c:marker>
          <c:val>
            <c:numRef>
              <c:f>Crankshaft!$AK$6:$AK$726</c:f>
              <c:numCache>
                <c:formatCode>General</c:formatCode>
                <c:ptCount val="721"/>
                <c:pt idx="0">
                  <c:v>0</c:v>
                </c:pt>
                <c:pt idx="1">
                  <c:v>41518828.124999985</c:v>
                </c:pt>
                <c:pt idx="2">
                  <c:v>0</c:v>
                </c:pt>
                <c:pt idx="3">
                  <c:v>-83037656.25</c:v>
                </c:pt>
                <c:pt idx="4">
                  <c:v>-41518828.125</c:v>
                </c:pt>
                <c:pt idx="5">
                  <c:v>83037656.25</c:v>
                </c:pt>
                <c:pt idx="6">
                  <c:v>83037656.25</c:v>
                </c:pt>
                <c:pt idx="7">
                  <c:v>-41518828.125</c:v>
                </c:pt>
                <c:pt idx="8">
                  <c:v>-41518828.125</c:v>
                </c:pt>
                <c:pt idx="9">
                  <c:v>-41518828.125</c:v>
                </c:pt>
                <c:pt idx="10">
                  <c:v>-41518828.125</c:v>
                </c:pt>
                <c:pt idx="11">
                  <c:v>83037656.25</c:v>
                </c:pt>
                <c:pt idx="12">
                  <c:v>83037656.25</c:v>
                </c:pt>
                <c:pt idx="13">
                  <c:v>-41518828.125</c:v>
                </c:pt>
                <c:pt idx="14">
                  <c:v>-41518828.125</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41518828.125</c:v>
                </c:pt>
                <c:pt idx="75">
                  <c:v>41518828.125</c:v>
                </c:pt>
                <c:pt idx="76">
                  <c:v>-83037656.25</c:v>
                </c:pt>
                <c:pt idx="77">
                  <c:v>-83037656.25</c:v>
                </c:pt>
                <c:pt idx="78">
                  <c:v>41518828.125</c:v>
                </c:pt>
                <c:pt idx="79">
                  <c:v>41518828.125</c:v>
                </c:pt>
                <c:pt idx="80">
                  <c:v>41518828.125</c:v>
                </c:pt>
                <c:pt idx="81">
                  <c:v>41518828.125</c:v>
                </c:pt>
                <c:pt idx="82">
                  <c:v>-83037656.25</c:v>
                </c:pt>
                <c:pt idx="83">
                  <c:v>-83037656.25</c:v>
                </c:pt>
                <c:pt idx="84">
                  <c:v>41518828.125</c:v>
                </c:pt>
                <c:pt idx="85">
                  <c:v>41518828.125</c:v>
                </c:pt>
                <c:pt idx="86">
                  <c:v>41518828.124999985</c:v>
                </c:pt>
                <c:pt idx="87">
                  <c:v>41518828.124999985</c:v>
                </c:pt>
                <c:pt idx="88">
                  <c:v>-83037656.24999997</c:v>
                </c:pt>
                <c:pt idx="89">
                  <c:v>-83037656.24999997</c:v>
                </c:pt>
                <c:pt idx="90">
                  <c:v>41518828.124999985</c:v>
                </c:pt>
                <c:pt idx="91">
                  <c:v>41518828.124999985</c:v>
                </c:pt>
                <c:pt idx="92">
                  <c:v>41518828.125</c:v>
                </c:pt>
                <c:pt idx="93">
                  <c:v>41518828.125</c:v>
                </c:pt>
                <c:pt idx="94">
                  <c:v>-83037656.25</c:v>
                </c:pt>
                <c:pt idx="95">
                  <c:v>-83037656.25</c:v>
                </c:pt>
                <c:pt idx="96">
                  <c:v>41518828.125</c:v>
                </c:pt>
                <c:pt idx="97">
                  <c:v>41518828.125</c:v>
                </c:pt>
                <c:pt idx="98">
                  <c:v>41518828.125</c:v>
                </c:pt>
                <c:pt idx="99">
                  <c:v>41518828.125</c:v>
                </c:pt>
                <c:pt idx="100">
                  <c:v>-83037656.25</c:v>
                </c:pt>
                <c:pt idx="101">
                  <c:v>-83037656.25</c:v>
                </c:pt>
                <c:pt idx="102">
                  <c:v>41518828.125</c:v>
                </c:pt>
                <c:pt idx="103">
                  <c:v>41518828.125</c:v>
                </c:pt>
                <c:pt idx="104">
                  <c:v>41518828.12499997</c:v>
                </c:pt>
                <c:pt idx="105">
                  <c:v>41518828.12499997</c:v>
                </c:pt>
                <c:pt idx="106">
                  <c:v>-83037656.24999994</c:v>
                </c:pt>
                <c:pt idx="107">
                  <c:v>-83037656.24999994</c:v>
                </c:pt>
                <c:pt idx="108">
                  <c:v>41518828.12499997</c:v>
                </c:pt>
                <c:pt idx="109">
                  <c:v>41518828.12499997</c:v>
                </c:pt>
                <c:pt idx="110">
                  <c:v>41518828.125000022</c:v>
                </c:pt>
                <c:pt idx="111">
                  <c:v>41518828.125000022</c:v>
                </c:pt>
                <c:pt idx="112">
                  <c:v>-83037656.250000045</c:v>
                </c:pt>
                <c:pt idx="113">
                  <c:v>-83037656.250000045</c:v>
                </c:pt>
                <c:pt idx="114">
                  <c:v>41518828.125000022</c:v>
                </c:pt>
                <c:pt idx="115">
                  <c:v>41518828.125000022</c:v>
                </c:pt>
                <c:pt idx="116">
                  <c:v>41518828.12499997</c:v>
                </c:pt>
                <c:pt idx="117">
                  <c:v>41518828.12499997</c:v>
                </c:pt>
                <c:pt idx="118">
                  <c:v>-83037656.24999994</c:v>
                </c:pt>
                <c:pt idx="119">
                  <c:v>-83037656.24999994</c:v>
                </c:pt>
                <c:pt idx="120">
                  <c:v>41518828.12499997</c:v>
                </c:pt>
                <c:pt idx="121">
                  <c:v>41518828.12499997</c:v>
                </c:pt>
                <c:pt idx="122">
                  <c:v>0</c:v>
                </c:pt>
                <c:pt idx="123">
                  <c:v>0</c:v>
                </c:pt>
                <c:pt idx="124">
                  <c:v>0</c:v>
                </c:pt>
                <c:pt idx="125">
                  <c:v>41518828.12499997</c:v>
                </c:pt>
                <c:pt idx="126">
                  <c:v>41518828.12499997</c:v>
                </c:pt>
                <c:pt idx="127">
                  <c:v>-83037656.24999994</c:v>
                </c:pt>
                <c:pt idx="128">
                  <c:v>-83037656.24999994</c:v>
                </c:pt>
                <c:pt idx="129">
                  <c:v>41518828.12499997</c:v>
                </c:pt>
                <c:pt idx="130">
                  <c:v>41518828.12499997</c:v>
                </c:pt>
                <c:pt idx="131">
                  <c:v>41518828.125000022</c:v>
                </c:pt>
                <c:pt idx="132">
                  <c:v>41518828.125000022</c:v>
                </c:pt>
                <c:pt idx="133">
                  <c:v>-83037656.250000045</c:v>
                </c:pt>
                <c:pt idx="134">
                  <c:v>-83037656.250000045</c:v>
                </c:pt>
                <c:pt idx="135">
                  <c:v>41518828.125000022</c:v>
                </c:pt>
                <c:pt idx="136">
                  <c:v>41518828.125000022</c:v>
                </c:pt>
                <c:pt idx="137">
                  <c:v>0</c:v>
                </c:pt>
                <c:pt idx="138">
                  <c:v>0</c:v>
                </c:pt>
                <c:pt idx="139">
                  <c:v>0</c:v>
                </c:pt>
                <c:pt idx="140">
                  <c:v>0</c:v>
                </c:pt>
                <c:pt idx="141">
                  <c:v>0</c:v>
                </c:pt>
                <c:pt idx="142">
                  <c:v>0</c:v>
                </c:pt>
                <c:pt idx="143">
                  <c:v>0</c:v>
                </c:pt>
                <c:pt idx="144">
                  <c:v>0</c:v>
                </c:pt>
                <c:pt idx="145">
                  <c:v>0</c:v>
                </c:pt>
                <c:pt idx="146">
                  <c:v>0</c:v>
                </c:pt>
                <c:pt idx="147">
                  <c:v>0</c:v>
                </c:pt>
                <c:pt idx="148">
                  <c:v>41518828.12499997</c:v>
                </c:pt>
                <c:pt idx="149">
                  <c:v>41518828.12499997</c:v>
                </c:pt>
                <c:pt idx="150">
                  <c:v>-83037656.24999994</c:v>
                </c:pt>
                <c:pt idx="151">
                  <c:v>-83037656.24999994</c:v>
                </c:pt>
                <c:pt idx="152">
                  <c:v>41518828.12499997</c:v>
                </c:pt>
                <c:pt idx="153">
                  <c:v>41518828.12499997</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41518828.12499997</c:v>
                </c:pt>
                <c:pt idx="181">
                  <c:v>83037656.25</c:v>
                </c:pt>
                <c:pt idx="182">
                  <c:v>1.1050360626541078E-7</c:v>
                </c:pt>
                <c:pt idx="183">
                  <c:v>-83037656.250000075</c:v>
                </c:pt>
                <c:pt idx="184">
                  <c:v>-41518828.125000194</c:v>
                </c:pt>
                <c:pt idx="185">
                  <c:v>41518828.125000119</c:v>
                </c:pt>
                <c:pt idx="186">
                  <c:v>83037656.250000179</c:v>
                </c:pt>
                <c:pt idx="187">
                  <c:v>-3.6834535421803594E-8</c:v>
                </c:pt>
                <c:pt idx="188">
                  <c:v>-124556484.37500009</c:v>
                </c:pt>
                <c:pt idx="189">
                  <c:v>-83037656.250000045</c:v>
                </c:pt>
                <c:pt idx="190">
                  <c:v>83037656.250000045</c:v>
                </c:pt>
                <c:pt idx="191">
                  <c:v>83037656.249999911</c:v>
                </c:pt>
                <c:pt idx="192">
                  <c:v>-83037656.250000149</c:v>
                </c:pt>
                <c:pt idx="193">
                  <c:v>-83037656.249999672</c:v>
                </c:pt>
                <c:pt idx="194">
                  <c:v>83037656.250000373</c:v>
                </c:pt>
                <c:pt idx="195">
                  <c:v>83037656.249999598</c:v>
                </c:pt>
                <c:pt idx="196">
                  <c:v>-41518828.125000454</c:v>
                </c:pt>
                <c:pt idx="197">
                  <c:v>-41518828.124999568</c:v>
                </c:pt>
                <c:pt idx="198">
                  <c:v>-41518828.124999769</c:v>
                </c:pt>
                <c:pt idx="199">
                  <c:v>-41518828.125000454</c:v>
                </c:pt>
                <c:pt idx="200">
                  <c:v>83037656.250000209</c:v>
                </c:pt>
                <c:pt idx="201">
                  <c:v>83037656.250000209</c:v>
                </c:pt>
                <c:pt idx="202">
                  <c:v>-41518828.125000454</c:v>
                </c:pt>
                <c:pt idx="203">
                  <c:v>-41518828.124999769</c:v>
                </c:pt>
                <c:pt idx="204">
                  <c:v>4.5526082903535315E-7</c:v>
                </c:pt>
                <c:pt idx="205">
                  <c:v>41518828.124999814</c:v>
                </c:pt>
                <c:pt idx="206">
                  <c:v>83037656.249999449</c:v>
                </c:pt>
                <c:pt idx="207">
                  <c:v>41518828.124999605</c:v>
                </c:pt>
                <c:pt idx="208">
                  <c:v>7.9194251156877726E-7</c:v>
                </c:pt>
                <c:pt idx="209">
                  <c:v>-41518828.124999665</c:v>
                </c:pt>
                <c:pt idx="210">
                  <c:v>-8.1035977927967895E-7</c:v>
                </c:pt>
                <c:pt idx="211">
                  <c:v>83037656.250000149</c:v>
                </c:pt>
                <c:pt idx="212">
                  <c:v>4.9726622819434851E-7</c:v>
                </c:pt>
                <c:pt idx="213">
                  <c:v>-5.525180313270539E-8</c:v>
                </c:pt>
                <c:pt idx="214">
                  <c:v>41518828.124999925</c:v>
                </c:pt>
                <c:pt idx="215">
                  <c:v>-83037656.249999508</c:v>
                </c:pt>
                <c:pt idx="216">
                  <c:v>-83037656.250000581</c:v>
                </c:pt>
                <c:pt idx="217">
                  <c:v>83037656.249998599</c:v>
                </c:pt>
                <c:pt idx="218">
                  <c:v>41518828.125000671</c:v>
                </c:pt>
                <c:pt idx="219">
                  <c:v>-83037656.249999061</c:v>
                </c:pt>
                <c:pt idx="220">
                  <c:v>-83037656.24999924</c:v>
                </c:pt>
                <c:pt idx="221">
                  <c:v>41518828.124999925</c:v>
                </c:pt>
                <c:pt idx="222">
                  <c:v>290631796.87499845</c:v>
                </c:pt>
                <c:pt idx="223">
                  <c:v>41518828.125000127</c:v>
                </c:pt>
                <c:pt idx="224">
                  <c:v>-290631796.87499934</c:v>
                </c:pt>
                <c:pt idx="225">
                  <c:v>7.3669070843607187E-7</c:v>
                </c:pt>
                <c:pt idx="226">
                  <c:v>124556484.37499924</c:v>
                </c:pt>
                <c:pt idx="227">
                  <c:v>-41518828.125001766</c:v>
                </c:pt>
                <c:pt idx="228">
                  <c:v>-83037656.249998391</c:v>
                </c:pt>
                <c:pt idx="229">
                  <c:v>-415188281.24999928</c:v>
                </c:pt>
                <c:pt idx="230">
                  <c:v>41518828.124999009</c:v>
                </c:pt>
                <c:pt idx="231">
                  <c:v>1328602499.9999993</c:v>
                </c:pt>
                <c:pt idx="232">
                  <c:v>124556484.37499964</c:v>
                </c:pt>
                <c:pt idx="233">
                  <c:v>-1370121328.1249988</c:v>
                </c:pt>
                <c:pt idx="234">
                  <c:v>-83037656.24999842</c:v>
                </c:pt>
                <c:pt idx="235">
                  <c:v>456707109.37500143</c:v>
                </c:pt>
                <c:pt idx="236">
                  <c:v>41518828.124998637</c:v>
                </c:pt>
                <c:pt idx="237">
                  <c:v>124556484.37499705</c:v>
                </c:pt>
                <c:pt idx="238">
                  <c:v>-124556484.37500213</c:v>
                </c:pt>
                <c:pt idx="239">
                  <c:v>-207594140.62500075</c:v>
                </c:pt>
                <c:pt idx="240">
                  <c:v>207594140.62500456</c:v>
                </c:pt>
                <c:pt idx="241">
                  <c:v>373669453.12500137</c:v>
                </c:pt>
                <c:pt idx="242">
                  <c:v>-373669453.12499952</c:v>
                </c:pt>
                <c:pt idx="243">
                  <c:v>-373669453.12499595</c:v>
                </c:pt>
                <c:pt idx="244">
                  <c:v>622782421.8749944</c:v>
                </c:pt>
                <c:pt idx="245">
                  <c:v>290631796.87499422</c:v>
                </c:pt>
                <c:pt idx="246">
                  <c:v>-996451874.99999762</c:v>
                </c:pt>
                <c:pt idx="247">
                  <c:v>-622782421.87499797</c:v>
                </c:pt>
                <c:pt idx="248">
                  <c:v>913414218.75000286</c:v>
                </c:pt>
                <c:pt idx="249">
                  <c:v>373669453.12500238</c:v>
                </c:pt>
                <c:pt idx="250">
                  <c:v>-830376562.50000441</c:v>
                </c:pt>
                <c:pt idx="251">
                  <c:v>-415188281.25000554</c:v>
                </c:pt>
                <c:pt idx="252">
                  <c:v>83037656.250002056</c:v>
                </c:pt>
                <c:pt idx="253">
                  <c:v>-290631796.87499708</c:v>
                </c:pt>
                <c:pt idx="254">
                  <c:v>-664301249.99999702</c:v>
                </c:pt>
                <c:pt idx="255">
                  <c:v>-124556484.3749975</c:v>
                </c:pt>
                <c:pt idx="256">
                  <c:v>332150624.9999966</c:v>
                </c:pt>
                <c:pt idx="257">
                  <c:v>41518828.124998964</c:v>
                </c:pt>
                <c:pt idx="258">
                  <c:v>-207594140.62499925</c:v>
                </c:pt>
                <c:pt idx="259">
                  <c:v>-954933046.87500215</c:v>
                </c:pt>
                <c:pt idx="260">
                  <c:v>-581263593.75000215</c:v>
                </c:pt>
                <c:pt idx="261">
                  <c:v>1743790781.2500002</c:v>
                </c:pt>
                <c:pt idx="262">
                  <c:v>1287083671.8750014</c:v>
                </c:pt>
                <c:pt idx="263">
                  <c:v>-207594140.62499943</c:v>
                </c:pt>
                <c:pt idx="264">
                  <c:v>539744765.62500405</c:v>
                </c:pt>
                <c:pt idx="265">
                  <c:v>83037656.250001654</c:v>
                </c:pt>
                <c:pt idx="266">
                  <c:v>-456707109.37500572</c:v>
                </c:pt>
                <c:pt idx="267">
                  <c:v>83037656.249994755</c:v>
                </c:pt>
                <c:pt idx="268">
                  <c:v>0</c:v>
                </c:pt>
                <c:pt idx="269">
                  <c:v>-83037656.249994397</c:v>
                </c:pt>
                <c:pt idx="270">
                  <c:v>249112968.7500062</c:v>
                </c:pt>
                <c:pt idx="271">
                  <c:v>498225937.49999994</c:v>
                </c:pt>
                <c:pt idx="272">
                  <c:v>-124556484.37500544</c:v>
                </c:pt>
                <c:pt idx="273">
                  <c:v>-249112968.75000507</c:v>
                </c:pt>
                <c:pt idx="274">
                  <c:v>332150624.99999911</c:v>
                </c:pt>
                <c:pt idx="275">
                  <c:v>-166075312.49999502</c:v>
                </c:pt>
                <c:pt idx="276">
                  <c:v>-166075312.49999645</c:v>
                </c:pt>
                <c:pt idx="277">
                  <c:v>290631796.87499756</c:v>
                </c:pt>
                <c:pt idx="278">
                  <c:v>-290631796.87499976</c:v>
                </c:pt>
                <c:pt idx="279">
                  <c:v>-166075312.4999983</c:v>
                </c:pt>
                <c:pt idx="280">
                  <c:v>373669453.12499613</c:v>
                </c:pt>
                <c:pt idx="281">
                  <c:v>-83037656.250002041</c:v>
                </c:pt>
                <c:pt idx="282">
                  <c:v>-249112968.74999669</c:v>
                </c:pt>
                <c:pt idx="283">
                  <c:v>166075312.50000191</c:v>
                </c:pt>
                <c:pt idx="284">
                  <c:v>83037656.249999672</c:v>
                </c:pt>
                <c:pt idx="285">
                  <c:v>-124556484.37500253</c:v>
                </c:pt>
                <c:pt idx="286">
                  <c:v>83037656.249998763</c:v>
                </c:pt>
                <c:pt idx="287">
                  <c:v>2.3758275347063318E-6</c:v>
                </c:pt>
                <c:pt idx="288">
                  <c:v>-249112968.74999976</c:v>
                </c:pt>
                <c:pt idx="289">
                  <c:v>41518828.124999374</c:v>
                </c:pt>
                <c:pt idx="290">
                  <c:v>290631796.8750006</c:v>
                </c:pt>
                <c:pt idx="291">
                  <c:v>41518828.125000127</c:v>
                </c:pt>
                <c:pt idx="292">
                  <c:v>-249112968.75000125</c:v>
                </c:pt>
                <c:pt idx="293">
                  <c:v>-207594140.62500042</c:v>
                </c:pt>
                <c:pt idx="294">
                  <c:v>41518828.125001945</c:v>
                </c:pt>
                <c:pt idx="295">
                  <c:v>249112968.7499994</c:v>
                </c:pt>
                <c:pt idx="296">
                  <c:v>166075312.49999851</c:v>
                </c:pt>
                <c:pt idx="297">
                  <c:v>-207594140.62499884</c:v>
                </c:pt>
                <c:pt idx="298">
                  <c:v>-124556484.3749994</c:v>
                </c:pt>
                <c:pt idx="299">
                  <c:v>166075312.49999961</c:v>
                </c:pt>
                <c:pt idx="300">
                  <c:v>-83037656.250000611</c:v>
                </c:pt>
                <c:pt idx="301">
                  <c:v>-83037656.250000045</c:v>
                </c:pt>
                <c:pt idx="302">
                  <c:v>207594140.62500107</c:v>
                </c:pt>
                <c:pt idx="303">
                  <c:v>-41518828.125000417</c:v>
                </c:pt>
                <c:pt idx="304">
                  <c:v>-249112968.75000107</c:v>
                </c:pt>
                <c:pt idx="305">
                  <c:v>41518828.125000454</c:v>
                </c:pt>
                <c:pt idx="306">
                  <c:v>124556484.375001</c:v>
                </c:pt>
                <c:pt idx="307">
                  <c:v>-124556484.37499966</c:v>
                </c:pt>
                <c:pt idx="308">
                  <c:v>-83037656.250000969</c:v>
                </c:pt>
                <c:pt idx="309">
                  <c:v>124556484.37499921</c:v>
                </c:pt>
                <c:pt idx="310">
                  <c:v>41518828.125000469</c:v>
                </c:pt>
                <c:pt idx="311">
                  <c:v>-124556484.3749994</c:v>
                </c:pt>
                <c:pt idx="312">
                  <c:v>-83037656.249999806</c:v>
                </c:pt>
                <c:pt idx="313">
                  <c:v>41518828.124999568</c:v>
                </c:pt>
                <c:pt idx="314">
                  <c:v>41518828.124999799</c:v>
                </c:pt>
                <c:pt idx="315">
                  <c:v>4.5526082903535315E-7</c:v>
                </c:pt>
                <c:pt idx="316">
                  <c:v>-2.2763041451767657E-7</c:v>
                </c:pt>
                <c:pt idx="317">
                  <c:v>-2.2763041451767657E-7</c:v>
                </c:pt>
                <c:pt idx="318">
                  <c:v>4.5526082903535315E-7</c:v>
                </c:pt>
                <c:pt idx="319">
                  <c:v>-2.2763041451767657E-7</c:v>
                </c:pt>
                <c:pt idx="320">
                  <c:v>-2.2763041451767657E-7</c:v>
                </c:pt>
                <c:pt idx="321">
                  <c:v>4.5526082903535315E-7</c:v>
                </c:pt>
                <c:pt idx="322">
                  <c:v>-2.2763041451767657E-7</c:v>
                </c:pt>
                <c:pt idx="323">
                  <c:v>-3.6420866322828255E-7</c:v>
                </c:pt>
                <c:pt idx="324">
                  <c:v>4.5526082903535315E-7</c:v>
                </c:pt>
                <c:pt idx="325">
                  <c:v>41518828.125000156</c:v>
                </c:pt>
                <c:pt idx="326">
                  <c:v>41518828.124999657</c:v>
                </c:pt>
                <c:pt idx="327">
                  <c:v>-83037656.250000045</c:v>
                </c:pt>
                <c:pt idx="328">
                  <c:v>-83037656.249999911</c:v>
                </c:pt>
                <c:pt idx="329">
                  <c:v>41518828.125000082</c:v>
                </c:pt>
                <c:pt idx="330">
                  <c:v>83037656.250000045</c:v>
                </c:pt>
                <c:pt idx="331">
                  <c:v>83037656.249999866</c:v>
                </c:pt>
                <c:pt idx="332">
                  <c:v>-2.7625901566352695E-8</c:v>
                </c:pt>
                <c:pt idx="333">
                  <c:v>-83037656.249999866</c:v>
                </c:pt>
                <c:pt idx="334">
                  <c:v>4.6043169277254492E-8</c:v>
                </c:pt>
                <c:pt idx="335">
                  <c:v>83037656.249999866</c:v>
                </c:pt>
                <c:pt idx="336">
                  <c:v>-41518828.125000089</c:v>
                </c:pt>
                <c:pt idx="337">
                  <c:v>-124556484.37499997</c:v>
                </c:pt>
                <c:pt idx="338">
                  <c:v>41518828.125000082</c:v>
                </c:pt>
                <c:pt idx="339">
                  <c:v>83037656.250000045</c:v>
                </c:pt>
                <c:pt idx="340">
                  <c:v>-41518828.125000022</c:v>
                </c:pt>
                <c:pt idx="341">
                  <c:v>-83037656.25</c:v>
                </c:pt>
                <c:pt idx="342">
                  <c:v>-41518828.12499997</c:v>
                </c:pt>
                <c:pt idx="343">
                  <c:v>83037656.24999994</c:v>
                </c:pt>
                <c:pt idx="344">
                  <c:v>83037656.24999994</c:v>
                </c:pt>
                <c:pt idx="345">
                  <c:v>-41518828.12499997</c:v>
                </c:pt>
                <c:pt idx="346">
                  <c:v>-83037656.249999955</c:v>
                </c:pt>
                <c:pt idx="347">
                  <c:v>-41518828.125</c:v>
                </c:pt>
                <c:pt idx="348">
                  <c:v>83037656.25</c:v>
                </c:pt>
                <c:pt idx="349">
                  <c:v>83037656.25</c:v>
                </c:pt>
                <c:pt idx="350">
                  <c:v>-41518828.125</c:v>
                </c:pt>
                <c:pt idx="351">
                  <c:v>-41518828.125</c:v>
                </c:pt>
                <c:pt idx="352">
                  <c:v>-41518828.125</c:v>
                </c:pt>
                <c:pt idx="353">
                  <c:v>-41518828.125</c:v>
                </c:pt>
                <c:pt idx="354">
                  <c:v>83037656.25</c:v>
                </c:pt>
                <c:pt idx="355">
                  <c:v>83037656.25</c:v>
                </c:pt>
                <c:pt idx="356">
                  <c:v>-41518828.125</c:v>
                </c:pt>
                <c:pt idx="357">
                  <c:v>-41518828.125</c:v>
                </c:pt>
                <c:pt idx="358">
                  <c:v>-41518828.124999985</c:v>
                </c:pt>
                <c:pt idx="359">
                  <c:v>-41518828.124999985</c:v>
                </c:pt>
                <c:pt idx="360">
                  <c:v>83037656.24999997</c:v>
                </c:pt>
                <c:pt idx="361">
                  <c:v>83037656.24999997</c:v>
                </c:pt>
                <c:pt idx="362">
                  <c:v>-41518828.124999985</c:v>
                </c:pt>
                <c:pt idx="363">
                  <c:v>-83037656.25</c:v>
                </c:pt>
                <c:pt idx="364">
                  <c:v>-41518828.125</c:v>
                </c:pt>
                <c:pt idx="365">
                  <c:v>83037656.25</c:v>
                </c:pt>
                <c:pt idx="366">
                  <c:v>83037656.25</c:v>
                </c:pt>
                <c:pt idx="367">
                  <c:v>-41518828.125</c:v>
                </c:pt>
                <c:pt idx="368">
                  <c:v>-41518828.125</c:v>
                </c:pt>
                <c:pt idx="369">
                  <c:v>-41518828.125</c:v>
                </c:pt>
                <c:pt idx="370">
                  <c:v>-41518828.125</c:v>
                </c:pt>
                <c:pt idx="371">
                  <c:v>83037656.25</c:v>
                </c:pt>
                <c:pt idx="372">
                  <c:v>83037656.25</c:v>
                </c:pt>
                <c:pt idx="373">
                  <c:v>-41518828.125</c:v>
                </c:pt>
                <c:pt idx="374">
                  <c:v>-41518828.125</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41518828.125</c:v>
                </c:pt>
                <c:pt idx="435">
                  <c:v>41518828.125</c:v>
                </c:pt>
                <c:pt idx="436">
                  <c:v>-83037656.25</c:v>
                </c:pt>
                <c:pt idx="437">
                  <c:v>-83037656.25</c:v>
                </c:pt>
                <c:pt idx="438">
                  <c:v>41518828.125</c:v>
                </c:pt>
                <c:pt idx="439">
                  <c:v>41518828.125</c:v>
                </c:pt>
                <c:pt idx="440">
                  <c:v>41518828.125</c:v>
                </c:pt>
                <c:pt idx="441">
                  <c:v>41518828.125</c:v>
                </c:pt>
                <c:pt idx="442">
                  <c:v>-83037656.25</c:v>
                </c:pt>
                <c:pt idx="443">
                  <c:v>-83037656.25</c:v>
                </c:pt>
                <c:pt idx="444">
                  <c:v>41518828.125</c:v>
                </c:pt>
                <c:pt idx="445">
                  <c:v>41518828.125</c:v>
                </c:pt>
                <c:pt idx="446">
                  <c:v>41518828.124999985</c:v>
                </c:pt>
                <c:pt idx="447">
                  <c:v>41518828.124999985</c:v>
                </c:pt>
                <c:pt idx="448">
                  <c:v>-83037656.24999997</c:v>
                </c:pt>
                <c:pt idx="449">
                  <c:v>-83037656.24999997</c:v>
                </c:pt>
                <c:pt idx="450">
                  <c:v>41518828.124999985</c:v>
                </c:pt>
                <c:pt idx="451">
                  <c:v>41518828.124999985</c:v>
                </c:pt>
                <c:pt idx="452">
                  <c:v>41518828.125</c:v>
                </c:pt>
                <c:pt idx="453">
                  <c:v>41518828.125</c:v>
                </c:pt>
                <c:pt idx="454">
                  <c:v>-83037656.25</c:v>
                </c:pt>
                <c:pt idx="455">
                  <c:v>-83037656.25</c:v>
                </c:pt>
                <c:pt idx="456">
                  <c:v>41518828.125</c:v>
                </c:pt>
                <c:pt idx="457">
                  <c:v>41518828.125</c:v>
                </c:pt>
                <c:pt idx="458">
                  <c:v>41518828.125</c:v>
                </c:pt>
                <c:pt idx="459">
                  <c:v>41518828.125</c:v>
                </c:pt>
                <c:pt idx="460">
                  <c:v>-83037656.25</c:v>
                </c:pt>
                <c:pt idx="461">
                  <c:v>-83037656.25</c:v>
                </c:pt>
                <c:pt idx="462">
                  <c:v>41518828.125</c:v>
                </c:pt>
                <c:pt idx="463">
                  <c:v>41518828.125</c:v>
                </c:pt>
                <c:pt idx="464">
                  <c:v>41518828.12499997</c:v>
                </c:pt>
                <c:pt idx="465">
                  <c:v>41518828.12499997</c:v>
                </c:pt>
                <c:pt idx="466">
                  <c:v>-83037656.24999994</c:v>
                </c:pt>
                <c:pt idx="467">
                  <c:v>-83037656.24999994</c:v>
                </c:pt>
                <c:pt idx="468">
                  <c:v>41518828.12499997</c:v>
                </c:pt>
                <c:pt idx="469">
                  <c:v>41518828.12499997</c:v>
                </c:pt>
                <c:pt idx="470">
                  <c:v>41518828.125000022</c:v>
                </c:pt>
                <c:pt idx="471">
                  <c:v>41518828.125000022</c:v>
                </c:pt>
                <c:pt idx="472">
                  <c:v>-83037656.250000045</c:v>
                </c:pt>
                <c:pt idx="473">
                  <c:v>-83037656.250000045</c:v>
                </c:pt>
                <c:pt idx="474">
                  <c:v>41518828.125000022</c:v>
                </c:pt>
                <c:pt idx="475">
                  <c:v>41518828.125000022</c:v>
                </c:pt>
                <c:pt idx="476">
                  <c:v>41518828.12499997</c:v>
                </c:pt>
                <c:pt idx="477">
                  <c:v>41518828.12499997</c:v>
                </c:pt>
                <c:pt idx="478">
                  <c:v>-83037656.24999994</c:v>
                </c:pt>
                <c:pt idx="479">
                  <c:v>-83037656.24999994</c:v>
                </c:pt>
                <c:pt idx="480">
                  <c:v>41518828.12499997</c:v>
                </c:pt>
                <c:pt idx="481">
                  <c:v>41518828.12499997</c:v>
                </c:pt>
                <c:pt idx="482">
                  <c:v>0</c:v>
                </c:pt>
                <c:pt idx="483">
                  <c:v>0</c:v>
                </c:pt>
                <c:pt idx="484">
                  <c:v>0</c:v>
                </c:pt>
                <c:pt idx="485">
                  <c:v>41518828.12499997</c:v>
                </c:pt>
                <c:pt idx="486">
                  <c:v>41518828.12499997</c:v>
                </c:pt>
                <c:pt idx="487">
                  <c:v>-83037656.24999994</c:v>
                </c:pt>
                <c:pt idx="488">
                  <c:v>-83037656.24999994</c:v>
                </c:pt>
                <c:pt idx="489">
                  <c:v>41518828.12499997</c:v>
                </c:pt>
                <c:pt idx="490">
                  <c:v>41518828.12499997</c:v>
                </c:pt>
                <c:pt idx="491">
                  <c:v>41518828.125000022</c:v>
                </c:pt>
                <c:pt idx="492">
                  <c:v>41518828.125000022</c:v>
                </c:pt>
                <c:pt idx="493">
                  <c:v>-83037656.250000045</c:v>
                </c:pt>
                <c:pt idx="494">
                  <c:v>-83037656.250000045</c:v>
                </c:pt>
                <c:pt idx="495">
                  <c:v>41518828.125000022</c:v>
                </c:pt>
                <c:pt idx="496">
                  <c:v>41518828.125000022</c:v>
                </c:pt>
                <c:pt idx="497">
                  <c:v>0</c:v>
                </c:pt>
                <c:pt idx="498">
                  <c:v>0</c:v>
                </c:pt>
                <c:pt idx="499">
                  <c:v>0</c:v>
                </c:pt>
                <c:pt idx="500">
                  <c:v>0</c:v>
                </c:pt>
                <c:pt idx="501">
                  <c:v>0</c:v>
                </c:pt>
                <c:pt idx="502">
                  <c:v>0</c:v>
                </c:pt>
                <c:pt idx="503">
                  <c:v>0</c:v>
                </c:pt>
                <c:pt idx="504">
                  <c:v>0</c:v>
                </c:pt>
                <c:pt idx="505">
                  <c:v>0</c:v>
                </c:pt>
                <c:pt idx="506">
                  <c:v>0</c:v>
                </c:pt>
                <c:pt idx="507">
                  <c:v>0</c:v>
                </c:pt>
                <c:pt idx="508">
                  <c:v>41518828.12499997</c:v>
                </c:pt>
                <c:pt idx="509">
                  <c:v>41518828.12499997</c:v>
                </c:pt>
                <c:pt idx="510">
                  <c:v>-83037656.24999994</c:v>
                </c:pt>
                <c:pt idx="511">
                  <c:v>-83037656.24999994</c:v>
                </c:pt>
                <c:pt idx="512">
                  <c:v>41518828.12499997</c:v>
                </c:pt>
                <c:pt idx="513">
                  <c:v>41518828.12499997</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41518828.12499997</c:v>
                </c:pt>
                <c:pt idx="541">
                  <c:v>83037656.25</c:v>
                </c:pt>
                <c:pt idx="542">
                  <c:v>1.1050360626541078E-7</c:v>
                </c:pt>
                <c:pt idx="543">
                  <c:v>-83037656.250000075</c:v>
                </c:pt>
                <c:pt idx="544">
                  <c:v>-41518828.125000194</c:v>
                </c:pt>
                <c:pt idx="545">
                  <c:v>41518828.125000119</c:v>
                </c:pt>
                <c:pt idx="546">
                  <c:v>83037656.250000179</c:v>
                </c:pt>
                <c:pt idx="547">
                  <c:v>-3.6834535421803594E-8</c:v>
                </c:pt>
                <c:pt idx="548">
                  <c:v>-124556484.37500009</c:v>
                </c:pt>
                <c:pt idx="549">
                  <c:v>-83037656.250000045</c:v>
                </c:pt>
                <c:pt idx="550">
                  <c:v>83037656.250000045</c:v>
                </c:pt>
                <c:pt idx="551">
                  <c:v>83037656.249999911</c:v>
                </c:pt>
                <c:pt idx="552">
                  <c:v>-83037656.250000149</c:v>
                </c:pt>
                <c:pt idx="553">
                  <c:v>-83037656.249999672</c:v>
                </c:pt>
                <c:pt idx="554">
                  <c:v>83037656.250000373</c:v>
                </c:pt>
                <c:pt idx="555">
                  <c:v>83037656.249999598</c:v>
                </c:pt>
                <c:pt idx="556">
                  <c:v>-41518828.125000454</c:v>
                </c:pt>
                <c:pt idx="557">
                  <c:v>-41518828.124999568</c:v>
                </c:pt>
                <c:pt idx="558">
                  <c:v>-41518828.124999769</c:v>
                </c:pt>
                <c:pt idx="559">
                  <c:v>-41518828.125000454</c:v>
                </c:pt>
                <c:pt idx="560">
                  <c:v>83037656.250000209</c:v>
                </c:pt>
                <c:pt idx="561">
                  <c:v>83037656.250000209</c:v>
                </c:pt>
                <c:pt idx="562">
                  <c:v>-41518828.125000454</c:v>
                </c:pt>
                <c:pt idx="563">
                  <c:v>-41518828.124999769</c:v>
                </c:pt>
                <c:pt idx="564">
                  <c:v>4.5526082903535315E-7</c:v>
                </c:pt>
                <c:pt idx="565">
                  <c:v>41518828.124999814</c:v>
                </c:pt>
                <c:pt idx="566">
                  <c:v>83037656.249999449</c:v>
                </c:pt>
                <c:pt idx="567">
                  <c:v>41518828.124999605</c:v>
                </c:pt>
                <c:pt idx="568">
                  <c:v>7.9194251156877726E-7</c:v>
                </c:pt>
                <c:pt idx="569">
                  <c:v>-41518828.124999665</c:v>
                </c:pt>
                <c:pt idx="570">
                  <c:v>-8.1035977927967895E-7</c:v>
                </c:pt>
                <c:pt idx="571">
                  <c:v>83037656.250000149</c:v>
                </c:pt>
                <c:pt idx="572">
                  <c:v>4.9726622819434851E-7</c:v>
                </c:pt>
                <c:pt idx="573">
                  <c:v>-5.525180313270539E-8</c:v>
                </c:pt>
                <c:pt idx="574">
                  <c:v>41518828.124999925</c:v>
                </c:pt>
                <c:pt idx="575">
                  <c:v>-83037656.249999508</c:v>
                </c:pt>
                <c:pt idx="576">
                  <c:v>-83037656.250000581</c:v>
                </c:pt>
                <c:pt idx="577">
                  <c:v>83037656.249998599</c:v>
                </c:pt>
                <c:pt idx="578">
                  <c:v>41518828.125000671</c:v>
                </c:pt>
                <c:pt idx="579">
                  <c:v>-83037656.249999061</c:v>
                </c:pt>
                <c:pt idx="580">
                  <c:v>-83037656.24999924</c:v>
                </c:pt>
                <c:pt idx="581">
                  <c:v>41518828.124999925</c:v>
                </c:pt>
                <c:pt idx="582">
                  <c:v>290631796.87499845</c:v>
                </c:pt>
                <c:pt idx="583">
                  <c:v>41518828.125000127</c:v>
                </c:pt>
                <c:pt idx="584">
                  <c:v>-290631796.87499934</c:v>
                </c:pt>
                <c:pt idx="585">
                  <c:v>7.3669070843607187E-7</c:v>
                </c:pt>
                <c:pt idx="586">
                  <c:v>124556484.37499924</c:v>
                </c:pt>
                <c:pt idx="587">
                  <c:v>-41518828.125001766</c:v>
                </c:pt>
                <c:pt idx="588">
                  <c:v>-83037656.249998391</c:v>
                </c:pt>
                <c:pt idx="589">
                  <c:v>-415188281.24999928</c:v>
                </c:pt>
                <c:pt idx="590">
                  <c:v>41518828.124999009</c:v>
                </c:pt>
                <c:pt idx="591">
                  <c:v>1328602499.9999993</c:v>
                </c:pt>
                <c:pt idx="592">
                  <c:v>124556484.37499964</c:v>
                </c:pt>
                <c:pt idx="593">
                  <c:v>-1370121328.1249988</c:v>
                </c:pt>
                <c:pt idx="594">
                  <c:v>-83037656.24999842</c:v>
                </c:pt>
                <c:pt idx="595">
                  <c:v>456707109.37500143</c:v>
                </c:pt>
                <c:pt idx="596">
                  <c:v>41518828.124998637</c:v>
                </c:pt>
                <c:pt idx="597">
                  <c:v>124556484.37499705</c:v>
                </c:pt>
                <c:pt idx="598">
                  <c:v>-124556484.37500213</c:v>
                </c:pt>
                <c:pt idx="599">
                  <c:v>-207594140.62500075</c:v>
                </c:pt>
                <c:pt idx="600">
                  <c:v>207594140.62500456</c:v>
                </c:pt>
                <c:pt idx="601">
                  <c:v>373669453.12500137</c:v>
                </c:pt>
                <c:pt idx="602">
                  <c:v>-373669453.12499952</c:v>
                </c:pt>
                <c:pt idx="603">
                  <c:v>-373669453.12499595</c:v>
                </c:pt>
                <c:pt idx="604">
                  <c:v>622782421.8749944</c:v>
                </c:pt>
                <c:pt idx="605">
                  <c:v>290631796.87499422</c:v>
                </c:pt>
                <c:pt idx="606">
                  <c:v>-996451874.99999762</c:v>
                </c:pt>
                <c:pt idx="607">
                  <c:v>-622782421.87499797</c:v>
                </c:pt>
                <c:pt idx="608">
                  <c:v>913414218.75000286</c:v>
                </c:pt>
                <c:pt idx="609">
                  <c:v>373669453.12500238</c:v>
                </c:pt>
                <c:pt idx="610">
                  <c:v>-830376562.50000441</c:v>
                </c:pt>
                <c:pt idx="611">
                  <c:v>-415188281.25000554</c:v>
                </c:pt>
                <c:pt idx="612">
                  <c:v>83037656.250002056</c:v>
                </c:pt>
                <c:pt idx="613">
                  <c:v>-290631796.87499708</c:v>
                </c:pt>
                <c:pt idx="614">
                  <c:v>-664301249.99999702</c:v>
                </c:pt>
                <c:pt idx="615">
                  <c:v>-124556484.3749975</c:v>
                </c:pt>
                <c:pt idx="616">
                  <c:v>332150624.9999966</c:v>
                </c:pt>
                <c:pt idx="617">
                  <c:v>41518828.124998964</c:v>
                </c:pt>
                <c:pt idx="618">
                  <c:v>-207594140.62499925</c:v>
                </c:pt>
                <c:pt idx="619">
                  <c:v>-954933046.87500215</c:v>
                </c:pt>
                <c:pt idx="620">
                  <c:v>-581263593.75000215</c:v>
                </c:pt>
                <c:pt idx="621">
                  <c:v>1743790781.2500002</c:v>
                </c:pt>
                <c:pt idx="622">
                  <c:v>1287083671.8750014</c:v>
                </c:pt>
                <c:pt idx="623">
                  <c:v>-207594140.62499943</c:v>
                </c:pt>
                <c:pt idx="624">
                  <c:v>539744765.62500405</c:v>
                </c:pt>
                <c:pt idx="625">
                  <c:v>83037656.250001654</c:v>
                </c:pt>
                <c:pt idx="626">
                  <c:v>-456707109.37500572</c:v>
                </c:pt>
                <c:pt idx="627">
                  <c:v>83037656.249994755</c:v>
                </c:pt>
                <c:pt idx="628">
                  <c:v>0</c:v>
                </c:pt>
                <c:pt idx="629">
                  <c:v>-83037656.249994397</c:v>
                </c:pt>
                <c:pt idx="630">
                  <c:v>249112968.7500062</c:v>
                </c:pt>
                <c:pt idx="631">
                  <c:v>498225937.49999994</c:v>
                </c:pt>
                <c:pt idx="632">
                  <c:v>-124556484.37500544</c:v>
                </c:pt>
                <c:pt idx="633">
                  <c:v>-249112968.75000507</c:v>
                </c:pt>
                <c:pt idx="634">
                  <c:v>332150624.99999911</c:v>
                </c:pt>
                <c:pt idx="635">
                  <c:v>-166075312.49999502</c:v>
                </c:pt>
                <c:pt idx="636">
                  <c:v>-166075312.49999645</c:v>
                </c:pt>
                <c:pt idx="637">
                  <c:v>290631796.87499756</c:v>
                </c:pt>
                <c:pt idx="638">
                  <c:v>-290631796.87499976</c:v>
                </c:pt>
                <c:pt idx="639">
                  <c:v>-166075312.4999983</c:v>
                </c:pt>
                <c:pt idx="640">
                  <c:v>373669453.12499613</c:v>
                </c:pt>
                <c:pt idx="641">
                  <c:v>-83037656.250002041</c:v>
                </c:pt>
                <c:pt idx="642">
                  <c:v>-249112968.74999669</c:v>
                </c:pt>
                <c:pt idx="643">
                  <c:v>166075312.50000191</c:v>
                </c:pt>
                <c:pt idx="644">
                  <c:v>83037656.249999672</c:v>
                </c:pt>
                <c:pt idx="645">
                  <c:v>-124556484.37500253</c:v>
                </c:pt>
                <c:pt idx="646">
                  <c:v>83037656.249998763</c:v>
                </c:pt>
                <c:pt idx="647">
                  <c:v>2.3758275347063318E-6</c:v>
                </c:pt>
                <c:pt idx="648">
                  <c:v>-249112968.74999976</c:v>
                </c:pt>
                <c:pt idx="649">
                  <c:v>41518828.124999374</c:v>
                </c:pt>
                <c:pt idx="650">
                  <c:v>290631796.8750006</c:v>
                </c:pt>
                <c:pt idx="651">
                  <c:v>41518828.125000127</c:v>
                </c:pt>
                <c:pt idx="652">
                  <c:v>-249112968.75000125</c:v>
                </c:pt>
                <c:pt idx="653">
                  <c:v>-207594140.62500042</c:v>
                </c:pt>
                <c:pt idx="654">
                  <c:v>41518828.125001945</c:v>
                </c:pt>
                <c:pt idx="655">
                  <c:v>249112968.7499994</c:v>
                </c:pt>
                <c:pt idx="656">
                  <c:v>166075312.49999851</c:v>
                </c:pt>
                <c:pt idx="657">
                  <c:v>-207594140.62499884</c:v>
                </c:pt>
                <c:pt idx="658">
                  <c:v>-124556484.3749994</c:v>
                </c:pt>
                <c:pt idx="659">
                  <c:v>166075312.49999961</c:v>
                </c:pt>
                <c:pt idx="660">
                  <c:v>-83037656.250000611</c:v>
                </c:pt>
                <c:pt idx="661">
                  <c:v>-83037656.250000045</c:v>
                </c:pt>
                <c:pt idx="662">
                  <c:v>207594140.62500107</c:v>
                </c:pt>
                <c:pt idx="663">
                  <c:v>-41518828.125000417</c:v>
                </c:pt>
                <c:pt idx="664">
                  <c:v>-249112968.75000107</c:v>
                </c:pt>
                <c:pt idx="665">
                  <c:v>41518828.125000454</c:v>
                </c:pt>
                <c:pt idx="666">
                  <c:v>124556484.375001</c:v>
                </c:pt>
                <c:pt idx="667">
                  <c:v>-124556484.37499966</c:v>
                </c:pt>
                <c:pt idx="668">
                  <c:v>-83037656.250000969</c:v>
                </c:pt>
                <c:pt idx="669">
                  <c:v>124556484.37499921</c:v>
                </c:pt>
                <c:pt idx="670">
                  <c:v>41518828.125000469</c:v>
                </c:pt>
                <c:pt idx="671">
                  <c:v>-124556484.3749994</c:v>
                </c:pt>
                <c:pt idx="672">
                  <c:v>-83037656.249999806</c:v>
                </c:pt>
                <c:pt idx="673">
                  <c:v>41518828.124999568</c:v>
                </c:pt>
                <c:pt idx="674">
                  <c:v>41518828.124999799</c:v>
                </c:pt>
                <c:pt idx="675">
                  <c:v>4.5526082903535315E-7</c:v>
                </c:pt>
                <c:pt idx="676">
                  <c:v>-2.2763041451767657E-7</c:v>
                </c:pt>
                <c:pt idx="677">
                  <c:v>-2.2763041451767657E-7</c:v>
                </c:pt>
                <c:pt idx="678">
                  <c:v>4.5526082903535315E-7</c:v>
                </c:pt>
                <c:pt idx="679">
                  <c:v>-2.2763041451767657E-7</c:v>
                </c:pt>
                <c:pt idx="680">
                  <c:v>-2.2763041451767657E-7</c:v>
                </c:pt>
                <c:pt idx="681">
                  <c:v>4.5526082903535315E-7</c:v>
                </c:pt>
                <c:pt idx="682">
                  <c:v>-2.2763041451767657E-7</c:v>
                </c:pt>
                <c:pt idx="683">
                  <c:v>-3.6420866322828255E-7</c:v>
                </c:pt>
                <c:pt idx="684">
                  <c:v>4.5526082903535315E-7</c:v>
                </c:pt>
                <c:pt idx="685">
                  <c:v>41518828.125000156</c:v>
                </c:pt>
                <c:pt idx="686">
                  <c:v>41518828.124999657</c:v>
                </c:pt>
                <c:pt idx="687">
                  <c:v>-83037656.250000045</c:v>
                </c:pt>
                <c:pt idx="688">
                  <c:v>-83037656.249999911</c:v>
                </c:pt>
                <c:pt idx="689">
                  <c:v>41518828.125000082</c:v>
                </c:pt>
                <c:pt idx="690">
                  <c:v>83037656.250000045</c:v>
                </c:pt>
                <c:pt idx="691">
                  <c:v>83037656.249999866</c:v>
                </c:pt>
                <c:pt idx="692">
                  <c:v>-2.7625901566352695E-8</c:v>
                </c:pt>
                <c:pt idx="693">
                  <c:v>-83037656.249999866</c:v>
                </c:pt>
                <c:pt idx="694">
                  <c:v>4.6043169277254492E-8</c:v>
                </c:pt>
                <c:pt idx="695">
                  <c:v>83037656.249999866</c:v>
                </c:pt>
                <c:pt idx="696">
                  <c:v>-41518828.125000089</c:v>
                </c:pt>
                <c:pt idx="697">
                  <c:v>-124556484.37499997</c:v>
                </c:pt>
                <c:pt idx="698">
                  <c:v>41518828.125000082</c:v>
                </c:pt>
                <c:pt idx="699">
                  <c:v>83037656.250000045</c:v>
                </c:pt>
                <c:pt idx="700">
                  <c:v>-41518828.125000022</c:v>
                </c:pt>
                <c:pt idx="701">
                  <c:v>-83037656.25</c:v>
                </c:pt>
                <c:pt idx="702">
                  <c:v>-41518828.12499997</c:v>
                </c:pt>
                <c:pt idx="703">
                  <c:v>83037656.24999994</c:v>
                </c:pt>
                <c:pt idx="704">
                  <c:v>83037656.24999994</c:v>
                </c:pt>
                <c:pt idx="705">
                  <c:v>-41518828.12499997</c:v>
                </c:pt>
                <c:pt idx="706">
                  <c:v>-83037656.249999955</c:v>
                </c:pt>
                <c:pt idx="707">
                  <c:v>-41518828.125</c:v>
                </c:pt>
                <c:pt idx="708">
                  <c:v>83037656.25</c:v>
                </c:pt>
                <c:pt idx="709">
                  <c:v>83037656.25</c:v>
                </c:pt>
                <c:pt idx="710">
                  <c:v>-41518828.125</c:v>
                </c:pt>
                <c:pt idx="711">
                  <c:v>-41518828.125</c:v>
                </c:pt>
                <c:pt idx="712">
                  <c:v>-41518828.125</c:v>
                </c:pt>
                <c:pt idx="713">
                  <c:v>-41518828.125</c:v>
                </c:pt>
                <c:pt idx="714">
                  <c:v>83037656.25</c:v>
                </c:pt>
                <c:pt idx="715">
                  <c:v>83037656.25</c:v>
                </c:pt>
                <c:pt idx="716">
                  <c:v>-41518828.125</c:v>
                </c:pt>
                <c:pt idx="717">
                  <c:v>-41518828.125</c:v>
                </c:pt>
                <c:pt idx="718">
                  <c:v>346471.44471488171</c:v>
                </c:pt>
                <c:pt idx="719">
                  <c:v>0</c:v>
                </c:pt>
                <c:pt idx="720">
                  <c:v>-346471.44471488171</c:v>
                </c:pt>
              </c:numCache>
            </c:numRef>
          </c:val>
          <c:smooth val="0"/>
          <c:extLst>
            <c:ext xmlns:c16="http://schemas.microsoft.com/office/drawing/2014/chart" uri="{C3380CC4-5D6E-409C-BE32-E72D297353CC}">
              <c16:uniqueId val="{00000001-CFB2-42F5-B97F-1B6168992569}"/>
            </c:ext>
          </c:extLst>
        </c:ser>
        <c:dLbls>
          <c:showLegendKey val="0"/>
          <c:showVal val="0"/>
          <c:showCatName val="0"/>
          <c:showSerName val="0"/>
          <c:showPercent val="0"/>
          <c:showBubbleSize val="0"/>
        </c:dLbls>
        <c:smooth val="0"/>
        <c:axId val="124936480"/>
        <c:axId val="124939840"/>
      </c:lineChart>
      <c:catAx>
        <c:axId val="124936480"/>
        <c:scaling>
          <c:orientation val="minMax"/>
        </c:scaling>
        <c:delete val="0"/>
        <c:axPos val="b"/>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r>
                  <a:rPr lang="en-GB" sz="1000" b="0" i="0" u="none" strike="noStrike" kern="1200" baseline="0">
                    <a:solidFill>
                      <a:sysClr val="windowText" lastClr="000000">
                        <a:lumMod val="65000"/>
                        <a:lumOff val="35000"/>
                      </a:sysClr>
                    </a:solidFill>
                  </a:rPr>
                  <a:t>Crank Angle (deg)</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endParaRPr lang="en-US"/>
            </a:p>
          </c:txPr>
        </c:title>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39840"/>
        <c:crosses val="autoZero"/>
        <c:auto val="1"/>
        <c:lblAlgn val="ctr"/>
        <c:lblOffset val="100"/>
        <c:noMultiLvlLbl val="0"/>
      </c:catAx>
      <c:valAx>
        <c:axId val="1249398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Jerk (m/s</a:t>
                </a:r>
                <a:r>
                  <a:rPr lang="en-GB" baseline="0">
                    <a:latin typeface="Abadi" panose="020B0604020104020204" pitchFamily="34" charset="0"/>
                  </a:rPr>
                  <a:t>³)</a:t>
                </a:r>
                <a:endParaRPr lang="en-GB"/>
              </a:p>
            </c:rich>
          </c:tx>
          <c:layout>
            <c:manualLayout>
              <c:xMode val="edge"/>
              <c:yMode val="edge"/>
              <c:x val="1.8535004889154834E-2"/>
              <c:y val="0.3931924664237841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364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Vavle Velocify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Crankshaft!$AD$3</c:f>
              <c:strCache>
                <c:ptCount val="1"/>
                <c:pt idx="0">
                  <c:v>Intake Valve Velocity</c:v>
                </c:pt>
              </c:strCache>
            </c:strRef>
          </c:tx>
          <c:spPr>
            <a:ln w="28575" cap="rnd">
              <a:solidFill>
                <a:schemeClr val="accent1"/>
              </a:solidFill>
              <a:round/>
            </a:ln>
            <a:effectLst/>
          </c:spPr>
          <c:marker>
            <c:symbol val="none"/>
          </c:marker>
          <c:val>
            <c:numRef>
              <c:f>Crankshaft!$AD$6:$AD$366</c:f>
              <c:numCache>
                <c:formatCode>General</c:formatCode>
                <c:ptCount val="36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0.20250000000000001</c:v>
                </c:pt>
                <c:pt idx="21">
                  <c:v>0.40499999999999992</c:v>
                </c:pt>
                <c:pt idx="22">
                  <c:v>0.40500000000000003</c:v>
                </c:pt>
                <c:pt idx="23">
                  <c:v>0.40500000000000008</c:v>
                </c:pt>
                <c:pt idx="24">
                  <c:v>0.60750000000000015</c:v>
                </c:pt>
                <c:pt idx="25">
                  <c:v>0.80999999999999983</c:v>
                </c:pt>
                <c:pt idx="26">
                  <c:v>0.60750000000000004</c:v>
                </c:pt>
                <c:pt idx="27">
                  <c:v>0.60750000000000004</c:v>
                </c:pt>
                <c:pt idx="28">
                  <c:v>0.81000000000000016</c:v>
                </c:pt>
                <c:pt idx="29">
                  <c:v>0.60750000000000004</c:v>
                </c:pt>
                <c:pt idx="30">
                  <c:v>0.60750000000000004</c:v>
                </c:pt>
                <c:pt idx="31">
                  <c:v>0.81000000000000016</c:v>
                </c:pt>
                <c:pt idx="32">
                  <c:v>0.60750000000000004</c:v>
                </c:pt>
                <c:pt idx="33">
                  <c:v>0.60750000000000004</c:v>
                </c:pt>
                <c:pt idx="34">
                  <c:v>0.8099999999999995</c:v>
                </c:pt>
                <c:pt idx="35">
                  <c:v>0.81000000000000016</c:v>
                </c:pt>
                <c:pt idx="36">
                  <c:v>0.60750000000000048</c:v>
                </c:pt>
                <c:pt idx="37">
                  <c:v>0.60749999999999948</c:v>
                </c:pt>
                <c:pt idx="38">
                  <c:v>0.60749999999999948</c:v>
                </c:pt>
                <c:pt idx="39">
                  <c:v>0.60750000000000048</c:v>
                </c:pt>
                <c:pt idx="40">
                  <c:v>0.81000000000000061</c:v>
                </c:pt>
                <c:pt idx="41">
                  <c:v>0.8099999999999995</c:v>
                </c:pt>
                <c:pt idx="42">
                  <c:v>0.8099999999999995</c:v>
                </c:pt>
                <c:pt idx="43">
                  <c:v>0.81000000000000061</c:v>
                </c:pt>
                <c:pt idx="44">
                  <c:v>1.0124999999999997</c:v>
                </c:pt>
                <c:pt idx="45">
                  <c:v>1.4174999999999991</c:v>
                </c:pt>
                <c:pt idx="46">
                  <c:v>1.4175</c:v>
                </c:pt>
                <c:pt idx="47">
                  <c:v>1.6200000000000012</c:v>
                </c:pt>
                <c:pt idx="48">
                  <c:v>1.8224999999999993</c:v>
                </c:pt>
                <c:pt idx="49">
                  <c:v>2.0249999999999995</c:v>
                </c:pt>
                <c:pt idx="50">
                  <c:v>2.4300000000000002</c:v>
                </c:pt>
                <c:pt idx="51">
                  <c:v>2.2274999999999996</c:v>
                </c:pt>
                <c:pt idx="52">
                  <c:v>2.4300000000000002</c:v>
                </c:pt>
                <c:pt idx="53">
                  <c:v>3.0375000000000005</c:v>
                </c:pt>
                <c:pt idx="54">
                  <c:v>3.2400000000000007</c:v>
                </c:pt>
                <c:pt idx="55">
                  <c:v>3.0375000000000005</c:v>
                </c:pt>
                <c:pt idx="56">
                  <c:v>3.239999999999998</c:v>
                </c:pt>
                <c:pt idx="57">
                  <c:v>3.6449999999999987</c:v>
                </c:pt>
                <c:pt idx="58">
                  <c:v>3.8475000000000033</c:v>
                </c:pt>
                <c:pt idx="59">
                  <c:v>4.2524999999999995</c:v>
                </c:pt>
                <c:pt idx="60">
                  <c:v>4.4549999999999992</c:v>
                </c:pt>
                <c:pt idx="61">
                  <c:v>4.4549999999999992</c:v>
                </c:pt>
                <c:pt idx="62">
                  <c:v>4.8600000000000003</c:v>
                </c:pt>
                <c:pt idx="63">
                  <c:v>4.8600000000000003</c:v>
                </c:pt>
                <c:pt idx="64">
                  <c:v>5.2649999999999997</c:v>
                </c:pt>
                <c:pt idx="65">
                  <c:v>5.8725000000000049</c:v>
                </c:pt>
                <c:pt idx="66">
                  <c:v>5.2649999999999952</c:v>
                </c:pt>
                <c:pt idx="67">
                  <c:v>6.0749999999999957</c:v>
                </c:pt>
                <c:pt idx="68">
                  <c:v>7.0875000000000021</c:v>
                </c:pt>
                <c:pt idx="69">
                  <c:v>6.2774999999999999</c:v>
                </c:pt>
                <c:pt idx="70">
                  <c:v>6.682500000000001</c:v>
                </c:pt>
                <c:pt idx="71">
                  <c:v>7.6949999999999985</c:v>
                </c:pt>
                <c:pt idx="72">
                  <c:v>7.6949999999999985</c:v>
                </c:pt>
                <c:pt idx="73">
                  <c:v>7.4925000000000015</c:v>
                </c:pt>
                <c:pt idx="74">
                  <c:v>7.8975000000000026</c:v>
                </c:pt>
                <c:pt idx="75">
                  <c:v>9.3149999999999888</c:v>
                </c:pt>
                <c:pt idx="76">
                  <c:v>8.9099999999999984</c:v>
                </c:pt>
                <c:pt idx="77">
                  <c:v>8.1000000000000068</c:v>
                </c:pt>
                <c:pt idx="78">
                  <c:v>9.3149999999999977</c:v>
                </c:pt>
                <c:pt idx="79">
                  <c:v>9.922500000000003</c:v>
                </c:pt>
                <c:pt idx="80">
                  <c:v>10.732500000000005</c:v>
                </c:pt>
                <c:pt idx="81">
                  <c:v>8.7074999999999925</c:v>
                </c:pt>
                <c:pt idx="82">
                  <c:v>10.52999999999999</c:v>
                </c:pt>
                <c:pt idx="83">
                  <c:v>13.365000000000002</c:v>
                </c:pt>
                <c:pt idx="84">
                  <c:v>11.137499999999996</c:v>
                </c:pt>
                <c:pt idx="85">
                  <c:v>11.542500000000006</c:v>
                </c:pt>
                <c:pt idx="86">
                  <c:v>12.555</c:v>
                </c:pt>
                <c:pt idx="87">
                  <c:v>11.745000000000001</c:v>
                </c:pt>
                <c:pt idx="88">
                  <c:v>11.340000000000011</c:v>
                </c:pt>
                <c:pt idx="89">
                  <c:v>12.352499999999987</c:v>
                </c:pt>
                <c:pt idx="90">
                  <c:v>11.339999999999993</c:v>
                </c:pt>
                <c:pt idx="91">
                  <c:v>10.732499999999986</c:v>
                </c:pt>
                <c:pt idx="92">
                  <c:v>10.52999999999999</c:v>
                </c:pt>
                <c:pt idx="93">
                  <c:v>8.7075000000000298</c:v>
                </c:pt>
                <c:pt idx="94">
                  <c:v>6.8849999999999962</c:v>
                </c:pt>
                <c:pt idx="95">
                  <c:v>4.454999999999977</c:v>
                </c:pt>
                <c:pt idx="96">
                  <c:v>2.4300000000000201</c:v>
                </c:pt>
                <c:pt idx="97">
                  <c:v>1.2150000000000101</c:v>
                </c:pt>
                <c:pt idx="98">
                  <c:v>-0.40499999999999137</c:v>
                </c:pt>
                <c:pt idx="99">
                  <c:v>-2.4299999999999842</c:v>
                </c:pt>
                <c:pt idx="100">
                  <c:v>-5.0625</c:v>
                </c:pt>
                <c:pt idx="101">
                  <c:v>-7.8975000000000106</c:v>
                </c:pt>
                <c:pt idx="102">
                  <c:v>-9.3150000000000155</c:v>
                </c:pt>
                <c:pt idx="103">
                  <c:v>-10.327499999999997</c:v>
                </c:pt>
                <c:pt idx="104">
                  <c:v>-11.54249999999999</c:v>
                </c:pt>
                <c:pt idx="105">
                  <c:v>-12.555</c:v>
                </c:pt>
                <c:pt idx="106">
                  <c:v>-12.757500000000016</c:v>
                </c:pt>
                <c:pt idx="107">
                  <c:v>-12.555</c:v>
                </c:pt>
                <c:pt idx="108">
                  <c:v>-12.352499999999987</c:v>
                </c:pt>
                <c:pt idx="109">
                  <c:v>-12.757499999999997</c:v>
                </c:pt>
                <c:pt idx="110">
                  <c:v>-12.150000000000011</c:v>
                </c:pt>
                <c:pt idx="111">
                  <c:v>-12.352500000000008</c:v>
                </c:pt>
                <c:pt idx="112">
                  <c:v>-13.162499999999989</c:v>
                </c:pt>
                <c:pt idx="113">
                  <c:v>-11.947499999999998</c:v>
                </c:pt>
                <c:pt idx="114">
                  <c:v>-10.935</c:v>
                </c:pt>
                <c:pt idx="115">
                  <c:v>-10.327499999999997</c:v>
                </c:pt>
                <c:pt idx="116">
                  <c:v>-10.327499999999997</c:v>
                </c:pt>
                <c:pt idx="117">
                  <c:v>-9.7200000000000077</c:v>
                </c:pt>
                <c:pt idx="118">
                  <c:v>-9.5175000000000036</c:v>
                </c:pt>
                <c:pt idx="119">
                  <c:v>-9.7200000000000006</c:v>
                </c:pt>
                <c:pt idx="120">
                  <c:v>-8.7075000000000014</c:v>
                </c:pt>
                <c:pt idx="121">
                  <c:v>-8.504999999999999</c:v>
                </c:pt>
                <c:pt idx="122">
                  <c:v>-8.0999999999999979</c:v>
                </c:pt>
                <c:pt idx="123">
                  <c:v>-6.479999999999996</c:v>
                </c:pt>
                <c:pt idx="124">
                  <c:v>-6.682500000000001</c:v>
                </c:pt>
                <c:pt idx="125">
                  <c:v>-7.6950000000000065</c:v>
                </c:pt>
                <c:pt idx="126">
                  <c:v>-6.8849999999999962</c:v>
                </c:pt>
                <c:pt idx="127">
                  <c:v>-5.4675000000000002</c:v>
                </c:pt>
                <c:pt idx="128">
                  <c:v>-5.8725000000000049</c:v>
                </c:pt>
                <c:pt idx="129">
                  <c:v>-6.0749999999999957</c:v>
                </c:pt>
                <c:pt idx="130">
                  <c:v>-5.4674999999999958</c:v>
                </c:pt>
                <c:pt idx="131">
                  <c:v>-5.2649999999999997</c:v>
                </c:pt>
                <c:pt idx="132">
                  <c:v>-4.8600000000000039</c:v>
                </c:pt>
                <c:pt idx="133">
                  <c:v>-4.6574999999999989</c:v>
                </c:pt>
                <c:pt idx="134">
                  <c:v>-4.4549999999999992</c:v>
                </c:pt>
                <c:pt idx="135">
                  <c:v>-4.0499999999999989</c:v>
                </c:pt>
                <c:pt idx="136">
                  <c:v>-3.8474999999999993</c:v>
                </c:pt>
                <c:pt idx="137">
                  <c:v>-3.6450000000000009</c:v>
                </c:pt>
                <c:pt idx="138">
                  <c:v>-3.4424999999999981</c:v>
                </c:pt>
                <c:pt idx="139">
                  <c:v>-2.835</c:v>
                </c:pt>
                <c:pt idx="140">
                  <c:v>-2.6324999999999998</c:v>
                </c:pt>
                <c:pt idx="141">
                  <c:v>-2.835</c:v>
                </c:pt>
                <c:pt idx="142">
                  <c:v>-2.6324999999999998</c:v>
                </c:pt>
                <c:pt idx="143">
                  <c:v>-2.4300000000000002</c:v>
                </c:pt>
                <c:pt idx="144">
                  <c:v>-2.0250000000000004</c:v>
                </c:pt>
                <c:pt idx="145">
                  <c:v>-1.8224999999999993</c:v>
                </c:pt>
                <c:pt idx="146">
                  <c:v>-1.8225000000000005</c:v>
                </c:pt>
                <c:pt idx="147">
                  <c:v>-1.4175</c:v>
                </c:pt>
                <c:pt idx="148">
                  <c:v>-1.2150000000000001</c:v>
                </c:pt>
                <c:pt idx="149">
                  <c:v>-1.2150000000000001</c:v>
                </c:pt>
                <c:pt idx="150">
                  <c:v>-1.0124999999999997</c:v>
                </c:pt>
                <c:pt idx="151">
                  <c:v>-1.0125000000000002</c:v>
                </c:pt>
                <c:pt idx="152">
                  <c:v>-0.8099999999999995</c:v>
                </c:pt>
                <c:pt idx="153">
                  <c:v>-0.60750000000000004</c:v>
                </c:pt>
                <c:pt idx="154">
                  <c:v>-0.81000000000000016</c:v>
                </c:pt>
                <c:pt idx="155">
                  <c:v>-0.8099999999999995</c:v>
                </c:pt>
                <c:pt idx="156">
                  <c:v>-0.81000000000000016</c:v>
                </c:pt>
                <c:pt idx="157">
                  <c:v>-0.81000000000000016</c:v>
                </c:pt>
                <c:pt idx="158">
                  <c:v>-0.60750000000000004</c:v>
                </c:pt>
                <c:pt idx="159">
                  <c:v>-0.60750000000000004</c:v>
                </c:pt>
                <c:pt idx="160">
                  <c:v>-0.80999999999999983</c:v>
                </c:pt>
                <c:pt idx="161">
                  <c:v>-0.81000000000000016</c:v>
                </c:pt>
                <c:pt idx="162">
                  <c:v>-0.60750000000000004</c:v>
                </c:pt>
                <c:pt idx="163">
                  <c:v>-0.60750000000000004</c:v>
                </c:pt>
                <c:pt idx="164">
                  <c:v>-0.40500000000000003</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0.20250000000000001</c:v>
                </c:pt>
                <c:pt idx="288">
                  <c:v>0.20250000000000001</c:v>
                </c:pt>
                <c:pt idx="289">
                  <c:v>0</c:v>
                </c:pt>
                <c:pt idx="290">
                  <c:v>0</c:v>
                </c:pt>
                <c:pt idx="291">
                  <c:v>0</c:v>
                </c:pt>
                <c:pt idx="292">
                  <c:v>0</c:v>
                </c:pt>
                <c:pt idx="293">
                  <c:v>0</c:v>
                </c:pt>
                <c:pt idx="294">
                  <c:v>0</c:v>
                </c:pt>
                <c:pt idx="295">
                  <c:v>0</c:v>
                </c:pt>
                <c:pt idx="296">
                  <c:v>0</c:v>
                </c:pt>
                <c:pt idx="297">
                  <c:v>-0.20250000000000001</c:v>
                </c:pt>
                <c:pt idx="298">
                  <c:v>-0.20250000000000001</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0.20250000000000001</c:v>
                </c:pt>
                <c:pt idx="348">
                  <c:v>0.20250000000000001</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0-DF1D-475C-805D-15960352EE83}"/>
            </c:ext>
          </c:extLst>
        </c:ser>
        <c:ser>
          <c:idx val="1"/>
          <c:order val="1"/>
          <c:tx>
            <c:strRef>
              <c:f>Crankshaft!$AE$3</c:f>
              <c:strCache>
                <c:ptCount val="1"/>
                <c:pt idx="0">
                  <c:v>Exhaust Valve Velocity</c:v>
                </c:pt>
              </c:strCache>
            </c:strRef>
          </c:tx>
          <c:spPr>
            <a:ln w="28575" cap="rnd">
              <a:solidFill>
                <a:schemeClr val="accent2"/>
              </a:solidFill>
              <a:round/>
            </a:ln>
            <a:effectLst/>
          </c:spPr>
          <c:marker>
            <c:symbol val="none"/>
          </c:marker>
          <c:val>
            <c:numRef>
              <c:f>Crankshaft!$AE$6:$AE$366</c:f>
              <c:numCache>
                <c:formatCode>General</c:formatCode>
                <c:ptCount val="361"/>
                <c:pt idx="0">
                  <c:v>0</c:v>
                </c:pt>
                <c:pt idx="1">
                  <c:v>-0.20249999999999996</c:v>
                </c:pt>
                <c:pt idx="2">
                  <c:v>0</c:v>
                </c:pt>
                <c:pt idx="3">
                  <c:v>0</c:v>
                </c:pt>
                <c:pt idx="4">
                  <c:v>0</c:v>
                </c:pt>
                <c:pt idx="5">
                  <c:v>-0.20250000000000001</c:v>
                </c:pt>
                <c:pt idx="6">
                  <c:v>-0.20250000000000001</c:v>
                </c:pt>
                <c:pt idx="7">
                  <c:v>0</c:v>
                </c:pt>
                <c:pt idx="8">
                  <c:v>0</c:v>
                </c:pt>
                <c:pt idx="9">
                  <c:v>0</c:v>
                </c:pt>
                <c:pt idx="10">
                  <c:v>0</c:v>
                </c:pt>
                <c:pt idx="11">
                  <c:v>-0.20250000000000001</c:v>
                </c:pt>
                <c:pt idx="12">
                  <c:v>-0.20250000000000001</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0.20250000000000001</c:v>
                </c:pt>
                <c:pt idx="77">
                  <c:v>0.20250000000000001</c:v>
                </c:pt>
                <c:pt idx="78">
                  <c:v>0</c:v>
                </c:pt>
                <c:pt idx="79">
                  <c:v>0</c:v>
                </c:pt>
                <c:pt idx="80">
                  <c:v>0</c:v>
                </c:pt>
                <c:pt idx="81">
                  <c:v>0</c:v>
                </c:pt>
                <c:pt idx="82">
                  <c:v>0.20250000000000001</c:v>
                </c:pt>
                <c:pt idx="83">
                  <c:v>0.20250000000000001</c:v>
                </c:pt>
                <c:pt idx="84">
                  <c:v>0</c:v>
                </c:pt>
                <c:pt idx="85">
                  <c:v>0</c:v>
                </c:pt>
                <c:pt idx="86">
                  <c:v>0</c:v>
                </c:pt>
                <c:pt idx="87">
                  <c:v>0</c:v>
                </c:pt>
                <c:pt idx="88">
                  <c:v>0.20249999999999996</c:v>
                </c:pt>
                <c:pt idx="89">
                  <c:v>0.20249999999999996</c:v>
                </c:pt>
                <c:pt idx="90">
                  <c:v>0</c:v>
                </c:pt>
                <c:pt idx="91">
                  <c:v>0</c:v>
                </c:pt>
                <c:pt idx="92">
                  <c:v>0</c:v>
                </c:pt>
                <c:pt idx="93">
                  <c:v>0</c:v>
                </c:pt>
                <c:pt idx="94">
                  <c:v>0.20250000000000004</c:v>
                </c:pt>
                <c:pt idx="95">
                  <c:v>0.20250000000000004</c:v>
                </c:pt>
                <c:pt idx="96">
                  <c:v>0</c:v>
                </c:pt>
                <c:pt idx="97">
                  <c:v>0</c:v>
                </c:pt>
                <c:pt idx="98">
                  <c:v>0</c:v>
                </c:pt>
                <c:pt idx="99">
                  <c:v>0</c:v>
                </c:pt>
                <c:pt idx="100">
                  <c:v>0.20250000000000004</c:v>
                </c:pt>
                <c:pt idx="101">
                  <c:v>0.20250000000000004</c:v>
                </c:pt>
                <c:pt idx="102">
                  <c:v>0</c:v>
                </c:pt>
                <c:pt idx="103">
                  <c:v>0</c:v>
                </c:pt>
                <c:pt idx="104">
                  <c:v>0</c:v>
                </c:pt>
                <c:pt idx="105">
                  <c:v>0</c:v>
                </c:pt>
                <c:pt idx="106">
                  <c:v>0.20249999999999987</c:v>
                </c:pt>
                <c:pt idx="107">
                  <c:v>0.20249999999999987</c:v>
                </c:pt>
                <c:pt idx="108">
                  <c:v>0</c:v>
                </c:pt>
                <c:pt idx="109">
                  <c:v>0</c:v>
                </c:pt>
                <c:pt idx="110">
                  <c:v>0</c:v>
                </c:pt>
                <c:pt idx="111">
                  <c:v>0</c:v>
                </c:pt>
                <c:pt idx="112">
                  <c:v>0.20250000000000015</c:v>
                </c:pt>
                <c:pt idx="113">
                  <c:v>0.20250000000000015</c:v>
                </c:pt>
                <c:pt idx="114">
                  <c:v>0</c:v>
                </c:pt>
                <c:pt idx="115">
                  <c:v>0</c:v>
                </c:pt>
                <c:pt idx="116">
                  <c:v>0</c:v>
                </c:pt>
                <c:pt idx="117">
                  <c:v>0</c:v>
                </c:pt>
                <c:pt idx="118">
                  <c:v>0.20249999999999987</c:v>
                </c:pt>
                <c:pt idx="119">
                  <c:v>0.20249999999999987</c:v>
                </c:pt>
                <c:pt idx="120">
                  <c:v>0</c:v>
                </c:pt>
                <c:pt idx="121">
                  <c:v>0</c:v>
                </c:pt>
                <c:pt idx="122">
                  <c:v>0</c:v>
                </c:pt>
                <c:pt idx="123">
                  <c:v>0</c:v>
                </c:pt>
                <c:pt idx="124">
                  <c:v>0</c:v>
                </c:pt>
                <c:pt idx="125">
                  <c:v>0</c:v>
                </c:pt>
                <c:pt idx="126">
                  <c:v>0</c:v>
                </c:pt>
                <c:pt idx="127">
                  <c:v>0.20249999999999987</c:v>
                </c:pt>
                <c:pt idx="128">
                  <c:v>0.20249999999999987</c:v>
                </c:pt>
                <c:pt idx="129">
                  <c:v>0</c:v>
                </c:pt>
                <c:pt idx="130">
                  <c:v>0</c:v>
                </c:pt>
                <c:pt idx="131">
                  <c:v>0</c:v>
                </c:pt>
                <c:pt idx="132">
                  <c:v>0</c:v>
                </c:pt>
                <c:pt idx="133">
                  <c:v>0.20250000000000015</c:v>
                </c:pt>
                <c:pt idx="134">
                  <c:v>0.20250000000000015</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0.20249999999999987</c:v>
                </c:pt>
                <c:pt idx="151">
                  <c:v>0.20249999999999987</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0.20249999999999987</c:v>
                </c:pt>
                <c:pt idx="183">
                  <c:v>0.40500000000000008</c:v>
                </c:pt>
                <c:pt idx="184">
                  <c:v>0.4050000000000003</c:v>
                </c:pt>
                <c:pt idx="185">
                  <c:v>0.40499999999999975</c:v>
                </c:pt>
                <c:pt idx="186">
                  <c:v>0.40499999999999975</c:v>
                </c:pt>
                <c:pt idx="187">
                  <c:v>0.60750000000000004</c:v>
                </c:pt>
                <c:pt idx="188">
                  <c:v>0.81000000000000016</c:v>
                </c:pt>
                <c:pt idx="189">
                  <c:v>0.81000000000000016</c:v>
                </c:pt>
                <c:pt idx="190">
                  <c:v>0.60750000000000004</c:v>
                </c:pt>
                <c:pt idx="191">
                  <c:v>0.60750000000000004</c:v>
                </c:pt>
                <c:pt idx="192">
                  <c:v>0.81000000000000016</c:v>
                </c:pt>
                <c:pt idx="193">
                  <c:v>0.8099999999999995</c:v>
                </c:pt>
                <c:pt idx="194">
                  <c:v>0.60749999999999948</c:v>
                </c:pt>
                <c:pt idx="195">
                  <c:v>0.60750000000000048</c:v>
                </c:pt>
                <c:pt idx="196">
                  <c:v>0.81000000000000061</c:v>
                </c:pt>
                <c:pt idx="197">
                  <c:v>0.8099999999999995</c:v>
                </c:pt>
                <c:pt idx="198">
                  <c:v>0.8099999999999995</c:v>
                </c:pt>
                <c:pt idx="199">
                  <c:v>0.81000000000000061</c:v>
                </c:pt>
                <c:pt idx="200">
                  <c:v>0.60749999999999948</c:v>
                </c:pt>
                <c:pt idx="201">
                  <c:v>0.60749999999999948</c:v>
                </c:pt>
                <c:pt idx="202">
                  <c:v>0.81000000000000061</c:v>
                </c:pt>
                <c:pt idx="203">
                  <c:v>0.8099999999999995</c:v>
                </c:pt>
                <c:pt idx="204">
                  <c:v>0.8099999999999995</c:v>
                </c:pt>
                <c:pt idx="205">
                  <c:v>0.81000000000000061</c:v>
                </c:pt>
                <c:pt idx="206">
                  <c:v>0.81000000000000061</c:v>
                </c:pt>
                <c:pt idx="207">
                  <c:v>1.0125000000000008</c:v>
                </c:pt>
                <c:pt idx="208">
                  <c:v>1.214999999999999</c:v>
                </c:pt>
                <c:pt idx="209">
                  <c:v>1.4174999999999991</c:v>
                </c:pt>
                <c:pt idx="210">
                  <c:v>1.6200000000000012</c:v>
                </c:pt>
                <c:pt idx="211">
                  <c:v>1.619999999999999</c:v>
                </c:pt>
                <c:pt idx="212">
                  <c:v>2.0249999999999995</c:v>
                </c:pt>
                <c:pt idx="213">
                  <c:v>2.2274999999999996</c:v>
                </c:pt>
                <c:pt idx="214">
                  <c:v>2.4300000000000002</c:v>
                </c:pt>
                <c:pt idx="215">
                  <c:v>2.835</c:v>
                </c:pt>
                <c:pt idx="216">
                  <c:v>3.0375000000000005</c:v>
                </c:pt>
                <c:pt idx="217">
                  <c:v>3.0375000000000028</c:v>
                </c:pt>
                <c:pt idx="218">
                  <c:v>3.239999999999998</c:v>
                </c:pt>
                <c:pt idx="219">
                  <c:v>3.6449999999999987</c:v>
                </c:pt>
                <c:pt idx="220">
                  <c:v>3.6449999999999987</c:v>
                </c:pt>
                <c:pt idx="221">
                  <c:v>3.8474999999999993</c:v>
                </c:pt>
                <c:pt idx="222">
                  <c:v>3.6450000000000031</c:v>
                </c:pt>
                <c:pt idx="223">
                  <c:v>4.2524999999999995</c:v>
                </c:pt>
                <c:pt idx="224">
                  <c:v>5.0625</c:v>
                </c:pt>
                <c:pt idx="225">
                  <c:v>4.8600000000000003</c:v>
                </c:pt>
                <c:pt idx="226">
                  <c:v>5.0625</c:v>
                </c:pt>
                <c:pt idx="227">
                  <c:v>5.4675000000000047</c:v>
                </c:pt>
                <c:pt idx="228">
                  <c:v>5.6699999999999964</c:v>
                </c:pt>
                <c:pt idx="229">
                  <c:v>5.8725000000000005</c:v>
                </c:pt>
                <c:pt idx="230">
                  <c:v>5.8725000000000005</c:v>
                </c:pt>
                <c:pt idx="231">
                  <c:v>4.2524999999999995</c:v>
                </c:pt>
                <c:pt idx="232">
                  <c:v>6.2774999999999999</c:v>
                </c:pt>
                <c:pt idx="233">
                  <c:v>9.1124999999999954</c:v>
                </c:pt>
                <c:pt idx="234">
                  <c:v>7.2899999999999974</c:v>
                </c:pt>
                <c:pt idx="235">
                  <c:v>7.2899999999999974</c:v>
                </c:pt>
                <c:pt idx="236">
                  <c:v>7.8975000000000026</c:v>
                </c:pt>
                <c:pt idx="237">
                  <c:v>7.6950000000000065</c:v>
                </c:pt>
                <c:pt idx="238">
                  <c:v>8.7075000000000014</c:v>
                </c:pt>
                <c:pt idx="239">
                  <c:v>8.7075000000000014</c:v>
                </c:pt>
                <c:pt idx="240">
                  <c:v>8.9099999999999895</c:v>
                </c:pt>
                <c:pt idx="241">
                  <c:v>8.7074999999999925</c:v>
                </c:pt>
                <c:pt idx="242">
                  <c:v>10.125</c:v>
                </c:pt>
                <c:pt idx="243">
                  <c:v>10.52999999999999</c:v>
                </c:pt>
                <c:pt idx="244">
                  <c:v>9.5175000000000125</c:v>
                </c:pt>
                <c:pt idx="245">
                  <c:v>10.530000000000008</c:v>
                </c:pt>
                <c:pt idx="246">
                  <c:v>11.947499999999998</c:v>
                </c:pt>
                <c:pt idx="247">
                  <c:v>11.947499999999998</c:v>
                </c:pt>
                <c:pt idx="248">
                  <c:v>9.5174999999999947</c:v>
                </c:pt>
                <c:pt idx="249">
                  <c:v>10.327499999999997</c:v>
                </c:pt>
                <c:pt idx="250">
                  <c:v>11.542500000000006</c:v>
                </c:pt>
                <c:pt idx="251">
                  <c:v>10.530000000000008</c:v>
                </c:pt>
                <c:pt idx="252">
                  <c:v>9.5174999999999947</c:v>
                </c:pt>
                <c:pt idx="253">
                  <c:v>8.7074999999999925</c:v>
                </c:pt>
                <c:pt idx="254">
                  <c:v>7.8974999999999937</c:v>
                </c:pt>
                <c:pt idx="255">
                  <c:v>5.4674999999999905</c:v>
                </c:pt>
                <c:pt idx="256">
                  <c:v>3.0375000000000072</c:v>
                </c:pt>
                <c:pt idx="257">
                  <c:v>1.6200000000000012</c:v>
                </c:pt>
                <c:pt idx="258">
                  <c:v>-0.20249999999999568</c:v>
                </c:pt>
                <c:pt idx="259">
                  <c:v>-2.0249999999999928</c:v>
                </c:pt>
                <c:pt idx="260">
                  <c:v>-4.4549999999999947</c:v>
                </c:pt>
                <c:pt idx="261">
                  <c:v>-10.327499999999997</c:v>
                </c:pt>
                <c:pt idx="262">
                  <c:v>-11.542500000000006</c:v>
                </c:pt>
                <c:pt idx="263">
                  <c:v>-10.125</c:v>
                </c:pt>
                <c:pt idx="264">
                  <c:v>-12.352500000000008</c:v>
                </c:pt>
                <c:pt idx="265">
                  <c:v>-10.935</c:v>
                </c:pt>
                <c:pt idx="266">
                  <c:v>-10.52999999999999</c:v>
                </c:pt>
                <c:pt idx="267">
                  <c:v>-11.339999999999993</c:v>
                </c:pt>
                <c:pt idx="268">
                  <c:v>-10.935</c:v>
                </c:pt>
                <c:pt idx="269">
                  <c:v>-11.340000000000011</c:v>
                </c:pt>
                <c:pt idx="270">
                  <c:v>-11.340000000000011</c:v>
                </c:pt>
                <c:pt idx="271">
                  <c:v>-11.745000000000001</c:v>
                </c:pt>
                <c:pt idx="272">
                  <c:v>-10.52999999999999</c:v>
                </c:pt>
                <c:pt idx="273">
                  <c:v>-9.7199999999999918</c:v>
                </c:pt>
                <c:pt idx="274">
                  <c:v>-10.327499999999997</c:v>
                </c:pt>
                <c:pt idx="275">
                  <c:v>-8.9100000000000072</c:v>
                </c:pt>
                <c:pt idx="276">
                  <c:v>-8.5050000000000079</c:v>
                </c:pt>
                <c:pt idx="277">
                  <c:v>-8.9099999999999984</c:v>
                </c:pt>
                <c:pt idx="278">
                  <c:v>-7.4925000000000015</c:v>
                </c:pt>
                <c:pt idx="279">
                  <c:v>-7.4925000000000015</c:v>
                </c:pt>
                <c:pt idx="280">
                  <c:v>-7.8974999999999937</c:v>
                </c:pt>
                <c:pt idx="281">
                  <c:v>-6.8849999999999962</c:v>
                </c:pt>
                <c:pt idx="282">
                  <c:v>-6.4800000000000049</c:v>
                </c:pt>
                <c:pt idx="283">
                  <c:v>-6.682500000000001</c:v>
                </c:pt>
                <c:pt idx="284">
                  <c:v>-6.2774999999999999</c:v>
                </c:pt>
                <c:pt idx="285">
                  <c:v>-5.6699999999999964</c:v>
                </c:pt>
                <c:pt idx="286">
                  <c:v>-5.6699999999999964</c:v>
                </c:pt>
                <c:pt idx="287">
                  <c:v>-5.2650000000000041</c:v>
                </c:pt>
                <c:pt idx="288">
                  <c:v>-4.6574999999999989</c:v>
                </c:pt>
                <c:pt idx="289">
                  <c:v>-4.8600000000000003</c:v>
                </c:pt>
                <c:pt idx="290">
                  <c:v>-4.8600000000000003</c:v>
                </c:pt>
                <c:pt idx="291">
                  <c:v>-4.2524999999999995</c:v>
                </c:pt>
                <c:pt idx="292">
                  <c:v>-3.6449999999999987</c:v>
                </c:pt>
                <c:pt idx="293">
                  <c:v>-3.4424999999999981</c:v>
                </c:pt>
                <c:pt idx="294">
                  <c:v>-3.6450000000000031</c:v>
                </c:pt>
                <c:pt idx="295">
                  <c:v>-3.6449999999999987</c:v>
                </c:pt>
                <c:pt idx="296">
                  <c:v>-3.4424999999999981</c:v>
                </c:pt>
                <c:pt idx="297">
                  <c:v>-2.6325000000000021</c:v>
                </c:pt>
                <c:pt idx="298">
                  <c:v>-2.4300000000000002</c:v>
                </c:pt>
                <c:pt idx="299">
                  <c:v>-2.6324999999999998</c:v>
                </c:pt>
                <c:pt idx="300">
                  <c:v>-2.0249999999999995</c:v>
                </c:pt>
                <c:pt idx="301">
                  <c:v>-1.8224999999999993</c:v>
                </c:pt>
                <c:pt idx="302">
                  <c:v>-2.0250000000000017</c:v>
                </c:pt>
                <c:pt idx="303">
                  <c:v>-1.4174999999999991</c:v>
                </c:pt>
                <c:pt idx="304">
                  <c:v>-1.0124999999999986</c:v>
                </c:pt>
                <c:pt idx="305">
                  <c:v>-1.215000000000001</c:v>
                </c:pt>
                <c:pt idx="306">
                  <c:v>-1.215000000000001</c:v>
                </c:pt>
                <c:pt idx="307">
                  <c:v>-0.81000000000000061</c:v>
                </c:pt>
                <c:pt idx="308">
                  <c:v>-0.80999999999999839</c:v>
                </c:pt>
                <c:pt idx="309">
                  <c:v>-1.0124999999999986</c:v>
                </c:pt>
                <c:pt idx="310">
                  <c:v>-0.81000000000000061</c:v>
                </c:pt>
                <c:pt idx="311">
                  <c:v>-0.60750000000000048</c:v>
                </c:pt>
                <c:pt idx="312">
                  <c:v>-0.60750000000000048</c:v>
                </c:pt>
                <c:pt idx="313">
                  <c:v>-0.8099999999999995</c:v>
                </c:pt>
                <c:pt idx="314">
                  <c:v>-0.8099999999999995</c:v>
                </c:pt>
                <c:pt idx="315">
                  <c:v>-0.81000000000000061</c:v>
                </c:pt>
                <c:pt idx="316">
                  <c:v>-0.8099999999999995</c:v>
                </c:pt>
                <c:pt idx="317">
                  <c:v>-0.8099999999999995</c:v>
                </c:pt>
                <c:pt idx="318">
                  <c:v>-0.81000000000000061</c:v>
                </c:pt>
                <c:pt idx="319">
                  <c:v>-0.8099999999999995</c:v>
                </c:pt>
                <c:pt idx="320">
                  <c:v>-0.8099999999999995</c:v>
                </c:pt>
                <c:pt idx="321">
                  <c:v>-0.81000000000000061</c:v>
                </c:pt>
                <c:pt idx="322">
                  <c:v>-0.8099999999999995</c:v>
                </c:pt>
                <c:pt idx="323">
                  <c:v>-0.8099999999999995</c:v>
                </c:pt>
                <c:pt idx="324">
                  <c:v>-0.81000000000000061</c:v>
                </c:pt>
                <c:pt idx="325">
                  <c:v>-0.81000000000000016</c:v>
                </c:pt>
                <c:pt idx="326">
                  <c:v>-0.8099999999999995</c:v>
                </c:pt>
                <c:pt idx="327">
                  <c:v>-0.60750000000000004</c:v>
                </c:pt>
                <c:pt idx="328">
                  <c:v>-0.60750000000000004</c:v>
                </c:pt>
                <c:pt idx="329">
                  <c:v>-0.81000000000000016</c:v>
                </c:pt>
                <c:pt idx="330">
                  <c:v>-0.81000000000000016</c:v>
                </c:pt>
                <c:pt idx="331">
                  <c:v>-0.80999999999999983</c:v>
                </c:pt>
                <c:pt idx="332">
                  <c:v>-0.60750000000000004</c:v>
                </c:pt>
                <c:pt idx="333">
                  <c:v>-0.40500000000000008</c:v>
                </c:pt>
                <c:pt idx="334">
                  <c:v>-0.40500000000000008</c:v>
                </c:pt>
                <c:pt idx="335">
                  <c:v>-0.40499999999999975</c:v>
                </c:pt>
                <c:pt idx="336">
                  <c:v>-0.20249999999999987</c:v>
                </c:pt>
                <c:pt idx="337">
                  <c:v>0</c:v>
                </c:pt>
                <c:pt idx="338">
                  <c:v>-0.20250000000000015</c:v>
                </c:pt>
                <c:pt idx="339">
                  <c:v>-0.20250000000000015</c:v>
                </c:pt>
                <c:pt idx="340">
                  <c:v>0</c:v>
                </c:pt>
                <c:pt idx="341">
                  <c:v>0</c:v>
                </c:pt>
                <c:pt idx="342">
                  <c:v>0</c:v>
                </c:pt>
                <c:pt idx="343">
                  <c:v>-0.20249999999999987</c:v>
                </c:pt>
                <c:pt idx="344">
                  <c:v>-0.20249999999999987</c:v>
                </c:pt>
                <c:pt idx="345">
                  <c:v>0</c:v>
                </c:pt>
                <c:pt idx="346">
                  <c:v>0</c:v>
                </c:pt>
                <c:pt idx="347">
                  <c:v>0</c:v>
                </c:pt>
                <c:pt idx="348">
                  <c:v>-0.20250000000000004</c:v>
                </c:pt>
                <c:pt idx="349">
                  <c:v>-0.20250000000000004</c:v>
                </c:pt>
                <c:pt idx="350">
                  <c:v>0</c:v>
                </c:pt>
                <c:pt idx="351">
                  <c:v>0</c:v>
                </c:pt>
                <c:pt idx="352">
                  <c:v>0</c:v>
                </c:pt>
                <c:pt idx="353">
                  <c:v>0</c:v>
                </c:pt>
                <c:pt idx="354">
                  <c:v>-0.20250000000000004</c:v>
                </c:pt>
                <c:pt idx="355">
                  <c:v>-0.20250000000000004</c:v>
                </c:pt>
                <c:pt idx="356">
                  <c:v>0</c:v>
                </c:pt>
                <c:pt idx="357">
                  <c:v>0</c:v>
                </c:pt>
                <c:pt idx="358">
                  <c:v>0</c:v>
                </c:pt>
                <c:pt idx="359">
                  <c:v>0</c:v>
                </c:pt>
                <c:pt idx="360">
                  <c:v>-0.20249999999999996</c:v>
                </c:pt>
              </c:numCache>
            </c:numRef>
          </c:val>
          <c:smooth val="0"/>
          <c:extLst>
            <c:ext xmlns:c16="http://schemas.microsoft.com/office/drawing/2014/chart" uri="{C3380CC4-5D6E-409C-BE32-E72D297353CC}">
              <c16:uniqueId val="{00000001-DF1D-475C-805D-15960352EE83}"/>
            </c:ext>
          </c:extLst>
        </c:ser>
        <c:dLbls>
          <c:showLegendKey val="0"/>
          <c:showVal val="0"/>
          <c:showCatName val="0"/>
          <c:showSerName val="0"/>
          <c:showPercent val="0"/>
          <c:showBubbleSize val="0"/>
        </c:dLbls>
        <c:smooth val="0"/>
        <c:axId val="110940992"/>
        <c:axId val="110941952"/>
      </c:lineChart>
      <c:catAx>
        <c:axId val="11094099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941952"/>
        <c:crosses val="autoZero"/>
        <c:auto val="1"/>
        <c:lblAlgn val="ctr"/>
        <c:lblOffset val="100"/>
        <c:noMultiLvlLbl val="0"/>
      </c:catAx>
      <c:valAx>
        <c:axId val="1109419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Velocity (m/s</a:t>
                </a:r>
                <a:r>
                  <a:rPr lang="en-GB">
                    <a:latin typeface="Abadi" panose="020B0604020104020204" pitchFamily="34" charset="0"/>
                  </a:rPr>
                  <a:t>²)</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94099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Intake Valve Flow Rate</a:t>
            </a:r>
            <a:r>
              <a:rPr lang="en-US" baseline="0"/>
              <a:t> vs Intake Valve Lift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'Flow Test'!$C$36</c:f>
              <c:strCache>
                <c:ptCount val="1"/>
                <c:pt idx="0">
                  <c:v>Test Flow (l/s) (7-8)</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'Flow Test'!$D$20:$M$20</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cat>
          <c:val>
            <c:numRef>
              <c:f>'Flow Test'!$D$36:$L$36</c:f>
              <c:numCache>
                <c:formatCode>General</c:formatCode>
                <c:ptCount val="9"/>
                <c:pt idx="0">
                  <c:v>29.050000000000004</c:v>
                </c:pt>
                <c:pt idx="1">
                  <c:v>56.457000000000008</c:v>
                </c:pt>
                <c:pt idx="2">
                  <c:v>77.391999999999996</c:v>
                </c:pt>
                <c:pt idx="3">
                  <c:v>97.430999999999983</c:v>
                </c:pt>
                <c:pt idx="4">
                  <c:v>108.48699999999999</c:v>
                </c:pt>
                <c:pt idx="5">
                  <c:v>117.46999999999998</c:v>
                </c:pt>
                <c:pt idx="6">
                  <c:v>116.77899999999998</c:v>
                </c:pt>
                <c:pt idx="7">
                  <c:v>116.77899999999998</c:v>
                </c:pt>
                <c:pt idx="8">
                  <c:v>118.16099999999999</c:v>
                </c:pt>
              </c:numCache>
            </c:numRef>
          </c:val>
          <c:smooth val="0"/>
          <c:extLst>
            <c:ext xmlns:c16="http://schemas.microsoft.com/office/drawing/2014/chart" uri="{C3380CC4-5D6E-409C-BE32-E72D297353CC}">
              <c16:uniqueId val="{00000000-C26D-4360-83AD-A8D65A103A00}"/>
            </c:ext>
          </c:extLst>
        </c:ser>
        <c:dLbls>
          <c:showLegendKey val="0"/>
          <c:showVal val="0"/>
          <c:showCatName val="0"/>
          <c:showSerName val="0"/>
          <c:showPercent val="0"/>
          <c:showBubbleSize val="0"/>
        </c:dLbls>
        <c:marker val="1"/>
        <c:smooth val="0"/>
        <c:axId val="124964320"/>
        <c:axId val="124964800"/>
      </c:lineChart>
      <c:catAx>
        <c:axId val="1249643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r>
                  <a:rPr lang="en-GB" baseline="0"/>
                  <a: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64800"/>
        <c:crosses val="autoZero"/>
        <c:auto val="1"/>
        <c:lblAlgn val="ctr"/>
        <c:lblOffset val="100"/>
        <c:noMultiLvlLbl val="0"/>
      </c:catAx>
      <c:valAx>
        <c:axId val="1249648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 (L/s)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6432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Exhaust Valve Flow Rate vs Exhaust Valve</a:t>
            </a:r>
            <a:r>
              <a:rPr lang="en-US" baseline="0"/>
              <a:t> L</a:t>
            </a:r>
            <a:r>
              <a:rPr lang="en-US"/>
              <a:t>ift</a:t>
            </a:r>
          </a:p>
        </c:rich>
      </c:tx>
      <c:layout>
        <c:manualLayout>
          <c:xMode val="edge"/>
          <c:yMode val="edge"/>
          <c:x val="0.18148622047244098"/>
          <c:y val="4.629629629629629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'Flow Test'!$C$54</c:f>
              <c:strCache>
                <c:ptCount val="1"/>
                <c:pt idx="0">
                  <c:v>Test Flow (l/s) (7-8)</c:v>
                </c:pt>
              </c:strCache>
            </c:strRef>
          </c:tx>
          <c:spPr>
            <a:ln w="28575" cap="rnd">
              <a:solidFill>
                <a:srgbClr val="ED7D31"/>
              </a:solidFill>
              <a:round/>
            </a:ln>
            <a:effectLst/>
          </c:spPr>
          <c:marker>
            <c:symbol val="circle"/>
            <c:size val="5"/>
            <c:spPr>
              <a:solidFill>
                <a:srgbClr val="ED7D31"/>
              </a:solidFill>
              <a:ln w="9525">
                <a:solidFill>
                  <a:srgbClr val="ED7D31"/>
                </a:solidFill>
              </a:ln>
              <a:effectLst/>
            </c:spPr>
          </c:marker>
          <c:cat>
            <c:numRef>
              <c:f>'Flow Test'!$D$21:$M$21</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'Flow Test'!$D$54:$M$54</c:f>
              <c:numCache>
                <c:formatCode>General</c:formatCode>
                <c:ptCount val="10"/>
                <c:pt idx="0">
                  <c:v>18.920999999999999</c:v>
                </c:pt>
                <c:pt idx="1">
                  <c:v>42.000000000000007</c:v>
                </c:pt>
                <c:pt idx="2">
                  <c:v>57</c:v>
                </c:pt>
                <c:pt idx="3">
                  <c:v>65.25</c:v>
                </c:pt>
                <c:pt idx="4">
                  <c:v>70.125</c:v>
                </c:pt>
                <c:pt idx="5">
                  <c:v>66.335999999999999</c:v>
                </c:pt>
                <c:pt idx="6">
                  <c:v>69.099999999999994</c:v>
                </c:pt>
                <c:pt idx="7">
                  <c:v>70.481999999999999</c:v>
                </c:pt>
                <c:pt idx="8">
                  <c:v>70.481999999999999</c:v>
                </c:pt>
                <c:pt idx="9">
                  <c:v>70.481999999999999</c:v>
                </c:pt>
              </c:numCache>
            </c:numRef>
          </c:val>
          <c:smooth val="0"/>
          <c:extLst>
            <c:ext xmlns:c16="http://schemas.microsoft.com/office/drawing/2014/chart" uri="{C3380CC4-5D6E-409C-BE32-E72D297353CC}">
              <c16:uniqueId val="{00000000-AF9E-4D4A-8D65-02B8FAE20A3B}"/>
            </c:ext>
          </c:extLst>
        </c:ser>
        <c:dLbls>
          <c:showLegendKey val="0"/>
          <c:showVal val="0"/>
          <c:showCatName val="0"/>
          <c:showSerName val="0"/>
          <c:showPercent val="0"/>
          <c:showBubbleSize val="0"/>
        </c:dLbls>
        <c:marker val="1"/>
        <c:smooth val="0"/>
        <c:axId val="124964320"/>
        <c:axId val="124964800"/>
      </c:lineChart>
      <c:catAx>
        <c:axId val="1249643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64800"/>
        <c:crosses val="autoZero"/>
        <c:auto val="1"/>
        <c:lblAlgn val="ctr"/>
        <c:lblOffset val="100"/>
        <c:noMultiLvlLbl val="0"/>
      </c:catAx>
      <c:valAx>
        <c:axId val="1249648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Flow Rate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6432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Intake</a:t>
            </a:r>
            <a:r>
              <a:rPr lang="en-US" baseline="0"/>
              <a:t> Valve Flow Rate </a:t>
            </a:r>
            <a:r>
              <a:rPr lang="en-US"/>
              <a:t>(l/s/sq cm) vs</a:t>
            </a:r>
            <a:r>
              <a:rPr lang="en-US" baseline="0"/>
              <a:t> Intake Valve Lift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'Flow Test'!$C$37</c:f>
              <c:strCache>
                <c:ptCount val="1"/>
                <c:pt idx="0">
                  <c:v>Test Flow (l/s/sq cm)</c:v>
                </c:pt>
              </c:strCache>
            </c:strRef>
          </c:tx>
          <c:spPr>
            <a:ln w="28575" cap="rnd">
              <a:solidFill>
                <a:schemeClr val="accent1"/>
              </a:solidFill>
              <a:round/>
            </a:ln>
            <a:effectLst/>
          </c:spPr>
          <c:marker>
            <c:symbol val="none"/>
          </c:marker>
          <c:cat>
            <c:numRef>
              <c:f>'Flow Test'!$D$20:$M$20</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cat>
          <c:val>
            <c:numRef>
              <c:f>'Flow Test'!$D$37:$L$37</c:f>
              <c:numCache>
                <c:formatCode>General</c:formatCode>
                <c:ptCount val="9"/>
                <c:pt idx="0">
                  <c:v>1.547682472029835</c:v>
                </c:pt>
                <c:pt idx="1">
                  <c:v>3.0078316462440067</c:v>
                </c:pt>
                <c:pt idx="2">
                  <c:v>4.1231752797016519</c:v>
                </c:pt>
                <c:pt idx="3">
                  <c:v>5.1907831646244</c:v>
                </c:pt>
                <c:pt idx="4">
                  <c:v>5.7798082045817791</c:v>
                </c:pt>
                <c:pt idx="5">
                  <c:v>6.2583910495471491</c:v>
                </c:pt>
                <c:pt idx="6">
                  <c:v>6.221576984549813</c:v>
                </c:pt>
                <c:pt idx="7">
                  <c:v>6.221576984549813</c:v>
                </c:pt>
                <c:pt idx="8">
                  <c:v>6.2952051145444852</c:v>
                </c:pt>
              </c:numCache>
            </c:numRef>
          </c:val>
          <c:smooth val="0"/>
          <c:extLst>
            <c:ext xmlns:c16="http://schemas.microsoft.com/office/drawing/2014/chart" uri="{C3380CC4-5D6E-409C-BE32-E72D297353CC}">
              <c16:uniqueId val="{00000000-7A67-4260-BE7F-000FEB33EBDE}"/>
            </c:ext>
          </c:extLst>
        </c:ser>
        <c:dLbls>
          <c:showLegendKey val="0"/>
          <c:showVal val="0"/>
          <c:showCatName val="0"/>
          <c:showSerName val="0"/>
          <c:showPercent val="0"/>
          <c:showBubbleSize val="0"/>
        </c:dLbls>
        <c:smooth val="0"/>
        <c:axId val="124901440"/>
        <c:axId val="124901920"/>
      </c:lineChart>
      <c:catAx>
        <c:axId val="12490144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01920"/>
        <c:crosses val="autoZero"/>
        <c:auto val="1"/>
        <c:lblAlgn val="ctr"/>
        <c:lblOffset val="100"/>
        <c:noMultiLvlLbl val="0"/>
      </c:catAx>
      <c:valAx>
        <c:axId val="1249019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Rate (L/s/sq cm)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0144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Exhaust Valve Flow Rate (l/s/sq cm) vs Exhaust Valve Lift</a:t>
            </a:r>
            <a:endParaRPr lang="en-US" sz="1800" b="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'Flow Test'!$C$55</c:f>
              <c:strCache>
                <c:ptCount val="1"/>
                <c:pt idx="0">
                  <c:v>Test Flow (l/s/sq cm)</c:v>
                </c:pt>
              </c:strCache>
            </c:strRef>
          </c:tx>
          <c:spPr>
            <a:ln w="28575" cap="rnd">
              <a:solidFill>
                <a:srgbClr val="ED7D31"/>
              </a:solidFill>
              <a:round/>
            </a:ln>
            <a:effectLst/>
          </c:spPr>
          <c:marker>
            <c:symbol val="none"/>
          </c:marker>
          <c:cat>
            <c:numRef>
              <c:f>'Flow Test'!$D$21:$M$21</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'Flow Test'!$D$55:$M$55</c:f>
              <c:numCache>
                <c:formatCode>General</c:formatCode>
                <c:ptCount val="10"/>
                <c:pt idx="0">
                  <c:v>1.3770742358078603</c:v>
                </c:pt>
                <c:pt idx="1">
                  <c:v>3.0567685589519655</c:v>
                </c:pt>
                <c:pt idx="2">
                  <c:v>4.1484716157205241</c:v>
                </c:pt>
                <c:pt idx="3">
                  <c:v>4.748908296943231</c:v>
                </c:pt>
                <c:pt idx="4">
                  <c:v>5.1037117903930129</c:v>
                </c:pt>
                <c:pt idx="5">
                  <c:v>4.8279475982532754</c:v>
                </c:pt>
                <c:pt idx="6">
                  <c:v>5.0291120815138282</c:v>
                </c:pt>
                <c:pt idx="7">
                  <c:v>5.129694323144105</c:v>
                </c:pt>
                <c:pt idx="8">
                  <c:v>5.129694323144105</c:v>
                </c:pt>
                <c:pt idx="9">
                  <c:v>5.129694323144105</c:v>
                </c:pt>
              </c:numCache>
            </c:numRef>
          </c:val>
          <c:smooth val="0"/>
          <c:extLst>
            <c:ext xmlns:c16="http://schemas.microsoft.com/office/drawing/2014/chart" uri="{C3380CC4-5D6E-409C-BE32-E72D297353CC}">
              <c16:uniqueId val="{00000000-D6B7-4BFB-AEAF-8717B1AF069E}"/>
            </c:ext>
          </c:extLst>
        </c:ser>
        <c:dLbls>
          <c:showLegendKey val="0"/>
          <c:showVal val="0"/>
          <c:showCatName val="0"/>
          <c:showSerName val="0"/>
          <c:showPercent val="0"/>
          <c:showBubbleSize val="0"/>
        </c:dLbls>
        <c:smooth val="0"/>
        <c:axId val="124901440"/>
        <c:axId val="124901920"/>
      </c:lineChart>
      <c:catAx>
        <c:axId val="12490144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01920"/>
        <c:crosses val="autoZero"/>
        <c:auto val="1"/>
        <c:lblAlgn val="ctr"/>
        <c:lblOffset val="100"/>
        <c:noMultiLvlLbl val="0"/>
      </c:catAx>
      <c:valAx>
        <c:axId val="1249019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Flow Rate (L/s/sq cm)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0144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Intake Coeficient of Flow (CF)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'Flow Test'!$C$38</c:f>
              <c:strCache>
                <c:ptCount val="1"/>
                <c:pt idx="0">
                  <c:v>coeficient of flow (CF)</c:v>
                </c:pt>
              </c:strCache>
            </c:strRef>
          </c:tx>
          <c:spPr>
            <a:ln w="28575" cap="rnd">
              <a:solidFill>
                <a:schemeClr val="accent1"/>
              </a:solidFill>
              <a:round/>
            </a:ln>
            <a:effectLst/>
          </c:spPr>
          <c:marker>
            <c:symbol val="none"/>
          </c:marker>
          <c:dLbls>
            <c:dLbl>
              <c:idx val="4"/>
              <c:layout>
                <c:manualLayout>
                  <c:x val="-0.31634580052493438"/>
                  <c:y val="-9.0559200933216705E-2"/>
                </c:manualLayout>
              </c:layout>
              <c:tx>
                <c:rich>
                  <a:bodyPr rot="0" spcFirstLastPara="1" vertOverflow="clip" horzOverflow="clip" vert="horz" wrap="square" lIns="38100" tIns="19050" rIns="38100" bIns="19050" anchor="ctr" anchorCtr="1">
                    <a:noAutofit/>
                  </a:bodyPr>
                  <a:lstStyle/>
                  <a:p>
                    <a:pPr>
                      <a:defRPr sz="900" b="0" i="0" u="none" strike="noStrike" kern="1200" baseline="0">
                        <a:solidFill>
                          <a:schemeClr val="dk1">
                            <a:lumMod val="65000"/>
                            <a:lumOff val="35000"/>
                          </a:schemeClr>
                        </a:solidFill>
                        <a:latin typeface="+mn-lt"/>
                        <a:ea typeface="+mn-ea"/>
                        <a:cs typeface="+mn-cs"/>
                      </a:defRPr>
                    </a:pPr>
                    <a:r>
                      <a:rPr lang="en-US" sz="900" b="0" i="0" u="none" strike="noStrike" baseline="0"/>
                      <a:t>¼-diameter lift</a:t>
                    </a:r>
                    <a:endParaRPr lang="en-US"/>
                  </a:p>
                </c:rich>
              </c:tx>
              <c:spPr>
                <a:xfrm>
                  <a:off x="998653" y="475289"/>
                  <a:ext cx="840256" cy="263839"/>
                </a:xfrm>
                <a:solidFill>
                  <a:sysClr val="window" lastClr="FFFFFF"/>
                </a:solidFill>
                <a:ln w="9525" cap="flat" cmpd="sng" algn="ctr">
                  <a:solidFill>
                    <a:sysClr val="windowText" lastClr="000000">
                      <a:lumMod val="25000"/>
                      <a:lumOff val="75000"/>
                    </a:sysClr>
                  </a:solidFill>
                  <a:prstDash val="solid"/>
                  <a:round/>
                  <a:headEnd type="none" w="med" len="med"/>
                  <a:tailEnd type="none" w="med" len="med"/>
                  <a:extLst>
                    <a:ext uri="{C807C97D-BFC1-408E-A445-0C87EB9F89A2}">
                      <ask:lineSketchStyleProps xmlns:ask="http://schemas.microsoft.com/office/drawing/2018/sketchyshapes" sd="0">
                        <a:custGeom>
                          <a:avLst/>
                          <a:gdLst/>
                          <a:ahLst/>
                          <a:cxnLst/>
                          <a:rect l="0" t="0" r="0" b="0"/>
                          <a:pathLst/>
                        </a:custGeom>
                        <ask:type/>
                      </ask:lineSketchStyleProps>
                    </a:ext>
                  </a:extLst>
                </a:ln>
                <a:effectLst/>
              </c:spPr>
              <c:txPr>
                <a:bodyPr rot="0" spcFirstLastPara="1" vertOverflow="clip" horzOverflow="clip" vert="horz" wrap="square" lIns="38100" tIns="19050" rIns="38100" bIns="19050" anchor="ctr" anchorCtr="1">
                  <a:no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borderCallout2">
                      <a:avLst>
                        <a:gd name="adj1" fmla="val 44545"/>
                        <a:gd name="adj2" fmla="val 101749"/>
                        <a:gd name="adj3" fmla="val 44284"/>
                        <a:gd name="adj4" fmla="val 115036"/>
                        <a:gd name="adj5" fmla="val 147213"/>
                        <a:gd name="adj6" fmla="val 162328"/>
                      </a:avLst>
                    </a:prstGeom>
                    <a:noFill/>
                    <a:ln>
                      <a:noFill/>
                    </a:ln>
                  </c15:spPr>
                  <c15:layout>
                    <c:manualLayout>
                      <c:w val="0.18546916010498687"/>
                      <c:h val="9.3155438903470417E-2"/>
                    </c:manualLayout>
                  </c15:layout>
                  <c15:showDataLabelsRange val="0"/>
                </c:ext>
                <c:ext xmlns:c16="http://schemas.microsoft.com/office/drawing/2014/chart" uri="{C3380CC4-5D6E-409C-BE32-E72D297353CC}">
                  <c16:uniqueId val="{00000000-9245-4D59-BBE4-0D9E2B6B3737}"/>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numRef>
              <c:f>'Flow Test'!$D$30:$L$30</c:f>
              <c:numCache>
                <c:formatCode>General</c:formatCode>
                <c:ptCount val="9"/>
                <c:pt idx="0">
                  <c:v>1.75</c:v>
                </c:pt>
                <c:pt idx="1">
                  <c:v>3.5</c:v>
                </c:pt>
                <c:pt idx="2">
                  <c:v>5.25</c:v>
                </c:pt>
                <c:pt idx="3">
                  <c:v>7</c:v>
                </c:pt>
                <c:pt idx="4">
                  <c:v>8.75</c:v>
                </c:pt>
                <c:pt idx="5">
                  <c:v>10.5</c:v>
                </c:pt>
                <c:pt idx="6">
                  <c:v>12.25</c:v>
                </c:pt>
                <c:pt idx="7">
                  <c:v>14</c:v>
                </c:pt>
                <c:pt idx="8">
                  <c:v>15.2</c:v>
                </c:pt>
              </c:numCache>
            </c:numRef>
          </c:cat>
          <c:val>
            <c:numRef>
              <c:f>'Flow Test'!$D$38:$L$38</c:f>
              <c:numCache>
                <c:formatCode>General</c:formatCode>
                <c:ptCount val="9"/>
                <c:pt idx="0">
                  <c:v>0.153</c:v>
                </c:pt>
                <c:pt idx="1">
                  <c:v>0.29799999999999999</c:v>
                </c:pt>
                <c:pt idx="2">
                  <c:v>0.40799999999999997</c:v>
                </c:pt>
                <c:pt idx="3">
                  <c:v>0.51400000000000001</c:v>
                </c:pt>
                <c:pt idx="4">
                  <c:v>0.57299999999999995</c:v>
                </c:pt>
                <c:pt idx="5">
                  <c:v>0.62</c:v>
                </c:pt>
                <c:pt idx="6">
                  <c:v>0.61599999999999999</c:v>
                </c:pt>
                <c:pt idx="7">
                  <c:v>0.61599999999999999</c:v>
                </c:pt>
                <c:pt idx="8">
                  <c:v>0.624</c:v>
                </c:pt>
              </c:numCache>
            </c:numRef>
          </c:val>
          <c:smooth val="0"/>
          <c:extLst>
            <c:ext xmlns:c16="http://schemas.microsoft.com/office/drawing/2014/chart" uri="{C3380CC4-5D6E-409C-BE32-E72D297353CC}">
              <c16:uniqueId val="{00000001-9245-4D59-BBE4-0D9E2B6B3737}"/>
            </c:ext>
          </c:extLst>
        </c:ser>
        <c:dLbls>
          <c:showLegendKey val="0"/>
          <c:showVal val="0"/>
          <c:showCatName val="0"/>
          <c:showSerName val="0"/>
          <c:showPercent val="0"/>
          <c:showBubbleSize val="0"/>
        </c:dLbls>
        <c:smooth val="0"/>
        <c:axId val="124895680"/>
        <c:axId val="124895200"/>
      </c:lineChart>
      <c:catAx>
        <c:axId val="12489568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895200"/>
        <c:crosses val="autoZero"/>
        <c:auto val="1"/>
        <c:lblAlgn val="ctr"/>
        <c:lblOffset val="100"/>
        <c:noMultiLvlLbl val="0"/>
      </c:catAx>
      <c:valAx>
        <c:axId val="1248952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u="none" strike="noStrike" kern="1200" spc="0" baseline="0">
                    <a:solidFill>
                      <a:sysClr val="windowText" lastClr="000000">
                        <a:lumMod val="65000"/>
                        <a:lumOff val="35000"/>
                      </a:sysClr>
                    </a:solidFill>
                  </a:rPr>
                  <a:t>Coeficient of Flow (CF)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89568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Exhaust Coeficient of Flow (CF) vs Valve Lift</a:t>
            </a:r>
          </a:p>
        </c:rich>
      </c:tx>
      <c:overlay val="0"/>
      <c:spPr>
        <a:noFill/>
        <a:ln>
          <a:noFill/>
        </a:ln>
        <a:effectLst/>
      </c:spPr>
      <c:txPr>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'Flow Test'!$C$56</c:f>
              <c:strCache>
                <c:ptCount val="1"/>
                <c:pt idx="0">
                  <c:v>coeficient of flow (CF)</c:v>
                </c:pt>
              </c:strCache>
            </c:strRef>
          </c:tx>
          <c:spPr>
            <a:ln w="28575" cap="rnd">
              <a:solidFill>
                <a:srgbClr val="ED7D31"/>
              </a:solidFill>
              <a:round/>
            </a:ln>
            <a:effectLst/>
          </c:spPr>
          <c:marker>
            <c:symbol val="none"/>
          </c:marker>
          <c:dLbls>
            <c:dLbl>
              <c:idx val="4"/>
              <c:layout>
                <c:manualLayout>
                  <c:x val="-0.29098589238845146"/>
                  <c:y val="-8.3298155438903468E-2"/>
                </c:manualLayout>
              </c:layout>
              <c:tx>
                <c:rich>
                  <a:bodyPr rot="0" spcFirstLastPara="1" vertOverflow="clip" horzOverflow="clip" vert="horz" wrap="square" lIns="36576" tIns="18288" rIns="36576" bIns="18288" anchor="ctr" anchorCtr="1">
                    <a:spAutoFit/>
                  </a:bodyPr>
                  <a:lstStyle/>
                  <a:p>
                    <a:pPr>
                      <a:defRPr sz="900" b="0" i="0" u="none" strike="noStrike" kern="1200" baseline="0">
                        <a:solidFill>
                          <a:schemeClr val="dk1">
                            <a:lumMod val="65000"/>
                            <a:lumOff val="35000"/>
                          </a:schemeClr>
                        </a:solidFill>
                        <a:latin typeface="+mn-lt"/>
                        <a:ea typeface="+mn-ea"/>
                        <a:cs typeface="+mn-cs"/>
                      </a:defRPr>
                    </a:pPr>
                    <a:r>
                      <a:rPr lang="en-US" sz="900" b="0" i="0" u="none" strike="noStrike" baseline="0"/>
                      <a:t>¼-diameter lift</a:t>
                    </a:r>
                    <a:endParaRPr lang="en-US"/>
                  </a:p>
                </c:rich>
              </c:tx>
              <c:spPr>
                <a:xfrm>
                  <a:off x="909725" y="438528"/>
                  <a:ext cx="810765" cy="275161"/>
                </a:xfrm>
                <a:solidFill>
                  <a:sysClr val="window" lastClr="FFFFFF"/>
                </a:solidFill>
                <a:ln w="9525" cap="flat" cmpd="sng" algn="ctr">
                  <a:solidFill>
                    <a:sysClr val="windowText" lastClr="000000">
                      <a:lumMod val="25000"/>
                      <a:lumOff val="75000"/>
                    </a:sysClr>
                  </a:solidFill>
                  <a:prstDash val="solid"/>
                  <a:round/>
                  <a:headEnd type="none" w="med" len="med"/>
                  <a:tailEnd type="none" w="med" len="med"/>
                  <a:extLst>
                    <a:ext uri="{C807C97D-BFC1-408E-A445-0C87EB9F89A2}">
                      <ask:lineSketchStyleProps xmlns:ask="http://schemas.microsoft.com/office/drawing/2018/sketchyshapes" sd="0">
                        <a:custGeom>
                          <a:avLst/>
                          <a:gdLst/>
                          <a:ahLst/>
                          <a:cxnLst/>
                          <a:rect l="0" t="0" r="0" b="0"/>
                          <a:pathLst/>
                        </a:custGeom>
                        <ask:type/>
                      </ask:lineSketchStyleProps>
                    </a:ext>
                  </a:extLst>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borderCallout2">
                      <a:avLst>
                        <a:gd name="adj1" fmla="val 48301"/>
                        <a:gd name="adj2" fmla="val 103896"/>
                        <a:gd name="adj3" fmla="val 51115"/>
                        <a:gd name="adj4" fmla="val 118007"/>
                        <a:gd name="adj5" fmla="val 135740"/>
                        <a:gd name="adj6" fmla="val 153770"/>
                      </a:avLst>
                    </a:prstGeom>
                    <a:noFill/>
                    <a:ln>
                      <a:noFill/>
                    </a:ln>
                  </c15:spPr>
                  <c15:layout>
                    <c:manualLayout>
                      <c:w val="0.17919444444444441"/>
                      <c:h val="9.7152960046660811E-2"/>
                    </c:manualLayout>
                  </c15:layout>
                  <c15:showDataLabelsRange val="0"/>
                </c:ext>
                <c:ext xmlns:c16="http://schemas.microsoft.com/office/drawing/2014/chart" uri="{C3380CC4-5D6E-409C-BE32-E72D297353CC}">
                  <c16:uniqueId val="{00000000-8985-4B68-94EE-9EF0CD749167}"/>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borderCallout2">
                    <a:avLst/>
                  </a:prstGeom>
                  <a:noFill/>
                  <a:ln>
                    <a:noFill/>
                  </a:ln>
                </c15:spPr>
                <c15:showLeaderLines val="0"/>
              </c:ext>
            </c:extLst>
          </c:dLbls>
          <c:cat>
            <c:numRef>
              <c:f>'Flow Test'!$D$48:$M$48</c:f>
              <c:numCache>
                <c:formatCode>General</c:formatCode>
                <c:ptCount val="10"/>
                <c:pt idx="0">
                  <c:v>1.5</c:v>
                </c:pt>
                <c:pt idx="1">
                  <c:v>3</c:v>
                </c:pt>
                <c:pt idx="2">
                  <c:v>4.5</c:v>
                </c:pt>
                <c:pt idx="3">
                  <c:v>6</c:v>
                </c:pt>
                <c:pt idx="4">
                  <c:v>7.5</c:v>
                </c:pt>
                <c:pt idx="5">
                  <c:v>9</c:v>
                </c:pt>
                <c:pt idx="6">
                  <c:v>10.5</c:v>
                </c:pt>
                <c:pt idx="7">
                  <c:v>12</c:v>
                </c:pt>
                <c:pt idx="8">
                  <c:v>13.5</c:v>
                </c:pt>
                <c:pt idx="9">
                  <c:v>14.8</c:v>
                </c:pt>
              </c:numCache>
            </c:numRef>
          </c:cat>
          <c:val>
            <c:numRef>
              <c:f>'Flow Test'!$D$56:$M$56</c:f>
              <c:numCache>
                <c:formatCode>General</c:formatCode>
                <c:ptCount val="10"/>
                <c:pt idx="0">
                  <c:v>0.13600000000000001</c:v>
                </c:pt>
                <c:pt idx="1">
                  <c:v>0.30299999999999999</c:v>
                </c:pt>
                <c:pt idx="2">
                  <c:v>0.41099999999999998</c:v>
                </c:pt>
                <c:pt idx="3">
                  <c:v>0.47</c:v>
                </c:pt>
                <c:pt idx="4">
                  <c:v>0.50600000000000001</c:v>
                </c:pt>
                <c:pt idx="5">
                  <c:v>0.47799999999999998</c:v>
                </c:pt>
                <c:pt idx="6">
                  <c:v>0.498</c:v>
                </c:pt>
                <c:pt idx="7">
                  <c:v>0.50800000000000001</c:v>
                </c:pt>
                <c:pt idx="8">
                  <c:v>0.50800000000000001</c:v>
                </c:pt>
                <c:pt idx="9">
                  <c:v>0.50800000000000001</c:v>
                </c:pt>
              </c:numCache>
            </c:numRef>
          </c:val>
          <c:smooth val="0"/>
          <c:extLst>
            <c:ext xmlns:c16="http://schemas.microsoft.com/office/drawing/2014/chart" uri="{C3380CC4-5D6E-409C-BE32-E72D297353CC}">
              <c16:uniqueId val="{00000001-8985-4B68-94EE-9EF0CD749167}"/>
            </c:ext>
          </c:extLst>
        </c:ser>
        <c:dLbls>
          <c:showLegendKey val="0"/>
          <c:showVal val="0"/>
          <c:showCatName val="0"/>
          <c:showSerName val="0"/>
          <c:showPercent val="0"/>
          <c:showBubbleSize val="0"/>
        </c:dLbls>
        <c:smooth val="0"/>
        <c:axId val="124895680"/>
        <c:axId val="124895200"/>
      </c:lineChart>
      <c:catAx>
        <c:axId val="12489568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895200"/>
        <c:crosses val="autoZero"/>
        <c:auto val="1"/>
        <c:lblAlgn val="ctr"/>
        <c:lblOffset val="100"/>
        <c:noMultiLvlLbl val="0"/>
      </c:catAx>
      <c:valAx>
        <c:axId val="1248952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u="none" strike="noStrike" kern="1200" spc="0" baseline="0">
                    <a:solidFill>
                      <a:sysClr val="windowText" lastClr="000000">
                        <a:lumMod val="65000"/>
                        <a:lumOff val="35000"/>
                      </a:sysClr>
                    </a:solidFill>
                  </a:rPr>
                  <a:t>Coeficient of Flow (CF)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89568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Valve Flow Rate</a:t>
            </a:r>
            <a:r>
              <a:rPr lang="en-US" baseline="0"/>
              <a:t> vs Intake Valve Lift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'Flow Test'!$C$36</c:f>
              <c:strCache>
                <c:ptCount val="1"/>
                <c:pt idx="0">
                  <c:v>Test Flow (l/s) (7-8)</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'Flow Test'!$D$20:$M$20</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cat>
          <c:val>
            <c:numRef>
              <c:f>'Flow Test'!$D$36:$L$36</c:f>
              <c:numCache>
                <c:formatCode>General</c:formatCode>
                <c:ptCount val="9"/>
                <c:pt idx="0">
                  <c:v>29.050000000000004</c:v>
                </c:pt>
                <c:pt idx="1">
                  <c:v>56.457000000000008</c:v>
                </c:pt>
                <c:pt idx="2">
                  <c:v>77.391999999999996</c:v>
                </c:pt>
                <c:pt idx="3">
                  <c:v>97.430999999999983</c:v>
                </c:pt>
                <c:pt idx="4">
                  <c:v>108.48699999999999</c:v>
                </c:pt>
                <c:pt idx="5">
                  <c:v>117.46999999999998</c:v>
                </c:pt>
                <c:pt idx="6">
                  <c:v>116.77899999999998</c:v>
                </c:pt>
                <c:pt idx="7">
                  <c:v>116.77899999999998</c:v>
                </c:pt>
                <c:pt idx="8">
                  <c:v>118.16099999999999</c:v>
                </c:pt>
              </c:numCache>
            </c:numRef>
          </c:val>
          <c:smooth val="0"/>
          <c:extLst>
            <c:ext xmlns:c16="http://schemas.microsoft.com/office/drawing/2014/chart" uri="{C3380CC4-5D6E-409C-BE32-E72D297353CC}">
              <c16:uniqueId val="{00000000-F82D-41B3-8EF1-AE6F8980DB36}"/>
            </c:ext>
          </c:extLst>
        </c:ser>
        <c:ser>
          <c:idx val="1"/>
          <c:order val="1"/>
          <c:tx>
            <c:strRef>
              <c:f>'Flow Test'!$C$54</c:f>
              <c:strCache>
                <c:ptCount val="1"/>
                <c:pt idx="0">
                  <c:v>Test Flow (l/s) (7-8)</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'Flow Test'!$D$54:$M$54</c:f>
              <c:numCache>
                <c:formatCode>General</c:formatCode>
                <c:ptCount val="10"/>
                <c:pt idx="0">
                  <c:v>18.920999999999999</c:v>
                </c:pt>
                <c:pt idx="1">
                  <c:v>42.000000000000007</c:v>
                </c:pt>
                <c:pt idx="2">
                  <c:v>57</c:v>
                </c:pt>
                <c:pt idx="3">
                  <c:v>65.25</c:v>
                </c:pt>
                <c:pt idx="4">
                  <c:v>70.125</c:v>
                </c:pt>
                <c:pt idx="5">
                  <c:v>66.335999999999999</c:v>
                </c:pt>
                <c:pt idx="6">
                  <c:v>69.099999999999994</c:v>
                </c:pt>
                <c:pt idx="7">
                  <c:v>70.481999999999999</c:v>
                </c:pt>
                <c:pt idx="8">
                  <c:v>70.481999999999999</c:v>
                </c:pt>
                <c:pt idx="9">
                  <c:v>70.481999999999999</c:v>
                </c:pt>
              </c:numCache>
            </c:numRef>
          </c:val>
          <c:smooth val="0"/>
          <c:extLst>
            <c:ext xmlns:c16="http://schemas.microsoft.com/office/drawing/2014/chart" uri="{C3380CC4-5D6E-409C-BE32-E72D297353CC}">
              <c16:uniqueId val="{00000001-F82D-41B3-8EF1-AE6F8980DB36}"/>
            </c:ext>
          </c:extLst>
        </c:ser>
        <c:dLbls>
          <c:showLegendKey val="0"/>
          <c:showVal val="0"/>
          <c:showCatName val="0"/>
          <c:showSerName val="0"/>
          <c:showPercent val="0"/>
          <c:showBubbleSize val="0"/>
        </c:dLbls>
        <c:marker val="1"/>
        <c:smooth val="0"/>
        <c:axId val="124964320"/>
        <c:axId val="124964800"/>
      </c:lineChart>
      <c:catAx>
        <c:axId val="1249643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64800"/>
        <c:crosses val="autoZero"/>
        <c:auto val="1"/>
        <c:lblAlgn val="ctr"/>
        <c:lblOffset val="100"/>
        <c:noMultiLvlLbl val="0"/>
      </c:catAx>
      <c:valAx>
        <c:axId val="1249648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Flow Rate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6432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Valve Flow Rate (l/s/sq cm) vs Valve Lift</a:t>
            </a:r>
            <a:endParaRPr lang="en-US" sz="180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'Flow Test'!$C$37</c:f>
              <c:strCache>
                <c:ptCount val="1"/>
                <c:pt idx="0">
                  <c:v>Test Flow (l/s/sq cm)</c:v>
                </c:pt>
              </c:strCache>
            </c:strRef>
          </c:tx>
          <c:spPr>
            <a:ln w="28575" cap="rnd">
              <a:solidFill>
                <a:schemeClr val="accent1"/>
              </a:solidFill>
              <a:round/>
            </a:ln>
            <a:effectLst/>
          </c:spPr>
          <c:marker>
            <c:symbol val="none"/>
          </c:marker>
          <c:cat>
            <c:numRef>
              <c:f>'Flow Test'!$D$20:$M$20</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cat>
          <c:val>
            <c:numRef>
              <c:f>'Flow Test'!$D$37:$L$37</c:f>
              <c:numCache>
                <c:formatCode>General</c:formatCode>
                <c:ptCount val="9"/>
                <c:pt idx="0">
                  <c:v>1.547682472029835</c:v>
                </c:pt>
                <c:pt idx="1">
                  <c:v>3.0078316462440067</c:v>
                </c:pt>
                <c:pt idx="2">
                  <c:v>4.1231752797016519</c:v>
                </c:pt>
                <c:pt idx="3">
                  <c:v>5.1907831646244</c:v>
                </c:pt>
                <c:pt idx="4">
                  <c:v>5.7798082045817791</c:v>
                </c:pt>
                <c:pt idx="5">
                  <c:v>6.2583910495471491</c:v>
                </c:pt>
                <c:pt idx="6">
                  <c:v>6.221576984549813</c:v>
                </c:pt>
                <c:pt idx="7">
                  <c:v>6.221576984549813</c:v>
                </c:pt>
                <c:pt idx="8">
                  <c:v>6.2952051145444852</c:v>
                </c:pt>
              </c:numCache>
            </c:numRef>
          </c:val>
          <c:smooth val="0"/>
          <c:extLst>
            <c:ext xmlns:c16="http://schemas.microsoft.com/office/drawing/2014/chart" uri="{C3380CC4-5D6E-409C-BE32-E72D297353CC}">
              <c16:uniqueId val="{00000000-0351-4BC7-9206-AFEBA0A812F1}"/>
            </c:ext>
          </c:extLst>
        </c:ser>
        <c:ser>
          <c:idx val="1"/>
          <c:order val="1"/>
          <c:tx>
            <c:strRef>
              <c:f>'Flow Test'!$C$55</c:f>
              <c:strCache>
                <c:ptCount val="1"/>
                <c:pt idx="0">
                  <c:v>Test Flow (l/s/sq cm)</c:v>
                </c:pt>
              </c:strCache>
            </c:strRef>
          </c:tx>
          <c:spPr>
            <a:ln w="28575" cap="rnd">
              <a:solidFill>
                <a:schemeClr val="accent2"/>
              </a:solidFill>
              <a:round/>
            </a:ln>
            <a:effectLst/>
          </c:spPr>
          <c:marker>
            <c:symbol val="none"/>
          </c:marker>
          <c:val>
            <c:numRef>
              <c:f>'Flow Test'!$D$55:$M$55</c:f>
              <c:numCache>
                <c:formatCode>General</c:formatCode>
                <c:ptCount val="10"/>
                <c:pt idx="0">
                  <c:v>1.3770742358078603</c:v>
                </c:pt>
                <c:pt idx="1">
                  <c:v>3.0567685589519655</c:v>
                </c:pt>
                <c:pt idx="2">
                  <c:v>4.1484716157205241</c:v>
                </c:pt>
                <c:pt idx="3">
                  <c:v>4.748908296943231</c:v>
                </c:pt>
                <c:pt idx="4">
                  <c:v>5.1037117903930129</c:v>
                </c:pt>
                <c:pt idx="5">
                  <c:v>4.8279475982532754</c:v>
                </c:pt>
                <c:pt idx="6">
                  <c:v>5.0291120815138282</c:v>
                </c:pt>
                <c:pt idx="7">
                  <c:v>5.129694323144105</c:v>
                </c:pt>
                <c:pt idx="8">
                  <c:v>5.129694323144105</c:v>
                </c:pt>
                <c:pt idx="9">
                  <c:v>5.129694323144105</c:v>
                </c:pt>
              </c:numCache>
            </c:numRef>
          </c:val>
          <c:smooth val="0"/>
          <c:extLst>
            <c:ext xmlns:c16="http://schemas.microsoft.com/office/drawing/2014/chart" uri="{C3380CC4-5D6E-409C-BE32-E72D297353CC}">
              <c16:uniqueId val="{00000001-0351-4BC7-9206-AFEBA0A812F1}"/>
            </c:ext>
          </c:extLst>
        </c:ser>
        <c:dLbls>
          <c:showLegendKey val="0"/>
          <c:showVal val="0"/>
          <c:showCatName val="0"/>
          <c:showSerName val="0"/>
          <c:showPercent val="0"/>
          <c:showBubbleSize val="0"/>
        </c:dLbls>
        <c:smooth val="0"/>
        <c:axId val="124901440"/>
        <c:axId val="124901920"/>
      </c:lineChart>
      <c:catAx>
        <c:axId val="124901440"/>
        <c:scaling>
          <c:orientation val="minMax"/>
        </c:scaling>
        <c:delete val="0"/>
        <c:axPos val="b"/>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r>
                  <a:rPr lang="en-GB" sz="1000" b="0" i="0" u="none" strike="noStrike" kern="1200" baseline="0">
                    <a:solidFill>
                      <a:sysClr val="windowText" lastClr="000000">
                        <a:lumMod val="65000"/>
                        <a:lumOff val="35000"/>
                      </a:sysClr>
                    </a:solidFill>
                  </a:rPr>
                  <a:t>Valve Lift (mm)</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01920"/>
        <c:crosses val="autoZero"/>
        <c:auto val="1"/>
        <c:lblAlgn val="ctr"/>
        <c:lblOffset val="100"/>
        <c:noMultiLvlLbl val="0"/>
      </c:catAx>
      <c:valAx>
        <c:axId val="1249019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Flow Rate (L/s/sq cm)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0144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Coeficient of Flow (CF)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'Flow Test'!$C$38</c:f>
              <c:strCache>
                <c:ptCount val="1"/>
                <c:pt idx="0">
                  <c:v>coeficient of flow (CF)</c:v>
                </c:pt>
              </c:strCache>
            </c:strRef>
          </c:tx>
          <c:spPr>
            <a:ln w="28575" cap="rnd">
              <a:solidFill>
                <a:schemeClr val="accent1"/>
              </a:solidFill>
              <a:round/>
            </a:ln>
            <a:effectLst/>
          </c:spPr>
          <c:marker>
            <c:symbol val="none"/>
          </c:marker>
          <c:dLbls>
            <c:dLbl>
              <c:idx val="4"/>
              <c:layout>
                <c:manualLayout>
                  <c:x val="-0.31634580052493438"/>
                  <c:y val="-9.0559200933216705E-2"/>
                </c:manualLayout>
              </c:layout>
              <c:tx>
                <c:rich>
                  <a:bodyPr rot="0" spcFirstLastPara="1" vertOverflow="clip" horzOverflow="clip" vert="horz" wrap="square" lIns="38100" tIns="19050" rIns="38100" bIns="19050" anchor="ctr" anchorCtr="1">
                    <a:noAutofit/>
                  </a:bodyPr>
                  <a:lstStyle/>
                  <a:p>
                    <a:pPr>
                      <a:defRPr sz="900" b="0" i="0" u="none" strike="noStrike" kern="1200" baseline="0">
                        <a:solidFill>
                          <a:schemeClr val="dk1">
                            <a:lumMod val="65000"/>
                            <a:lumOff val="35000"/>
                          </a:schemeClr>
                        </a:solidFill>
                        <a:latin typeface="+mn-lt"/>
                        <a:ea typeface="+mn-ea"/>
                        <a:cs typeface="+mn-cs"/>
                      </a:defRPr>
                    </a:pPr>
                    <a:r>
                      <a:rPr lang="en-US" sz="900" b="0" i="0" u="none" strike="noStrike" baseline="0"/>
                      <a:t>¼-diameter lift</a:t>
                    </a:r>
                    <a:endParaRPr lang="en-US"/>
                  </a:p>
                </c:rich>
              </c:tx>
              <c:spPr>
                <a:xfrm>
                  <a:off x="998653" y="475289"/>
                  <a:ext cx="840256" cy="263839"/>
                </a:xfrm>
                <a:solidFill>
                  <a:sysClr val="window" lastClr="FFFFFF"/>
                </a:solidFill>
                <a:ln w="9525" cap="flat" cmpd="sng" algn="ctr">
                  <a:solidFill>
                    <a:sysClr val="windowText" lastClr="000000">
                      <a:lumMod val="25000"/>
                      <a:lumOff val="75000"/>
                    </a:sysClr>
                  </a:solidFill>
                  <a:prstDash val="solid"/>
                  <a:round/>
                  <a:headEnd type="none" w="med" len="med"/>
                  <a:tailEnd type="none" w="med" len="med"/>
                  <a:extLst>
                    <a:ext uri="{C807C97D-BFC1-408E-A445-0C87EB9F89A2}">
                      <ask:lineSketchStyleProps xmlns:ask="http://schemas.microsoft.com/office/drawing/2018/sketchyshapes" sd="0">
                        <a:custGeom>
                          <a:avLst/>
                          <a:gdLst/>
                          <a:ahLst/>
                          <a:cxnLst/>
                          <a:rect l="0" t="0" r="0" b="0"/>
                          <a:pathLst/>
                        </a:custGeom>
                        <ask:type/>
                      </ask:lineSketchStyleProps>
                    </a:ext>
                  </a:extLst>
                </a:ln>
                <a:effectLst/>
              </c:spPr>
              <c:txPr>
                <a:bodyPr rot="0" spcFirstLastPara="1" vertOverflow="clip" horzOverflow="clip" vert="horz" wrap="square" lIns="38100" tIns="19050" rIns="38100" bIns="19050" anchor="ctr" anchorCtr="1">
                  <a:no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borderCallout2">
                      <a:avLst>
                        <a:gd name="adj1" fmla="val 44545"/>
                        <a:gd name="adj2" fmla="val 101749"/>
                        <a:gd name="adj3" fmla="val 44284"/>
                        <a:gd name="adj4" fmla="val 115036"/>
                        <a:gd name="adj5" fmla="val 147213"/>
                        <a:gd name="adj6" fmla="val 162328"/>
                      </a:avLst>
                    </a:prstGeom>
                    <a:noFill/>
                    <a:ln>
                      <a:noFill/>
                    </a:ln>
                  </c15:spPr>
                  <c15:layout>
                    <c:manualLayout>
                      <c:w val="0.18546916010498687"/>
                      <c:h val="9.3155438903470417E-2"/>
                    </c:manualLayout>
                  </c15:layout>
                  <c15:showDataLabelsRange val="0"/>
                </c:ext>
                <c:ext xmlns:c16="http://schemas.microsoft.com/office/drawing/2014/chart" uri="{C3380CC4-5D6E-409C-BE32-E72D297353CC}">
                  <c16:uniqueId val="{00000000-9EC2-4792-9822-F259D66172E2}"/>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numRef>
              <c:f>'Flow Test'!$D$30:$L$30</c:f>
              <c:numCache>
                <c:formatCode>General</c:formatCode>
                <c:ptCount val="9"/>
                <c:pt idx="0">
                  <c:v>1.75</c:v>
                </c:pt>
                <c:pt idx="1">
                  <c:v>3.5</c:v>
                </c:pt>
                <c:pt idx="2">
                  <c:v>5.25</c:v>
                </c:pt>
                <c:pt idx="3">
                  <c:v>7</c:v>
                </c:pt>
                <c:pt idx="4">
                  <c:v>8.75</c:v>
                </c:pt>
                <c:pt idx="5">
                  <c:v>10.5</c:v>
                </c:pt>
                <c:pt idx="6">
                  <c:v>12.25</c:v>
                </c:pt>
                <c:pt idx="7">
                  <c:v>14</c:v>
                </c:pt>
                <c:pt idx="8">
                  <c:v>15.2</c:v>
                </c:pt>
              </c:numCache>
            </c:numRef>
          </c:cat>
          <c:val>
            <c:numRef>
              <c:f>'Flow Test'!$D$38:$L$38</c:f>
              <c:numCache>
                <c:formatCode>General</c:formatCode>
                <c:ptCount val="9"/>
                <c:pt idx="0">
                  <c:v>0.153</c:v>
                </c:pt>
                <c:pt idx="1">
                  <c:v>0.29799999999999999</c:v>
                </c:pt>
                <c:pt idx="2">
                  <c:v>0.40799999999999997</c:v>
                </c:pt>
                <c:pt idx="3">
                  <c:v>0.51400000000000001</c:v>
                </c:pt>
                <c:pt idx="4">
                  <c:v>0.57299999999999995</c:v>
                </c:pt>
                <c:pt idx="5">
                  <c:v>0.62</c:v>
                </c:pt>
                <c:pt idx="6">
                  <c:v>0.61599999999999999</c:v>
                </c:pt>
                <c:pt idx="7">
                  <c:v>0.61599999999999999</c:v>
                </c:pt>
                <c:pt idx="8">
                  <c:v>0.624</c:v>
                </c:pt>
              </c:numCache>
            </c:numRef>
          </c:val>
          <c:smooth val="0"/>
          <c:extLst>
            <c:ext xmlns:c16="http://schemas.microsoft.com/office/drawing/2014/chart" uri="{C3380CC4-5D6E-409C-BE32-E72D297353CC}">
              <c16:uniqueId val="{00000001-9EC2-4792-9822-F259D66172E2}"/>
            </c:ext>
          </c:extLst>
        </c:ser>
        <c:ser>
          <c:idx val="1"/>
          <c:order val="1"/>
          <c:tx>
            <c:strRef>
              <c:f>'Flow Test'!$C$56</c:f>
              <c:strCache>
                <c:ptCount val="1"/>
                <c:pt idx="0">
                  <c:v>coeficient of flow (CF)</c:v>
                </c:pt>
              </c:strCache>
            </c:strRef>
          </c:tx>
          <c:spPr>
            <a:ln w="28575" cap="rnd">
              <a:solidFill>
                <a:schemeClr val="accent2"/>
              </a:solidFill>
              <a:round/>
            </a:ln>
            <a:effectLst/>
          </c:spPr>
          <c:marker>
            <c:symbol val="none"/>
          </c:marker>
          <c:dLbls>
            <c:dLbl>
              <c:idx val="4"/>
              <c:layout>
                <c:manualLayout>
                  <c:x val="5.373824891520837E-2"/>
                  <c:y val="0.15049774404297322"/>
                </c:manualLayout>
              </c:layout>
              <c:tx>
                <c:rich>
                  <a:bodyPr rot="0" spcFirstLastPara="1" vertOverflow="clip" horzOverflow="clip" vert="horz" wrap="square" lIns="36576" tIns="18288" rIns="36576" bIns="18288" anchor="ctr" anchorCtr="1">
                    <a:spAutoFit/>
                  </a:bodyPr>
                  <a:lstStyle/>
                  <a:p>
                    <a:pPr>
                      <a:defRPr sz="900" b="0" i="0" u="none" strike="noStrike" kern="1200" baseline="0">
                        <a:solidFill>
                          <a:schemeClr val="dk1">
                            <a:lumMod val="65000"/>
                            <a:lumOff val="35000"/>
                          </a:schemeClr>
                        </a:solidFill>
                        <a:latin typeface="+mn-lt"/>
                        <a:ea typeface="+mn-ea"/>
                        <a:cs typeface="+mn-cs"/>
                      </a:defRPr>
                    </a:pPr>
                    <a:r>
                      <a:rPr lang="en-US" sz="900" b="0" i="0" u="none" strike="noStrike" kern="1200" baseline="0">
                        <a:solidFill>
                          <a:sysClr val="windowText" lastClr="000000">
                            <a:lumMod val="65000"/>
                            <a:lumOff val="35000"/>
                          </a:sysClr>
                        </a:solidFill>
                      </a:rPr>
                      <a:t>¼-diameter lift</a:t>
                    </a:r>
                  </a:p>
                </c:rich>
              </c:tx>
              <c:spPr>
                <a:solidFill>
                  <a:sysClr val="window" lastClr="FFFFFF"/>
                </a:solidFill>
                <a:ln w="9525" cap="flat" cmpd="sng" algn="ctr">
                  <a:solidFill>
                    <a:sysClr val="windowText" lastClr="000000">
                      <a:lumMod val="25000"/>
                      <a:lumOff val="75000"/>
                    </a:sysClr>
                  </a:solidFill>
                  <a:prstDash val="solid"/>
                  <a:round/>
                  <a:headEnd type="none" w="med" len="med"/>
                  <a:tailEnd type="none" w="med" len="med"/>
                  <a:extLst>
                    <a:ext uri="{C807C97D-BFC1-408E-A445-0C87EB9F89A2}">
                      <ask:lineSketchStyleProps xmlns:ask="http://schemas.microsoft.com/office/drawing/2018/sketchyshapes" sd="0">
                        <a:custGeom>
                          <a:avLst/>
                          <a:gdLst/>
                          <a:ahLst/>
                          <a:cxnLst/>
                          <a:rect l="0" t="0" r="0" b="0"/>
                          <a:pathLst/>
                        </a:custGeom>
                        <ask:type/>
                      </ask:lineSketchStyleProps>
                    </a:ext>
                  </a:extLst>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borderCallout2">
                      <a:avLst>
                        <a:gd name="adj1" fmla="val 51971"/>
                        <a:gd name="adj2" fmla="val -1245"/>
                        <a:gd name="adj3" fmla="val 49204"/>
                        <a:gd name="adj4" fmla="val -16023"/>
                        <a:gd name="adj5" fmla="val -185001"/>
                        <a:gd name="adj6" fmla="val -41132"/>
                      </a:avLst>
                    </a:prstGeom>
                    <a:noFill/>
                    <a:ln>
                      <a:noFill/>
                    </a:ln>
                  </c15:spPr>
                  <c15:showDataLabelsRange val="0"/>
                </c:ext>
                <c:ext xmlns:c16="http://schemas.microsoft.com/office/drawing/2014/chart" uri="{C3380CC4-5D6E-409C-BE32-E72D297353CC}">
                  <c16:uniqueId val="{00000002-9EC2-4792-9822-F259D66172E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howLeaderLines val="0"/>
              </c:ext>
            </c:extLst>
          </c:dLbls>
          <c:val>
            <c:numRef>
              <c:f>'Flow Test'!$D$56:$M$56</c:f>
              <c:numCache>
                <c:formatCode>General</c:formatCode>
                <c:ptCount val="10"/>
                <c:pt idx="0">
                  <c:v>0.13600000000000001</c:v>
                </c:pt>
                <c:pt idx="1">
                  <c:v>0.30299999999999999</c:v>
                </c:pt>
                <c:pt idx="2">
                  <c:v>0.41099999999999998</c:v>
                </c:pt>
                <c:pt idx="3">
                  <c:v>0.47</c:v>
                </c:pt>
                <c:pt idx="4">
                  <c:v>0.50600000000000001</c:v>
                </c:pt>
                <c:pt idx="5">
                  <c:v>0.47799999999999998</c:v>
                </c:pt>
                <c:pt idx="6">
                  <c:v>0.498</c:v>
                </c:pt>
                <c:pt idx="7">
                  <c:v>0.50800000000000001</c:v>
                </c:pt>
                <c:pt idx="8">
                  <c:v>0.50800000000000001</c:v>
                </c:pt>
                <c:pt idx="9">
                  <c:v>0.50800000000000001</c:v>
                </c:pt>
              </c:numCache>
            </c:numRef>
          </c:val>
          <c:smooth val="0"/>
          <c:extLst>
            <c:ext xmlns:c16="http://schemas.microsoft.com/office/drawing/2014/chart" uri="{C3380CC4-5D6E-409C-BE32-E72D297353CC}">
              <c16:uniqueId val="{00000003-9EC2-4792-9822-F259D66172E2}"/>
            </c:ext>
          </c:extLst>
        </c:ser>
        <c:dLbls>
          <c:showLegendKey val="0"/>
          <c:showVal val="0"/>
          <c:showCatName val="0"/>
          <c:showSerName val="0"/>
          <c:showPercent val="0"/>
          <c:showBubbleSize val="0"/>
        </c:dLbls>
        <c:smooth val="0"/>
        <c:axId val="124895680"/>
        <c:axId val="124895200"/>
      </c:lineChart>
      <c:catAx>
        <c:axId val="12489568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895200"/>
        <c:crosses val="autoZero"/>
        <c:auto val="1"/>
        <c:lblAlgn val="ctr"/>
        <c:lblOffset val="100"/>
        <c:noMultiLvlLbl val="0"/>
      </c:catAx>
      <c:valAx>
        <c:axId val="1248952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u="none" strike="noStrike" kern="1200" spc="0" baseline="0">
                    <a:solidFill>
                      <a:sysClr val="windowText" lastClr="000000">
                        <a:lumMod val="65000"/>
                        <a:lumOff val="35000"/>
                      </a:sysClr>
                    </a:solidFill>
                  </a:rPr>
                  <a:t>Coeficient of Flow (CF)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89568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CF from Lift Intake vs Crank Angle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'CF from crank and lift'!$J$1</c:f>
              <c:strCache>
                <c:ptCount val="1"/>
                <c:pt idx="0">
                  <c:v>CF from lift (intake)</c:v>
                </c:pt>
              </c:strCache>
            </c:strRef>
          </c:tx>
          <c:spPr>
            <a:ln w="28575" cap="rnd">
              <a:solidFill>
                <a:schemeClr val="accent1"/>
              </a:solidFill>
              <a:round/>
            </a:ln>
            <a:effectLst/>
          </c:spPr>
          <c:marker>
            <c:symbol val="none"/>
          </c:marker>
          <c:val>
            <c:numRef>
              <c:f>'CF from crank and lift'!$J$2:$J$722</c:f>
              <c:numCache>
                <c:formatCode>General</c:formatCode>
                <c:ptCount val="721"/>
                <c:pt idx="0">
                  <c:v>0.20549556863511179</c:v>
                </c:pt>
                <c:pt idx="1">
                  <c:v>0.20549556863511179</c:v>
                </c:pt>
                <c:pt idx="2">
                  <c:v>0.20549556863511179</c:v>
                </c:pt>
                <c:pt idx="3">
                  <c:v>0.20549556863511179</c:v>
                </c:pt>
                <c:pt idx="4">
                  <c:v>0.20549556863511179</c:v>
                </c:pt>
                <c:pt idx="5">
                  <c:v>0.20549556863511179</c:v>
                </c:pt>
                <c:pt idx="6">
                  <c:v>0.20549556863511179</c:v>
                </c:pt>
                <c:pt idx="7">
                  <c:v>0.20549556863511179</c:v>
                </c:pt>
                <c:pt idx="8">
                  <c:v>0.20549556863511179</c:v>
                </c:pt>
                <c:pt idx="9">
                  <c:v>0.20549556863511179</c:v>
                </c:pt>
                <c:pt idx="10">
                  <c:v>0.20549556863511179</c:v>
                </c:pt>
                <c:pt idx="11">
                  <c:v>0.20549556863511179</c:v>
                </c:pt>
                <c:pt idx="12">
                  <c:v>0.20549556863511179</c:v>
                </c:pt>
                <c:pt idx="13">
                  <c:v>0.20549556863511179</c:v>
                </c:pt>
                <c:pt idx="14">
                  <c:v>0.20549556863511179</c:v>
                </c:pt>
                <c:pt idx="15">
                  <c:v>0.20549556863511179</c:v>
                </c:pt>
                <c:pt idx="16">
                  <c:v>0.20549556863511179</c:v>
                </c:pt>
                <c:pt idx="17">
                  <c:v>0.20549556863511179</c:v>
                </c:pt>
                <c:pt idx="18">
                  <c:v>0.20549556863511179</c:v>
                </c:pt>
                <c:pt idx="19">
                  <c:v>0.20549556863511179</c:v>
                </c:pt>
                <c:pt idx="20">
                  <c:v>0.20549556863511179</c:v>
                </c:pt>
                <c:pt idx="21">
                  <c:v>0.20582491697492539</c:v>
                </c:pt>
                <c:pt idx="22">
                  <c:v>0.20615426531473896</c:v>
                </c:pt>
                <c:pt idx="23">
                  <c:v>0.20648361365455256</c:v>
                </c:pt>
                <c:pt idx="24">
                  <c:v>0.20681296199436616</c:v>
                </c:pt>
                <c:pt idx="25">
                  <c:v>0.20747165867399336</c:v>
                </c:pt>
                <c:pt idx="26">
                  <c:v>0.20813035535362054</c:v>
                </c:pt>
                <c:pt idx="27">
                  <c:v>0.20845970369343414</c:v>
                </c:pt>
                <c:pt idx="28">
                  <c:v>0.20911840037306134</c:v>
                </c:pt>
                <c:pt idx="29">
                  <c:v>0.20977709705268852</c:v>
                </c:pt>
                <c:pt idx="30">
                  <c:v>0.21010644539250212</c:v>
                </c:pt>
                <c:pt idx="31">
                  <c:v>0.21076514207212932</c:v>
                </c:pt>
                <c:pt idx="32">
                  <c:v>0.21142383875175649</c:v>
                </c:pt>
                <c:pt idx="33">
                  <c:v>0.21175318709157009</c:v>
                </c:pt>
                <c:pt idx="34">
                  <c:v>0.2124118837711973</c:v>
                </c:pt>
                <c:pt idx="35">
                  <c:v>0.21307058045082447</c:v>
                </c:pt>
                <c:pt idx="36">
                  <c:v>0.21372927713045167</c:v>
                </c:pt>
                <c:pt idx="37">
                  <c:v>0.21405862547026527</c:v>
                </c:pt>
                <c:pt idx="38">
                  <c:v>0.21471732214989245</c:v>
                </c:pt>
                <c:pt idx="39">
                  <c:v>0.21504667048970605</c:v>
                </c:pt>
                <c:pt idx="40">
                  <c:v>0.21570536716933322</c:v>
                </c:pt>
                <c:pt idx="41">
                  <c:v>0.21636406384896043</c:v>
                </c:pt>
                <c:pt idx="42">
                  <c:v>0.21702276052858763</c:v>
                </c:pt>
                <c:pt idx="43">
                  <c:v>0.2176814572082148</c:v>
                </c:pt>
                <c:pt idx="44">
                  <c:v>0.218340153887842</c:v>
                </c:pt>
                <c:pt idx="45">
                  <c:v>0.21932819890728278</c:v>
                </c:pt>
                <c:pt idx="46">
                  <c:v>0.22064559226653715</c:v>
                </c:pt>
                <c:pt idx="47">
                  <c:v>0.22163363728597796</c:v>
                </c:pt>
                <c:pt idx="48">
                  <c:v>0.22328037898504594</c:v>
                </c:pt>
                <c:pt idx="49">
                  <c:v>0.22459777234430031</c:v>
                </c:pt>
                <c:pt idx="50">
                  <c:v>0.22657386238318189</c:v>
                </c:pt>
                <c:pt idx="51">
                  <c:v>0.22854995242206344</c:v>
                </c:pt>
                <c:pt idx="52">
                  <c:v>0.23019669412113142</c:v>
                </c:pt>
                <c:pt idx="53">
                  <c:v>0.2325021324998266</c:v>
                </c:pt>
                <c:pt idx="54">
                  <c:v>0.23513691921833535</c:v>
                </c:pt>
                <c:pt idx="55">
                  <c:v>0.23777170593684413</c:v>
                </c:pt>
                <c:pt idx="56">
                  <c:v>0.24007714431553928</c:v>
                </c:pt>
                <c:pt idx="57">
                  <c:v>0.24304127937386164</c:v>
                </c:pt>
                <c:pt idx="58">
                  <c:v>0.24600541443218399</c:v>
                </c:pt>
                <c:pt idx="59">
                  <c:v>0.24929889783031994</c:v>
                </c:pt>
                <c:pt idx="60">
                  <c:v>0.25292172956826953</c:v>
                </c:pt>
                <c:pt idx="61">
                  <c:v>0.25654456130621905</c:v>
                </c:pt>
                <c:pt idx="62">
                  <c:v>0.26016739304416858</c:v>
                </c:pt>
                <c:pt idx="63">
                  <c:v>0.26444892146174537</c:v>
                </c:pt>
                <c:pt idx="64">
                  <c:v>0.2680717531996949</c:v>
                </c:pt>
                <c:pt idx="65">
                  <c:v>0.27301197829689883</c:v>
                </c:pt>
                <c:pt idx="66">
                  <c:v>0.27762285505428919</c:v>
                </c:pt>
                <c:pt idx="67">
                  <c:v>0.28157503513205229</c:v>
                </c:pt>
                <c:pt idx="68">
                  <c:v>0.28750330524869705</c:v>
                </c:pt>
                <c:pt idx="69">
                  <c:v>0.29310222702552813</c:v>
                </c:pt>
                <c:pt idx="70">
                  <c:v>0.29771310378291849</c:v>
                </c:pt>
                <c:pt idx="71">
                  <c:v>0.30397072223937677</c:v>
                </c:pt>
                <c:pt idx="72">
                  <c:v>0.3102283406958351</c:v>
                </c:pt>
                <c:pt idx="73">
                  <c:v>0.31648595915229338</c:v>
                </c:pt>
                <c:pt idx="74">
                  <c:v>0.32241422926893815</c:v>
                </c:pt>
                <c:pt idx="75">
                  <c:v>0.32933054440502363</c:v>
                </c:pt>
                <c:pt idx="76">
                  <c:v>0.33756425290036352</c:v>
                </c:pt>
                <c:pt idx="77">
                  <c:v>0.34382187135682185</c:v>
                </c:pt>
                <c:pt idx="78">
                  <c:v>0.35073818649290733</c:v>
                </c:pt>
                <c:pt idx="79">
                  <c:v>0.35897189498824722</c:v>
                </c:pt>
                <c:pt idx="80">
                  <c:v>0.36687625514377353</c:v>
                </c:pt>
                <c:pt idx="81">
                  <c:v>0.37642735699836777</c:v>
                </c:pt>
                <c:pt idx="82">
                  <c:v>0.38103823375575807</c:v>
                </c:pt>
                <c:pt idx="83">
                  <c:v>0.39355347066867469</c:v>
                </c:pt>
                <c:pt idx="84">
                  <c:v>0.40277522418345535</c:v>
                </c:pt>
                <c:pt idx="85">
                  <c:v>0.41166762935842244</c:v>
                </c:pt>
                <c:pt idx="86">
                  <c:v>0.42154807955283036</c:v>
                </c:pt>
                <c:pt idx="87">
                  <c:v>0.43208722642686537</c:v>
                </c:pt>
                <c:pt idx="88">
                  <c:v>0.44065028326201883</c:v>
                </c:pt>
                <c:pt idx="89">
                  <c:v>0.45053073345642669</c:v>
                </c:pt>
                <c:pt idx="90">
                  <c:v>0.46074053199064813</c:v>
                </c:pt>
                <c:pt idx="91">
                  <c:v>0.46897424048598801</c:v>
                </c:pt>
                <c:pt idx="92">
                  <c:v>0.47819599400076868</c:v>
                </c:pt>
                <c:pt idx="93">
                  <c:v>0.48610035415629499</c:v>
                </c:pt>
                <c:pt idx="94">
                  <c:v>0.49235797261275333</c:v>
                </c:pt>
                <c:pt idx="95">
                  <c:v>0.4972981977099572</c:v>
                </c:pt>
                <c:pt idx="96">
                  <c:v>0.49960363608865238</c:v>
                </c:pt>
                <c:pt idx="97">
                  <c:v>0.50125037778772041</c:v>
                </c:pt>
                <c:pt idx="98">
                  <c:v>0.50157972612753399</c:v>
                </c:pt>
                <c:pt idx="99">
                  <c:v>0.50059168110809327</c:v>
                </c:pt>
                <c:pt idx="100">
                  <c:v>0.49762754604977083</c:v>
                </c:pt>
                <c:pt idx="101">
                  <c:v>0.49235797261275333</c:v>
                </c:pt>
                <c:pt idx="102">
                  <c:v>0.48478296079704064</c:v>
                </c:pt>
                <c:pt idx="103">
                  <c:v>0.4772079489813279</c:v>
                </c:pt>
                <c:pt idx="104">
                  <c:v>0.46798619546654724</c:v>
                </c:pt>
                <c:pt idx="105">
                  <c:v>0.458435093611953</c:v>
                </c:pt>
                <c:pt idx="106">
                  <c:v>0.44756659839810431</c:v>
                </c:pt>
                <c:pt idx="107">
                  <c:v>0.43768614820369645</c:v>
                </c:pt>
                <c:pt idx="108">
                  <c:v>0.42714700132966144</c:v>
                </c:pt>
                <c:pt idx="109">
                  <c:v>0.41759589947506714</c:v>
                </c:pt>
                <c:pt idx="110">
                  <c:v>0.40639805592140493</c:v>
                </c:pt>
                <c:pt idx="111">
                  <c:v>0.39783499908625142</c:v>
                </c:pt>
                <c:pt idx="112">
                  <c:v>0.38630780719277558</c:v>
                </c:pt>
                <c:pt idx="113">
                  <c:v>0.37642735699836777</c:v>
                </c:pt>
                <c:pt idx="114">
                  <c:v>0.36687625514377353</c:v>
                </c:pt>
                <c:pt idx="115">
                  <c:v>0.35864254664843365</c:v>
                </c:pt>
                <c:pt idx="116">
                  <c:v>0.35007948981328013</c:v>
                </c:pt>
                <c:pt idx="117">
                  <c:v>0.34184578131794024</c:v>
                </c:pt>
                <c:pt idx="118">
                  <c:v>0.33427076950222756</c:v>
                </c:pt>
                <c:pt idx="119">
                  <c:v>0.32636640934670125</c:v>
                </c:pt>
                <c:pt idx="120">
                  <c:v>0.31846204919117499</c:v>
                </c:pt>
                <c:pt idx="121">
                  <c:v>0.31220443073471665</c:v>
                </c:pt>
                <c:pt idx="122">
                  <c:v>0.30462941891900397</c:v>
                </c:pt>
                <c:pt idx="123">
                  <c:v>0.29903049714217284</c:v>
                </c:pt>
                <c:pt idx="124">
                  <c:v>0.29409027204496896</c:v>
                </c:pt>
                <c:pt idx="125">
                  <c:v>0.2881620019283242</c:v>
                </c:pt>
                <c:pt idx="126">
                  <c:v>0.28157503513205229</c:v>
                </c:pt>
                <c:pt idx="127">
                  <c:v>0.27696415837466198</c:v>
                </c:pt>
                <c:pt idx="128">
                  <c:v>0.27268262995708525</c:v>
                </c:pt>
                <c:pt idx="129">
                  <c:v>0.26741305652006769</c:v>
                </c:pt>
                <c:pt idx="130">
                  <c:v>0.26280217976267739</c:v>
                </c:pt>
                <c:pt idx="131">
                  <c:v>0.2585206513451006</c:v>
                </c:pt>
                <c:pt idx="132">
                  <c:v>0.25423912292752388</c:v>
                </c:pt>
                <c:pt idx="133">
                  <c:v>0.25061629118957435</c:v>
                </c:pt>
                <c:pt idx="134">
                  <c:v>0.24666411111181119</c:v>
                </c:pt>
                <c:pt idx="135">
                  <c:v>0.24337062771367524</c:v>
                </c:pt>
                <c:pt idx="136">
                  <c:v>0.24007714431553928</c:v>
                </c:pt>
                <c:pt idx="137">
                  <c:v>0.23711300925721693</c:v>
                </c:pt>
                <c:pt idx="138">
                  <c:v>0.23414887419889457</c:v>
                </c:pt>
                <c:pt idx="139">
                  <c:v>0.23151408748038582</c:v>
                </c:pt>
                <c:pt idx="140">
                  <c:v>0.22953799744150424</c:v>
                </c:pt>
                <c:pt idx="141">
                  <c:v>0.22723255906280906</c:v>
                </c:pt>
                <c:pt idx="142">
                  <c:v>0.22492712068411391</c:v>
                </c:pt>
                <c:pt idx="143">
                  <c:v>0.22295103064523233</c:v>
                </c:pt>
                <c:pt idx="144">
                  <c:v>0.22097494060635076</c:v>
                </c:pt>
                <c:pt idx="145">
                  <c:v>0.21965754724709638</c:v>
                </c:pt>
                <c:pt idx="146">
                  <c:v>0.2180108055480284</c:v>
                </c:pt>
                <c:pt idx="147">
                  <c:v>0.21669341218877403</c:v>
                </c:pt>
                <c:pt idx="148">
                  <c:v>0.21570536716933322</c:v>
                </c:pt>
                <c:pt idx="149">
                  <c:v>0.21471732214989245</c:v>
                </c:pt>
                <c:pt idx="150">
                  <c:v>0.21372927713045167</c:v>
                </c:pt>
                <c:pt idx="151">
                  <c:v>0.21307058045082447</c:v>
                </c:pt>
                <c:pt idx="152">
                  <c:v>0.2120825354313837</c:v>
                </c:pt>
                <c:pt idx="153">
                  <c:v>0.21175318709157009</c:v>
                </c:pt>
                <c:pt idx="154">
                  <c:v>0.21109449041194289</c:v>
                </c:pt>
                <c:pt idx="155">
                  <c:v>0.21043579373231572</c:v>
                </c:pt>
                <c:pt idx="156">
                  <c:v>0.20977709705268852</c:v>
                </c:pt>
                <c:pt idx="157">
                  <c:v>0.20911840037306134</c:v>
                </c:pt>
                <c:pt idx="158">
                  <c:v>0.20845970369343414</c:v>
                </c:pt>
                <c:pt idx="159">
                  <c:v>0.20813035535362054</c:v>
                </c:pt>
                <c:pt idx="160">
                  <c:v>0.20747165867399336</c:v>
                </c:pt>
                <c:pt idx="161">
                  <c:v>0.20681296199436616</c:v>
                </c:pt>
                <c:pt idx="162">
                  <c:v>0.20615426531473896</c:v>
                </c:pt>
                <c:pt idx="163">
                  <c:v>0.20582491697492539</c:v>
                </c:pt>
                <c:pt idx="164">
                  <c:v>0.20516622029529819</c:v>
                </c:pt>
                <c:pt idx="165">
                  <c:v>0.20516622029529819</c:v>
                </c:pt>
                <c:pt idx="166">
                  <c:v>0.20516622029529819</c:v>
                </c:pt>
                <c:pt idx="167">
                  <c:v>0.20516622029529819</c:v>
                </c:pt>
                <c:pt idx="168">
                  <c:v>0.20516622029529819</c:v>
                </c:pt>
                <c:pt idx="169">
                  <c:v>0.20516622029529819</c:v>
                </c:pt>
                <c:pt idx="170">
                  <c:v>0.20516622029529819</c:v>
                </c:pt>
                <c:pt idx="171">
                  <c:v>0.20516622029529819</c:v>
                </c:pt>
                <c:pt idx="172">
                  <c:v>0.20516622029529819</c:v>
                </c:pt>
                <c:pt idx="173">
                  <c:v>0.20516622029529819</c:v>
                </c:pt>
                <c:pt idx="174">
                  <c:v>0.20516622029529819</c:v>
                </c:pt>
                <c:pt idx="175">
                  <c:v>0.20516622029529819</c:v>
                </c:pt>
                <c:pt idx="176">
                  <c:v>0.20516622029529819</c:v>
                </c:pt>
                <c:pt idx="177">
                  <c:v>0.20516622029529819</c:v>
                </c:pt>
                <c:pt idx="178">
                  <c:v>0.20516622029529819</c:v>
                </c:pt>
                <c:pt idx="179">
                  <c:v>0.20516622029529819</c:v>
                </c:pt>
                <c:pt idx="180">
                  <c:v>0.20516622029529819</c:v>
                </c:pt>
                <c:pt idx="181">
                  <c:v>0.20516622029529819</c:v>
                </c:pt>
                <c:pt idx="182">
                  <c:v>0.20516622029529819</c:v>
                </c:pt>
                <c:pt idx="183">
                  <c:v>0.20516622029529819</c:v>
                </c:pt>
                <c:pt idx="184">
                  <c:v>0.20516622029529819</c:v>
                </c:pt>
                <c:pt idx="185">
                  <c:v>0.20516622029529819</c:v>
                </c:pt>
                <c:pt idx="186">
                  <c:v>0.20516622029529819</c:v>
                </c:pt>
                <c:pt idx="187">
                  <c:v>0.20516622029529819</c:v>
                </c:pt>
                <c:pt idx="188">
                  <c:v>0.20516622029529819</c:v>
                </c:pt>
                <c:pt idx="189">
                  <c:v>0.20516622029529819</c:v>
                </c:pt>
                <c:pt idx="190">
                  <c:v>0.20516622029529819</c:v>
                </c:pt>
                <c:pt idx="191">
                  <c:v>0.20516622029529819</c:v>
                </c:pt>
                <c:pt idx="192">
                  <c:v>0.20516622029529819</c:v>
                </c:pt>
                <c:pt idx="193">
                  <c:v>0.20516622029529819</c:v>
                </c:pt>
                <c:pt idx="194">
                  <c:v>0.20516622029529819</c:v>
                </c:pt>
                <c:pt idx="195">
                  <c:v>0.20516622029529819</c:v>
                </c:pt>
                <c:pt idx="196">
                  <c:v>0.20516622029529819</c:v>
                </c:pt>
                <c:pt idx="197">
                  <c:v>0.20516622029529819</c:v>
                </c:pt>
                <c:pt idx="198">
                  <c:v>0.20516622029529819</c:v>
                </c:pt>
                <c:pt idx="199">
                  <c:v>0.20516622029529819</c:v>
                </c:pt>
                <c:pt idx="200">
                  <c:v>0.20516622029529819</c:v>
                </c:pt>
                <c:pt idx="201">
                  <c:v>0.20516622029529819</c:v>
                </c:pt>
                <c:pt idx="202">
                  <c:v>0.20516622029529819</c:v>
                </c:pt>
                <c:pt idx="203">
                  <c:v>0.20516622029529819</c:v>
                </c:pt>
                <c:pt idx="204">
                  <c:v>0.20516622029529819</c:v>
                </c:pt>
                <c:pt idx="205">
                  <c:v>0.20516622029529819</c:v>
                </c:pt>
                <c:pt idx="206">
                  <c:v>0.20516622029529819</c:v>
                </c:pt>
                <c:pt idx="207">
                  <c:v>0.20516622029529819</c:v>
                </c:pt>
                <c:pt idx="208">
                  <c:v>0.20516622029529819</c:v>
                </c:pt>
                <c:pt idx="209">
                  <c:v>0.20516622029529819</c:v>
                </c:pt>
                <c:pt idx="210">
                  <c:v>0.20516622029529819</c:v>
                </c:pt>
                <c:pt idx="211">
                  <c:v>0.20516622029529819</c:v>
                </c:pt>
                <c:pt idx="212">
                  <c:v>0.20516622029529819</c:v>
                </c:pt>
                <c:pt idx="213">
                  <c:v>0.20516622029529819</c:v>
                </c:pt>
                <c:pt idx="214">
                  <c:v>0.20516622029529819</c:v>
                </c:pt>
                <c:pt idx="215">
                  <c:v>0.20516622029529819</c:v>
                </c:pt>
                <c:pt idx="216">
                  <c:v>0.20516622029529819</c:v>
                </c:pt>
                <c:pt idx="217">
                  <c:v>0.20516622029529819</c:v>
                </c:pt>
                <c:pt idx="218">
                  <c:v>0.20516622029529819</c:v>
                </c:pt>
                <c:pt idx="219">
                  <c:v>0.20516622029529819</c:v>
                </c:pt>
                <c:pt idx="220">
                  <c:v>0.20516622029529819</c:v>
                </c:pt>
                <c:pt idx="221">
                  <c:v>0.20516622029529819</c:v>
                </c:pt>
                <c:pt idx="222">
                  <c:v>0.20516622029529819</c:v>
                </c:pt>
                <c:pt idx="223">
                  <c:v>0.20516622029529819</c:v>
                </c:pt>
                <c:pt idx="224">
                  <c:v>0.20516622029529819</c:v>
                </c:pt>
                <c:pt idx="225">
                  <c:v>0.20516622029529819</c:v>
                </c:pt>
                <c:pt idx="226">
                  <c:v>0.20516622029529819</c:v>
                </c:pt>
                <c:pt idx="227">
                  <c:v>0.20516622029529819</c:v>
                </c:pt>
                <c:pt idx="228">
                  <c:v>0.20516622029529819</c:v>
                </c:pt>
                <c:pt idx="229">
                  <c:v>0.20516622029529819</c:v>
                </c:pt>
                <c:pt idx="230">
                  <c:v>0.20516622029529819</c:v>
                </c:pt>
                <c:pt idx="231">
                  <c:v>0.20516622029529819</c:v>
                </c:pt>
                <c:pt idx="232">
                  <c:v>0.20516622029529819</c:v>
                </c:pt>
                <c:pt idx="233">
                  <c:v>0.20516622029529819</c:v>
                </c:pt>
                <c:pt idx="234">
                  <c:v>0.20516622029529819</c:v>
                </c:pt>
                <c:pt idx="235">
                  <c:v>0.20516622029529819</c:v>
                </c:pt>
                <c:pt idx="236">
                  <c:v>0.20516622029529819</c:v>
                </c:pt>
                <c:pt idx="237">
                  <c:v>0.20516622029529819</c:v>
                </c:pt>
                <c:pt idx="238">
                  <c:v>0.20516622029529819</c:v>
                </c:pt>
                <c:pt idx="239">
                  <c:v>0.20516622029529819</c:v>
                </c:pt>
                <c:pt idx="240">
                  <c:v>0.20516622029529819</c:v>
                </c:pt>
                <c:pt idx="241">
                  <c:v>0.20516622029529819</c:v>
                </c:pt>
                <c:pt idx="242">
                  <c:v>0.20516622029529819</c:v>
                </c:pt>
                <c:pt idx="243">
                  <c:v>0.20516622029529819</c:v>
                </c:pt>
                <c:pt idx="244">
                  <c:v>0.20516622029529819</c:v>
                </c:pt>
                <c:pt idx="245">
                  <c:v>0.20516622029529819</c:v>
                </c:pt>
                <c:pt idx="246">
                  <c:v>0.20516622029529819</c:v>
                </c:pt>
                <c:pt idx="247">
                  <c:v>0.20516622029529819</c:v>
                </c:pt>
                <c:pt idx="248">
                  <c:v>0.20516622029529819</c:v>
                </c:pt>
                <c:pt idx="249">
                  <c:v>0.20516622029529819</c:v>
                </c:pt>
                <c:pt idx="250">
                  <c:v>0.20516622029529819</c:v>
                </c:pt>
                <c:pt idx="251">
                  <c:v>0.20516622029529819</c:v>
                </c:pt>
                <c:pt idx="252">
                  <c:v>0.20516622029529819</c:v>
                </c:pt>
                <c:pt idx="253">
                  <c:v>0.20516622029529819</c:v>
                </c:pt>
                <c:pt idx="254">
                  <c:v>0.20516622029529819</c:v>
                </c:pt>
                <c:pt idx="255">
                  <c:v>0.20516622029529819</c:v>
                </c:pt>
                <c:pt idx="256">
                  <c:v>0.20516622029529819</c:v>
                </c:pt>
                <c:pt idx="257">
                  <c:v>0.20516622029529819</c:v>
                </c:pt>
                <c:pt idx="258">
                  <c:v>0.20516622029529819</c:v>
                </c:pt>
                <c:pt idx="259">
                  <c:v>0.20516622029529819</c:v>
                </c:pt>
                <c:pt idx="260">
                  <c:v>0.20516622029529819</c:v>
                </c:pt>
                <c:pt idx="261">
                  <c:v>0.20516622029529819</c:v>
                </c:pt>
                <c:pt idx="262">
                  <c:v>0.20516622029529819</c:v>
                </c:pt>
                <c:pt idx="263">
                  <c:v>0.20516622029529819</c:v>
                </c:pt>
                <c:pt idx="264">
                  <c:v>0.20516622029529819</c:v>
                </c:pt>
                <c:pt idx="265">
                  <c:v>0.20516622029529819</c:v>
                </c:pt>
                <c:pt idx="266">
                  <c:v>0.20516622029529819</c:v>
                </c:pt>
                <c:pt idx="267">
                  <c:v>0.20516622029529819</c:v>
                </c:pt>
                <c:pt idx="268">
                  <c:v>0.20516622029529819</c:v>
                </c:pt>
                <c:pt idx="269">
                  <c:v>0.20516622029529819</c:v>
                </c:pt>
                <c:pt idx="270">
                  <c:v>0.20516622029529819</c:v>
                </c:pt>
                <c:pt idx="271">
                  <c:v>0.20516622029529819</c:v>
                </c:pt>
                <c:pt idx="272">
                  <c:v>0.20516622029529819</c:v>
                </c:pt>
                <c:pt idx="273">
                  <c:v>0.20516622029529819</c:v>
                </c:pt>
                <c:pt idx="274">
                  <c:v>0.20516622029529819</c:v>
                </c:pt>
                <c:pt idx="275">
                  <c:v>0.20516622029529819</c:v>
                </c:pt>
                <c:pt idx="276">
                  <c:v>0.20516622029529819</c:v>
                </c:pt>
                <c:pt idx="277">
                  <c:v>0.20516622029529819</c:v>
                </c:pt>
                <c:pt idx="278">
                  <c:v>0.20516622029529819</c:v>
                </c:pt>
                <c:pt idx="279">
                  <c:v>0.20516622029529819</c:v>
                </c:pt>
                <c:pt idx="280">
                  <c:v>0.20516622029529819</c:v>
                </c:pt>
                <c:pt idx="281">
                  <c:v>0.20516622029529819</c:v>
                </c:pt>
                <c:pt idx="282">
                  <c:v>0.20516622029529819</c:v>
                </c:pt>
                <c:pt idx="283">
                  <c:v>0.20516622029529819</c:v>
                </c:pt>
                <c:pt idx="284">
                  <c:v>0.20516622029529819</c:v>
                </c:pt>
                <c:pt idx="285">
                  <c:v>0.20516622029529819</c:v>
                </c:pt>
                <c:pt idx="286">
                  <c:v>0.20516622029529819</c:v>
                </c:pt>
                <c:pt idx="287">
                  <c:v>0.20516622029529819</c:v>
                </c:pt>
                <c:pt idx="288">
                  <c:v>0.20549556863511179</c:v>
                </c:pt>
                <c:pt idx="289">
                  <c:v>0.20549556863511179</c:v>
                </c:pt>
                <c:pt idx="290">
                  <c:v>0.20549556863511179</c:v>
                </c:pt>
                <c:pt idx="291">
                  <c:v>0.20549556863511179</c:v>
                </c:pt>
                <c:pt idx="292">
                  <c:v>0.20549556863511179</c:v>
                </c:pt>
                <c:pt idx="293">
                  <c:v>0.20549556863511179</c:v>
                </c:pt>
                <c:pt idx="294">
                  <c:v>0.20549556863511179</c:v>
                </c:pt>
                <c:pt idx="295">
                  <c:v>0.20549556863511179</c:v>
                </c:pt>
                <c:pt idx="296">
                  <c:v>0.20549556863511179</c:v>
                </c:pt>
                <c:pt idx="297">
                  <c:v>0.20549556863511179</c:v>
                </c:pt>
                <c:pt idx="298">
                  <c:v>0.20516622029529819</c:v>
                </c:pt>
                <c:pt idx="299">
                  <c:v>0.20516622029529819</c:v>
                </c:pt>
                <c:pt idx="300">
                  <c:v>0.20516622029529819</c:v>
                </c:pt>
                <c:pt idx="301">
                  <c:v>0.20516622029529819</c:v>
                </c:pt>
                <c:pt idx="302">
                  <c:v>0.20516622029529819</c:v>
                </c:pt>
                <c:pt idx="303">
                  <c:v>0.20516622029529819</c:v>
                </c:pt>
                <c:pt idx="304">
                  <c:v>0.20516622029529819</c:v>
                </c:pt>
                <c:pt idx="305">
                  <c:v>0.20516622029529819</c:v>
                </c:pt>
                <c:pt idx="306">
                  <c:v>0.20516622029529819</c:v>
                </c:pt>
                <c:pt idx="307">
                  <c:v>0.20516622029529819</c:v>
                </c:pt>
                <c:pt idx="308">
                  <c:v>0.20516622029529819</c:v>
                </c:pt>
                <c:pt idx="309">
                  <c:v>0.20516622029529819</c:v>
                </c:pt>
                <c:pt idx="310">
                  <c:v>0.20516622029529819</c:v>
                </c:pt>
                <c:pt idx="311">
                  <c:v>0.20516622029529819</c:v>
                </c:pt>
                <c:pt idx="312">
                  <c:v>0.20516622029529819</c:v>
                </c:pt>
                <c:pt idx="313">
                  <c:v>0.20516622029529819</c:v>
                </c:pt>
                <c:pt idx="314">
                  <c:v>0.20516622029529819</c:v>
                </c:pt>
                <c:pt idx="315">
                  <c:v>0.20516622029529819</c:v>
                </c:pt>
                <c:pt idx="316">
                  <c:v>0.20516622029529819</c:v>
                </c:pt>
                <c:pt idx="317">
                  <c:v>0.20516622029529819</c:v>
                </c:pt>
                <c:pt idx="318">
                  <c:v>0.20516622029529819</c:v>
                </c:pt>
                <c:pt idx="319">
                  <c:v>0.20516622029529819</c:v>
                </c:pt>
                <c:pt idx="320">
                  <c:v>0.20516622029529819</c:v>
                </c:pt>
                <c:pt idx="321">
                  <c:v>0.20516622029529819</c:v>
                </c:pt>
                <c:pt idx="322">
                  <c:v>0.20516622029529819</c:v>
                </c:pt>
                <c:pt idx="323">
                  <c:v>0.20516622029529819</c:v>
                </c:pt>
                <c:pt idx="324">
                  <c:v>0.20516622029529819</c:v>
                </c:pt>
                <c:pt idx="325">
                  <c:v>0.20516622029529819</c:v>
                </c:pt>
                <c:pt idx="326">
                  <c:v>0.20516622029529819</c:v>
                </c:pt>
                <c:pt idx="327">
                  <c:v>0.20516622029529819</c:v>
                </c:pt>
                <c:pt idx="328">
                  <c:v>0.20516622029529819</c:v>
                </c:pt>
                <c:pt idx="329">
                  <c:v>0.20516622029529819</c:v>
                </c:pt>
                <c:pt idx="330">
                  <c:v>0.20516622029529819</c:v>
                </c:pt>
                <c:pt idx="331">
                  <c:v>0.20516622029529819</c:v>
                </c:pt>
                <c:pt idx="332">
                  <c:v>0.20516622029529819</c:v>
                </c:pt>
                <c:pt idx="333">
                  <c:v>0.20516622029529819</c:v>
                </c:pt>
                <c:pt idx="334">
                  <c:v>0.20516622029529819</c:v>
                </c:pt>
                <c:pt idx="335">
                  <c:v>0.20516622029529819</c:v>
                </c:pt>
                <c:pt idx="336">
                  <c:v>0.20516622029529819</c:v>
                </c:pt>
                <c:pt idx="337">
                  <c:v>0.20516622029529819</c:v>
                </c:pt>
                <c:pt idx="338">
                  <c:v>0.20516622029529819</c:v>
                </c:pt>
                <c:pt idx="339">
                  <c:v>0.20516622029529819</c:v>
                </c:pt>
                <c:pt idx="340">
                  <c:v>0.20516622029529819</c:v>
                </c:pt>
                <c:pt idx="341">
                  <c:v>0.20516622029529819</c:v>
                </c:pt>
                <c:pt idx="342">
                  <c:v>0.20516622029529819</c:v>
                </c:pt>
                <c:pt idx="343">
                  <c:v>0.20516622029529819</c:v>
                </c:pt>
                <c:pt idx="344">
                  <c:v>0.20516622029529819</c:v>
                </c:pt>
                <c:pt idx="345">
                  <c:v>0.20516622029529819</c:v>
                </c:pt>
                <c:pt idx="346">
                  <c:v>0.20516622029529819</c:v>
                </c:pt>
                <c:pt idx="347">
                  <c:v>0.20516622029529819</c:v>
                </c:pt>
                <c:pt idx="348">
                  <c:v>0.20549556863511179</c:v>
                </c:pt>
                <c:pt idx="349">
                  <c:v>0.20549556863511179</c:v>
                </c:pt>
                <c:pt idx="350">
                  <c:v>0.20549556863511179</c:v>
                </c:pt>
                <c:pt idx="351">
                  <c:v>0.20549556863511179</c:v>
                </c:pt>
                <c:pt idx="352">
                  <c:v>0.20549556863511179</c:v>
                </c:pt>
                <c:pt idx="353">
                  <c:v>0.20549556863511179</c:v>
                </c:pt>
                <c:pt idx="354">
                  <c:v>0.20549556863511179</c:v>
                </c:pt>
                <c:pt idx="355">
                  <c:v>0.20549556863511179</c:v>
                </c:pt>
                <c:pt idx="356">
                  <c:v>0.20549556863511179</c:v>
                </c:pt>
                <c:pt idx="357">
                  <c:v>0.20549556863511179</c:v>
                </c:pt>
                <c:pt idx="358">
                  <c:v>0.20549556863511179</c:v>
                </c:pt>
                <c:pt idx="359">
                  <c:v>0.20549556863511179</c:v>
                </c:pt>
                <c:pt idx="360">
                  <c:v>0.20549556863511179</c:v>
                </c:pt>
                <c:pt idx="361">
                  <c:v>0.20549556863511179</c:v>
                </c:pt>
                <c:pt idx="362">
                  <c:v>0.20549556863511179</c:v>
                </c:pt>
                <c:pt idx="363">
                  <c:v>0.20549556863511179</c:v>
                </c:pt>
                <c:pt idx="364">
                  <c:v>0.20549556863511179</c:v>
                </c:pt>
                <c:pt idx="365">
                  <c:v>0.20549556863511179</c:v>
                </c:pt>
                <c:pt idx="366">
                  <c:v>0.20549556863511179</c:v>
                </c:pt>
                <c:pt idx="367">
                  <c:v>0.20549556863511179</c:v>
                </c:pt>
                <c:pt idx="368">
                  <c:v>0.20549556863511179</c:v>
                </c:pt>
                <c:pt idx="369">
                  <c:v>0.20549556863511179</c:v>
                </c:pt>
                <c:pt idx="370">
                  <c:v>0.20549556863511179</c:v>
                </c:pt>
                <c:pt idx="371">
                  <c:v>0.20549556863511179</c:v>
                </c:pt>
                <c:pt idx="372">
                  <c:v>0.20549556863511179</c:v>
                </c:pt>
                <c:pt idx="373">
                  <c:v>0.20549556863511179</c:v>
                </c:pt>
                <c:pt idx="374">
                  <c:v>0.20549556863511179</c:v>
                </c:pt>
                <c:pt idx="375">
                  <c:v>0.20549556863511179</c:v>
                </c:pt>
                <c:pt idx="376">
                  <c:v>0.20549556863511179</c:v>
                </c:pt>
                <c:pt idx="377">
                  <c:v>0.20549556863511179</c:v>
                </c:pt>
                <c:pt idx="378">
                  <c:v>0.20549556863511179</c:v>
                </c:pt>
                <c:pt idx="379">
                  <c:v>0.20549556863511179</c:v>
                </c:pt>
                <c:pt idx="380">
                  <c:v>0.20549556863511179</c:v>
                </c:pt>
                <c:pt idx="381">
                  <c:v>0.20582491697492539</c:v>
                </c:pt>
                <c:pt idx="382">
                  <c:v>0.20615426531473896</c:v>
                </c:pt>
                <c:pt idx="383">
                  <c:v>0.20648361365455256</c:v>
                </c:pt>
                <c:pt idx="384">
                  <c:v>0.20681296199436616</c:v>
                </c:pt>
                <c:pt idx="385">
                  <c:v>0.20747165867399336</c:v>
                </c:pt>
                <c:pt idx="386">
                  <c:v>0.20813035535362054</c:v>
                </c:pt>
                <c:pt idx="387">
                  <c:v>0.20845970369343414</c:v>
                </c:pt>
                <c:pt idx="388">
                  <c:v>0.20911840037306134</c:v>
                </c:pt>
                <c:pt idx="389">
                  <c:v>0.20977709705268852</c:v>
                </c:pt>
                <c:pt idx="390">
                  <c:v>0.21010644539250212</c:v>
                </c:pt>
                <c:pt idx="391">
                  <c:v>0.21076514207212932</c:v>
                </c:pt>
                <c:pt idx="392">
                  <c:v>0.21142383875175649</c:v>
                </c:pt>
                <c:pt idx="393">
                  <c:v>0.21175318709157009</c:v>
                </c:pt>
                <c:pt idx="394">
                  <c:v>0.2124118837711973</c:v>
                </c:pt>
                <c:pt idx="395">
                  <c:v>0.21307058045082447</c:v>
                </c:pt>
                <c:pt idx="396">
                  <c:v>0.21372927713045167</c:v>
                </c:pt>
                <c:pt idx="397">
                  <c:v>0.21405862547026527</c:v>
                </c:pt>
                <c:pt idx="398">
                  <c:v>0.21471732214989245</c:v>
                </c:pt>
                <c:pt idx="399">
                  <c:v>0.21504667048970605</c:v>
                </c:pt>
                <c:pt idx="400">
                  <c:v>0.21570536716933322</c:v>
                </c:pt>
                <c:pt idx="401">
                  <c:v>0.21636406384896043</c:v>
                </c:pt>
                <c:pt idx="402">
                  <c:v>0.21702276052858763</c:v>
                </c:pt>
                <c:pt idx="403">
                  <c:v>0.2176814572082148</c:v>
                </c:pt>
                <c:pt idx="404">
                  <c:v>0.218340153887842</c:v>
                </c:pt>
                <c:pt idx="405">
                  <c:v>0.21932819890728278</c:v>
                </c:pt>
                <c:pt idx="406">
                  <c:v>0.22064559226653715</c:v>
                </c:pt>
                <c:pt idx="407">
                  <c:v>0.22163363728597796</c:v>
                </c:pt>
                <c:pt idx="408">
                  <c:v>0.22328037898504594</c:v>
                </c:pt>
                <c:pt idx="409">
                  <c:v>0.22459777234430031</c:v>
                </c:pt>
                <c:pt idx="410">
                  <c:v>0.22657386238318189</c:v>
                </c:pt>
                <c:pt idx="411">
                  <c:v>0.22854995242206344</c:v>
                </c:pt>
                <c:pt idx="412">
                  <c:v>0.23019669412113142</c:v>
                </c:pt>
                <c:pt idx="413">
                  <c:v>0.2325021324998266</c:v>
                </c:pt>
                <c:pt idx="414">
                  <c:v>0.23513691921833535</c:v>
                </c:pt>
                <c:pt idx="415">
                  <c:v>0.23777170593684413</c:v>
                </c:pt>
                <c:pt idx="416">
                  <c:v>0.24007714431553928</c:v>
                </c:pt>
                <c:pt idx="417">
                  <c:v>0.24304127937386164</c:v>
                </c:pt>
                <c:pt idx="418">
                  <c:v>0.24600541443218399</c:v>
                </c:pt>
                <c:pt idx="419">
                  <c:v>0.24929889783031994</c:v>
                </c:pt>
                <c:pt idx="420">
                  <c:v>0.25292172956826953</c:v>
                </c:pt>
                <c:pt idx="421">
                  <c:v>0.25654456130621905</c:v>
                </c:pt>
                <c:pt idx="422">
                  <c:v>0.26016739304416858</c:v>
                </c:pt>
                <c:pt idx="423">
                  <c:v>0.26444892146174537</c:v>
                </c:pt>
                <c:pt idx="424">
                  <c:v>0.2680717531996949</c:v>
                </c:pt>
                <c:pt idx="425">
                  <c:v>0.27301197829689883</c:v>
                </c:pt>
                <c:pt idx="426">
                  <c:v>0.27762285505428919</c:v>
                </c:pt>
                <c:pt idx="427">
                  <c:v>0.28157503513205229</c:v>
                </c:pt>
                <c:pt idx="428">
                  <c:v>0.28750330524869705</c:v>
                </c:pt>
                <c:pt idx="429">
                  <c:v>0.29310222702552813</c:v>
                </c:pt>
                <c:pt idx="430">
                  <c:v>0.29771310378291849</c:v>
                </c:pt>
                <c:pt idx="431">
                  <c:v>0.30397072223937677</c:v>
                </c:pt>
                <c:pt idx="432">
                  <c:v>0.3102283406958351</c:v>
                </c:pt>
                <c:pt idx="433">
                  <c:v>0.31648595915229338</c:v>
                </c:pt>
                <c:pt idx="434">
                  <c:v>0.32241422926893815</c:v>
                </c:pt>
                <c:pt idx="435">
                  <c:v>0.32933054440502363</c:v>
                </c:pt>
                <c:pt idx="436">
                  <c:v>0.33756425290036352</c:v>
                </c:pt>
                <c:pt idx="437">
                  <c:v>0.34382187135682185</c:v>
                </c:pt>
                <c:pt idx="438">
                  <c:v>0.35073818649290733</c:v>
                </c:pt>
                <c:pt idx="439">
                  <c:v>0.35897189498824722</c:v>
                </c:pt>
                <c:pt idx="440">
                  <c:v>0.36687625514377353</c:v>
                </c:pt>
                <c:pt idx="441">
                  <c:v>0.37642735699836777</c:v>
                </c:pt>
                <c:pt idx="442">
                  <c:v>0.38103823375575807</c:v>
                </c:pt>
                <c:pt idx="443">
                  <c:v>0.39355347066867469</c:v>
                </c:pt>
                <c:pt idx="444">
                  <c:v>0.40277522418345535</c:v>
                </c:pt>
                <c:pt idx="445">
                  <c:v>0.41166762935842244</c:v>
                </c:pt>
                <c:pt idx="446">
                  <c:v>0.42154807955283036</c:v>
                </c:pt>
                <c:pt idx="447">
                  <c:v>0.43208722642686537</c:v>
                </c:pt>
                <c:pt idx="448">
                  <c:v>0.44065028326201883</c:v>
                </c:pt>
                <c:pt idx="449">
                  <c:v>0.45053073345642669</c:v>
                </c:pt>
                <c:pt idx="450">
                  <c:v>0.46074053199064813</c:v>
                </c:pt>
                <c:pt idx="451">
                  <c:v>0.46897424048598801</c:v>
                </c:pt>
                <c:pt idx="452">
                  <c:v>0.47819599400076868</c:v>
                </c:pt>
                <c:pt idx="453">
                  <c:v>0.48610035415629499</c:v>
                </c:pt>
                <c:pt idx="454">
                  <c:v>0.49235797261275333</c:v>
                </c:pt>
                <c:pt idx="455">
                  <c:v>0.4972981977099572</c:v>
                </c:pt>
                <c:pt idx="456">
                  <c:v>0.49960363608865238</c:v>
                </c:pt>
                <c:pt idx="457">
                  <c:v>0.50125037778772041</c:v>
                </c:pt>
                <c:pt idx="458">
                  <c:v>0.50157972612753399</c:v>
                </c:pt>
                <c:pt idx="459">
                  <c:v>0.50059168110809327</c:v>
                </c:pt>
                <c:pt idx="460">
                  <c:v>0.49762754604977083</c:v>
                </c:pt>
                <c:pt idx="461">
                  <c:v>0.49235797261275333</c:v>
                </c:pt>
                <c:pt idx="462">
                  <c:v>0.48478296079704064</c:v>
                </c:pt>
                <c:pt idx="463">
                  <c:v>0.4772079489813279</c:v>
                </c:pt>
                <c:pt idx="464">
                  <c:v>0.46798619546654724</c:v>
                </c:pt>
                <c:pt idx="465">
                  <c:v>0.458435093611953</c:v>
                </c:pt>
                <c:pt idx="466">
                  <c:v>0.44756659839810431</c:v>
                </c:pt>
                <c:pt idx="467">
                  <c:v>0.43768614820369645</c:v>
                </c:pt>
                <c:pt idx="468">
                  <c:v>0.42714700132966144</c:v>
                </c:pt>
                <c:pt idx="469">
                  <c:v>0.41759589947506714</c:v>
                </c:pt>
                <c:pt idx="470">
                  <c:v>0.40639805592140493</c:v>
                </c:pt>
                <c:pt idx="471">
                  <c:v>0.39783499908625142</c:v>
                </c:pt>
                <c:pt idx="472">
                  <c:v>0.38630780719277558</c:v>
                </c:pt>
                <c:pt idx="473">
                  <c:v>0.37642735699836777</c:v>
                </c:pt>
                <c:pt idx="474">
                  <c:v>0.36687625514377353</c:v>
                </c:pt>
                <c:pt idx="475">
                  <c:v>0.35864254664843365</c:v>
                </c:pt>
                <c:pt idx="476">
                  <c:v>0.35007948981328013</c:v>
                </c:pt>
                <c:pt idx="477">
                  <c:v>0.34184578131794024</c:v>
                </c:pt>
                <c:pt idx="478">
                  <c:v>0.33427076950222756</c:v>
                </c:pt>
                <c:pt idx="479">
                  <c:v>0.32636640934670125</c:v>
                </c:pt>
                <c:pt idx="480">
                  <c:v>0.31846204919117499</c:v>
                </c:pt>
                <c:pt idx="481">
                  <c:v>0.31220443073471665</c:v>
                </c:pt>
                <c:pt idx="482">
                  <c:v>0.30462941891900397</c:v>
                </c:pt>
                <c:pt idx="483">
                  <c:v>0.29903049714217284</c:v>
                </c:pt>
                <c:pt idx="484">
                  <c:v>0.29409027204496896</c:v>
                </c:pt>
                <c:pt idx="485">
                  <c:v>0.2881620019283242</c:v>
                </c:pt>
                <c:pt idx="486">
                  <c:v>0.28157503513205229</c:v>
                </c:pt>
                <c:pt idx="487">
                  <c:v>0.27696415837466198</c:v>
                </c:pt>
                <c:pt idx="488">
                  <c:v>0.27268262995708525</c:v>
                </c:pt>
                <c:pt idx="489">
                  <c:v>0.26741305652006769</c:v>
                </c:pt>
                <c:pt idx="490">
                  <c:v>0.26280217976267739</c:v>
                </c:pt>
                <c:pt idx="491">
                  <c:v>0.2585206513451006</c:v>
                </c:pt>
                <c:pt idx="492">
                  <c:v>0.25423912292752388</c:v>
                </c:pt>
                <c:pt idx="493">
                  <c:v>0.25061629118957435</c:v>
                </c:pt>
                <c:pt idx="494">
                  <c:v>0.24666411111181119</c:v>
                </c:pt>
                <c:pt idx="495">
                  <c:v>0.24337062771367524</c:v>
                </c:pt>
                <c:pt idx="496">
                  <c:v>0.24007714431553928</c:v>
                </c:pt>
                <c:pt idx="497">
                  <c:v>0.23711300925721693</c:v>
                </c:pt>
                <c:pt idx="498">
                  <c:v>0.23414887419889457</c:v>
                </c:pt>
                <c:pt idx="499">
                  <c:v>0.23151408748038582</c:v>
                </c:pt>
                <c:pt idx="500">
                  <c:v>0.22953799744150424</c:v>
                </c:pt>
                <c:pt idx="501">
                  <c:v>0.22723255906280906</c:v>
                </c:pt>
                <c:pt idx="502">
                  <c:v>0.22492712068411391</c:v>
                </c:pt>
                <c:pt idx="503">
                  <c:v>0.22295103064523233</c:v>
                </c:pt>
                <c:pt idx="504">
                  <c:v>0.22097494060635076</c:v>
                </c:pt>
                <c:pt idx="505">
                  <c:v>0.21965754724709638</c:v>
                </c:pt>
                <c:pt idx="506">
                  <c:v>0.2180108055480284</c:v>
                </c:pt>
                <c:pt idx="507">
                  <c:v>0.21669341218877403</c:v>
                </c:pt>
                <c:pt idx="508">
                  <c:v>0.21570536716933322</c:v>
                </c:pt>
                <c:pt idx="509">
                  <c:v>0.21471732214989245</c:v>
                </c:pt>
                <c:pt idx="510">
                  <c:v>0.21372927713045167</c:v>
                </c:pt>
                <c:pt idx="511">
                  <c:v>0.21307058045082447</c:v>
                </c:pt>
                <c:pt idx="512">
                  <c:v>0.2120825354313837</c:v>
                </c:pt>
                <c:pt idx="513">
                  <c:v>0.21175318709157009</c:v>
                </c:pt>
                <c:pt idx="514">
                  <c:v>0.21109449041194289</c:v>
                </c:pt>
                <c:pt idx="515">
                  <c:v>0.21043579373231572</c:v>
                </c:pt>
                <c:pt idx="516">
                  <c:v>0.20977709705268852</c:v>
                </c:pt>
                <c:pt idx="517">
                  <c:v>0.20911840037306134</c:v>
                </c:pt>
                <c:pt idx="518">
                  <c:v>0.20845970369343414</c:v>
                </c:pt>
                <c:pt idx="519">
                  <c:v>0.20813035535362054</c:v>
                </c:pt>
                <c:pt idx="520">
                  <c:v>0.20747165867399336</c:v>
                </c:pt>
                <c:pt idx="521">
                  <c:v>0.20681296199436616</c:v>
                </c:pt>
                <c:pt idx="522">
                  <c:v>0.20615426531473896</c:v>
                </c:pt>
                <c:pt idx="523">
                  <c:v>0.20582491697492539</c:v>
                </c:pt>
                <c:pt idx="524">
                  <c:v>0.20516622029529819</c:v>
                </c:pt>
                <c:pt idx="525">
                  <c:v>0.20516622029529819</c:v>
                </c:pt>
                <c:pt idx="526">
                  <c:v>0.20516622029529819</c:v>
                </c:pt>
                <c:pt idx="527">
                  <c:v>0.20516622029529819</c:v>
                </c:pt>
                <c:pt idx="528">
                  <c:v>0.20516622029529819</c:v>
                </c:pt>
                <c:pt idx="529">
                  <c:v>0.20516622029529819</c:v>
                </c:pt>
                <c:pt idx="530">
                  <c:v>0.20516622029529819</c:v>
                </c:pt>
                <c:pt idx="531">
                  <c:v>0.20516622029529819</c:v>
                </c:pt>
                <c:pt idx="532">
                  <c:v>0.20516622029529819</c:v>
                </c:pt>
                <c:pt idx="533">
                  <c:v>0.20516622029529819</c:v>
                </c:pt>
                <c:pt idx="534">
                  <c:v>0.20516622029529819</c:v>
                </c:pt>
                <c:pt idx="535">
                  <c:v>0.20516622029529819</c:v>
                </c:pt>
                <c:pt idx="536">
                  <c:v>0.20516622029529819</c:v>
                </c:pt>
                <c:pt idx="537">
                  <c:v>0.20516622029529819</c:v>
                </c:pt>
                <c:pt idx="538">
                  <c:v>0.20516622029529819</c:v>
                </c:pt>
                <c:pt idx="539">
                  <c:v>0.20516622029529819</c:v>
                </c:pt>
                <c:pt idx="540">
                  <c:v>0.20516622029529819</c:v>
                </c:pt>
                <c:pt idx="541">
                  <c:v>0.20516622029529819</c:v>
                </c:pt>
                <c:pt idx="542">
                  <c:v>0.20516622029529819</c:v>
                </c:pt>
                <c:pt idx="543">
                  <c:v>0.20516622029529819</c:v>
                </c:pt>
                <c:pt idx="544">
                  <c:v>0.20516622029529819</c:v>
                </c:pt>
                <c:pt idx="545">
                  <c:v>0.20516622029529819</c:v>
                </c:pt>
                <c:pt idx="546">
                  <c:v>0.20516622029529819</c:v>
                </c:pt>
                <c:pt idx="547">
                  <c:v>0.20516622029529819</c:v>
                </c:pt>
                <c:pt idx="548">
                  <c:v>0.20516622029529819</c:v>
                </c:pt>
                <c:pt idx="549">
                  <c:v>0.20516622029529819</c:v>
                </c:pt>
                <c:pt idx="550">
                  <c:v>0.20516622029529819</c:v>
                </c:pt>
                <c:pt idx="551">
                  <c:v>0.20516622029529819</c:v>
                </c:pt>
                <c:pt idx="552">
                  <c:v>0.20516622029529819</c:v>
                </c:pt>
                <c:pt idx="553">
                  <c:v>0.20516622029529819</c:v>
                </c:pt>
                <c:pt idx="554">
                  <c:v>0.20516622029529819</c:v>
                </c:pt>
                <c:pt idx="555">
                  <c:v>0.20516622029529819</c:v>
                </c:pt>
                <c:pt idx="556">
                  <c:v>0.20516622029529819</c:v>
                </c:pt>
                <c:pt idx="557">
                  <c:v>0.20516622029529819</c:v>
                </c:pt>
                <c:pt idx="558">
                  <c:v>0.20516622029529819</c:v>
                </c:pt>
                <c:pt idx="559">
                  <c:v>0.20516622029529819</c:v>
                </c:pt>
                <c:pt idx="560">
                  <c:v>0.20516622029529819</c:v>
                </c:pt>
                <c:pt idx="561">
                  <c:v>0.20516622029529819</c:v>
                </c:pt>
                <c:pt idx="562">
                  <c:v>0.20516622029529819</c:v>
                </c:pt>
                <c:pt idx="563">
                  <c:v>0.20516622029529819</c:v>
                </c:pt>
                <c:pt idx="564">
                  <c:v>0.20516622029529819</c:v>
                </c:pt>
                <c:pt idx="565">
                  <c:v>0.20516622029529819</c:v>
                </c:pt>
                <c:pt idx="566">
                  <c:v>0.20516622029529819</c:v>
                </c:pt>
                <c:pt idx="567">
                  <c:v>0.20516622029529819</c:v>
                </c:pt>
                <c:pt idx="568">
                  <c:v>0.20516622029529819</c:v>
                </c:pt>
                <c:pt idx="569">
                  <c:v>0.20516622029529819</c:v>
                </c:pt>
                <c:pt idx="570">
                  <c:v>0.20516622029529819</c:v>
                </c:pt>
                <c:pt idx="571">
                  <c:v>0.20516622029529819</c:v>
                </c:pt>
                <c:pt idx="572">
                  <c:v>0.20516622029529819</c:v>
                </c:pt>
                <c:pt idx="573">
                  <c:v>0.20516622029529819</c:v>
                </c:pt>
                <c:pt idx="574">
                  <c:v>0.20516622029529819</c:v>
                </c:pt>
                <c:pt idx="575">
                  <c:v>0.20516622029529819</c:v>
                </c:pt>
                <c:pt idx="576">
                  <c:v>0.20516622029529819</c:v>
                </c:pt>
                <c:pt idx="577">
                  <c:v>0.20516622029529819</c:v>
                </c:pt>
                <c:pt idx="578">
                  <c:v>0.20516622029529819</c:v>
                </c:pt>
                <c:pt idx="579">
                  <c:v>0.20516622029529819</c:v>
                </c:pt>
                <c:pt idx="580">
                  <c:v>0.20516622029529819</c:v>
                </c:pt>
                <c:pt idx="581">
                  <c:v>0.20516622029529819</c:v>
                </c:pt>
                <c:pt idx="582">
                  <c:v>0.20516622029529819</c:v>
                </c:pt>
                <c:pt idx="583">
                  <c:v>0.20516622029529819</c:v>
                </c:pt>
                <c:pt idx="584">
                  <c:v>0.20516622029529819</c:v>
                </c:pt>
                <c:pt idx="585">
                  <c:v>0.20516622029529819</c:v>
                </c:pt>
                <c:pt idx="586">
                  <c:v>0.20516622029529819</c:v>
                </c:pt>
                <c:pt idx="587">
                  <c:v>0.20516622029529819</c:v>
                </c:pt>
                <c:pt idx="588">
                  <c:v>0.20516622029529819</c:v>
                </c:pt>
                <c:pt idx="589">
                  <c:v>0.20516622029529819</c:v>
                </c:pt>
                <c:pt idx="590">
                  <c:v>0.20516622029529819</c:v>
                </c:pt>
                <c:pt idx="591">
                  <c:v>0.20516622029529819</c:v>
                </c:pt>
                <c:pt idx="592">
                  <c:v>0.20516622029529819</c:v>
                </c:pt>
                <c:pt idx="593">
                  <c:v>0.20516622029529819</c:v>
                </c:pt>
                <c:pt idx="594">
                  <c:v>0.20516622029529819</c:v>
                </c:pt>
                <c:pt idx="595">
                  <c:v>0.20516622029529819</c:v>
                </c:pt>
                <c:pt idx="596">
                  <c:v>0.20516622029529819</c:v>
                </c:pt>
                <c:pt idx="597">
                  <c:v>0.20516622029529819</c:v>
                </c:pt>
                <c:pt idx="598">
                  <c:v>0.20516622029529819</c:v>
                </c:pt>
                <c:pt idx="599">
                  <c:v>0.20516622029529819</c:v>
                </c:pt>
                <c:pt idx="600">
                  <c:v>0.20516622029529819</c:v>
                </c:pt>
                <c:pt idx="601">
                  <c:v>0.20516622029529819</c:v>
                </c:pt>
                <c:pt idx="602">
                  <c:v>0.20516622029529819</c:v>
                </c:pt>
                <c:pt idx="603">
                  <c:v>0.20516622029529819</c:v>
                </c:pt>
                <c:pt idx="604">
                  <c:v>0.20516622029529819</c:v>
                </c:pt>
                <c:pt idx="605">
                  <c:v>0.20516622029529819</c:v>
                </c:pt>
                <c:pt idx="606">
                  <c:v>0.20516622029529819</c:v>
                </c:pt>
                <c:pt idx="607">
                  <c:v>0.20516622029529819</c:v>
                </c:pt>
                <c:pt idx="608">
                  <c:v>0.20516622029529819</c:v>
                </c:pt>
                <c:pt idx="609">
                  <c:v>0.20516622029529819</c:v>
                </c:pt>
                <c:pt idx="610">
                  <c:v>0.20516622029529819</c:v>
                </c:pt>
                <c:pt idx="611">
                  <c:v>0.20516622029529819</c:v>
                </c:pt>
                <c:pt idx="612">
                  <c:v>0.20516622029529819</c:v>
                </c:pt>
                <c:pt idx="613">
                  <c:v>0.20516622029529819</c:v>
                </c:pt>
                <c:pt idx="614">
                  <c:v>0.20516622029529819</c:v>
                </c:pt>
                <c:pt idx="615">
                  <c:v>0.20516622029529819</c:v>
                </c:pt>
                <c:pt idx="616">
                  <c:v>0.20516622029529819</c:v>
                </c:pt>
                <c:pt idx="617">
                  <c:v>0.20516622029529819</c:v>
                </c:pt>
                <c:pt idx="618">
                  <c:v>0.20516622029529819</c:v>
                </c:pt>
                <c:pt idx="619">
                  <c:v>0.20516622029529819</c:v>
                </c:pt>
                <c:pt idx="620">
                  <c:v>0.20516622029529819</c:v>
                </c:pt>
                <c:pt idx="621">
                  <c:v>0.20516622029529819</c:v>
                </c:pt>
                <c:pt idx="622">
                  <c:v>0.20516622029529819</c:v>
                </c:pt>
                <c:pt idx="623">
                  <c:v>0.20516622029529819</c:v>
                </c:pt>
                <c:pt idx="624">
                  <c:v>0.20516622029529819</c:v>
                </c:pt>
                <c:pt idx="625">
                  <c:v>0.20516622029529819</c:v>
                </c:pt>
                <c:pt idx="626">
                  <c:v>0.20516622029529819</c:v>
                </c:pt>
                <c:pt idx="627">
                  <c:v>0.20516622029529819</c:v>
                </c:pt>
                <c:pt idx="628">
                  <c:v>0.20516622029529819</c:v>
                </c:pt>
                <c:pt idx="629">
                  <c:v>0.20516622029529819</c:v>
                </c:pt>
                <c:pt idx="630">
                  <c:v>0.20516622029529819</c:v>
                </c:pt>
                <c:pt idx="631">
                  <c:v>0.20516622029529819</c:v>
                </c:pt>
                <c:pt idx="632">
                  <c:v>0.20516622029529819</c:v>
                </c:pt>
                <c:pt idx="633">
                  <c:v>0.20516622029529819</c:v>
                </c:pt>
                <c:pt idx="634">
                  <c:v>0.20516622029529819</c:v>
                </c:pt>
                <c:pt idx="635">
                  <c:v>0.20516622029529819</c:v>
                </c:pt>
                <c:pt idx="636">
                  <c:v>0.20516622029529819</c:v>
                </c:pt>
                <c:pt idx="637">
                  <c:v>0.20516622029529819</c:v>
                </c:pt>
                <c:pt idx="638">
                  <c:v>0.20516622029529819</c:v>
                </c:pt>
                <c:pt idx="639">
                  <c:v>0.20516622029529819</c:v>
                </c:pt>
                <c:pt idx="640">
                  <c:v>0.20516622029529819</c:v>
                </c:pt>
                <c:pt idx="641">
                  <c:v>0.20516622029529819</c:v>
                </c:pt>
                <c:pt idx="642">
                  <c:v>0.20516622029529819</c:v>
                </c:pt>
                <c:pt idx="643">
                  <c:v>0.20516622029529819</c:v>
                </c:pt>
                <c:pt idx="644">
                  <c:v>0.20516622029529819</c:v>
                </c:pt>
                <c:pt idx="645">
                  <c:v>0.20516622029529819</c:v>
                </c:pt>
                <c:pt idx="646">
                  <c:v>0.20516622029529819</c:v>
                </c:pt>
                <c:pt idx="647">
                  <c:v>0.20516622029529819</c:v>
                </c:pt>
                <c:pt idx="648">
                  <c:v>0.20549556863511179</c:v>
                </c:pt>
                <c:pt idx="649">
                  <c:v>0.20549556863511179</c:v>
                </c:pt>
                <c:pt idx="650">
                  <c:v>0.20549556863511179</c:v>
                </c:pt>
                <c:pt idx="651">
                  <c:v>0.20549556863511179</c:v>
                </c:pt>
                <c:pt idx="652">
                  <c:v>0.20549556863511179</c:v>
                </c:pt>
                <c:pt idx="653">
                  <c:v>0.20549556863511179</c:v>
                </c:pt>
                <c:pt idx="654">
                  <c:v>0.20549556863511179</c:v>
                </c:pt>
                <c:pt idx="655">
                  <c:v>0.20549556863511179</c:v>
                </c:pt>
                <c:pt idx="656">
                  <c:v>0.20549556863511179</c:v>
                </c:pt>
                <c:pt idx="657">
                  <c:v>0.20549556863511179</c:v>
                </c:pt>
                <c:pt idx="658">
                  <c:v>0.20516622029529819</c:v>
                </c:pt>
                <c:pt idx="659">
                  <c:v>0.20516622029529819</c:v>
                </c:pt>
                <c:pt idx="660">
                  <c:v>0.20516622029529819</c:v>
                </c:pt>
                <c:pt idx="661">
                  <c:v>0.20516622029529819</c:v>
                </c:pt>
                <c:pt idx="662">
                  <c:v>0.20516622029529819</c:v>
                </c:pt>
                <c:pt idx="663">
                  <c:v>0.20516622029529819</c:v>
                </c:pt>
                <c:pt idx="664">
                  <c:v>0.20516622029529819</c:v>
                </c:pt>
                <c:pt idx="665">
                  <c:v>0.20516622029529819</c:v>
                </c:pt>
                <c:pt idx="666">
                  <c:v>0.20516622029529819</c:v>
                </c:pt>
                <c:pt idx="667">
                  <c:v>0.20516622029529819</c:v>
                </c:pt>
                <c:pt idx="668">
                  <c:v>0.20516622029529819</c:v>
                </c:pt>
                <c:pt idx="669">
                  <c:v>0.20516622029529819</c:v>
                </c:pt>
                <c:pt idx="670">
                  <c:v>0.20516622029529819</c:v>
                </c:pt>
                <c:pt idx="671">
                  <c:v>0.20516622029529819</c:v>
                </c:pt>
                <c:pt idx="672">
                  <c:v>0.20516622029529819</c:v>
                </c:pt>
                <c:pt idx="673">
                  <c:v>0.20516622029529819</c:v>
                </c:pt>
                <c:pt idx="674">
                  <c:v>0.20516622029529819</c:v>
                </c:pt>
                <c:pt idx="675">
                  <c:v>0.20516622029529819</c:v>
                </c:pt>
                <c:pt idx="676">
                  <c:v>0.20516622029529819</c:v>
                </c:pt>
                <c:pt idx="677">
                  <c:v>0.20516622029529819</c:v>
                </c:pt>
                <c:pt idx="678">
                  <c:v>0.20516622029529819</c:v>
                </c:pt>
                <c:pt idx="679">
                  <c:v>0.20516622029529819</c:v>
                </c:pt>
                <c:pt idx="680">
                  <c:v>0.20516622029529819</c:v>
                </c:pt>
                <c:pt idx="681">
                  <c:v>0.20516622029529819</c:v>
                </c:pt>
                <c:pt idx="682">
                  <c:v>0.20516622029529819</c:v>
                </c:pt>
                <c:pt idx="683">
                  <c:v>0.20516622029529819</c:v>
                </c:pt>
                <c:pt idx="684">
                  <c:v>0.20516622029529819</c:v>
                </c:pt>
                <c:pt idx="685">
                  <c:v>0.20516622029529819</c:v>
                </c:pt>
                <c:pt idx="686">
                  <c:v>0.20516622029529819</c:v>
                </c:pt>
                <c:pt idx="687">
                  <c:v>0.20516622029529819</c:v>
                </c:pt>
                <c:pt idx="688">
                  <c:v>0.20516622029529819</c:v>
                </c:pt>
                <c:pt idx="689">
                  <c:v>0.20516622029529819</c:v>
                </c:pt>
                <c:pt idx="690">
                  <c:v>0.20516622029529819</c:v>
                </c:pt>
                <c:pt idx="691">
                  <c:v>0.20516622029529819</c:v>
                </c:pt>
                <c:pt idx="692">
                  <c:v>0.20516622029529819</c:v>
                </c:pt>
                <c:pt idx="693">
                  <c:v>0.20516622029529819</c:v>
                </c:pt>
                <c:pt idx="694">
                  <c:v>0.20516622029529819</c:v>
                </c:pt>
                <c:pt idx="695">
                  <c:v>0.20516622029529819</c:v>
                </c:pt>
                <c:pt idx="696">
                  <c:v>0.20516622029529819</c:v>
                </c:pt>
                <c:pt idx="697">
                  <c:v>0.20516622029529819</c:v>
                </c:pt>
                <c:pt idx="698">
                  <c:v>0.20516622029529819</c:v>
                </c:pt>
                <c:pt idx="699">
                  <c:v>0.20516622029529819</c:v>
                </c:pt>
                <c:pt idx="700">
                  <c:v>0.20516622029529819</c:v>
                </c:pt>
                <c:pt idx="701">
                  <c:v>0.20516622029529819</c:v>
                </c:pt>
                <c:pt idx="702">
                  <c:v>0.20516622029529819</c:v>
                </c:pt>
                <c:pt idx="703">
                  <c:v>0.20516622029529819</c:v>
                </c:pt>
                <c:pt idx="704">
                  <c:v>0.20516622029529819</c:v>
                </c:pt>
                <c:pt idx="705">
                  <c:v>0.20516622029529819</c:v>
                </c:pt>
                <c:pt idx="706">
                  <c:v>0.20516622029529819</c:v>
                </c:pt>
                <c:pt idx="707">
                  <c:v>0.20516622029529819</c:v>
                </c:pt>
                <c:pt idx="708">
                  <c:v>0.20549556863511179</c:v>
                </c:pt>
                <c:pt idx="709">
                  <c:v>0.20549556863511179</c:v>
                </c:pt>
                <c:pt idx="710">
                  <c:v>0.20549556863511179</c:v>
                </c:pt>
                <c:pt idx="711">
                  <c:v>0.20549556863511179</c:v>
                </c:pt>
                <c:pt idx="712">
                  <c:v>0.20549556863511179</c:v>
                </c:pt>
                <c:pt idx="713">
                  <c:v>0.20549556863511179</c:v>
                </c:pt>
                <c:pt idx="714">
                  <c:v>0.20549556863511179</c:v>
                </c:pt>
                <c:pt idx="715">
                  <c:v>0.20549556863511179</c:v>
                </c:pt>
                <c:pt idx="716">
                  <c:v>0.20549556863511179</c:v>
                </c:pt>
                <c:pt idx="717">
                  <c:v>0.20549556863511179</c:v>
                </c:pt>
                <c:pt idx="718">
                  <c:v>0.20549556863511179</c:v>
                </c:pt>
                <c:pt idx="719">
                  <c:v>0.20549556863511179</c:v>
                </c:pt>
                <c:pt idx="720">
                  <c:v>0.20549556863511179</c:v>
                </c:pt>
              </c:numCache>
            </c:numRef>
          </c:val>
          <c:smooth val="0"/>
          <c:extLst>
            <c:ext xmlns:c16="http://schemas.microsoft.com/office/drawing/2014/chart" uri="{C3380CC4-5D6E-409C-BE32-E72D297353CC}">
              <c16:uniqueId val="{00000000-90D7-45A7-BEF3-9BC1D1AE0FF2}"/>
            </c:ext>
          </c:extLst>
        </c:ser>
        <c:dLbls>
          <c:showLegendKey val="0"/>
          <c:showVal val="0"/>
          <c:showCatName val="0"/>
          <c:showSerName val="0"/>
          <c:showPercent val="0"/>
          <c:showBubbleSize val="0"/>
        </c:dLbls>
        <c:smooth val="0"/>
        <c:axId val="124981120"/>
        <c:axId val="124982080"/>
      </c:lineChart>
      <c:catAx>
        <c:axId val="1249811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r>
                  <a:rPr lang="en-GB" baseline="0"/>
                  <a:t>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82080"/>
        <c:crosses val="autoZero"/>
        <c:auto val="1"/>
        <c:lblAlgn val="ctr"/>
        <c:lblOffset val="100"/>
        <c:noMultiLvlLbl val="0"/>
      </c:catAx>
      <c:valAx>
        <c:axId val="1249820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(CF) Intake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811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CF from Lift Exhaust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'CF from crank and lift'!$K$1</c:f>
              <c:strCache>
                <c:ptCount val="1"/>
                <c:pt idx="0">
                  <c:v>CF rfim lift (exhaust)</c:v>
                </c:pt>
              </c:strCache>
            </c:strRef>
          </c:tx>
          <c:spPr>
            <a:ln w="28575" cap="rnd">
              <a:solidFill>
                <a:schemeClr val="accent2"/>
              </a:solidFill>
              <a:round/>
            </a:ln>
            <a:effectLst/>
          </c:spPr>
          <c:marker>
            <c:symbol val="none"/>
          </c:marker>
          <c:val>
            <c:numRef>
              <c:f>'CF from crank and lift'!$K$2:$K$722</c:f>
              <c:numCache>
                <c:formatCode>General</c:formatCode>
                <c:ptCount val="721"/>
                <c:pt idx="0">
                  <c:v>0.25431640950803724</c:v>
                </c:pt>
                <c:pt idx="1">
                  <c:v>0.25409899049524215</c:v>
                </c:pt>
                <c:pt idx="2">
                  <c:v>0.25409899049524215</c:v>
                </c:pt>
                <c:pt idx="3">
                  <c:v>0.25409899049524215</c:v>
                </c:pt>
                <c:pt idx="4">
                  <c:v>0.25409899049524215</c:v>
                </c:pt>
                <c:pt idx="5">
                  <c:v>0.25409899049524215</c:v>
                </c:pt>
                <c:pt idx="6">
                  <c:v>0.25388157148244711</c:v>
                </c:pt>
                <c:pt idx="7">
                  <c:v>0.25388157148244711</c:v>
                </c:pt>
                <c:pt idx="8">
                  <c:v>0.25388157148244711</c:v>
                </c:pt>
                <c:pt idx="9">
                  <c:v>0.25388157148244711</c:v>
                </c:pt>
                <c:pt idx="10">
                  <c:v>0.25388157148244711</c:v>
                </c:pt>
                <c:pt idx="11">
                  <c:v>0.25388157148244711</c:v>
                </c:pt>
                <c:pt idx="12">
                  <c:v>0.25366415246965202</c:v>
                </c:pt>
                <c:pt idx="13">
                  <c:v>0.25366415246965202</c:v>
                </c:pt>
                <c:pt idx="14">
                  <c:v>0.25366415246965202</c:v>
                </c:pt>
                <c:pt idx="15">
                  <c:v>0.25366415246965202</c:v>
                </c:pt>
                <c:pt idx="16">
                  <c:v>0.25366415246965202</c:v>
                </c:pt>
                <c:pt idx="17">
                  <c:v>0.25366415246965202</c:v>
                </c:pt>
                <c:pt idx="18">
                  <c:v>0.25366415246965202</c:v>
                </c:pt>
                <c:pt idx="19">
                  <c:v>0.25366415246965202</c:v>
                </c:pt>
                <c:pt idx="20">
                  <c:v>0.25366415246965202</c:v>
                </c:pt>
                <c:pt idx="21">
                  <c:v>0.25366415246965202</c:v>
                </c:pt>
                <c:pt idx="22">
                  <c:v>0.25366415246965202</c:v>
                </c:pt>
                <c:pt idx="23">
                  <c:v>0.25366415246965202</c:v>
                </c:pt>
                <c:pt idx="24">
                  <c:v>0.25366415246965202</c:v>
                </c:pt>
                <c:pt idx="25">
                  <c:v>0.25366415246965202</c:v>
                </c:pt>
                <c:pt idx="26">
                  <c:v>0.25366415246965202</c:v>
                </c:pt>
                <c:pt idx="27">
                  <c:v>0.25366415246965202</c:v>
                </c:pt>
                <c:pt idx="28">
                  <c:v>0.25366415246965202</c:v>
                </c:pt>
                <c:pt idx="29">
                  <c:v>0.25366415246965202</c:v>
                </c:pt>
                <c:pt idx="30">
                  <c:v>0.25366415246965202</c:v>
                </c:pt>
                <c:pt idx="31">
                  <c:v>0.25366415246965202</c:v>
                </c:pt>
                <c:pt idx="32">
                  <c:v>0.25366415246965202</c:v>
                </c:pt>
                <c:pt idx="33">
                  <c:v>0.25366415246965202</c:v>
                </c:pt>
                <c:pt idx="34">
                  <c:v>0.25366415246965202</c:v>
                </c:pt>
                <c:pt idx="35">
                  <c:v>0.25366415246965202</c:v>
                </c:pt>
                <c:pt idx="36">
                  <c:v>0.25366415246965202</c:v>
                </c:pt>
                <c:pt idx="37">
                  <c:v>0.25366415246965202</c:v>
                </c:pt>
                <c:pt idx="38">
                  <c:v>0.25366415246965202</c:v>
                </c:pt>
                <c:pt idx="39">
                  <c:v>0.25366415246965202</c:v>
                </c:pt>
                <c:pt idx="40">
                  <c:v>0.25366415246965202</c:v>
                </c:pt>
                <c:pt idx="41">
                  <c:v>0.25366415246965202</c:v>
                </c:pt>
                <c:pt idx="42">
                  <c:v>0.25366415246965202</c:v>
                </c:pt>
                <c:pt idx="43">
                  <c:v>0.25366415246965202</c:v>
                </c:pt>
                <c:pt idx="44">
                  <c:v>0.25366415246965202</c:v>
                </c:pt>
                <c:pt idx="45">
                  <c:v>0.25366415246965202</c:v>
                </c:pt>
                <c:pt idx="46">
                  <c:v>0.25366415246965202</c:v>
                </c:pt>
                <c:pt idx="47">
                  <c:v>0.25366415246965202</c:v>
                </c:pt>
                <c:pt idx="48">
                  <c:v>0.25366415246965202</c:v>
                </c:pt>
                <c:pt idx="49">
                  <c:v>0.25366415246965202</c:v>
                </c:pt>
                <c:pt idx="50">
                  <c:v>0.25366415246965202</c:v>
                </c:pt>
                <c:pt idx="51">
                  <c:v>0.25366415246965202</c:v>
                </c:pt>
                <c:pt idx="52">
                  <c:v>0.25366415246965202</c:v>
                </c:pt>
                <c:pt idx="53">
                  <c:v>0.25366415246965202</c:v>
                </c:pt>
                <c:pt idx="54">
                  <c:v>0.25366415246965202</c:v>
                </c:pt>
                <c:pt idx="55">
                  <c:v>0.25366415246965202</c:v>
                </c:pt>
                <c:pt idx="56">
                  <c:v>0.25366415246965202</c:v>
                </c:pt>
                <c:pt idx="57">
                  <c:v>0.25366415246965202</c:v>
                </c:pt>
                <c:pt idx="58">
                  <c:v>0.25366415246965202</c:v>
                </c:pt>
                <c:pt idx="59">
                  <c:v>0.25366415246965202</c:v>
                </c:pt>
                <c:pt idx="60">
                  <c:v>0.25366415246965202</c:v>
                </c:pt>
                <c:pt idx="61">
                  <c:v>0.25366415246965202</c:v>
                </c:pt>
                <c:pt idx="62">
                  <c:v>0.25366415246965202</c:v>
                </c:pt>
                <c:pt idx="63">
                  <c:v>0.25366415246965202</c:v>
                </c:pt>
                <c:pt idx="64">
                  <c:v>0.25366415246965202</c:v>
                </c:pt>
                <c:pt idx="65">
                  <c:v>0.25366415246965202</c:v>
                </c:pt>
                <c:pt idx="66">
                  <c:v>0.25366415246965202</c:v>
                </c:pt>
                <c:pt idx="67">
                  <c:v>0.25366415246965202</c:v>
                </c:pt>
                <c:pt idx="68">
                  <c:v>0.25366415246965202</c:v>
                </c:pt>
                <c:pt idx="69">
                  <c:v>0.25366415246965202</c:v>
                </c:pt>
                <c:pt idx="70">
                  <c:v>0.25366415246965202</c:v>
                </c:pt>
                <c:pt idx="71">
                  <c:v>0.25366415246965202</c:v>
                </c:pt>
                <c:pt idx="72">
                  <c:v>0.25366415246965202</c:v>
                </c:pt>
                <c:pt idx="73">
                  <c:v>0.25366415246965202</c:v>
                </c:pt>
                <c:pt idx="74">
                  <c:v>0.25366415246965202</c:v>
                </c:pt>
                <c:pt idx="75">
                  <c:v>0.25366415246965202</c:v>
                </c:pt>
                <c:pt idx="76">
                  <c:v>0.25366415246965202</c:v>
                </c:pt>
                <c:pt idx="77">
                  <c:v>0.25388157148244711</c:v>
                </c:pt>
                <c:pt idx="78">
                  <c:v>0.25388157148244711</c:v>
                </c:pt>
                <c:pt idx="79">
                  <c:v>0.25388157148244711</c:v>
                </c:pt>
                <c:pt idx="80">
                  <c:v>0.25388157148244711</c:v>
                </c:pt>
                <c:pt idx="81">
                  <c:v>0.25388157148244711</c:v>
                </c:pt>
                <c:pt idx="82">
                  <c:v>0.25388157148244711</c:v>
                </c:pt>
                <c:pt idx="83">
                  <c:v>0.25409899049524215</c:v>
                </c:pt>
                <c:pt idx="84">
                  <c:v>0.25409899049524215</c:v>
                </c:pt>
                <c:pt idx="85">
                  <c:v>0.25409899049524215</c:v>
                </c:pt>
                <c:pt idx="86">
                  <c:v>0.25409899049524215</c:v>
                </c:pt>
                <c:pt idx="87">
                  <c:v>0.25409899049524215</c:v>
                </c:pt>
                <c:pt idx="88">
                  <c:v>0.25409899049524215</c:v>
                </c:pt>
                <c:pt idx="89">
                  <c:v>0.25431640950803724</c:v>
                </c:pt>
                <c:pt idx="90">
                  <c:v>0.25431640950803724</c:v>
                </c:pt>
                <c:pt idx="91">
                  <c:v>0.25431640950803724</c:v>
                </c:pt>
                <c:pt idx="92">
                  <c:v>0.25431640950803724</c:v>
                </c:pt>
                <c:pt idx="93">
                  <c:v>0.25431640950803724</c:v>
                </c:pt>
                <c:pt idx="94">
                  <c:v>0.25431640950803724</c:v>
                </c:pt>
                <c:pt idx="95">
                  <c:v>0.25453382852083234</c:v>
                </c:pt>
                <c:pt idx="96">
                  <c:v>0.25453382852083234</c:v>
                </c:pt>
                <c:pt idx="97">
                  <c:v>0.25453382852083234</c:v>
                </c:pt>
                <c:pt idx="98">
                  <c:v>0.25453382852083234</c:v>
                </c:pt>
                <c:pt idx="99">
                  <c:v>0.25453382852083234</c:v>
                </c:pt>
                <c:pt idx="100">
                  <c:v>0.25453382852083234</c:v>
                </c:pt>
                <c:pt idx="101">
                  <c:v>0.25475124753362738</c:v>
                </c:pt>
                <c:pt idx="102">
                  <c:v>0.25475124753362738</c:v>
                </c:pt>
                <c:pt idx="103">
                  <c:v>0.25475124753362738</c:v>
                </c:pt>
                <c:pt idx="104">
                  <c:v>0.25475124753362738</c:v>
                </c:pt>
                <c:pt idx="105">
                  <c:v>0.25475124753362738</c:v>
                </c:pt>
                <c:pt idx="106">
                  <c:v>0.25475124753362738</c:v>
                </c:pt>
                <c:pt idx="107">
                  <c:v>0.25496866654642247</c:v>
                </c:pt>
                <c:pt idx="108">
                  <c:v>0.25496866654642247</c:v>
                </c:pt>
                <c:pt idx="109">
                  <c:v>0.25496866654642247</c:v>
                </c:pt>
                <c:pt idx="110">
                  <c:v>0.25496866654642247</c:v>
                </c:pt>
                <c:pt idx="111">
                  <c:v>0.25496866654642247</c:v>
                </c:pt>
                <c:pt idx="112">
                  <c:v>0.25496866654642247</c:v>
                </c:pt>
                <c:pt idx="113">
                  <c:v>0.25518608555921757</c:v>
                </c:pt>
                <c:pt idx="114">
                  <c:v>0.25518608555921757</c:v>
                </c:pt>
                <c:pt idx="115">
                  <c:v>0.25518608555921757</c:v>
                </c:pt>
                <c:pt idx="116">
                  <c:v>0.25518608555921757</c:v>
                </c:pt>
                <c:pt idx="117">
                  <c:v>0.25518608555921757</c:v>
                </c:pt>
                <c:pt idx="118">
                  <c:v>0.25518608555921757</c:v>
                </c:pt>
                <c:pt idx="119">
                  <c:v>0.25540350457201261</c:v>
                </c:pt>
                <c:pt idx="120">
                  <c:v>0.25540350457201261</c:v>
                </c:pt>
                <c:pt idx="121">
                  <c:v>0.25540350457201261</c:v>
                </c:pt>
                <c:pt idx="122">
                  <c:v>0.25540350457201261</c:v>
                </c:pt>
                <c:pt idx="123">
                  <c:v>0.25540350457201261</c:v>
                </c:pt>
                <c:pt idx="124">
                  <c:v>0.25540350457201261</c:v>
                </c:pt>
                <c:pt idx="125">
                  <c:v>0.25540350457201261</c:v>
                </c:pt>
                <c:pt idx="126">
                  <c:v>0.25540350457201261</c:v>
                </c:pt>
                <c:pt idx="127">
                  <c:v>0.25540350457201261</c:v>
                </c:pt>
                <c:pt idx="128">
                  <c:v>0.2556209235848077</c:v>
                </c:pt>
                <c:pt idx="129">
                  <c:v>0.2556209235848077</c:v>
                </c:pt>
                <c:pt idx="130">
                  <c:v>0.2556209235848077</c:v>
                </c:pt>
                <c:pt idx="131">
                  <c:v>0.2556209235848077</c:v>
                </c:pt>
                <c:pt idx="132">
                  <c:v>0.2556209235848077</c:v>
                </c:pt>
                <c:pt idx="133">
                  <c:v>0.2556209235848077</c:v>
                </c:pt>
                <c:pt idx="134">
                  <c:v>0.2558383425976028</c:v>
                </c:pt>
                <c:pt idx="135">
                  <c:v>0.2558383425976028</c:v>
                </c:pt>
                <c:pt idx="136">
                  <c:v>0.2558383425976028</c:v>
                </c:pt>
                <c:pt idx="137">
                  <c:v>0.2558383425976028</c:v>
                </c:pt>
                <c:pt idx="138">
                  <c:v>0.2558383425976028</c:v>
                </c:pt>
                <c:pt idx="139">
                  <c:v>0.2558383425976028</c:v>
                </c:pt>
                <c:pt idx="140">
                  <c:v>0.2558383425976028</c:v>
                </c:pt>
                <c:pt idx="141">
                  <c:v>0.2558383425976028</c:v>
                </c:pt>
                <c:pt idx="142">
                  <c:v>0.2558383425976028</c:v>
                </c:pt>
                <c:pt idx="143">
                  <c:v>0.2558383425976028</c:v>
                </c:pt>
                <c:pt idx="144">
                  <c:v>0.2558383425976028</c:v>
                </c:pt>
                <c:pt idx="145">
                  <c:v>0.2558383425976028</c:v>
                </c:pt>
                <c:pt idx="146">
                  <c:v>0.2558383425976028</c:v>
                </c:pt>
                <c:pt idx="147">
                  <c:v>0.2558383425976028</c:v>
                </c:pt>
                <c:pt idx="148">
                  <c:v>0.2558383425976028</c:v>
                </c:pt>
                <c:pt idx="149">
                  <c:v>0.2558383425976028</c:v>
                </c:pt>
                <c:pt idx="150">
                  <c:v>0.2558383425976028</c:v>
                </c:pt>
                <c:pt idx="151">
                  <c:v>0.25605576161039784</c:v>
                </c:pt>
                <c:pt idx="152">
                  <c:v>0.25605576161039784</c:v>
                </c:pt>
                <c:pt idx="153">
                  <c:v>0.25605576161039784</c:v>
                </c:pt>
                <c:pt idx="154">
                  <c:v>0.25605576161039784</c:v>
                </c:pt>
                <c:pt idx="155">
                  <c:v>0.25605576161039784</c:v>
                </c:pt>
                <c:pt idx="156">
                  <c:v>0.25605576161039784</c:v>
                </c:pt>
                <c:pt idx="157">
                  <c:v>0.25605576161039784</c:v>
                </c:pt>
                <c:pt idx="158">
                  <c:v>0.25605576161039784</c:v>
                </c:pt>
                <c:pt idx="159">
                  <c:v>0.25605576161039784</c:v>
                </c:pt>
                <c:pt idx="160">
                  <c:v>0.25605576161039784</c:v>
                </c:pt>
                <c:pt idx="161">
                  <c:v>0.25605576161039784</c:v>
                </c:pt>
                <c:pt idx="162">
                  <c:v>0.25605576161039784</c:v>
                </c:pt>
                <c:pt idx="163">
                  <c:v>0.25605576161039784</c:v>
                </c:pt>
                <c:pt idx="164">
                  <c:v>0.25605576161039784</c:v>
                </c:pt>
                <c:pt idx="165">
                  <c:v>0.25605576161039784</c:v>
                </c:pt>
                <c:pt idx="166">
                  <c:v>0.25605576161039784</c:v>
                </c:pt>
                <c:pt idx="167">
                  <c:v>0.25605576161039784</c:v>
                </c:pt>
                <c:pt idx="168">
                  <c:v>0.25605576161039784</c:v>
                </c:pt>
                <c:pt idx="169">
                  <c:v>0.25605576161039784</c:v>
                </c:pt>
                <c:pt idx="170">
                  <c:v>0.25605576161039784</c:v>
                </c:pt>
                <c:pt idx="171">
                  <c:v>0.25605576161039784</c:v>
                </c:pt>
                <c:pt idx="172">
                  <c:v>0.25605576161039784</c:v>
                </c:pt>
                <c:pt idx="173">
                  <c:v>0.25605576161039784</c:v>
                </c:pt>
                <c:pt idx="174">
                  <c:v>0.25605576161039784</c:v>
                </c:pt>
                <c:pt idx="175">
                  <c:v>0.25605576161039784</c:v>
                </c:pt>
                <c:pt idx="176">
                  <c:v>0.25605576161039784</c:v>
                </c:pt>
                <c:pt idx="177">
                  <c:v>0.25605576161039784</c:v>
                </c:pt>
                <c:pt idx="178">
                  <c:v>0.25605576161039784</c:v>
                </c:pt>
                <c:pt idx="179">
                  <c:v>0.25605576161039784</c:v>
                </c:pt>
                <c:pt idx="180">
                  <c:v>0.25605576161039784</c:v>
                </c:pt>
                <c:pt idx="181">
                  <c:v>0.25605576161039784</c:v>
                </c:pt>
                <c:pt idx="182">
                  <c:v>0.25605576161039784</c:v>
                </c:pt>
                <c:pt idx="183">
                  <c:v>0.25627318062319293</c:v>
                </c:pt>
                <c:pt idx="184">
                  <c:v>0.25649059963598803</c:v>
                </c:pt>
                <c:pt idx="185">
                  <c:v>0.25670801864878307</c:v>
                </c:pt>
                <c:pt idx="186">
                  <c:v>0.25692543766157816</c:v>
                </c:pt>
                <c:pt idx="187">
                  <c:v>0.25714285667437325</c:v>
                </c:pt>
                <c:pt idx="188">
                  <c:v>0.25757769469996339</c:v>
                </c:pt>
                <c:pt idx="189">
                  <c:v>0.25801253272555352</c:v>
                </c:pt>
                <c:pt idx="190">
                  <c:v>0.25844737075114371</c:v>
                </c:pt>
                <c:pt idx="191">
                  <c:v>0.25866478976393875</c:v>
                </c:pt>
                <c:pt idx="192">
                  <c:v>0.25909962778952894</c:v>
                </c:pt>
                <c:pt idx="193">
                  <c:v>0.25953446581511908</c:v>
                </c:pt>
                <c:pt idx="194">
                  <c:v>0.25996930384070921</c:v>
                </c:pt>
                <c:pt idx="195">
                  <c:v>0.2601867228535043</c:v>
                </c:pt>
                <c:pt idx="196">
                  <c:v>0.26062156087909444</c:v>
                </c:pt>
                <c:pt idx="197">
                  <c:v>0.26105639890468463</c:v>
                </c:pt>
                <c:pt idx="198">
                  <c:v>0.26149123693027476</c:v>
                </c:pt>
                <c:pt idx="199">
                  <c:v>0.26192607495586495</c:v>
                </c:pt>
                <c:pt idx="200">
                  <c:v>0.26236091298145509</c:v>
                </c:pt>
                <c:pt idx="201">
                  <c:v>0.26257833199425018</c:v>
                </c:pt>
                <c:pt idx="202">
                  <c:v>0.26301317001984031</c:v>
                </c:pt>
                <c:pt idx="203">
                  <c:v>0.26344800804543045</c:v>
                </c:pt>
                <c:pt idx="204">
                  <c:v>0.26388284607102064</c:v>
                </c:pt>
                <c:pt idx="205">
                  <c:v>0.26431768409661077</c:v>
                </c:pt>
                <c:pt idx="206">
                  <c:v>0.26475252212220091</c:v>
                </c:pt>
                <c:pt idx="207">
                  <c:v>0.2651873601477911</c:v>
                </c:pt>
                <c:pt idx="208">
                  <c:v>0.26583961718617632</c:v>
                </c:pt>
                <c:pt idx="209">
                  <c:v>0.26649187422456155</c:v>
                </c:pt>
                <c:pt idx="210">
                  <c:v>0.26736155027574182</c:v>
                </c:pt>
                <c:pt idx="211">
                  <c:v>0.26823122632692215</c:v>
                </c:pt>
                <c:pt idx="212">
                  <c:v>0.26910090237810247</c:v>
                </c:pt>
                <c:pt idx="213">
                  <c:v>0.27040541645487293</c:v>
                </c:pt>
                <c:pt idx="214">
                  <c:v>0.27149251151884829</c:v>
                </c:pt>
                <c:pt idx="215">
                  <c:v>0.27301444460841384</c:v>
                </c:pt>
                <c:pt idx="216">
                  <c:v>0.27453637769797934</c:v>
                </c:pt>
                <c:pt idx="217">
                  <c:v>0.27627572980033999</c:v>
                </c:pt>
                <c:pt idx="218">
                  <c:v>0.27779766288990554</c:v>
                </c:pt>
                <c:pt idx="219">
                  <c:v>0.27975443400506123</c:v>
                </c:pt>
                <c:pt idx="220">
                  <c:v>0.28171120512021691</c:v>
                </c:pt>
                <c:pt idx="221">
                  <c:v>0.2836679762353726</c:v>
                </c:pt>
                <c:pt idx="222">
                  <c:v>0.28584216636332332</c:v>
                </c:pt>
                <c:pt idx="223">
                  <c:v>0.28758151846568397</c:v>
                </c:pt>
                <c:pt idx="224">
                  <c:v>0.29040796563201993</c:v>
                </c:pt>
                <c:pt idx="225">
                  <c:v>0.2930169937855609</c:v>
                </c:pt>
                <c:pt idx="226">
                  <c:v>0.29562602193910181</c:v>
                </c:pt>
                <c:pt idx="227">
                  <c:v>0.29845246910543777</c:v>
                </c:pt>
                <c:pt idx="228">
                  <c:v>0.30149633528456887</c:v>
                </c:pt>
                <c:pt idx="229">
                  <c:v>0.30454020146369992</c:v>
                </c:pt>
                <c:pt idx="230">
                  <c:v>0.30780148665562607</c:v>
                </c:pt>
                <c:pt idx="231">
                  <c:v>0.31084535283475712</c:v>
                </c:pt>
                <c:pt idx="232">
                  <c:v>0.31236728592432267</c:v>
                </c:pt>
                <c:pt idx="233">
                  <c:v>0.3175853422314045</c:v>
                </c:pt>
                <c:pt idx="234">
                  <c:v>0.32215114150010116</c:v>
                </c:pt>
                <c:pt idx="235">
                  <c:v>0.3254124266920273</c:v>
                </c:pt>
                <c:pt idx="236">
                  <c:v>0.3299782259607239</c:v>
                </c:pt>
                <c:pt idx="237">
                  <c:v>0.33389176819103528</c:v>
                </c:pt>
                <c:pt idx="238">
                  <c:v>0.33824014844693678</c:v>
                </c:pt>
                <c:pt idx="239">
                  <c:v>0.34324078574122352</c:v>
                </c:pt>
                <c:pt idx="240">
                  <c:v>0.34758916599712508</c:v>
                </c:pt>
                <c:pt idx="241">
                  <c:v>0.35280722230420691</c:v>
                </c:pt>
                <c:pt idx="242">
                  <c:v>0.35693818354731338</c:v>
                </c:pt>
                <c:pt idx="243">
                  <c:v>0.36367817294396076</c:v>
                </c:pt>
                <c:pt idx="244">
                  <c:v>0.36824397221265737</c:v>
                </c:pt>
                <c:pt idx="245">
                  <c:v>0.37389686654532933</c:v>
                </c:pt>
                <c:pt idx="246">
                  <c:v>0.3795497608780013</c:v>
                </c:pt>
                <c:pt idx="247">
                  <c:v>0.38672458830023887</c:v>
                </c:pt>
                <c:pt idx="248">
                  <c:v>0.39237748263291083</c:v>
                </c:pt>
                <c:pt idx="249">
                  <c:v>0.39694328190160744</c:v>
                </c:pt>
                <c:pt idx="250">
                  <c:v>0.40346585228545973</c:v>
                </c:pt>
                <c:pt idx="251">
                  <c:v>0.40933616563092678</c:v>
                </c:pt>
                <c:pt idx="252">
                  <c:v>0.41477164095080377</c:v>
                </c:pt>
                <c:pt idx="253">
                  <c:v>0.41955485923229541</c:v>
                </c:pt>
                <c:pt idx="254">
                  <c:v>0.42412065850099201</c:v>
                </c:pt>
                <c:pt idx="255">
                  <c:v>0.42803420073130338</c:v>
                </c:pt>
                <c:pt idx="256">
                  <c:v>0.42999097184645907</c:v>
                </c:pt>
                <c:pt idx="257">
                  <c:v>0.43129548592322953</c:v>
                </c:pt>
                <c:pt idx="258">
                  <c:v>0.43173032394881972</c:v>
                </c:pt>
                <c:pt idx="259">
                  <c:v>0.43107806691043449</c:v>
                </c:pt>
                <c:pt idx="260">
                  <c:v>0.42955613382086894</c:v>
                </c:pt>
                <c:pt idx="261">
                  <c:v>0.42629484862894279</c:v>
                </c:pt>
                <c:pt idx="262">
                  <c:v>0.41846776416832004</c:v>
                </c:pt>
                <c:pt idx="263">
                  <c:v>0.41390196489962344</c:v>
                </c:pt>
                <c:pt idx="264">
                  <c:v>0.40759681352856625</c:v>
                </c:pt>
                <c:pt idx="265">
                  <c:v>0.40063940511912377</c:v>
                </c:pt>
                <c:pt idx="266">
                  <c:v>0.39585618683763207</c:v>
                </c:pt>
                <c:pt idx="267">
                  <c:v>0.38933361645377978</c:v>
                </c:pt>
                <c:pt idx="268">
                  <c:v>0.38368072212110782</c:v>
                </c:pt>
                <c:pt idx="269">
                  <c:v>0.37759298976284567</c:v>
                </c:pt>
                <c:pt idx="270">
                  <c:v>0.37150525740458351</c:v>
                </c:pt>
                <c:pt idx="271">
                  <c:v>0.36541752504632136</c:v>
                </c:pt>
                <c:pt idx="272">
                  <c:v>0.35889495466246907</c:v>
                </c:pt>
                <c:pt idx="273">
                  <c:v>0.35411173638097737</c:v>
                </c:pt>
                <c:pt idx="274">
                  <c:v>0.34845884204830541</c:v>
                </c:pt>
                <c:pt idx="275">
                  <c:v>0.34302336672842848</c:v>
                </c:pt>
                <c:pt idx="276">
                  <c:v>0.33889240548532201</c:v>
                </c:pt>
                <c:pt idx="277">
                  <c:v>0.33389176819103528</c:v>
                </c:pt>
                <c:pt idx="278">
                  <c:v>0.32932596892233867</c:v>
                </c:pt>
                <c:pt idx="279">
                  <c:v>0.32584726471761744</c:v>
                </c:pt>
                <c:pt idx="280">
                  <c:v>0.32128146544892083</c:v>
                </c:pt>
                <c:pt idx="281">
                  <c:v>0.31736792321860946</c:v>
                </c:pt>
                <c:pt idx="282">
                  <c:v>0.31388921901388822</c:v>
                </c:pt>
                <c:pt idx="283">
                  <c:v>0.31041051480916698</c:v>
                </c:pt>
                <c:pt idx="284">
                  <c:v>0.3067143915916507</c:v>
                </c:pt>
                <c:pt idx="285">
                  <c:v>0.3036705254125196</c:v>
                </c:pt>
                <c:pt idx="286">
                  <c:v>0.30062665923338855</c:v>
                </c:pt>
                <c:pt idx="287">
                  <c:v>0.2975827930542575</c:v>
                </c:pt>
                <c:pt idx="288">
                  <c:v>0.29497376490071658</c:v>
                </c:pt>
                <c:pt idx="289">
                  <c:v>0.29258215575997071</c:v>
                </c:pt>
                <c:pt idx="290">
                  <c:v>0.2897557085936347</c:v>
                </c:pt>
                <c:pt idx="291">
                  <c:v>0.28736409945288888</c:v>
                </c:pt>
                <c:pt idx="292">
                  <c:v>0.2851899093249381</c:v>
                </c:pt>
                <c:pt idx="293">
                  <c:v>0.2834505572225775</c:v>
                </c:pt>
                <c:pt idx="294">
                  <c:v>0.28149378610742182</c:v>
                </c:pt>
                <c:pt idx="295">
                  <c:v>0.27953701499226613</c:v>
                </c:pt>
                <c:pt idx="296">
                  <c:v>0.27758024387711044</c:v>
                </c:pt>
                <c:pt idx="297">
                  <c:v>0.2758408917747498</c:v>
                </c:pt>
                <c:pt idx="298">
                  <c:v>0.27475379671077443</c:v>
                </c:pt>
                <c:pt idx="299">
                  <c:v>0.27323186362120888</c:v>
                </c:pt>
                <c:pt idx="300">
                  <c:v>0.27192734954443842</c:v>
                </c:pt>
                <c:pt idx="301">
                  <c:v>0.27105767349325816</c:v>
                </c:pt>
                <c:pt idx="302">
                  <c:v>0.26997057842928274</c:v>
                </c:pt>
                <c:pt idx="303">
                  <c:v>0.26888348336530737</c:v>
                </c:pt>
                <c:pt idx="304">
                  <c:v>0.26844864533971724</c:v>
                </c:pt>
                <c:pt idx="305">
                  <c:v>0.26779638830133201</c:v>
                </c:pt>
                <c:pt idx="306">
                  <c:v>0.26714413126294678</c:v>
                </c:pt>
                <c:pt idx="307">
                  <c:v>0.26649187422456155</c:v>
                </c:pt>
                <c:pt idx="308">
                  <c:v>0.26627445521176646</c:v>
                </c:pt>
                <c:pt idx="309">
                  <c:v>0.26562219817338123</c:v>
                </c:pt>
                <c:pt idx="310">
                  <c:v>0.2651873601477911</c:v>
                </c:pt>
                <c:pt idx="311">
                  <c:v>0.26475252212220091</c:v>
                </c:pt>
                <c:pt idx="312">
                  <c:v>0.26453510310940587</c:v>
                </c:pt>
                <c:pt idx="313">
                  <c:v>0.26410026508381568</c:v>
                </c:pt>
                <c:pt idx="314">
                  <c:v>0.26366542705822554</c:v>
                </c:pt>
                <c:pt idx="315">
                  <c:v>0.26323058903263541</c:v>
                </c:pt>
                <c:pt idx="316">
                  <c:v>0.26279575100704522</c:v>
                </c:pt>
                <c:pt idx="317">
                  <c:v>0.26236091298145509</c:v>
                </c:pt>
                <c:pt idx="318">
                  <c:v>0.26192607495586495</c:v>
                </c:pt>
                <c:pt idx="319">
                  <c:v>0.26149123693027476</c:v>
                </c:pt>
                <c:pt idx="320">
                  <c:v>0.26105639890468463</c:v>
                </c:pt>
                <c:pt idx="321">
                  <c:v>0.26062156087909444</c:v>
                </c:pt>
                <c:pt idx="322">
                  <c:v>0.2601867228535043</c:v>
                </c:pt>
                <c:pt idx="323">
                  <c:v>0.25975188482791417</c:v>
                </c:pt>
                <c:pt idx="324">
                  <c:v>0.25931704680232398</c:v>
                </c:pt>
                <c:pt idx="325">
                  <c:v>0.25888220877673385</c:v>
                </c:pt>
                <c:pt idx="326">
                  <c:v>0.25844737075114371</c:v>
                </c:pt>
                <c:pt idx="327">
                  <c:v>0.25801253272555352</c:v>
                </c:pt>
                <c:pt idx="328">
                  <c:v>0.25779511371275848</c:v>
                </c:pt>
                <c:pt idx="329">
                  <c:v>0.25736027568716829</c:v>
                </c:pt>
                <c:pt idx="330">
                  <c:v>0.25692543766157816</c:v>
                </c:pt>
                <c:pt idx="331">
                  <c:v>0.25649059963598803</c:v>
                </c:pt>
                <c:pt idx="332">
                  <c:v>0.25605576161039784</c:v>
                </c:pt>
                <c:pt idx="333">
                  <c:v>0.2558383425976028</c:v>
                </c:pt>
                <c:pt idx="334">
                  <c:v>0.2556209235848077</c:v>
                </c:pt>
                <c:pt idx="335">
                  <c:v>0.25540350457201261</c:v>
                </c:pt>
                <c:pt idx="336">
                  <c:v>0.25518608555921757</c:v>
                </c:pt>
                <c:pt idx="337">
                  <c:v>0.25518608555921757</c:v>
                </c:pt>
                <c:pt idx="338">
                  <c:v>0.25518608555921757</c:v>
                </c:pt>
                <c:pt idx="339">
                  <c:v>0.25496866654642247</c:v>
                </c:pt>
                <c:pt idx="340">
                  <c:v>0.25496866654642247</c:v>
                </c:pt>
                <c:pt idx="341">
                  <c:v>0.25496866654642247</c:v>
                </c:pt>
                <c:pt idx="342">
                  <c:v>0.25496866654642247</c:v>
                </c:pt>
                <c:pt idx="343">
                  <c:v>0.25496866654642247</c:v>
                </c:pt>
                <c:pt idx="344">
                  <c:v>0.25475124753362738</c:v>
                </c:pt>
                <c:pt idx="345">
                  <c:v>0.25475124753362738</c:v>
                </c:pt>
                <c:pt idx="346">
                  <c:v>0.25475124753362738</c:v>
                </c:pt>
                <c:pt idx="347">
                  <c:v>0.25475124753362738</c:v>
                </c:pt>
                <c:pt idx="348">
                  <c:v>0.25475124753362738</c:v>
                </c:pt>
                <c:pt idx="349">
                  <c:v>0.25453382852083234</c:v>
                </c:pt>
                <c:pt idx="350">
                  <c:v>0.25453382852083234</c:v>
                </c:pt>
                <c:pt idx="351">
                  <c:v>0.25453382852083234</c:v>
                </c:pt>
                <c:pt idx="352">
                  <c:v>0.25453382852083234</c:v>
                </c:pt>
                <c:pt idx="353">
                  <c:v>0.25453382852083234</c:v>
                </c:pt>
                <c:pt idx="354">
                  <c:v>0.25453382852083234</c:v>
                </c:pt>
                <c:pt idx="355">
                  <c:v>0.25431640950803724</c:v>
                </c:pt>
                <c:pt idx="356">
                  <c:v>0.25431640950803724</c:v>
                </c:pt>
                <c:pt idx="357">
                  <c:v>0.25431640950803724</c:v>
                </c:pt>
                <c:pt idx="358">
                  <c:v>0.25431640950803724</c:v>
                </c:pt>
                <c:pt idx="359">
                  <c:v>0.25431640950803724</c:v>
                </c:pt>
                <c:pt idx="360">
                  <c:v>0.25431640950803724</c:v>
                </c:pt>
                <c:pt idx="361">
                  <c:v>0.25409899049524215</c:v>
                </c:pt>
                <c:pt idx="362">
                  <c:v>0.25409899049524215</c:v>
                </c:pt>
                <c:pt idx="363">
                  <c:v>0.25409899049524215</c:v>
                </c:pt>
                <c:pt idx="364">
                  <c:v>0.25409899049524215</c:v>
                </c:pt>
                <c:pt idx="365">
                  <c:v>0.25409899049524215</c:v>
                </c:pt>
                <c:pt idx="366">
                  <c:v>0.25388157148244711</c:v>
                </c:pt>
                <c:pt idx="367">
                  <c:v>0.25388157148244711</c:v>
                </c:pt>
                <c:pt idx="368">
                  <c:v>0.25388157148244711</c:v>
                </c:pt>
                <c:pt idx="369">
                  <c:v>0.25388157148244711</c:v>
                </c:pt>
                <c:pt idx="370">
                  <c:v>0.25388157148244711</c:v>
                </c:pt>
                <c:pt idx="371">
                  <c:v>0.25388157148244711</c:v>
                </c:pt>
                <c:pt idx="372">
                  <c:v>0.25366415246965202</c:v>
                </c:pt>
                <c:pt idx="373">
                  <c:v>0.25366415246965202</c:v>
                </c:pt>
                <c:pt idx="374">
                  <c:v>0.25366415246965202</c:v>
                </c:pt>
                <c:pt idx="375">
                  <c:v>0.25366415246965202</c:v>
                </c:pt>
                <c:pt idx="376">
                  <c:v>0.25366415246965202</c:v>
                </c:pt>
                <c:pt idx="377">
                  <c:v>0.25366415246965202</c:v>
                </c:pt>
                <c:pt idx="378">
                  <c:v>0.25366415246965202</c:v>
                </c:pt>
                <c:pt idx="379">
                  <c:v>0.25366415246965202</c:v>
                </c:pt>
                <c:pt idx="380">
                  <c:v>0.25366415246965202</c:v>
                </c:pt>
                <c:pt idx="381">
                  <c:v>0.25366415246965202</c:v>
                </c:pt>
                <c:pt idx="382">
                  <c:v>0.25366415246965202</c:v>
                </c:pt>
                <c:pt idx="383">
                  <c:v>0.25366415246965202</c:v>
                </c:pt>
                <c:pt idx="384">
                  <c:v>0.25366415246965202</c:v>
                </c:pt>
                <c:pt idx="385">
                  <c:v>0.25366415246965202</c:v>
                </c:pt>
                <c:pt idx="386">
                  <c:v>0.25366415246965202</c:v>
                </c:pt>
                <c:pt idx="387">
                  <c:v>0.25366415246965202</c:v>
                </c:pt>
                <c:pt idx="388">
                  <c:v>0.25366415246965202</c:v>
                </c:pt>
                <c:pt idx="389">
                  <c:v>0.25366415246965202</c:v>
                </c:pt>
                <c:pt idx="390">
                  <c:v>0.25366415246965202</c:v>
                </c:pt>
                <c:pt idx="391">
                  <c:v>0.25366415246965202</c:v>
                </c:pt>
                <c:pt idx="392">
                  <c:v>0.25366415246965202</c:v>
                </c:pt>
                <c:pt idx="393">
                  <c:v>0.25366415246965202</c:v>
                </c:pt>
                <c:pt idx="394">
                  <c:v>0.25366415246965202</c:v>
                </c:pt>
                <c:pt idx="395">
                  <c:v>0.25366415246965202</c:v>
                </c:pt>
                <c:pt idx="396">
                  <c:v>0.25366415246965202</c:v>
                </c:pt>
                <c:pt idx="397">
                  <c:v>0.25366415246965202</c:v>
                </c:pt>
                <c:pt idx="398">
                  <c:v>0.25366415246965202</c:v>
                </c:pt>
                <c:pt idx="399">
                  <c:v>0.25366415246965202</c:v>
                </c:pt>
                <c:pt idx="400">
                  <c:v>0.25366415246965202</c:v>
                </c:pt>
                <c:pt idx="401">
                  <c:v>0.25366415246965202</c:v>
                </c:pt>
                <c:pt idx="402">
                  <c:v>0.25366415246965202</c:v>
                </c:pt>
                <c:pt idx="403">
                  <c:v>0.25366415246965202</c:v>
                </c:pt>
                <c:pt idx="404">
                  <c:v>0.25366415246965202</c:v>
                </c:pt>
                <c:pt idx="405">
                  <c:v>0.25366415246965202</c:v>
                </c:pt>
                <c:pt idx="406">
                  <c:v>0.25366415246965202</c:v>
                </c:pt>
                <c:pt idx="407">
                  <c:v>0.25366415246965202</c:v>
                </c:pt>
                <c:pt idx="408">
                  <c:v>0.25366415246965202</c:v>
                </c:pt>
                <c:pt idx="409">
                  <c:v>0.25366415246965202</c:v>
                </c:pt>
                <c:pt idx="410">
                  <c:v>0.25366415246965202</c:v>
                </c:pt>
                <c:pt idx="411">
                  <c:v>0.25366415246965202</c:v>
                </c:pt>
                <c:pt idx="412">
                  <c:v>0.25366415246965202</c:v>
                </c:pt>
                <c:pt idx="413">
                  <c:v>0.25366415246965202</c:v>
                </c:pt>
                <c:pt idx="414">
                  <c:v>0.25366415246965202</c:v>
                </c:pt>
                <c:pt idx="415">
                  <c:v>0.25366415246965202</c:v>
                </c:pt>
                <c:pt idx="416">
                  <c:v>0.25366415246965202</c:v>
                </c:pt>
                <c:pt idx="417">
                  <c:v>0.25366415246965202</c:v>
                </c:pt>
                <c:pt idx="418">
                  <c:v>0.25366415246965202</c:v>
                </c:pt>
                <c:pt idx="419">
                  <c:v>0.25366415246965202</c:v>
                </c:pt>
                <c:pt idx="420">
                  <c:v>0.25366415246965202</c:v>
                </c:pt>
                <c:pt idx="421">
                  <c:v>0.25366415246965202</c:v>
                </c:pt>
                <c:pt idx="422">
                  <c:v>0.25366415246965202</c:v>
                </c:pt>
                <c:pt idx="423">
                  <c:v>0.25366415246965202</c:v>
                </c:pt>
                <c:pt idx="424">
                  <c:v>0.25366415246965202</c:v>
                </c:pt>
                <c:pt idx="425">
                  <c:v>0.25366415246965202</c:v>
                </c:pt>
                <c:pt idx="426">
                  <c:v>0.25366415246965202</c:v>
                </c:pt>
                <c:pt idx="427">
                  <c:v>0.25366415246965202</c:v>
                </c:pt>
                <c:pt idx="428">
                  <c:v>0.25366415246965202</c:v>
                </c:pt>
                <c:pt idx="429">
                  <c:v>0.25366415246965202</c:v>
                </c:pt>
                <c:pt idx="430">
                  <c:v>0.25366415246965202</c:v>
                </c:pt>
                <c:pt idx="431">
                  <c:v>0.25366415246965202</c:v>
                </c:pt>
                <c:pt idx="432">
                  <c:v>0.25366415246965202</c:v>
                </c:pt>
                <c:pt idx="433">
                  <c:v>0.25366415246965202</c:v>
                </c:pt>
                <c:pt idx="434">
                  <c:v>0.25366415246965202</c:v>
                </c:pt>
                <c:pt idx="435">
                  <c:v>0.25366415246965202</c:v>
                </c:pt>
                <c:pt idx="436">
                  <c:v>0.25366415246965202</c:v>
                </c:pt>
                <c:pt idx="437">
                  <c:v>0.25388157148244711</c:v>
                </c:pt>
                <c:pt idx="438">
                  <c:v>0.25388157148244711</c:v>
                </c:pt>
                <c:pt idx="439">
                  <c:v>0.25388157148244711</c:v>
                </c:pt>
                <c:pt idx="440">
                  <c:v>0.25388157148244711</c:v>
                </c:pt>
                <c:pt idx="441">
                  <c:v>0.25388157148244711</c:v>
                </c:pt>
                <c:pt idx="442">
                  <c:v>0.25388157148244711</c:v>
                </c:pt>
                <c:pt idx="443">
                  <c:v>0.25409899049524215</c:v>
                </c:pt>
                <c:pt idx="444">
                  <c:v>0.25409899049524215</c:v>
                </c:pt>
                <c:pt idx="445">
                  <c:v>0.25409899049524215</c:v>
                </c:pt>
                <c:pt idx="446">
                  <c:v>0.25409899049524215</c:v>
                </c:pt>
                <c:pt idx="447">
                  <c:v>0.25409899049524215</c:v>
                </c:pt>
                <c:pt idx="448">
                  <c:v>0.25409899049524215</c:v>
                </c:pt>
                <c:pt idx="449">
                  <c:v>0.25431640950803724</c:v>
                </c:pt>
                <c:pt idx="450">
                  <c:v>0.25431640950803724</c:v>
                </c:pt>
                <c:pt idx="451">
                  <c:v>0.25431640950803724</c:v>
                </c:pt>
                <c:pt idx="452">
                  <c:v>0.25431640950803724</c:v>
                </c:pt>
                <c:pt idx="453">
                  <c:v>0.25431640950803724</c:v>
                </c:pt>
                <c:pt idx="454">
                  <c:v>0.25431640950803724</c:v>
                </c:pt>
                <c:pt idx="455">
                  <c:v>0.25453382852083234</c:v>
                </c:pt>
                <c:pt idx="456">
                  <c:v>0.25453382852083234</c:v>
                </c:pt>
                <c:pt idx="457">
                  <c:v>0.25453382852083234</c:v>
                </c:pt>
                <c:pt idx="458">
                  <c:v>0.25453382852083234</c:v>
                </c:pt>
                <c:pt idx="459">
                  <c:v>0.25453382852083234</c:v>
                </c:pt>
                <c:pt idx="460">
                  <c:v>0.25453382852083234</c:v>
                </c:pt>
                <c:pt idx="461">
                  <c:v>0.25475124753362738</c:v>
                </c:pt>
                <c:pt idx="462">
                  <c:v>0.25475124753362738</c:v>
                </c:pt>
                <c:pt idx="463">
                  <c:v>0.25475124753362738</c:v>
                </c:pt>
                <c:pt idx="464">
                  <c:v>0.25475124753362738</c:v>
                </c:pt>
                <c:pt idx="465">
                  <c:v>0.25475124753362738</c:v>
                </c:pt>
                <c:pt idx="466">
                  <c:v>0.25475124753362738</c:v>
                </c:pt>
                <c:pt idx="467">
                  <c:v>0.25496866654642247</c:v>
                </c:pt>
                <c:pt idx="468">
                  <c:v>0.25496866654642247</c:v>
                </c:pt>
                <c:pt idx="469">
                  <c:v>0.25496866654642247</c:v>
                </c:pt>
                <c:pt idx="470">
                  <c:v>0.25496866654642247</c:v>
                </c:pt>
                <c:pt idx="471">
                  <c:v>0.25496866654642247</c:v>
                </c:pt>
                <c:pt idx="472">
                  <c:v>0.25496866654642247</c:v>
                </c:pt>
                <c:pt idx="473">
                  <c:v>0.25518608555921757</c:v>
                </c:pt>
                <c:pt idx="474">
                  <c:v>0.25518608555921757</c:v>
                </c:pt>
                <c:pt idx="475">
                  <c:v>0.25518608555921757</c:v>
                </c:pt>
                <c:pt idx="476">
                  <c:v>0.25518608555921757</c:v>
                </c:pt>
                <c:pt idx="477">
                  <c:v>0.25518608555921757</c:v>
                </c:pt>
                <c:pt idx="478">
                  <c:v>0.25518608555921757</c:v>
                </c:pt>
                <c:pt idx="479">
                  <c:v>0.25540350457201261</c:v>
                </c:pt>
                <c:pt idx="480">
                  <c:v>0.25540350457201261</c:v>
                </c:pt>
                <c:pt idx="481">
                  <c:v>0.25540350457201261</c:v>
                </c:pt>
                <c:pt idx="482">
                  <c:v>0.25540350457201261</c:v>
                </c:pt>
                <c:pt idx="483">
                  <c:v>0.25540350457201261</c:v>
                </c:pt>
                <c:pt idx="484">
                  <c:v>0.25540350457201261</c:v>
                </c:pt>
                <c:pt idx="485">
                  <c:v>0.25540350457201261</c:v>
                </c:pt>
                <c:pt idx="486">
                  <c:v>0.25540350457201261</c:v>
                </c:pt>
                <c:pt idx="487">
                  <c:v>0.25540350457201261</c:v>
                </c:pt>
                <c:pt idx="488">
                  <c:v>0.2556209235848077</c:v>
                </c:pt>
                <c:pt idx="489">
                  <c:v>0.2556209235848077</c:v>
                </c:pt>
                <c:pt idx="490">
                  <c:v>0.2556209235848077</c:v>
                </c:pt>
                <c:pt idx="491">
                  <c:v>0.2556209235848077</c:v>
                </c:pt>
                <c:pt idx="492">
                  <c:v>0.2556209235848077</c:v>
                </c:pt>
                <c:pt idx="493">
                  <c:v>0.2556209235848077</c:v>
                </c:pt>
                <c:pt idx="494">
                  <c:v>0.2558383425976028</c:v>
                </c:pt>
                <c:pt idx="495">
                  <c:v>0.2558383425976028</c:v>
                </c:pt>
                <c:pt idx="496">
                  <c:v>0.2558383425976028</c:v>
                </c:pt>
                <c:pt idx="497">
                  <c:v>0.2558383425976028</c:v>
                </c:pt>
                <c:pt idx="498">
                  <c:v>0.2558383425976028</c:v>
                </c:pt>
                <c:pt idx="499">
                  <c:v>0.2558383425976028</c:v>
                </c:pt>
                <c:pt idx="500">
                  <c:v>0.2558383425976028</c:v>
                </c:pt>
                <c:pt idx="501">
                  <c:v>0.2558383425976028</c:v>
                </c:pt>
                <c:pt idx="502">
                  <c:v>0.2558383425976028</c:v>
                </c:pt>
                <c:pt idx="503">
                  <c:v>0.2558383425976028</c:v>
                </c:pt>
                <c:pt idx="504">
                  <c:v>0.2558383425976028</c:v>
                </c:pt>
                <c:pt idx="505">
                  <c:v>0.2558383425976028</c:v>
                </c:pt>
                <c:pt idx="506">
                  <c:v>0.2558383425976028</c:v>
                </c:pt>
                <c:pt idx="507">
                  <c:v>0.2558383425976028</c:v>
                </c:pt>
                <c:pt idx="508">
                  <c:v>0.2558383425976028</c:v>
                </c:pt>
                <c:pt idx="509">
                  <c:v>0.2558383425976028</c:v>
                </c:pt>
                <c:pt idx="510">
                  <c:v>0.2558383425976028</c:v>
                </c:pt>
                <c:pt idx="511">
                  <c:v>0.25605576161039784</c:v>
                </c:pt>
                <c:pt idx="512">
                  <c:v>0.25605576161039784</c:v>
                </c:pt>
                <c:pt idx="513">
                  <c:v>0.25605576161039784</c:v>
                </c:pt>
                <c:pt idx="514">
                  <c:v>0.25605576161039784</c:v>
                </c:pt>
                <c:pt idx="515">
                  <c:v>0.25605576161039784</c:v>
                </c:pt>
                <c:pt idx="516">
                  <c:v>0.25605576161039784</c:v>
                </c:pt>
                <c:pt idx="517">
                  <c:v>0.25605576161039784</c:v>
                </c:pt>
                <c:pt idx="518">
                  <c:v>0.25605576161039784</c:v>
                </c:pt>
                <c:pt idx="519">
                  <c:v>0.25605576161039784</c:v>
                </c:pt>
                <c:pt idx="520">
                  <c:v>0.25605576161039784</c:v>
                </c:pt>
                <c:pt idx="521">
                  <c:v>0.25605576161039784</c:v>
                </c:pt>
                <c:pt idx="522">
                  <c:v>0.25605576161039784</c:v>
                </c:pt>
                <c:pt idx="523">
                  <c:v>0.25605576161039784</c:v>
                </c:pt>
                <c:pt idx="524">
                  <c:v>0.25605576161039784</c:v>
                </c:pt>
                <c:pt idx="525">
                  <c:v>0.25605576161039784</c:v>
                </c:pt>
                <c:pt idx="526">
                  <c:v>0.25605576161039784</c:v>
                </c:pt>
                <c:pt idx="527">
                  <c:v>0.25605576161039784</c:v>
                </c:pt>
                <c:pt idx="528">
                  <c:v>0.25605576161039784</c:v>
                </c:pt>
                <c:pt idx="529">
                  <c:v>0.25605576161039784</c:v>
                </c:pt>
                <c:pt idx="530">
                  <c:v>0.25605576161039784</c:v>
                </c:pt>
                <c:pt idx="531">
                  <c:v>0.25605576161039784</c:v>
                </c:pt>
                <c:pt idx="532">
                  <c:v>0.25605576161039784</c:v>
                </c:pt>
                <c:pt idx="533">
                  <c:v>0.25605576161039784</c:v>
                </c:pt>
                <c:pt idx="534">
                  <c:v>0.25605576161039784</c:v>
                </c:pt>
                <c:pt idx="535">
                  <c:v>0.25605576161039784</c:v>
                </c:pt>
                <c:pt idx="536">
                  <c:v>0.25605576161039784</c:v>
                </c:pt>
                <c:pt idx="537">
                  <c:v>0.25605576161039784</c:v>
                </c:pt>
                <c:pt idx="538">
                  <c:v>0.25605576161039784</c:v>
                </c:pt>
                <c:pt idx="539">
                  <c:v>0.25605576161039784</c:v>
                </c:pt>
                <c:pt idx="540">
                  <c:v>0.25605576161039784</c:v>
                </c:pt>
                <c:pt idx="541">
                  <c:v>0.25605576161039784</c:v>
                </c:pt>
                <c:pt idx="542">
                  <c:v>0.25605576161039784</c:v>
                </c:pt>
                <c:pt idx="543">
                  <c:v>0.25627318062319293</c:v>
                </c:pt>
                <c:pt idx="544">
                  <c:v>0.25649059963598803</c:v>
                </c:pt>
                <c:pt idx="545">
                  <c:v>0.25670801864878307</c:v>
                </c:pt>
                <c:pt idx="546">
                  <c:v>0.25692543766157816</c:v>
                </c:pt>
                <c:pt idx="547">
                  <c:v>0.25714285667437325</c:v>
                </c:pt>
                <c:pt idx="548">
                  <c:v>0.25757769469996339</c:v>
                </c:pt>
                <c:pt idx="549">
                  <c:v>0.25801253272555352</c:v>
                </c:pt>
                <c:pt idx="550">
                  <c:v>0.25844737075114371</c:v>
                </c:pt>
                <c:pt idx="551">
                  <c:v>0.25866478976393875</c:v>
                </c:pt>
                <c:pt idx="552">
                  <c:v>0.25909962778952894</c:v>
                </c:pt>
                <c:pt idx="553">
                  <c:v>0.25953446581511908</c:v>
                </c:pt>
                <c:pt idx="554">
                  <c:v>0.25996930384070921</c:v>
                </c:pt>
                <c:pt idx="555">
                  <c:v>0.2601867228535043</c:v>
                </c:pt>
                <c:pt idx="556">
                  <c:v>0.26062156087909444</c:v>
                </c:pt>
                <c:pt idx="557">
                  <c:v>0.26105639890468463</c:v>
                </c:pt>
                <c:pt idx="558">
                  <c:v>0.26149123693027476</c:v>
                </c:pt>
                <c:pt idx="559">
                  <c:v>0.26192607495586495</c:v>
                </c:pt>
                <c:pt idx="560">
                  <c:v>0.26236091298145509</c:v>
                </c:pt>
                <c:pt idx="561">
                  <c:v>0.26257833199425018</c:v>
                </c:pt>
                <c:pt idx="562">
                  <c:v>0.26301317001984031</c:v>
                </c:pt>
                <c:pt idx="563">
                  <c:v>0.26344800804543045</c:v>
                </c:pt>
                <c:pt idx="564">
                  <c:v>0.26388284607102064</c:v>
                </c:pt>
                <c:pt idx="565">
                  <c:v>0.26431768409661077</c:v>
                </c:pt>
                <c:pt idx="566">
                  <c:v>0.26475252212220091</c:v>
                </c:pt>
                <c:pt idx="567">
                  <c:v>0.2651873601477911</c:v>
                </c:pt>
                <c:pt idx="568">
                  <c:v>0.26583961718617632</c:v>
                </c:pt>
                <c:pt idx="569">
                  <c:v>0.26649187422456155</c:v>
                </c:pt>
                <c:pt idx="570">
                  <c:v>0.26736155027574182</c:v>
                </c:pt>
                <c:pt idx="571">
                  <c:v>0.26823122632692215</c:v>
                </c:pt>
                <c:pt idx="572">
                  <c:v>0.26910090237810247</c:v>
                </c:pt>
                <c:pt idx="573">
                  <c:v>0.27040541645487293</c:v>
                </c:pt>
                <c:pt idx="574">
                  <c:v>0.27149251151884829</c:v>
                </c:pt>
                <c:pt idx="575">
                  <c:v>0.27301444460841384</c:v>
                </c:pt>
                <c:pt idx="576">
                  <c:v>0.27453637769797934</c:v>
                </c:pt>
                <c:pt idx="577">
                  <c:v>0.27627572980033999</c:v>
                </c:pt>
                <c:pt idx="578">
                  <c:v>0.27779766288990554</c:v>
                </c:pt>
                <c:pt idx="579">
                  <c:v>0.27975443400506123</c:v>
                </c:pt>
                <c:pt idx="580">
                  <c:v>0.28171120512021691</c:v>
                </c:pt>
                <c:pt idx="581">
                  <c:v>0.2836679762353726</c:v>
                </c:pt>
                <c:pt idx="582">
                  <c:v>0.28584216636332332</c:v>
                </c:pt>
                <c:pt idx="583">
                  <c:v>0.28758151846568397</c:v>
                </c:pt>
                <c:pt idx="584">
                  <c:v>0.29040796563201993</c:v>
                </c:pt>
                <c:pt idx="585">
                  <c:v>0.2930169937855609</c:v>
                </c:pt>
                <c:pt idx="586">
                  <c:v>0.29562602193910181</c:v>
                </c:pt>
                <c:pt idx="587">
                  <c:v>0.29845246910543777</c:v>
                </c:pt>
                <c:pt idx="588">
                  <c:v>0.30149633528456887</c:v>
                </c:pt>
                <c:pt idx="589">
                  <c:v>0.30454020146369992</c:v>
                </c:pt>
                <c:pt idx="590">
                  <c:v>0.30780148665562607</c:v>
                </c:pt>
                <c:pt idx="591">
                  <c:v>0.31084535283475712</c:v>
                </c:pt>
                <c:pt idx="592">
                  <c:v>0.31236728592432267</c:v>
                </c:pt>
                <c:pt idx="593">
                  <c:v>0.3175853422314045</c:v>
                </c:pt>
                <c:pt idx="594">
                  <c:v>0.32215114150010116</c:v>
                </c:pt>
                <c:pt idx="595">
                  <c:v>0.3254124266920273</c:v>
                </c:pt>
                <c:pt idx="596">
                  <c:v>0.3299782259607239</c:v>
                </c:pt>
                <c:pt idx="597">
                  <c:v>0.33389176819103528</c:v>
                </c:pt>
                <c:pt idx="598">
                  <c:v>0.33824014844693678</c:v>
                </c:pt>
                <c:pt idx="599">
                  <c:v>0.34324078574122352</c:v>
                </c:pt>
                <c:pt idx="600">
                  <c:v>0.34758916599712508</c:v>
                </c:pt>
                <c:pt idx="601">
                  <c:v>0.35280722230420691</c:v>
                </c:pt>
                <c:pt idx="602">
                  <c:v>0.35693818354731338</c:v>
                </c:pt>
                <c:pt idx="603">
                  <c:v>0.36367817294396076</c:v>
                </c:pt>
                <c:pt idx="604">
                  <c:v>0.36824397221265737</c:v>
                </c:pt>
                <c:pt idx="605">
                  <c:v>0.37389686654532933</c:v>
                </c:pt>
                <c:pt idx="606">
                  <c:v>0.3795497608780013</c:v>
                </c:pt>
                <c:pt idx="607">
                  <c:v>0.38672458830023887</c:v>
                </c:pt>
                <c:pt idx="608">
                  <c:v>0.39237748263291083</c:v>
                </c:pt>
                <c:pt idx="609">
                  <c:v>0.39694328190160744</c:v>
                </c:pt>
                <c:pt idx="610">
                  <c:v>0.40346585228545973</c:v>
                </c:pt>
                <c:pt idx="611">
                  <c:v>0.40933616563092678</c:v>
                </c:pt>
                <c:pt idx="612">
                  <c:v>0.41477164095080377</c:v>
                </c:pt>
                <c:pt idx="613">
                  <c:v>0.41955485923229541</c:v>
                </c:pt>
                <c:pt idx="614">
                  <c:v>0.42412065850099201</c:v>
                </c:pt>
                <c:pt idx="615">
                  <c:v>0.42803420073130338</c:v>
                </c:pt>
                <c:pt idx="616">
                  <c:v>0.42999097184645907</c:v>
                </c:pt>
                <c:pt idx="617">
                  <c:v>0.43129548592322953</c:v>
                </c:pt>
                <c:pt idx="618">
                  <c:v>0.43173032394881972</c:v>
                </c:pt>
                <c:pt idx="619">
                  <c:v>0.43107806691043449</c:v>
                </c:pt>
                <c:pt idx="620">
                  <c:v>0.42955613382086894</c:v>
                </c:pt>
                <c:pt idx="621">
                  <c:v>0.42629484862894279</c:v>
                </c:pt>
                <c:pt idx="622">
                  <c:v>0.41846776416832004</c:v>
                </c:pt>
                <c:pt idx="623">
                  <c:v>0.41390196489962344</c:v>
                </c:pt>
                <c:pt idx="624">
                  <c:v>0.40759681352856625</c:v>
                </c:pt>
                <c:pt idx="625">
                  <c:v>0.40063940511912377</c:v>
                </c:pt>
                <c:pt idx="626">
                  <c:v>0.39585618683763207</c:v>
                </c:pt>
                <c:pt idx="627">
                  <c:v>0.38933361645377978</c:v>
                </c:pt>
                <c:pt idx="628">
                  <c:v>0.38368072212110782</c:v>
                </c:pt>
                <c:pt idx="629">
                  <c:v>0.37759298976284567</c:v>
                </c:pt>
                <c:pt idx="630">
                  <c:v>0.37150525740458351</c:v>
                </c:pt>
                <c:pt idx="631">
                  <c:v>0.36541752504632136</c:v>
                </c:pt>
                <c:pt idx="632">
                  <c:v>0.35889495466246907</c:v>
                </c:pt>
                <c:pt idx="633">
                  <c:v>0.35411173638097737</c:v>
                </c:pt>
                <c:pt idx="634">
                  <c:v>0.34845884204830541</c:v>
                </c:pt>
                <c:pt idx="635">
                  <c:v>0.34302336672842848</c:v>
                </c:pt>
                <c:pt idx="636">
                  <c:v>0.33889240548532201</c:v>
                </c:pt>
                <c:pt idx="637">
                  <c:v>0.33389176819103528</c:v>
                </c:pt>
                <c:pt idx="638">
                  <c:v>0.32932596892233867</c:v>
                </c:pt>
                <c:pt idx="639">
                  <c:v>0.32584726471761744</c:v>
                </c:pt>
                <c:pt idx="640">
                  <c:v>0.32128146544892083</c:v>
                </c:pt>
                <c:pt idx="641">
                  <c:v>0.31736792321860946</c:v>
                </c:pt>
                <c:pt idx="642">
                  <c:v>0.31388921901388822</c:v>
                </c:pt>
                <c:pt idx="643">
                  <c:v>0.31041051480916698</c:v>
                </c:pt>
                <c:pt idx="644">
                  <c:v>0.3067143915916507</c:v>
                </c:pt>
                <c:pt idx="645">
                  <c:v>0.3036705254125196</c:v>
                </c:pt>
                <c:pt idx="646">
                  <c:v>0.30062665923338855</c:v>
                </c:pt>
                <c:pt idx="647">
                  <c:v>0.2975827930542575</c:v>
                </c:pt>
                <c:pt idx="648">
                  <c:v>0.29497376490071658</c:v>
                </c:pt>
                <c:pt idx="649">
                  <c:v>0.29258215575997071</c:v>
                </c:pt>
                <c:pt idx="650">
                  <c:v>0.2897557085936347</c:v>
                </c:pt>
                <c:pt idx="651">
                  <c:v>0.28736409945288888</c:v>
                </c:pt>
                <c:pt idx="652">
                  <c:v>0.2851899093249381</c:v>
                </c:pt>
                <c:pt idx="653">
                  <c:v>0.2834505572225775</c:v>
                </c:pt>
                <c:pt idx="654">
                  <c:v>0.28149378610742182</c:v>
                </c:pt>
                <c:pt idx="655">
                  <c:v>0.27953701499226613</c:v>
                </c:pt>
                <c:pt idx="656">
                  <c:v>0.27758024387711044</c:v>
                </c:pt>
                <c:pt idx="657">
                  <c:v>0.2758408917747498</c:v>
                </c:pt>
                <c:pt idx="658">
                  <c:v>0.27475379671077443</c:v>
                </c:pt>
                <c:pt idx="659">
                  <c:v>0.27323186362120888</c:v>
                </c:pt>
                <c:pt idx="660">
                  <c:v>0.27192734954443842</c:v>
                </c:pt>
                <c:pt idx="661">
                  <c:v>0.27105767349325816</c:v>
                </c:pt>
                <c:pt idx="662">
                  <c:v>0.26997057842928274</c:v>
                </c:pt>
                <c:pt idx="663">
                  <c:v>0.26888348336530737</c:v>
                </c:pt>
                <c:pt idx="664">
                  <c:v>0.26844864533971724</c:v>
                </c:pt>
                <c:pt idx="665">
                  <c:v>0.26779638830133201</c:v>
                </c:pt>
                <c:pt idx="666">
                  <c:v>0.26714413126294678</c:v>
                </c:pt>
                <c:pt idx="667">
                  <c:v>0.26649187422456155</c:v>
                </c:pt>
                <c:pt idx="668">
                  <c:v>0.26627445521176646</c:v>
                </c:pt>
                <c:pt idx="669">
                  <c:v>0.26562219817338123</c:v>
                </c:pt>
                <c:pt idx="670">
                  <c:v>0.2651873601477911</c:v>
                </c:pt>
                <c:pt idx="671">
                  <c:v>0.26475252212220091</c:v>
                </c:pt>
                <c:pt idx="672">
                  <c:v>0.26453510310940587</c:v>
                </c:pt>
                <c:pt idx="673">
                  <c:v>0.26410026508381568</c:v>
                </c:pt>
                <c:pt idx="674">
                  <c:v>0.26366542705822554</c:v>
                </c:pt>
                <c:pt idx="675">
                  <c:v>0.26323058903263541</c:v>
                </c:pt>
                <c:pt idx="676">
                  <c:v>0.26279575100704522</c:v>
                </c:pt>
                <c:pt idx="677">
                  <c:v>0.26236091298145509</c:v>
                </c:pt>
                <c:pt idx="678">
                  <c:v>0.26192607495586495</c:v>
                </c:pt>
                <c:pt idx="679">
                  <c:v>0.26149123693027476</c:v>
                </c:pt>
                <c:pt idx="680">
                  <c:v>0.26105639890468463</c:v>
                </c:pt>
                <c:pt idx="681">
                  <c:v>0.26062156087909444</c:v>
                </c:pt>
                <c:pt idx="682">
                  <c:v>0.2601867228535043</c:v>
                </c:pt>
                <c:pt idx="683">
                  <c:v>0.25975188482791417</c:v>
                </c:pt>
                <c:pt idx="684">
                  <c:v>0.25931704680232398</c:v>
                </c:pt>
                <c:pt idx="685">
                  <c:v>0.25888220877673385</c:v>
                </c:pt>
                <c:pt idx="686">
                  <c:v>0.25844737075114371</c:v>
                </c:pt>
                <c:pt idx="687">
                  <c:v>0.25801253272555352</c:v>
                </c:pt>
                <c:pt idx="688">
                  <c:v>0.25779511371275848</c:v>
                </c:pt>
                <c:pt idx="689">
                  <c:v>0.25736027568716829</c:v>
                </c:pt>
                <c:pt idx="690">
                  <c:v>0.25692543766157816</c:v>
                </c:pt>
                <c:pt idx="691">
                  <c:v>0.25649059963598803</c:v>
                </c:pt>
                <c:pt idx="692">
                  <c:v>0.25605576161039784</c:v>
                </c:pt>
                <c:pt idx="693">
                  <c:v>0.2558383425976028</c:v>
                </c:pt>
                <c:pt idx="694">
                  <c:v>0.2556209235848077</c:v>
                </c:pt>
                <c:pt idx="695">
                  <c:v>0.25540350457201261</c:v>
                </c:pt>
                <c:pt idx="696">
                  <c:v>0.25518608555921757</c:v>
                </c:pt>
                <c:pt idx="697">
                  <c:v>0.25518608555921757</c:v>
                </c:pt>
                <c:pt idx="698">
                  <c:v>0.25518608555921757</c:v>
                </c:pt>
                <c:pt idx="699">
                  <c:v>0.25496866654642247</c:v>
                </c:pt>
                <c:pt idx="700">
                  <c:v>0.25496866654642247</c:v>
                </c:pt>
                <c:pt idx="701">
                  <c:v>0.25496866654642247</c:v>
                </c:pt>
                <c:pt idx="702">
                  <c:v>0.25496866654642247</c:v>
                </c:pt>
                <c:pt idx="703">
                  <c:v>0.25496866654642247</c:v>
                </c:pt>
                <c:pt idx="704">
                  <c:v>0.25475124753362738</c:v>
                </c:pt>
                <c:pt idx="705">
                  <c:v>0.25475124753362738</c:v>
                </c:pt>
                <c:pt idx="706">
                  <c:v>0.25475124753362738</c:v>
                </c:pt>
                <c:pt idx="707">
                  <c:v>0.25475124753362738</c:v>
                </c:pt>
                <c:pt idx="708">
                  <c:v>0.25475124753362738</c:v>
                </c:pt>
                <c:pt idx="709">
                  <c:v>0.25453382852083234</c:v>
                </c:pt>
                <c:pt idx="710">
                  <c:v>0.25453382852083234</c:v>
                </c:pt>
                <c:pt idx="711">
                  <c:v>0.25453382852083234</c:v>
                </c:pt>
                <c:pt idx="712">
                  <c:v>0.25453382852083234</c:v>
                </c:pt>
                <c:pt idx="713">
                  <c:v>0.25453382852083234</c:v>
                </c:pt>
                <c:pt idx="714">
                  <c:v>0.25453382852083234</c:v>
                </c:pt>
                <c:pt idx="715">
                  <c:v>0.25431640950803724</c:v>
                </c:pt>
                <c:pt idx="716">
                  <c:v>0.25431640950803724</c:v>
                </c:pt>
                <c:pt idx="717">
                  <c:v>0.25431640950803724</c:v>
                </c:pt>
                <c:pt idx="718">
                  <c:v>0.25431640950803724</c:v>
                </c:pt>
                <c:pt idx="719">
                  <c:v>0.25431640950803724</c:v>
                </c:pt>
                <c:pt idx="720">
                  <c:v>0.25431640950803724</c:v>
                </c:pt>
              </c:numCache>
            </c:numRef>
          </c:val>
          <c:smooth val="0"/>
          <c:extLst>
            <c:ext xmlns:c16="http://schemas.microsoft.com/office/drawing/2014/chart" uri="{C3380CC4-5D6E-409C-BE32-E72D297353CC}">
              <c16:uniqueId val="{00000000-4BD9-42F5-A159-0BB360E9F726}"/>
            </c:ext>
          </c:extLst>
        </c:ser>
        <c:dLbls>
          <c:showLegendKey val="0"/>
          <c:showVal val="0"/>
          <c:showCatName val="0"/>
          <c:showSerName val="0"/>
          <c:showPercent val="0"/>
          <c:showBubbleSize val="0"/>
        </c:dLbls>
        <c:smooth val="0"/>
        <c:axId val="124981120"/>
        <c:axId val="124982080"/>
      </c:lineChart>
      <c:catAx>
        <c:axId val="1249811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Crank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82080"/>
        <c:crosses val="autoZero"/>
        <c:auto val="1"/>
        <c:lblAlgn val="ctr"/>
        <c:lblOffset val="100"/>
        <c:noMultiLvlLbl val="0"/>
      </c:catAx>
      <c:valAx>
        <c:axId val="1249820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(CF) Exhaust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811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CF from Lift vs Crank Angle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'CF from crank and lift'!$J$1</c:f>
              <c:strCache>
                <c:ptCount val="1"/>
                <c:pt idx="0">
                  <c:v>CF from lift (intake)</c:v>
                </c:pt>
              </c:strCache>
            </c:strRef>
          </c:tx>
          <c:spPr>
            <a:ln w="28575" cap="rnd">
              <a:solidFill>
                <a:schemeClr val="accent1"/>
              </a:solidFill>
              <a:round/>
            </a:ln>
            <a:effectLst/>
          </c:spPr>
          <c:marker>
            <c:symbol val="none"/>
          </c:marker>
          <c:val>
            <c:numRef>
              <c:f>'CF from crank and lift'!$J$2:$J$722</c:f>
              <c:numCache>
                <c:formatCode>General</c:formatCode>
                <c:ptCount val="721"/>
                <c:pt idx="0">
                  <c:v>0.20549556863511179</c:v>
                </c:pt>
                <c:pt idx="1">
                  <c:v>0.20549556863511179</c:v>
                </c:pt>
                <c:pt idx="2">
                  <c:v>0.20549556863511179</c:v>
                </c:pt>
                <c:pt idx="3">
                  <c:v>0.20549556863511179</c:v>
                </c:pt>
                <c:pt idx="4">
                  <c:v>0.20549556863511179</c:v>
                </c:pt>
                <c:pt idx="5">
                  <c:v>0.20549556863511179</c:v>
                </c:pt>
                <c:pt idx="6">
                  <c:v>0.20549556863511179</c:v>
                </c:pt>
                <c:pt idx="7">
                  <c:v>0.20549556863511179</c:v>
                </c:pt>
                <c:pt idx="8">
                  <c:v>0.20549556863511179</c:v>
                </c:pt>
                <c:pt idx="9">
                  <c:v>0.20549556863511179</c:v>
                </c:pt>
                <c:pt idx="10">
                  <c:v>0.20549556863511179</c:v>
                </c:pt>
                <c:pt idx="11">
                  <c:v>0.20549556863511179</c:v>
                </c:pt>
                <c:pt idx="12">
                  <c:v>0.20549556863511179</c:v>
                </c:pt>
                <c:pt idx="13">
                  <c:v>0.20549556863511179</c:v>
                </c:pt>
                <c:pt idx="14">
                  <c:v>0.20549556863511179</c:v>
                </c:pt>
                <c:pt idx="15">
                  <c:v>0.20549556863511179</c:v>
                </c:pt>
                <c:pt idx="16">
                  <c:v>0.20549556863511179</c:v>
                </c:pt>
                <c:pt idx="17">
                  <c:v>0.20549556863511179</c:v>
                </c:pt>
                <c:pt idx="18">
                  <c:v>0.20549556863511179</c:v>
                </c:pt>
                <c:pt idx="19">
                  <c:v>0.20549556863511179</c:v>
                </c:pt>
                <c:pt idx="20">
                  <c:v>0.20549556863511179</c:v>
                </c:pt>
                <c:pt idx="21">
                  <c:v>0.20582491697492539</c:v>
                </c:pt>
                <c:pt idx="22">
                  <c:v>0.20615426531473896</c:v>
                </c:pt>
                <c:pt idx="23">
                  <c:v>0.20648361365455256</c:v>
                </c:pt>
                <c:pt idx="24">
                  <c:v>0.20681296199436616</c:v>
                </c:pt>
                <c:pt idx="25">
                  <c:v>0.20747165867399336</c:v>
                </c:pt>
                <c:pt idx="26">
                  <c:v>0.20813035535362054</c:v>
                </c:pt>
                <c:pt idx="27">
                  <c:v>0.20845970369343414</c:v>
                </c:pt>
                <c:pt idx="28">
                  <c:v>0.20911840037306134</c:v>
                </c:pt>
                <c:pt idx="29">
                  <c:v>0.20977709705268852</c:v>
                </c:pt>
                <c:pt idx="30">
                  <c:v>0.21010644539250212</c:v>
                </c:pt>
                <c:pt idx="31">
                  <c:v>0.21076514207212932</c:v>
                </c:pt>
                <c:pt idx="32">
                  <c:v>0.21142383875175649</c:v>
                </c:pt>
                <c:pt idx="33">
                  <c:v>0.21175318709157009</c:v>
                </c:pt>
                <c:pt idx="34">
                  <c:v>0.2124118837711973</c:v>
                </c:pt>
                <c:pt idx="35">
                  <c:v>0.21307058045082447</c:v>
                </c:pt>
                <c:pt idx="36">
                  <c:v>0.21372927713045167</c:v>
                </c:pt>
                <c:pt idx="37">
                  <c:v>0.21405862547026527</c:v>
                </c:pt>
                <c:pt idx="38">
                  <c:v>0.21471732214989245</c:v>
                </c:pt>
                <c:pt idx="39">
                  <c:v>0.21504667048970605</c:v>
                </c:pt>
                <c:pt idx="40">
                  <c:v>0.21570536716933322</c:v>
                </c:pt>
                <c:pt idx="41">
                  <c:v>0.21636406384896043</c:v>
                </c:pt>
                <c:pt idx="42">
                  <c:v>0.21702276052858763</c:v>
                </c:pt>
                <c:pt idx="43">
                  <c:v>0.2176814572082148</c:v>
                </c:pt>
                <c:pt idx="44">
                  <c:v>0.218340153887842</c:v>
                </c:pt>
                <c:pt idx="45">
                  <c:v>0.21932819890728278</c:v>
                </c:pt>
                <c:pt idx="46">
                  <c:v>0.22064559226653715</c:v>
                </c:pt>
                <c:pt idx="47">
                  <c:v>0.22163363728597796</c:v>
                </c:pt>
                <c:pt idx="48">
                  <c:v>0.22328037898504594</c:v>
                </c:pt>
                <c:pt idx="49">
                  <c:v>0.22459777234430031</c:v>
                </c:pt>
                <c:pt idx="50">
                  <c:v>0.22657386238318189</c:v>
                </c:pt>
                <c:pt idx="51">
                  <c:v>0.22854995242206344</c:v>
                </c:pt>
                <c:pt idx="52">
                  <c:v>0.23019669412113142</c:v>
                </c:pt>
                <c:pt idx="53">
                  <c:v>0.2325021324998266</c:v>
                </c:pt>
                <c:pt idx="54">
                  <c:v>0.23513691921833535</c:v>
                </c:pt>
                <c:pt idx="55">
                  <c:v>0.23777170593684413</c:v>
                </c:pt>
                <c:pt idx="56">
                  <c:v>0.24007714431553928</c:v>
                </c:pt>
                <c:pt idx="57">
                  <c:v>0.24304127937386164</c:v>
                </c:pt>
                <c:pt idx="58">
                  <c:v>0.24600541443218399</c:v>
                </c:pt>
                <c:pt idx="59">
                  <c:v>0.24929889783031994</c:v>
                </c:pt>
                <c:pt idx="60">
                  <c:v>0.25292172956826953</c:v>
                </c:pt>
                <c:pt idx="61">
                  <c:v>0.25654456130621905</c:v>
                </c:pt>
                <c:pt idx="62">
                  <c:v>0.26016739304416858</c:v>
                </c:pt>
                <c:pt idx="63">
                  <c:v>0.26444892146174537</c:v>
                </c:pt>
                <c:pt idx="64">
                  <c:v>0.2680717531996949</c:v>
                </c:pt>
                <c:pt idx="65">
                  <c:v>0.27301197829689883</c:v>
                </c:pt>
                <c:pt idx="66">
                  <c:v>0.27762285505428919</c:v>
                </c:pt>
                <c:pt idx="67">
                  <c:v>0.28157503513205229</c:v>
                </c:pt>
                <c:pt idx="68">
                  <c:v>0.28750330524869705</c:v>
                </c:pt>
                <c:pt idx="69">
                  <c:v>0.29310222702552813</c:v>
                </c:pt>
                <c:pt idx="70">
                  <c:v>0.29771310378291849</c:v>
                </c:pt>
                <c:pt idx="71">
                  <c:v>0.30397072223937677</c:v>
                </c:pt>
                <c:pt idx="72">
                  <c:v>0.3102283406958351</c:v>
                </c:pt>
                <c:pt idx="73">
                  <c:v>0.31648595915229338</c:v>
                </c:pt>
                <c:pt idx="74">
                  <c:v>0.32241422926893815</c:v>
                </c:pt>
                <c:pt idx="75">
                  <c:v>0.32933054440502363</c:v>
                </c:pt>
                <c:pt idx="76">
                  <c:v>0.33756425290036352</c:v>
                </c:pt>
                <c:pt idx="77">
                  <c:v>0.34382187135682185</c:v>
                </c:pt>
                <c:pt idx="78">
                  <c:v>0.35073818649290733</c:v>
                </c:pt>
                <c:pt idx="79">
                  <c:v>0.35897189498824722</c:v>
                </c:pt>
                <c:pt idx="80">
                  <c:v>0.36687625514377353</c:v>
                </c:pt>
                <c:pt idx="81">
                  <c:v>0.37642735699836777</c:v>
                </c:pt>
                <c:pt idx="82">
                  <c:v>0.38103823375575807</c:v>
                </c:pt>
                <c:pt idx="83">
                  <c:v>0.39355347066867469</c:v>
                </c:pt>
                <c:pt idx="84">
                  <c:v>0.40277522418345535</c:v>
                </c:pt>
                <c:pt idx="85">
                  <c:v>0.41166762935842244</c:v>
                </c:pt>
                <c:pt idx="86">
                  <c:v>0.42154807955283036</c:v>
                </c:pt>
                <c:pt idx="87">
                  <c:v>0.43208722642686537</c:v>
                </c:pt>
                <c:pt idx="88">
                  <c:v>0.44065028326201883</c:v>
                </c:pt>
                <c:pt idx="89">
                  <c:v>0.45053073345642669</c:v>
                </c:pt>
                <c:pt idx="90">
                  <c:v>0.46074053199064813</c:v>
                </c:pt>
                <c:pt idx="91">
                  <c:v>0.46897424048598801</c:v>
                </c:pt>
                <c:pt idx="92">
                  <c:v>0.47819599400076868</c:v>
                </c:pt>
                <c:pt idx="93">
                  <c:v>0.48610035415629499</c:v>
                </c:pt>
                <c:pt idx="94">
                  <c:v>0.49235797261275333</c:v>
                </c:pt>
                <c:pt idx="95">
                  <c:v>0.4972981977099572</c:v>
                </c:pt>
                <c:pt idx="96">
                  <c:v>0.49960363608865238</c:v>
                </c:pt>
                <c:pt idx="97">
                  <c:v>0.50125037778772041</c:v>
                </c:pt>
                <c:pt idx="98">
                  <c:v>0.50157972612753399</c:v>
                </c:pt>
                <c:pt idx="99">
                  <c:v>0.50059168110809327</c:v>
                </c:pt>
                <c:pt idx="100">
                  <c:v>0.49762754604977083</c:v>
                </c:pt>
                <c:pt idx="101">
                  <c:v>0.49235797261275333</c:v>
                </c:pt>
                <c:pt idx="102">
                  <c:v>0.48478296079704064</c:v>
                </c:pt>
                <c:pt idx="103">
                  <c:v>0.4772079489813279</c:v>
                </c:pt>
                <c:pt idx="104">
                  <c:v>0.46798619546654724</c:v>
                </c:pt>
                <c:pt idx="105">
                  <c:v>0.458435093611953</c:v>
                </c:pt>
                <c:pt idx="106">
                  <c:v>0.44756659839810431</c:v>
                </c:pt>
                <c:pt idx="107">
                  <c:v>0.43768614820369645</c:v>
                </c:pt>
                <c:pt idx="108">
                  <c:v>0.42714700132966144</c:v>
                </c:pt>
                <c:pt idx="109">
                  <c:v>0.41759589947506714</c:v>
                </c:pt>
                <c:pt idx="110">
                  <c:v>0.40639805592140493</c:v>
                </c:pt>
                <c:pt idx="111">
                  <c:v>0.39783499908625142</c:v>
                </c:pt>
                <c:pt idx="112">
                  <c:v>0.38630780719277558</c:v>
                </c:pt>
                <c:pt idx="113">
                  <c:v>0.37642735699836777</c:v>
                </c:pt>
                <c:pt idx="114">
                  <c:v>0.36687625514377353</c:v>
                </c:pt>
                <c:pt idx="115">
                  <c:v>0.35864254664843365</c:v>
                </c:pt>
                <c:pt idx="116">
                  <c:v>0.35007948981328013</c:v>
                </c:pt>
                <c:pt idx="117">
                  <c:v>0.34184578131794024</c:v>
                </c:pt>
                <c:pt idx="118">
                  <c:v>0.33427076950222756</c:v>
                </c:pt>
                <c:pt idx="119">
                  <c:v>0.32636640934670125</c:v>
                </c:pt>
                <c:pt idx="120">
                  <c:v>0.31846204919117499</c:v>
                </c:pt>
                <c:pt idx="121">
                  <c:v>0.31220443073471665</c:v>
                </c:pt>
                <c:pt idx="122">
                  <c:v>0.30462941891900397</c:v>
                </c:pt>
                <c:pt idx="123">
                  <c:v>0.29903049714217284</c:v>
                </c:pt>
                <c:pt idx="124">
                  <c:v>0.29409027204496896</c:v>
                </c:pt>
                <c:pt idx="125">
                  <c:v>0.2881620019283242</c:v>
                </c:pt>
                <c:pt idx="126">
                  <c:v>0.28157503513205229</c:v>
                </c:pt>
                <c:pt idx="127">
                  <c:v>0.27696415837466198</c:v>
                </c:pt>
                <c:pt idx="128">
                  <c:v>0.27268262995708525</c:v>
                </c:pt>
                <c:pt idx="129">
                  <c:v>0.26741305652006769</c:v>
                </c:pt>
                <c:pt idx="130">
                  <c:v>0.26280217976267739</c:v>
                </c:pt>
                <c:pt idx="131">
                  <c:v>0.2585206513451006</c:v>
                </c:pt>
                <c:pt idx="132">
                  <c:v>0.25423912292752388</c:v>
                </c:pt>
                <c:pt idx="133">
                  <c:v>0.25061629118957435</c:v>
                </c:pt>
                <c:pt idx="134">
                  <c:v>0.24666411111181119</c:v>
                </c:pt>
                <c:pt idx="135">
                  <c:v>0.24337062771367524</c:v>
                </c:pt>
                <c:pt idx="136">
                  <c:v>0.24007714431553928</c:v>
                </c:pt>
                <c:pt idx="137">
                  <c:v>0.23711300925721693</c:v>
                </c:pt>
                <c:pt idx="138">
                  <c:v>0.23414887419889457</c:v>
                </c:pt>
                <c:pt idx="139">
                  <c:v>0.23151408748038582</c:v>
                </c:pt>
                <c:pt idx="140">
                  <c:v>0.22953799744150424</c:v>
                </c:pt>
                <c:pt idx="141">
                  <c:v>0.22723255906280906</c:v>
                </c:pt>
                <c:pt idx="142">
                  <c:v>0.22492712068411391</c:v>
                </c:pt>
                <c:pt idx="143">
                  <c:v>0.22295103064523233</c:v>
                </c:pt>
                <c:pt idx="144">
                  <c:v>0.22097494060635076</c:v>
                </c:pt>
                <c:pt idx="145">
                  <c:v>0.21965754724709638</c:v>
                </c:pt>
                <c:pt idx="146">
                  <c:v>0.2180108055480284</c:v>
                </c:pt>
                <c:pt idx="147">
                  <c:v>0.21669341218877403</c:v>
                </c:pt>
                <c:pt idx="148">
                  <c:v>0.21570536716933322</c:v>
                </c:pt>
                <c:pt idx="149">
                  <c:v>0.21471732214989245</c:v>
                </c:pt>
                <c:pt idx="150">
                  <c:v>0.21372927713045167</c:v>
                </c:pt>
                <c:pt idx="151">
                  <c:v>0.21307058045082447</c:v>
                </c:pt>
                <c:pt idx="152">
                  <c:v>0.2120825354313837</c:v>
                </c:pt>
                <c:pt idx="153">
                  <c:v>0.21175318709157009</c:v>
                </c:pt>
                <c:pt idx="154">
                  <c:v>0.21109449041194289</c:v>
                </c:pt>
                <c:pt idx="155">
                  <c:v>0.21043579373231572</c:v>
                </c:pt>
                <c:pt idx="156">
                  <c:v>0.20977709705268852</c:v>
                </c:pt>
                <c:pt idx="157">
                  <c:v>0.20911840037306134</c:v>
                </c:pt>
                <c:pt idx="158">
                  <c:v>0.20845970369343414</c:v>
                </c:pt>
                <c:pt idx="159">
                  <c:v>0.20813035535362054</c:v>
                </c:pt>
                <c:pt idx="160">
                  <c:v>0.20747165867399336</c:v>
                </c:pt>
                <c:pt idx="161">
                  <c:v>0.20681296199436616</c:v>
                </c:pt>
                <c:pt idx="162">
                  <c:v>0.20615426531473896</c:v>
                </c:pt>
                <c:pt idx="163">
                  <c:v>0.20582491697492539</c:v>
                </c:pt>
                <c:pt idx="164">
                  <c:v>0.20516622029529819</c:v>
                </c:pt>
                <c:pt idx="165">
                  <c:v>0.20516622029529819</c:v>
                </c:pt>
                <c:pt idx="166">
                  <c:v>0.20516622029529819</c:v>
                </c:pt>
                <c:pt idx="167">
                  <c:v>0.20516622029529819</c:v>
                </c:pt>
                <c:pt idx="168">
                  <c:v>0.20516622029529819</c:v>
                </c:pt>
                <c:pt idx="169">
                  <c:v>0.20516622029529819</c:v>
                </c:pt>
                <c:pt idx="170">
                  <c:v>0.20516622029529819</c:v>
                </c:pt>
                <c:pt idx="171">
                  <c:v>0.20516622029529819</c:v>
                </c:pt>
                <c:pt idx="172">
                  <c:v>0.20516622029529819</c:v>
                </c:pt>
                <c:pt idx="173">
                  <c:v>0.20516622029529819</c:v>
                </c:pt>
                <c:pt idx="174">
                  <c:v>0.20516622029529819</c:v>
                </c:pt>
                <c:pt idx="175">
                  <c:v>0.20516622029529819</c:v>
                </c:pt>
                <c:pt idx="176">
                  <c:v>0.20516622029529819</c:v>
                </c:pt>
                <c:pt idx="177">
                  <c:v>0.20516622029529819</c:v>
                </c:pt>
                <c:pt idx="178">
                  <c:v>0.20516622029529819</c:v>
                </c:pt>
                <c:pt idx="179">
                  <c:v>0.20516622029529819</c:v>
                </c:pt>
                <c:pt idx="180">
                  <c:v>0.20516622029529819</c:v>
                </c:pt>
                <c:pt idx="181">
                  <c:v>0.20516622029529819</c:v>
                </c:pt>
                <c:pt idx="182">
                  <c:v>0.20516622029529819</c:v>
                </c:pt>
                <c:pt idx="183">
                  <c:v>0.20516622029529819</c:v>
                </c:pt>
                <c:pt idx="184">
                  <c:v>0.20516622029529819</c:v>
                </c:pt>
                <c:pt idx="185">
                  <c:v>0.20516622029529819</c:v>
                </c:pt>
                <c:pt idx="186">
                  <c:v>0.20516622029529819</c:v>
                </c:pt>
                <c:pt idx="187">
                  <c:v>0.20516622029529819</c:v>
                </c:pt>
                <c:pt idx="188">
                  <c:v>0.20516622029529819</c:v>
                </c:pt>
                <c:pt idx="189">
                  <c:v>0.20516622029529819</c:v>
                </c:pt>
                <c:pt idx="190">
                  <c:v>0.20516622029529819</c:v>
                </c:pt>
                <c:pt idx="191">
                  <c:v>0.20516622029529819</c:v>
                </c:pt>
                <c:pt idx="192">
                  <c:v>0.20516622029529819</c:v>
                </c:pt>
                <c:pt idx="193">
                  <c:v>0.20516622029529819</c:v>
                </c:pt>
                <c:pt idx="194">
                  <c:v>0.20516622029529819</c:v>
                </c:pt>
                <c:pt idx="195">
                  <c:v>0.20516622029529819</c:v>
                </c:pt>
                <c:pt idx="196">
                  <c:v>0.20516622029529819</c:v>
                </c:pt>
                <c:pt idx="197">
                  <c:v>0.20516622029529819</c:v>
                </c:pt>
                <c:pt idx="198">
                  <c:v>0.20516622029529819</c:v>
                </c:pt>
                <c:pt idx="199">
                  <c:v>0.20516622029529819</c:v>
                </c:pt>
                <c:pt idx="200">
                  <c:v>0.20516622029529819</c:v>
                </c:pt>
                <c:pt idx="201">
                  <c:v>0.20516622029529819</c:v>
                </c:pt>
                <c:pt idx="202">
                  <c:v>0.20516622029529819</c:v>
                </c:pt>
                <c:pt idx="203">
                  <c:v>0.20516622029529819</c:v>
                </c:pt>
                <c:pt idx="204">
                  <c:v>0.20516622029529819</c:v>
                </c:pt>
                <c:pt idx="205">
                  <c:v>0.20516622029529819</c:v>
                </c:pt>
                <c:pt idx="206">
                  <c:v>0.20516622029529819</c:v>
                </c:pt>
                <c:pt idx="207">
                  <c:v>0.20516622029529819</c:v>
                </c:pt>
                <c:pt idx="208">
                  <c:v>0.20516622029529819</c:v>
                </c:pt>
                <c:pt idx="209">
                  <c:v>0.20516622029529819</c:v>
                </c:pt>
                <c:pt idx="210">
                  <c:v>0.20516622029529819</c:v>
                </c:pt>
                <c:pt idx="211">
                  <c:v>0.20516622029529819</c:v>
                </c:pt>
                <c:pt idx="212">
                  <c:v>0.20516622029529819</c:v>
                </c:pt>
                <c:pt idx="213">
                  <c:v>0.20516622029529819</c:v>
                </c:pt>
                <c:pt idx="214">
                  <c:v>0.20516622029529819</c:v>
                </c:pt>
                <c:pt idx="215">
                  <c:v>0.20516622029529819</c:v>
                </c:pt>
                <c:pt idx="216">
                  <c:v>0.20516622029529819</c:v>
                </c:pt>
                <c:pt idx="217">
                  <c:v>0.20516622029529819</c:v>
                </c:pt>
                <c:pt idx="218">
                  <c:v>0.20516622029529819</c:v>
                </c:pt>
                <c:pt idx="219">
                  <c:v>0.20516622029529819</c:v>
                </c:pt>
                <c:pt idx="220">
                  <c:v>0.20516622029529819</c:v>
                </c:pt>
                <c:pt idx="221">
                  <c:v>0.20516622029529819</c:v>
                </c:pt>
                <c:pt idx="222">
                  <c:v>0.20516622029529819</c:v>
                </c:pt>
                <c:pt idx="223">
                  <c:v>0.20516622029529819</c:v>
                </c:pt>
                <c:pt idx="224">
                  <c:v>0.20516622029529819</c:v>
                </c:pt>
                <c:pt idx="225">
                  <c:v>0.20516622029529819</c:v>
                </c:pt>
                <c:pt idx="226">
                  <c:v>0.20516622029529819</c:v>
                </c:pt>
                <c:pt idx="227">
                  <c:v>0.20516622029529819</c:v>
                </c:pt>
                <c:pt idx="228">
                  <c:v>0.20516622029529819</c:v>
                </c:pt>
                <c:pt idx="229">
                  <c:v>0.20516622029529819</c:v>
                </c:pt>
                <c:pt idx="230">
                  <c:v>0.20516622029529819</c:v>
                </c:pt>
                <c:pt idx="231">
                  <c:v>0.20516622029529819</c:v>
                </c:pt>
                <c:pt idx="232">
                  <c:v>0.20516622029529819</c:v>
                </c:pt>
                <c:pt idx="233">
                  <c:v>0.20516622029529819</c:v>
                </c:pt>
                <c:pt idx="234">
                  <c:v>0.20516622029529819</c:v>
                </c:pt>
                <c:pt idx="235">
                  <c:v>0.20516622029529819</c:v>
                </c:pt>
                <c:pt idx="236">
                  <c:v>0.20516622029529819</c:v>
                </c:pt>
                <c:pt idx="237">
                  <c:v>0.20516622029529819</c:v>
                </c:pt>
                <c:pt idx="238">
                  <c:v>0.20516622029529819</c:v>
                </c:pt>
                <c:pt idx="239">
                  <c:v>0.20516622029529819</c:v>
                </c:pt>
                <c:pt idx="240">
                  <c:v>0.20516622029529819</c:v>
                </c:pt>
                <c:pt idx="241">
                  <c:v>0.20516622029529819</c:v>
                </c:pt>
                <c:pt idx="242">
                  <c:v>0.20516622029529819</c:v>
                </c:pt>
                <c:pt idx="243">
                  <c:v>0.20516622029529819</c:v>
                </c:pt>
                <c:pt idx="244">
                  <c:v>0.20516622029529819</c:v>
                </c:pt>
                <c:pt idx="245">
                  <c:v>0.20516622029529819</c:v>
                </c:pt>
                <c:pt idx="246">
                  <c:v>0.20516622029529819</c:v>
                </c:pt>
                <c:pt idx="247">
                  <c:v>0.20516622029529819</c:v>
                </c:pt>
                <c:pt idx="248">
                  <c:v>0.20516622029529819</c:v>
                </c:pt>
                <c:pt idx="249">
                  <c:v>0.20516622029529819</c:v>
                </c:pt>
                <c:pt idx="250">
                  <c:v>0.20516622029529819</c:v>
                </c:pt>
                <c:pt idx="251">
                  <c:v>0.20516622029529819</c:v>
                </c:pt>
                <c:pt idx="252">
                  <c:v>0.20516622029529819</c:v>
                </c:pt>
                <c:pt idx="253">
                  <c:v>0.20516622029529819</c:v>
                </c:pt>
                <c:pt idx="254">
                  <c:v>0.20516622029529819</c:v>
                </c:pt>
                <c:pt idx="255">
                  <c:v>0.20516622029529819</c:v>
                </c:pt>
                <c:pt idx="256">
                  <c:v>0.20516622029529819</c:v>
                </c:pt>
                <c:pt idx="257">
                  <c:v>0.20516622029529819</c:v>
                </c:pt>
                <c:pt idx="258">
                  <c:v>0.20516622029529819</c:v>
                </c:pt>
                <c:pt idx="259">
                  <c:v>0.20516622029529819</c:v>
                </c:pt>
                <c:pt idx="260">
                  <c:v>0.20516622029529819</c:v>
                </c:pt>
                <c:pt idx="261">
                  <c:v>0.20516622029529819</c:v>
                </c:pt>
                <c:pt idx="262">
                  <c:v>0.20516622029529819</c:v>
                </c:pt>
                <c:pt idx="263">
                  <c:v>0.20516622029529819</c:v>
                </c:pt>
                <c:pt idx="264">
                  <c:v>0.20516622029529819</c:v>
                </c:pt>
                <c:pt idx="265">
                  <c:v>0.20516622029529819</c:v>
                </c:pt>
                <c:pt idx="266">
                  <c:v>0.20516622029529819</c:v>
                </c:pt>
                <c:pt idx="267">
                  <c:v>0.20516622029529819</c:v>
                </c:pt>
                <c:pt idx="268">
                  <c:v>0.20516622029529819</c:v>
                </c:pt>
                <c:pt idx="269">
                  <c:v>0.20516622029529819</c:v>
                </c:pt>
                <c:pt idx="270">
                  <c:v>0.20516622029529819</c:v>
                </c:pt>
                <c:pt idx="271">
                  <c:v>0.20516622029529819</c:v>
                </c:pt>
                <c:pt idx="272">
                  <c:v>0.20516622029529819</c:v>
                </c:pt>
                <c:pt idx="273">
                  <c:v>0.20516622029529819</c:v>
                </c:pt>
                <c:pt idx="274">
                  <c:v>0.20516622029529819</c:v>
                </c:pt>
                <c:pt idx="275">
                  <c:v>0.20516622029529819</c:v>
                </c:pt>
                <c:pt idx="276">
                  <c:v>0.20516622029529819</c:v>
                </c:pt>
                <c:pt idx="277">
                  <c:v>0.20516622029529819</c:v>
                </c:pt>
                <c:pt idx="278">
                  <c:v>0.20516622029529819</c:v>
                </c:pt>
                <c:pt idx="279">
                  <c:v>0.20516622029529819</c:v>
                </c:pt>
                <c:pt idx="280">
                  <c:v>0.20516622029529819</c:v>
                </c:pt>
                <c:pt idx="281">
                  <c:v>0.20516622029529819</c:v>
                </c:pt>
                <c:pt idx="282">
                  <c:v>0.20516622029529819</c:v>
                </c:pt>
                <c:pt idx="283">
                  <c:v>0.20516622029529819</c:v>
                </c:pt>
                <c:pt idx="284">
                  <c:v>0.20516622029529819</c:v>
                </c:pt>
                <c:pt idx="285">
                  <c:v>0.20516622029529819</c:v>
                </c:pt>
                <c:pt idx="286">
                  <c:v>0.20516622029529819</c:v>
                </c:pt>
                <c:pt idx="287">
                  <c:v>0.20516622029529819</c:v>
                </c:pt>
                <c:pt idx="288">
                  <c:v>0.20549556863511179</c:v>
                </c:pt>
                <c:pt idx="289">
                  <c:v>0.20549556863511179</c:v>
                </c:pt>
                <c:pt idx="290">
                  <c:v>0.20549556863511179</c:v>
                </c:pt>
                <c:pt idx="291">
                  <c:v>0.20549556863511179</c:v>
                </c:pt>
                <c:pt idx="292">
                  <c:v>0.20549556863511179</c:v>
                </c:pt>
                <c:pt idx="293">
                  <c:v>0.20549556863511179</c:v>
                </c:pt>
                <c:pt idx="294">
                  <c:v>0.20549556863511179</c:v>
                </c:pt>
                <c:pt idx="295">
                  <c:v>0.20549556863511179</c:v>
                </c:pt>
                <c:pt idx="296">
                  <c:v>0.20549556863511179</c:v>
                </c:pt>
                <c:pt idx="297">
                  <c:v>0.20549556863511179</c:v>
                </c:pt>
                <c:pt idx="298">
                  <c:v>0.20516622029529819</c:v>
                </c:pt>
                <c:pt idx="299">
                  <c:v>0.20516622029529819</c:v>
                </c:pt>
                <c:pt idx="300">
                  <c:v>0.20516622029529819</c:v>
                </c:pt>
                <c:pt idx="301">
                  <c:v>0.20516622029529819</c:v>
                </c:pt>
                <c:pt idx="302">
                  <c:v>0.20516622029529819</c:v>
                </c:pt>
                <c:pt idx="303">
                  <c:v>0.20516622029529819</c:v>
                </c:pt>
                <c:pt idx="304">
                  <c:v>0.20516622029529819</c:v>
                </c:pt>
                <c:pt idx="305">
                  <c:v>0.20516622029529819</c:v>
                </c:pt>
                <c:pt idx="306">
                  <c:v>0.20516622029529819</c:v>
                </c:pt>
                <c:pt idx="307">
                  <c:v>0.20516622029529819</c:v>
                </c:pt>
                <c:pt idx="308">
                  <c:v>0.20516622029529819</c:v>
                </c:pt>
                <c:pt idx="309">
                  <c:v>0.20516622029529819</c:v>
                </c:pt>
                <c:pt idx="310">
                  <c:v>0.20516622029529819</c:v>
                </c:pt>
                <c:pt idx="311">
                  <c:v>0.20516622029529819</c:v>
                </c:pt>
                <c:pt idx="312">
                  <c:v>0.20516622029529819</c:v>
                </c:pt>
                <c:pt idx="313">
                  <c:v>0.20516622029529819</c:v>
                </c:pt>
                <c:pt idx="314">
                  <c:v>0.20516622029529819</c:v>
                </c:pt>
                <c:pt idx="315">
                  <c:v>0.20516622029529819</c:v>
                </c:pt>
                <c:pt idx="316">
                  <c:v>0.20516622029529819</c:v>
                </c:pt>
                <c:pt idx="317">
                  <c:v>0.20516622029529819</c:v>
                </c:pt>
                <c:pt idx="318">
                  <c:v>0.20516622029529819</c:v>
                </c:pt>
                <c:pt idx="319">
                  <c:v>0.20516622029529819</c:v>
                </c:pt>
                <c:pt idx="320">
                  <c:v>0.20516622029529819</c:v>
                </c:pt>
                <c:pt idx="321">
                  <c:v>0.20516622029529819</c:v>
                </c:pt>
                <c:pt idx="322">
                  <c:v>0.20516622029529819</c:v>
                </c:pt>
                <c:pt idx="323">
                  <c:v>0.20516622029529819</c:v>
                </c:pt>
                <c:pt idx="324">
                  <c:v>0.20516622029529819</c:v>
                </c:pt>
                <c:pt idx="325">
                  <c:v>0.20516622029529819</c:v>
                </c:pt>
                <c:pt idx="326">
                  <c:v>0.20516622029529819</c:v>
                </c:pt>
                <c:pt idx="327">
                  <c:v>0.20516622029529819</c:v>
                </c:pt>
                <c:pt idx="328">
                  <c:v>0.20516622029529819</c:v>
                </c:pt>
                <c:pt idx="329">
                  <c:v>0.20516622029529819</c:v>
                </c:pt>
                <c:pt idx="330">
                  <c:v>0.20516622029529819</c:v>
                </c:pt>
                <c:pt idx="331">
                  <c:v>0.20516622029529819</c:v>
                </c:pt>
                <c:pt idx="332">
                  <c:v>0.20516622029529819</c:v>
                </c:pt>
                <c:pt idx="333">
                  <c:v>0.20516622029529819</c:v>
                </c:pt>
                <c:pt idx="334">
                  <c:v>0.20516622029529819</c:v>
                </c:pt>
                <c:pt idx="335">
                  <c:v>0.20516622029529819</c:v>
                </c:pt>
                <c:pt idx="336">
                  <c:v>0.20516622029529819</c:v>
                </c:pt>
                <c:pt idx="337">
                  <c:v>0.20516622029529819</c:v>
                </c:pt>
                <c:pt idx="338">
                  <c:v>0.20516622029529819</c:v>
                </c:pt>
                <c:pt idx="339">
                  <c:v>0.20516622029529819</c:v>
                </c:pt>
                <c:pt idx="340">
                  <c:v>0.20516622029529819</c:v>
                </c:pt>
                <c:pt idx="341">
                  <c:v>0.20516622029529819</c:v>
                </c:pt>
                <c:pt idx="342">
                  <c:v>0.20516622029529819</c:v>
                </c:pt>
                <c:pt idx="343">
                  <c:v>0.20516622029529819</c:v>
                </c:pt>
                <c:pt idx="344">
                  <c:v>0.20516622029529819</c:v>
                </c:pt>
                <c:pt idx="345">
                  <c:v>0.20516622029529819</c:v>
                </c:pt>
                <c:pt idx="346">
                  <c:v>0.20516622029529819</c:v>
                </c:pt>
                <c:pt idx="347">
                  <c:v>0.20516622029529819</c:v>
                </c:pt>
                <c:pt idx="348">
                  <c:v>0.20549556863511179</c:v>
                </c:pt>
                <c:pt idx="349">
                  <c:v>0.20549556863511179</c:v>
                </c:pt>
                <c:pt idx="350">
                  <c:v>0.20549556863511179</c:v>
                </c:pt>
                <c:pt idx="351">
                  <c:v>0.20549556863511179</c:v>
                </c:pt>
                <c:pt idx="352">
                  <c:v>0.20549556863511179</c:v>
                </c:pt>
                <c:pt idx="353">
                  <c:v>0.20549556863511179</c:v>
                </c:pt>
                <c:pt idx="354">
                  <c:v>0.20549556863511179</c:v>
                </c:pt>
                <c:pt idx="355">
                  <c:v>0.20549556863511179</c:v>
                </c:pt>
                <c:pt idx="356">
                  <c:v>0.20549556863511179</c:v>
                </c:pt>
                <c:pt idx="357">
                  <c:v>0.20549556863511179</c:v>
                </c:pt>
                <c:pt idx="358">
                  <c:v>0.20549556863511179</c:v>
                </c:pt>
                <c:pt idx="359">
                  <c:v>0.20549556863511179</c:v>
                </c:pt>
                <c:pt idx="360">
                  <c:v>0.20549556863511179</c:v>
                </c:pt>
                <c:pt idx="361">
                  <c:v>0.20549556863511179</c:v>
                </c:pt>
                <c:pt idx="362">
                  <c:v>0.20549556863511179</c:v>
                </c:pt>
                <c:pt idx="363">
                  <c:v>0.20549556863511179</c:v>
                </c:pt>
                <c:pt idx="364">
                  <c:v>0.20549556863511179</c:v>
                </c:pt>
                <c:pt idx="365">
                  <c:v>0.20549556863511179</c:v>
                </c:pt>
                <c:pt idx="366">
                  <c:v>0.20549556863511179</c:v>
                </c:pt>
                <c:pt idx="367">
                  <c:v>0.20549556863511179</c:v>
                </c:pt>
                <c:pt idx="368">
                  <c:v>0.20549556863511179</c:v>
                </c:pt>
                <c:pt idx="369">
                  <c:v>0.20549556863511179</c:v>
                </c:pt>
                <c:pt idx="370">
                  <c:v>0.20549556863511179</c:v>
                </c:pt>
                <c:pt idx="371">
                  <c:v>0.20549556863511179</c:v>
                </c:pt>
                <c:pt idx="372">
                  <c:v>0.20549556863511179</c:v>
                </c:pt>
                <c:pt idx="373">
                  <c:v>0.20549556863511179</c:v>
                </c:pt>
                <c:pt idx="374">
                  <c:v>0.20549556863511179</c:v>
                </c:pt>
                <c:pt idx="375">
                  <c:v>0.20549556863511179</c:v>
                </c:pt>
                <c:pt idx="376">
                  <c:v>0.20549556863511179</c:v>
                </c:pt>
                <c:pt idx="377">
                  <c:v>0.20549556863511179</c:v>
                </c:pt>
                <c:pt idx="378">
                  <c:v>0.20549556863511179</c:v>
                </c:pt>
                <c:pt idx="379">
                  <c:v>0.20549556863511179</c:v>
                </c:pt>
                <c:pt idx="380">
                  <c:v>0.20549556863511179</c:v>
                </c:pt>
                <c:pt idx="381">
                  <c:v>0.20582491697492539</c:v>
                </c:pt>
                <c:pt idx="382">
                  <c:v>0.20615426531473896</c:v>
                </c:pt>
                <c:pt idx="383">
                  <c:v>0.20648361365455256</c:v>
                </c:pt>
                <c:pt idx="384">
                  <c:v>0.20681296199436616</c:v>
                </c:pt>
                <c:pt idx="385">
                  <c:v>0.20747165867399336</c:v>
                </c:pt>
                <c:pt idx="386">
                  <c:v>0.20813035535362054</c:v>
                </c:pt>
                <c:pt idx="387">
                  <c:v>0.20845970369343414</c:v>
                </c:pt>
                <c:pt idx="388">
                  <c:v>0.20911840037306134</c:v>
                </c:pt>
                <c:pt idx="389">
                  <c:v>0.20977709705268852</c:v>
                </c:pt>
                <c:pt idx="390">
                  <c:v>0.21010644539250212</c:v>
                </c:pt>
                <c:pt idx="391">
                  <c:v>0.21076514207212932</c:v>
                </c:pt>
                <c:pt idx="392">
                  <c:v>0.21142383875175649</c:v>
                </c:pt>
                <c:pt idx="393">
                  <c:v>0.21175318709157009</c:v>
                </c:pt>
                <c:pt idx="394">
                  <c:v>0.2124118837711973</c:v>
                </c:pt>
                <c:pt idx="395">
                  <c:v>0.21307058045082447</c:v>
                </c:pt>
                <c:pt idx="396">
                  <c:v>0.21372927713045167</c:v>
                </c:pt>
                <c:pt idx="397">
                  <c:v>0.21405862547026527</c:v>
                </c:pt>
                <c:pt idx="398">
                  <c:v>0.21471732214989245</c:v>
                </c:pt>
                <c:pt idx="399">
                  <c:v>0.21504667048970605</c:v>
                </c:pt>
                <c:pt idx="400">
                  <c:v>0.21570536716933322</c:v>
                </c:pt>
                <c:pt idx="401">
                  <c:v>0.21636406384896043</c:v>
                </c:pt>
                <c:pt idx="402">
                  <c:v>0.21702276052858763</c:v>
                </c:pt>
                <c:pt idx="403">
                  <c:v>0.2176814572082148</c:v>
                </c:pt>
                <c:pt idx="404">
                  <c:v>0.218340153887842</c:v>
                </c:pt>
                <c:pt idx="405">
                  <c:v>0.21932819890728278</c:v>
                </c:pt>
                <c:pt idx="406">
                  <c:v>0.22064559226653715</c:v>
                </c:pt>
                <c:pt idx="407">
                  <c:v>0.22163363728597796</c:v>
                </c:pt>
                <c:pt idx="408">
                  <c:v>0.22328037898504594</c:v>
                </c:pt>
                <c:pt idx="409">
                  <c:v>0.22459777234430031</c:v>
                </c:pt>
                <c:pt idx="410">
                  <c:v>0.22657386238318189</c:v>
                </c:pt>
                <c:pt idx="411">
                  <c:v>0.22854995242206344</c:v>
                </c:pt>
                <c:pt idx="412">
                  <c:v>0.23019669412113142</c:v>
                </c:pt>
                <c:pt idx="413">
                  <c:v>0.2325021324998266</c:v>
                </c:pt>
                <c:pt idx="414">
                  <c:v>0.23513691921833535</c:v>
                </c:pt>
                <c:pt idx="415">
                  <c:v>0.23777170593684413</c:v>
                </c:pt>
                <c:pt idx="416">
                  <c:v>0.24007714431553928</c:v>
                </c:pt>
                <c:pt idx="417">
                  <c:v>0.24304127937386164</c:v>
                </c:pt>
                <c:pt idx="418">
                  <c:v>0.24600541443218399</c:v>
                </c:pt>
                <c:pt idx="419">
                  <c:v>0.24929889783031994</c:v>
                </c:pt>
                <c:pt idx="420">
                  <c:v>0.25292172956826953</c:v>
                </c:pt>
                <c:pt idx="421">
                  <c:v>0.25654456130621905</c:v>
                </c:pt>
                <c:pt idx="422">
                  <c:v>0.26016739304416858</c:v>
                </c:pt>
                <c:pt idx="423">
                  <c:v>0.26444892146174537</c:v>
                </c:pt>
                <c:pt idx="424">
                  <c:v>0.2680717531996949</c:v>
                </c:pt>
                <c:pt idx="425">
                  <c:v>0.27301197829689883</c:v>
                </c:pt>
                <c:pt idx="426">
                  <c:v>0.27762285505428919</c:v>
                </c:pt>
                <c:pt idx="427">
                  <c:v>0.28157503513205229</c:v>
                </c:pt>
                <c:pt idx="428">
                  <c:v>0.28750330524869705</c:v>
                </c:pt>
                <c:pt idx="429">
                  <c:v>0.29310222702552813</c:v>
                </c:pt>
                <c:pt idx="430">
                  <c:v>0.29771310378291849</c:v>
                </c:pt>
                <c:pt idx="431">
                  <c:v>0.30397072223937677</c:v>
                </c:pt>
                <c:pt idx="432">
                  <c:v>0.3102283406958351</c:v>
                </c:pt>
                <c:pt idx="433">
                  <c:v>0.31648595915229338</c:v>
                </c:pt>
                <c:pt idx="434">
                  <c:v>0.32241422926893815</c:v>
                </c:pt>
                <c:pt idx="435">
                  <c:v>0.32933054440502363</c:v>
                </c:pt>
                <c:pt idx="436">
                  <c:v>0.33756425290036352</c:v>
                </c:pt>
                <c:pt idx="437">
                  <c:v>0.34382187135682185</c:v>
                </c:pt>
                <c:pt idx="438">
                  <c:v>0.35073818649290733</c:v>
                </c:pt>
                <c:pt idx="439">
                  <c:v>0.35897189498824722</c:v>
                </c:pt>
                <c:pt idx="440">
                  <c:v>0.36687625514377353</c:v>
                </c:pt>
                <c:pt idx="441">
                  <c:v>0.37642735699836777</c:v>
                </c:pt>
                <c:pt idx="442">
                  <c:v>0.38103823375575807</c:v>
                </c:pt>
                <c:pt idx="443">
                  <c:v>0.39355347066867469</c:v>
                </c:pt>
                <c:pt idx="444">
                  <c:v>0.40277522418345535</c:v>
                </c:pt>
                <c:pt idx="445">
                  <c:v>0.41166762935842244</c:v>
                </c:pt>
                <c:pt idx="446">
                  <c:v>0.42154807955283036</c:v>
                </c:pt>
                <c:pt idx="447">
                  <c:v>0.43208722642686537</c:v>
                </c:pt>
                <c:pt idx="448">
                  <c:v>0.44065028326201883</c:v>
                </c:pt>
                <c:pt idx="449">
                  <c:v>0.45053073345642669</c:v>
                </c:pt>
                <c:pt idx="450">
                  <c:v>0.46074053199064813</c:v>
                </c:pt>
                <c:pt idx="451">
                  <c:v>0.46897424048598801</c:v>
                </c:pt>
                <c:pt idx="452">
                  <c:v>0.47819599400076868</c:v>
                </c:pt>
                <c:pt idx="453">
                  <c:v>0.48610035415629499</c:v>
                </c:pt>
                <c:pt idx="454">
                  <c:v>0.49235797261275333</c:v>
                </c:pt>
                <c:pt idx="455">
                  <c:v>0.4972981977099572</c:v>
                </c:pt>
                <c:pt idx="456">
                  <c:v>0.49960363608865238</c:v>
                </c:pt>
                <c:pt idx="457">
                  <c:v>0.50125037778772041</c:v>
                </c:pt>
                <c:pt idx="458">
                  <c:v>0.50157972612753399</c:v>
                </c:pt>
                <c:pt idx="459">
                  <c:v>0.50059168110809327</c:v>
                </c:pt>
                <c:pt idx="460">
                  <c:v>0.49762754604977083</c:v>
                </c:pt>
                <c:pt idx="461">
                  <c:v>0.49235797261275333</c:v>
                </c:pt>
                <c:pt idx="462">
                  <c:v>0.48478296079704064</c:v>
                </c:pt>
                <c:pt idx="463">
                  <c:v>0.4772079489813279</c:v>
                </c:pt>
                <c:pt idx="464">
                  <c:v>0.46798619546654724</c:v>
                </c:pt>
                <c:pt idx="465">
                  <c:v>0.458435093611953</c:v>
                </c:pt>
                <c:pt idx="466">
                  <c:v>0.44756659839810431</c:v>
                </c:pt>
                <c:pt idx="467">
                  <c:v>0.43768614820369645</c:v>
                </c:pt>
                <c:pt idx="468">
                  <c:v>0.42714700132966144</c:v>
                </c:pt>
                <c:pt idx="469">
                  <c:v>0.41759589947506714</c:v>
                </c:pt>
                <c:pt idx="470">
                  <c:v>0.40639805592140493</c:v>
                </c:pt>
                <c:pt idx="471">
                  <c:v>0.39783499908625142</c:v>
                </c:pt>
                <c:pt idx="472">
                  <c:v>0.38630780719277558</c:v>
                </c:pt>
                <c:pt idx="473">
                  <c:v>0.37642735699836777</c:v>
                </c:pt>
                <c:pt idx="474">
                  <c:v>0.36687625514377353</c:v>
                </c:pt>
                <c:pt idx="475">
                  <c:v>0.35864254664843365</c:v>
                </c:pt>
                <c:pt idx="476">
                  <c:v>0.35007948981328013</c:v>
                </c:pt>
                <c:pt idx="477">
                  <c:v>0.34184578131794024</c:v>
                </c:pt>
                <c:pt idx="478">
                  <c:v>0.33427076950222756</c:v>
                </c:pt>
                <c:pt idx="479">
                  <c:v>0.32636640934670125</c:v>
                </c:pt>
                <c:pt idx="480">
                  <c:v>0.31846204919117499</c:v>
                </c:pt>
                <c:pt idx="481">
                  <c:v>0.31220443073471665</c:v>
                </c:pt>
                <c:pt idx="482">
                  <c:v>0.30462941891900397</c:v>
                </c:pt>
                <c:pt idx="483">
                  <c:v>0.29903049714217284</c:v>
                </c:pt>
                <c:pt idx="484">
                  <c:v>0.29409027204496896</c:v>
                </c:pt>
                <c:pt idx="485">
                  <c:v>0.2881620019283242</c:v>
                </c:pt>
                <c:pt idx="486">
                  <c:v>0.28157503513205229</c:v>
                </c:pt>
                <c:pt idx="487">
                  <c:v>0.27696415837466198</c:v>
                </c:pt>
                <c:pt idx="488">
                  <c:v>0.27268262995708525</c:v>
                </c:pt>
                <c:pt idx="489">
                  <c:v>0.26741305652006769</c:v>
                </c:pt>
                <c:pt idx="490">
                  <c:v>0.26280217976267739</c:v>
                </c:pt>
                <c:pt idx="491">
                  <c:v>0.2585206513451006</c:v>
                </c:pt>
                <c:pt idx="492">
                  <c:v>0.25423912292752388</c:v>
                </c:pt>
                <c:pt idx="493">
                  <c:v>0.25061629118957435</c:v>
                </c:pt>
                <c:pt idx="494">
                  <c:v>0.24666411111181119</c:v>
                </c:pt>
                <c:pt idx="495">
                  <c:v>0.24337062771367524</c:v>
                </c:pt>
                <c:pt idx="496">
                  <c:v>0.24007714431553928</c:v>
                </c:pt>
                <c:pt idx="497">
                  <c:v>0.23711300925721693</c:v>
                </c:pt>
                <c:pt idx="498">
                  <c:v>0.23414887419889457</c:v>
                </c:pt>
                <c:pt idx="499">
                  <c:v>0.23151408748038582</c:v>
                </c:pt>
                <c:pt idx="500">
                  <c:v>0.22953799744150424</c:v>
                </c:pt>
                <c:pt idx="501">
                  <c:v>0.22723255906280906</c:v>
                </c:pt>
                <c:pt idx="502">
                  <c:v>0.22492712068411391</c:v>
                </c:pt>
                <c:pt idx="503">
                  <c:v>0.22295103064523233</c:v>
                </c:pt>
                <c:pt idx="504">
                  <c:v>0.22097494060635076</c:v>
                </c:pt>
                <c:pt idx="505">
                  <c:v>0.21965754724709638</c:v>
                </c:pt>
                <c:pt idx="506">
                  <c:v>0.2180108055480284</c:v>
                </c:pt>
                <c:pt idx="507">
                  <c:v>0.21669341218877403</c:v>
                </c:pt>
                <c:pt idx="508">
                  <c:v>0.21570536716933322</c:v>
                </c:pt>
                <c:pt idx="509">
                  <c:v>0.21471732214989245</c:v>
                </c:pt>
                <c:pt idx="510">
                  <c:v>0.21372927713045167</c:v>
                </c:pt>
                <c:pt idx="511">
                  <c:v>0.21307058045082447</c:v>
                </c:pt>
                <c:pt idx="512">
                  <c:v>0.2120825354313837</c:v>
                </c:pt>
                <c:pt idx="513">
                  <c:v>0.21175318709157009</c:v>
                </c:pt>
                <c:pt idx="514">
                  <c:v>0.21109449041194289</c:v>
                </c:pt>
                <c:pt idx="515">
                  <c:v>0.21043579373231572</c:v>
                </c:pt>
                <c:pt idx="516">
                  <c:v>0.20977709705268852</c:v>
                </c:pt>
                <c:pt idx="517">
                  <c:v>0.20911840037306134</c:v>
                </c:pt>
                <c:pt idx="518">
                  <c:v>0.20845970369343414</c:v>
                </c:pt>
                <c:pt idx="519">
                  <c:v>0.20813035535362054</c:v>
                </c:pt>
                <c:pt idx="520">
                  <c:v>0.20747165867399336</c:v>
                </c:pt>
                <c:pt idx="521">
                  <c:v>0.20681296199436616</c:v>
                </c:pt>
                <c:pt idx="522">
                  <c:v>0.20615426531473896</c:v>
                </c:pt>
                <c:pt idx="523">
                  <c:v>0.20582491697492539</c:v>
                </c:pt>
                <c:pt idx="524">
                  <c:v>0.20516622029529819</c:v>
                </c:pt>
                <c:pt idx="525">
                  <c:v>0.20516622029529819</c:v>
                </c:pt>
                <c:pt idx="526">
                  <c:v>0.20516622029529819</c:v>
                </c:pt>
                <c:pt idx="527">
                  <c:v>0.20516622029529819</c:v>
                </c:pt>
                <c:pt idx="528">
                  <c:v>0.20516622029529819</c:v>
                </c:pt>
                <c:pt idx="529">
                  <c:v>0.20516622029529819</c:v>
                </c:pt>
                <c:pt idx="530">
                  <c:v>0.20516622029529819</c:v>
                </c:pt>
                <c:pt idx="531">
                  <c:v>0.20516622029529819</c:v>
                </c:pt>
                <c:pt idx="532">
                  <c:v>0.20516622029529819</c:v>
                </c:pt>
                <c:pt idx="533">
                  <c:v>0.20516622029529819</c:v>
                </c:pt>
                <c:pt idx="534">
                  <c:v>0.20516622029529819</c:v>
                </c:pt>
                <c:pt idx="535">
                  <c:v>0.20516622029529819</c:v>
                </c:pt>
                <c:pt idx="536">
                  <c:v>0.20516622029529819</c:v>
                </c:pt>
                <c:pt idx="537">
                  <c:v>0.20516622029529819</c:v>
                </c:pt>
                <c:pt idx="538">
                  <c:v>0.20516622029529819</c:v>
                </c:pt>
                <c:pt idx="539">
                  <c:v>0.20516622029529819</c:v>
                </c:pt>
                <c:pt idx="540">
                  <c:v>0.20516622029529819</c:v>
                </c:pt>
                <c:pt idx="541">
                  <c:v>0.20516622029529819</c:v>
                </c:pt>
                <c:pt idx="542">
                  <c:v>0.20516622029529819</c:v>
                </c:pt>
                <c:pt idx="543">
                  <c:v>0.20516622029529819</c:v>
                </c:pt>
                <c:pt idx="544">
                  <c:v>0.20516622029529819</c:v>
                </c:pt>
                <c:pt idx="545">
                  <c:v>0.20516622029529819</c:v>
                </c:pt>
                <c:pt idx="546">
                  <c:v>0.20516622029529819</c:v>
                </c:pt>
                <c:pt idx="547">
                  <c:v>0.20516622029529819</c:v>
                </c:pt>
                <c:pt idx="548">
                  <c:v>0.20516622029529819</c:v>
                </c:pt>
                <c:pt idx="549">
                  <c:v>0.20516622029529819</c:v>
                </c:pt>
                <c:pt idx="550">
                  <c:v>0.20516622029529819</c:v>
                </c:pt>
                <c:pt idx="551">
                  <c:v>0.20516622029529819</c:v>
                </c:pt>
                <c:pt idx="552">
                  <c:v>0.20516622029529819</c:v>
                </c:pt>
                <c:pt idx="553">
                  <c:v>0.20516622029529819</c:v>
                </c:pt>
                <c:pt idx="554">
                  <c:v>0.20516622029529819</c:v>
                </c:pt>
                <c:pt idx="555">
                  <c:v>0.20516622029529819</c:v>
                </c:pt>
                <c:pt idx="556">
                  <c:v>0.20516622029529819</c:v>
                </c:pt>
                <c:pt idx="557">
                  <c:v>0.20516622029529819</c:v>
                </c:pt>
                <c:pt idx="558">
                  <c:v>0.20516622029529819</c:v>
                </c:pt>
                <c:pt idx="559">
                  <c:v>0.20516622029529819</c:v>
                </c:pt>
                <c:pt idx="560">
                  <c:v>0.20516622029529819</c:v>
                </c:pt>
                <c:pt idx="561">
                  <c:v>0.20516622029529819</c:v>
                </c:pt>
                <c:pt idx="562">
                  <c:v>0.20516622029529819</c:v>
                </c:pt>
                <c:pt idx="563">
                  <c:v>0.20516622029529819</c:v>
                </c:pt>
                <c:pt idx="564">
                  <c:v>0.20516622029529819</c:v>
                </c:pt>
                <c:pt idx="565">
                  <c:v>0.20516622029529819</c:v>
                </c:pt>
                <c:pt idx="566">
                  <c:v>0.20516622029529819</c:v>
                </c:pt>
                <c:pt idx="567">
                  <c:v>0.20516622029529819</c:v>
                </c:pt>
                <c:pt idx="568">
                  <c:v>0.20516622029529819</c:v>
                </c:pt>
                <c:pt idx="569">
                  <c:v>0.20516622029529819</c:v>
                </c:pt>
                <c:pt idx="570">
                  <c:v>0.20516622029529819</c:v>
                </c:pt>
                <c:pt idx="571">
                  <c:v>0.20516622029529819</c:v>
                </c:pt>
                <c:pt idx="572">
                  <c:v>0.20516622029529819</c:v>
                </c:pt>
                <c:pt idx="573">
                  <c:v>0.20516622029529819</c:v>
                </c:pt>
                <c:pt idx="574">
                  <c:v>0.20516622029529819</c:v>
                </c:pt>
                <c:pt idx="575">
                  <c:v>0.20516622029529819</c:v>
                </c:pt>
                <c:pt idx="576">
                  <c:v>0.20516622029529819</c:v>
                </c:pt>
                <c:pt idx="577">
                  <c:v>0.20516622029529819</c:v>
                </c:pt>
                <c:pt idx="578">
                  <c:v>0.20516622029529819</c:v>
                </c:pt>
                <c:pt idx="579">
                  <c:v>0.20516622029529819</c:v>
                </c:pt>
                <c:pt idx="580">
                  <c:v>0.20516622029529819</c:v>
                </c:pt>
                <c:pt idx="581">
                  <c:v>0.20516622029529819</c:v>
                </c:pt>
                <c:pt idx="582">
                  <c:v>0.20516622029529819</c:v>
                </c:pt>
                <c:pt idx="583">
                  <c:v>0.20516622029529819</c:v>
                </c:pt>
                <c:pt idx="584">
                  <c:v>0.20516622029529819</c:v>
                </c:pt>
                <c:pt idx="585">
                  <c:v>0.20516622029529819</c:v>
                </c:pt>
                <c:pt idx="586">
                  <c:v>0.20516622029529819</c:v>
                </c:pt>
                <c:pt idx="587">
                  <c:v>0.20516622029529819</c:v>
                </c:pt>
                <c:pt idx="588">
                  <c:v>0.20516622029529819</c:v>
                </c:pt>
                <c:pt idx="589">
                  <c:v>0.20516622029529819</c:v>
                </c:pt>
                <c:pt idx="590">
                  <c:v>0.20516622029529819</c:v>
                </c:pt>
                <c:pt idx="591">
                  <c:v>0.20516622029529819</c:v>
                </c:pt>
                <c:pt idx="592">
                  <c:v>0.20516622029529819</c:v>
                </c:pt>
                <c:pt idx="593">
                  <c:v>0.20516622029529819</c:v>
                </c:pt>
                <c:pt idx="594">
                  <c:v>0.20516622029529819</c:v>
                </c:pt>
                <c:pt idx="595">
                  <c:v>0.20516622029529819</c:v>
                </c:pt>
                <c:pt idx="596">
                  <c:v>0.20516622029529819</c:v>
                </c:pt>
                <c:pt idx="597">
                  <c:v>0.20516622029529819</c:v>
                </c:pt>
                <c:pt idx="598">
                  <c:v>0.20516622029529819</c:v>
                </c:pt>
                <c:pt idx="599">
                  <c:v>0.20516622029529819</c:v>
                </c:pt>
                <c:pt idx="600">
                  <c:v>0.20516622029529819</c:v>
                </c:pt>
                <c:pt idx="601">
                  <c:v>0.20516622029529819</c:v>
                </c:pt>
                <c:pt idx="602">
                  <c:v>0.20516622029529819</c:v>
                </c:pt>
                <c:pt idx="603">
                  <c:v>0.20516622029529819</c:v>
                </c:pt>
                <c:pt idx="604">
                  <c:v>0.20516622029529819</c:v>
                </c:pt>
                <c:pt idx="605">
                  <c:v>0.20516622029529819</c:v>
                </c:pt>
                <c:pt idx="606">
                  <c:v>0.20516622029529819</c:v>
                </c:pt>
                <c:pt idx="607">
                  <c:v>0.20516622029529819</c:v>
                </c:pt>
                <c:pt idx="608">
                  <c:v>0.20516622029529819</c:v>
                </c:pt>
                <c:pt idx="609">
                  <c:v>0.20516622029529819</c:v>
                </c:pt>
                <c:pt idx="610">
                  <c:v>0.20516622029529819</c:v>
                </c:pt>
                <c:pt idx="611">
                  <c:v>0.20516622029529819</c:v>
                </c:pt>
                <c:pt idx="612">
                  <c:v>0.20516622029529819</c:v>
                </c:pt>
                <c:pt idx="613">
                  <c:v>0.20516622029529819</c:v>
                </c:pt>
                <c:pt idx="614">
                  <c:v>0.20516622029529819</c:v>
                </c:pt>
                <c:pt idx="615">
                  <c:v>0.20516622029529819</c:v>
                </c:pt>
                <c:pt idx="616">
                  <c:v>0.20516622029529819</c:v>
                </c:pt>
                <c:pt idx="617">
                  <c:v>0.20516622029529819</c:v>
                </c:pt>
                <c:pt idx="618">
                  <c:v>0.20516622029529819</c:v>
                </c:pt>
                <c:pt idx="619">
                  <c:v>0.20516622029529819</c:v>
                </c:pt>
                <c:pt idx="620">
                  <c:v>0.20516622029529819</c:v>
                </c:pt>
                <c:pt idx="621">
                  <c:v>0.20516622029529819</c:v>
                </c:pt>
                <c:pt idx="622">
                  <c:v>0.20516622029529819</c:v>
                </c:pt>
                <c:pt idx="623">
                  <c:v>0.20516622029529819</c:v>
                </c:pt>
                <c:pt idx="624">
                  <c:v>0.20516622029529819</c:v>
                </c:pt>
                <c:pt idx="625">
                  <c:v>0.20516622029529819</c:v>
                </c:pt>
                <c:pt idx="626">
                  <c:v>0.20516622029529819</c:v>
                </c:pt>
                <c:pt idx="627">
                  <c:v>0.20516622029529819</c:v>
                </c:pt>
                <c:pt idx="628">
                  <c:v>0.20516622029529819</c:v>
                </c:pt>
                <c:pt idx="629">
                  <c:v>0.20516622029529819</c:v>
                </c:pt>
                <c:pt idx="630">
                  <c:v>0.20516622029529819</c:v>
                </c:pt>
                <c:pt idx="631">
                  <c:v>0.20516622029529819</c:v>
                </c:pt>
                <c:pt idx="632">
                  <c:v>0.20516622029529819</c:v>
                </c:pt>
                <c:pt idx="633">
                  <c:v>0.20516622029529819</c:v>
                </c:pt>
                <c:pt idx="634">
                  <c:v>0.20516622029529819</c:v>
                </c:pt>
                <c:pt idx="635">
                  <c:v>0.20516622029529819</c:v>
                </c:pt>
                <c:pt idx="636">
                  <c:v>0.20516622029529819</c:v>
                </c:pt>
                <c:pt idx="637">
                  <c:v>0.20516622029529819</c:v>
                </c:pt>
                <c:pt idx="638">
                  <c:v>0.20516622029529819</c:v>
                </c:pt>
                <c:pt idx="639">
                  <c:v>0.20516622029529819</c:v>
                </c:pt>
                <c:pt idx="640">
                  <c:v>0.20516622029529819</c:v>
                </c:pt>
                <c:pt idx="641">
                  <c:v>0.20516622029529819</c:v>
                </c:pt>
                <c:pt idx="642">
                  <c:v>0.20516622029529819</c:v>
                </c:pt>
                <c:pt idx="643">
                  <c:v>0.20516622029529819</c:v>
                </c:pt>
                <c:pt idx="644">
                  <c:v>0.20516622029529819</c:v>
                </c:pt>
                <c:pt idx="645">
                  <c:v>0.20516622029529819</c:v>
                </c:pt>
                <c:pt idx="646">
                  <c:v>0.20516622029529819</c:v>
                </c:pt>
                <c:pt idx="647">
                  <c:v>0.20516622029529819</c:v>
                </c:pt>
                <c:pt idx="648">
                  <c:v>0.20549556863511179</c:v>
                </c:pt>
                <c:pt idx="649">
                  <c:v>0.20549556863511179</c:v>
                </c:pt>
                <c:pt idx="650">
                  <c:v>0.20549556863511179</c:v>
                </c:pt>
                <c:pt idx="651">
                  <c:v>0.20549556863511179</c:v>
                </c:pt>
                <c:pt idx="652">
                  <c:v>0.20549556863511179</c:v>
                </c:pt>
                <c:pt idx="653">
                  <c:v>0.20549556863511179</c:v>
                </c:pt>
                <c:pt idx="654">
                  <c:v>0.20549556863511179</c:v>
                </c:pt>
                <c:pt idx="655">
                  <c:v>0.20549556863511179</c:v>
                </c:pt>
                <c:pt idx="656">
                  <c:v>0.20549556863511179</c:v>
                </c:pt>
                <c:pt idx="657">
                  <c:v>0.20549556863511179</c:v>
                </c:pt>
                <c:pt idx="658">
                  <c:v>0.20516622029529819</c:v>
                </c:pt>
                <c:pt idx="659">
                  <c:v>0.20516622029529819</c:v>
                </c:pt>
                <c:pt idx="660">
                  <c:v>0.20516622029529819</c:v>
                </c:pt>
                <c:pt idx="661">
                  <c:v>0.20516622029529819</c:v>
                </c:pt>
                <c:pt idx="662">
                  <c:v>0.20516622029529819</c:v>
                </c:pt>
                <c:pt idx="663">
                  <c:v>0.20516622029529819</c:v>
                </c:pt>
                <c:pt idx="664">
                  <c:v>0.20516622029529819</c:v>
                </c:pt>
                <c:pt idx="665">
                  <c:v>0.20516622029529819</c:v>
                </c:pt>
                <c:pt idx="666">
                  <c:v>0.20516622029529819</c:v>
                </c:pt>
                <c:pt idx="667">
                  <c:v>0.20516622029529819</c:v>
                </c:pt>
                <c:pt idx="668">
                  <c:v>0.20516622029529819</c:v>
                </c:pt>
                <c:pt idx="669">
                  <c:v>0.20516622029529819</c:v>
                </c:pt>
                <c:pt idx="670">
                  <c:v>0.20516622029529819</c:v>
                </c:pt>
                <c:pt idx="671">
                  <c:v>0.20516622029529819</c:v>
                </c:pt>
                <c:pt idx="672">
                  <c:v>0.20516622029529819</c:v>
                </c:pt>
                <c:pt idx="673">
                  <c:v>0.20516622029529819</c:v>
                </c:pt>
                <c:pt idx="674">
                  <c:v>0.20516622029529819</c:v>
                </c:pt>
                <c:pt idx="675">
                  <c:v>0.20516622029529819</c:v>
                </c:pt>
                <c:pt idx="676">
                  <c:v>0.20516622029529819</c:v>
                </c:pt>
                <c:pt idx="677">
                  <c:v>0.20516622029529819</c:v>
                </c:pt>
                <c:pt idx="678">
                  <c:v>0.20516622029529819</c:v>
                </c:pt>
                <c:pt idx="679">
                  <c:v>0.20516622029529819</c:v>
                </c:pt>
                <c:pt idx="680">
                  <c:v>0.20516622029529819</c:v>
                </c:pt>
                <c:pt idx="681">
                  <c:v>0.20516622029529819</c:v>
                </c:pt>
                <c:pt idx="682">
                  <c:v>0.20516622029529819</c:v>
                </c:pt>
                <c:pt idx="683">
                  <c:v>0.20516622029529819</c:v>
                </c:pt>
                <c:pt idx="684">
                  <c:v>0.20516622029529819</c:v>
                </c:pt>
                <c:pt idx="685">
                  <c:v>0.20516622029529819</c:v>
                </c:pt>
                <c:pt idx="686">
                  <c:v>0.20516622029529819</c:v>
                </c:pt>
                <c:pt idx="687">
                  <c:v>0.20516622029529819</c:v>
                </c:pt>
                <c:pt idx="688">
                  <c:v>0.20516622029529819</c:v>
                </c:pt>
                <c:pt idx="689">
                  <c:v>0.20516622029529819</c:v>
                </c:pt>
                <c:pt idx="690">
                  <c:v>0.20516622029529819</c:v>
                </c:pt>
                <c:pt idx="691">
                  <c:v>0.20516622029529819</c:v>
                </c:pt>
                <c:pt idx="692">
                  <c:v>0.20516622029529819</c:v>
                </c:pt>
                <c:pt idx="693">
                  <c:v>0.20516622029529819</c:v>
                </c:pt>
                <c:pt idx="694">
                  <c:v>0.20516622029529819</c:v>
                </c:pt>
                <c:pt idx="695">
                  <c:v>0.20516622029529819</c:v>
                </c:pt>
                <c:pt idx="696">
                  <c:v>0.20516622029529819</c:v>
                </c:pt>
                <c:pt idx="697">
                  <c:v>0.20516622029529819</c:v>
                </c:pt>
                <c:pt idx="698">
                  <c:v>0.20516622029529819</c:v>
                </c:pt>
                <c:pt idx="699">
                  <c:v>0.20516622029529819</c:v>
                </c:pt>
                <c:pt idx="700">
                  <c:v>0.20516622029529819</c:v>
                </c:pt>
                <c:pt idx="701">
                  <c:v>0.20516622029529819</c:v>
                </c:pt>
                <c:pt idx="702">
                  <c:v>0.20516622029529819</c:v>
                </c:pt>
                <c:pt idx="703">
                  <c:v>0.20516622029529819</c:v>
                </c:pt>
                <c:pt idx="704">
                  <c:v>0.20516622029529819</c:v>
                </c:pt>
                <c:pt idx="705">
                  <c:v>0.20516622029529819</c:v>
                </c:pt>
                <c:pt idx="706">
                  <c:v>0.20516622029529819</c:v>
                </c:pt>
                <c:pt idx="707">
                  <c:v>0.20516622029529819</c:v>
                </c:pt>
                <c:pt idx="708">
                  <c:v>0.20549556863511179</c:v>
                </c:pt>
                <c:pt idx="709">
                  <c:v>0.20549556863511179</c:v>
                </c:pt>
                <c:pt idx="710">
                  <c:v>0.20549556863511179</c:v>
                </c:pt>
                <c:pt idx="711">
                  <c:v>0.20549556863511179</c:v>
                </c:pt>
                <c:pt idx="712">
                  <c:v>0.20549556863511179</c:v>
                </c:pt>
                <c:pt idx="713">
                  <c:v>0.20549556863511179</c:v>
                </c:pt>
                <c:pt idx="714">
                  <c:v>0.20549556863511179</c:v>
                </c:pt>
                <c:pt idx="715">
                  <c:v>0.20549556863511179</c:v>
                </c:pt>
                <c:pt idx="716">
                  <c:v>0.20549556863511179</c:v>
                </c:pt>
                <c:pt idx="717">
                  <c:v>0.20549556863511179</c:v>
                </c:pt>
                <c:pt idx="718">
                  <c:v>0.20549556863511179</c:v>
                </c:pt>
                <c:pt idx="719">
                  <c:v>0.20549556863511179</c:v>
                </c:pt>
                <c:pt idx="720">
                  <c:v>0.20549556863511179</c:v>
                </c:pt>
              </c:numCache>
            </c:numRef>
          </c:val>
          <c:smooth val="0"/>
          <c:extLst>
            <c:ext xmlns:c16="http://schemas.microsoft.com/office/drawing/2014/chart" uri="{C3380CC4-5D6E-409C-BE32-E72D297353CC}">
              <c16:uniqueId val="{00000000-E27E-4639-B8C2-5951683702D8}"/>
            </c:ext>
          </c:extLst>
        </c:ser>
        <c:ser>
          <c:idx val="0"/>
          <c:order val="1"/>
          <c:tx>
            <c:strRef>
              <c:f>'CF from crank and lift'!$K$1</c:f>
              <c:strCache>
                <c:ptCount val="1"/>
                <c:pt idx="0">
                  <c:v>CF rfim lift (exhaust)</c:v>
                </c:pt>
              </c:strCache>
            </c:strRef>
          </c:tx>
          <c:spPr>
            <a:ln w="28575" cap="rnd">
              <a:solidFill>
                <a:srgbClr val="ED7D31"/>
              </a:solidFill>
              <a:round/>
            </a:ln>
            <a:effectLst/>
          </c:spPr>
          <c:marker>
            <c:symbol val="none"/>
          </c:marker>
          <c:val>
            <c:numRef>
              <c:f>'CF from crank and lift'!$K$2:$K$722</c:f>
              <c:numCache>
                <c:formatCode>General</c:formatCode>
                <c:ptCount val="721"/>
                <c:pt idx="0">
                  <c:v>0.25431640950803724</c:v>
                </c:pt>
                <c:pt idx="1">
                  <c:v>0.25409899049524215</c:v>
                </c:pt>
                <c:pt idx="2">
                  <c:v>0.25409899049524215</c:v>
                </c:pt>
                <c:pt idx="3">
                  <c:v>0.25409899049524215</c:v>
                </c:pt>
                <c:pt idx="4">
                  <c:v>0.25409899049524215</c:v>
                </c:pt>
                <c:pt idx="5">
                  <c:v>0.25409899049524215</c:v>
                </c:pt>
                <c:pt idx="6">
                  <c:v>0.25388157148244711</c:v>
                </c:pt>
                <c:pt idx="7">
                  <c:v>0.25388157148244711</c:v>
                </c:pt>
                <c:pt idx="8">
                  <c:v>0.25388157148244711</c:v>
                </c:pt>
                <c:pt idx="9">
                  <c:v>0.25388157148244711</c:v>
                </c:pt>
                <c:pt idx="10">
                  <c:v>0.25388157148244711</c:v>
                </c:pt>
                <c:pt idx="11">
                  <c:v>0.25388157148244711</c:v>
                </c:pt>
                <c:pt idx="12">
                  <c:v>0.25366415246965202</c:v>
                </c:pt>
                <c:pt idx="13">
                  <c:v>0.25366415246965202</c:v>
                </c:pt>
                <c:pt idx="14">
                  <c:v>0.25366415246965202</c:v>
                </c:pt>
                <c:pt idx="15">
                  <c:v>0.25366415246965202</c:v>
                </c:pt>
                <c:pt idx="16">
                  <c:v>0.25366415246965202</c:v>
                </c:pt>
                <c:pt idx="17">
                  <c:v>0.25366415246965202</c:v>
                </c:pt>
                <c:pt idx="18">
                  <c:v>0.25366415246965202</c:v>
                </c:pt>
                <c:pt idx="19">
                  <c:v>0.25366415246965202</c:v>
                </c:pt>
                <c:pt idx="20">
                  <c:v>0.25366415246965202</c:v>
                </c:pt>
                <c:pt idx="21">
                  <c:v>0.25366415246965202</c:v>
                </c:pt>
                <c:pt idx="22">
                  <c:v>0.25366415246965202</c:v>
                </c:pt>
                <c:pt idx="23">
                  <c:v>0.25366415246965202</c:v>
                </c:pt>
                <c:pt idx="24">
                  <c:v>0.25366415246965202</c:v>
                </c:pt>
                <c:pt idx="25">
                  <c:v>0.25366415246965202</c:v>
                </c:pt>
                <c:pt idx="26">
                  <c:v>0.25366415246965202</c:v>
                </c:pt>
                <c:pt idx="27">
                  <c:v>0.25366415246965202</c:v>
                </c:pt>
                <c:pt idx="28">
                  <c:v>0.25366415246965202</c:v>
                </c:pt>
                <c:pt idx="29">
                  <c:v>0.25366415246965202</c:v>
                </c:pt>
                <c:pt idx="30">
                  <c:v>0.25366415246965202</c:v>
                </c:pt>
                <c:pt idx="31">
                  <c:v>0.25366415246965202</c:v>
                </c:pt>
                <c:pt idx="32">
                  <c:v>0.25366415246965202</c:v>
                </c:pt>
                <c:pt idx="33">
                  <c:v>0.25366415246965202</c:v>
                </c:pt>
                <c:pt idx="34">
                  <c:v>0.25366415246965202</c:v>
                </c:pt>
                <c:pt idx="35">
                  <c:v>0.25366415246965202</c:v>
                </c:pt>
                <c:pt idx="36">
                  <c:v>0.25366415246965202</c:v>
                </c:pt>
                <c:pt idx="37">
                  <c:v>0.25366415246965202</c:v>
                </c:pt>
                <c:pt idx="38">
                  <c:v>0.25366415246965202</c:v>
                </c:pt>
                <c:pt idx="39">
                  <c:v>0.25366415246965202</c:v>
                </c:pt>
                <c:pt idx="40">
                  <c:v>0.25366415246965202</c:v>
                </c:pt>
                <c:pt idx="41">
                  <c:v>0.25366415246965202</c:v>
                </c:pt>
                <c:pt idx="42">
                  <c:v>0.25366415246965202</c:v>
                </c:pt>
                <c:pt idx="43">
                  <c:v>0.25366415246965202</c:v>
                </c:pt>
                <c:pt idx="44">
                  <c:v>0.25366415246965202</c:v>
                </c:pt>
                <c:pt idx="45">
                  <c:v>0.25366415246965202</c:v>
                </c:pt>
                <c:pt idx="46">
                  <c:v>0.25366415246965202</c:v>
                </c:pt>
                <c:pt idx="47">
                  <c:v>0.25366415246965202</c:v>
                </c:pt>
                <c:pt idx="48">
                  <c:v>0.25366415246965202</c:v>
                </c:pt>
                <c:pt idx="49">
                  <c:v>0.25366415246965202</c:v>
                </c:pt>
                <c:pt idx="50">
                  <c:v>0.25366415246965202</c:v>
                </c:pt>
                <c:pt idx="51">
                  <c:v>0.25366415246965202</c:v>
                </c:pt>
                <c:pt idx="52">
                  <c:v>0.25366415246965202</c:v>
                </c:pt>
                <c:pt idx="53">
                  <c:v>0.25366415246965202</c:v>
                </c:pt>
                <c:pt idx="54">
                  <c:v>0.25366415246965202</c:v>
                </c:pt>
                <c:pt idx="55">
                  <c:v>0.25366415246965202</c:v>
                </c:pt>
                <c:pt idx="56">
                  <c:v>0.25366415246965202</c:v>
                </c:pt>
                <c:pt idx="57">
                  <c:v>0.25366415246965202</c:v>
                </c:pt>
                <c:pt idx="58">
                  <c:v>0.25366415246965202</c:v>
                </c:pt>
                <c:pt idx="59">
                  <c:v>0.25366415246965202</c:v>
                </c:pt>
                <c:pt idx="60">
                  <c:v>0.25366415246965202</c:v>
                </c:pt>
                <c:pt idx="61">
                  <c:v>0.25366415246965202</c:v>
                </c:pt>
                <c:pt idx="62">
                  <c:v>0.25366415246965202</c:v>
                </c:pt>
                <c:pt idx="63">
                  <c:v>0.25366415246965202</c:v>
                </c:pt>
                <c:pt idx="64">
                  <c:v>0.25366415246965202</c:v>
                </c:pt>
                <c:pt idx="65">
                  <c:v>0.25366415246965202</c:v>
                </c:pt>
                <c:pt idx="66">
                  <c:v>0.25366415246965202</c:v>
                </c:pt>
                <c:pt idx="67">
                  <c:v>0.25366415246965202</c:v>
                </c:pt>
                <c:pt idx="68">
                  <c:v>0.25366415246965202</c:v>
                </c:pt>
                <c:pt idx="69">
                  <c:v>0.25366415246965202</c:v>
                </c:pt>
                <c:pt idx="70">
                  <c:v>0.25366415246965202</c:v>
                </c:pt>
                <c:pt idx="71">
                  <c:v>0.25366415246965202</c:v>
                </c:pt>
                <c:pt idx="72">
                  <c:v>0.25366415246965202</c:v>
                </c:pt>
                <c:pt idx="73">
                  <c:v>0.25366415246965202</c:v>
                </c:pt>
                <c:pt idx="74">
                  <c:v>0.25366415246965202</c:v>
                </c:pt>
                <c:pt idx="75">
                  <c:v>0.25366415246965202</c:v>
                </c:pt>
                <c:pt idx="76">
                  <c:v>0.25366415246965202</c:v>
                </c:pt>
                <c:pt idx="77">
                  <c:v>0.25388157148244711</c:v>
                </c:pt>
                <c:pt idx="78">
                  <c:v>0.25388157148244711</c:v>
                </c:pt>
                <c:pt idx="79">
                  <c:v>0.25388157148244711</c:v>
                </c:pt>
                <c:pt idx="80">
                  <c:v>0.25388157148244711</c:v>
                </c:pt>
                <c:pt idx="81">
                  <c:v>0.25388157148244711</c:v>
                </c:pt>
                <c:pt idx="82">
                  <c:v>0.25388157148244711</c:v>
                </c:pt>
                <c:pt idx="83">
                  <c:v>0.25409899049524215</c:v>
                </c:pt>
                <c:pt idx="84">
                  <c:v>0.25409899049524215</c:v>
                </c:pt>
                <c:pt idx="85">
                  <c:v>0.25409899049524215</c:v>
                </c:pt>
                <c:pt idx="86">
                  <c:v>0.25409899049524215</c:v>
                </c:pt>
                <c:pt idx="87">
                  <c:v>0.25409899049524215</c:v>
                </c:pt>
                <c:pt idx="88">
                  <c:v>0.25409899049524215</c:v>
                </c:pt>
                <c:pt idx="89">
                  <c:v>0.25431640950803724</c:v>
                </c:pt>
                <c:pt idx="90">
                  <c:v>0.25431640950803724</c:v>
                </c:pt>
                <c:pt idx="91">
                  <c:v>0.25431640950803724</c:v>
                </c:pt>
                <c:pt idx="92">
                  <c:v>0.25431640950803724</c:v>
                </c:pt>
                <c:pt idx="93">
                  <c:v>0.25431640950803724</c:v>
                </c:pt>
                <c:pt idx="94">
                  <c:v>0.25431640950803724</c:v>
                </c:pt>
                <c:pt idx="95">
                  <c:v>0.25453382852083234</c:v>
                </c:pt>
                <c:pt idx="96">
                  <c:v>0.25453382852083234</c:v>
                </c:pt>
                <c:pt idx="97">
                  <c:v>0.25453382852083234</c:v>
                </c:pt>
                <c:pt idx="98">
                  <c:v>0.25453382852083234</c:v>
                </c:pt>
                <c:pt idx="99">
                  <c:v>0.25453382852083234</c:v>
                </c:pt>
                <c:pt idx="100">
                  <c:v>0.25453382852083234</c:v>
                </c:pt>
                <c:pt idx="101">
                  <c:v>0.25475124753362738</c:v>
                </c:pt>
                <c:pt idx="102">
                  <c:v>0.25475124753362738</c:v>
                </c:pt>
                <c:pt idx="103">
                  <c:v>0.25475124753362738</c:v>
                </c:pt>
                <c:pt idx="104">
                  <c:v>0.25475124753362738</c:v>
                </c:pt>
                <c:pt idx="105">
                  <c:v>0.25475124753362738</c:v>
                </c:pt>
                <c:pt idx="106">
                  <c:v>0.25475124753362738</c:v>
                </c:pt>
                <c:pt idx="107">
                  <c:v>0.25496866654642247</c:v>
                </c:pt>
                <c:pt idx="108">
                  <c:v>0.25496866654642247</c:v>
                </c:pt>
                <c:pt idx="109">
                  <c:v>0.25496866654642247</c:v>
                </c:pt>
                <c:pt idx="110">
                  <c:v>0.25496866654642247</c:v>
                </c:pt>
                <c:pt idx="111">
                  <c:v>0.25496866654642247</c:v>
                </c:pt>
                <c:pt idx="112">
                  <c:v>0.25496866654642247</c:v>
                </c:pt>
                <c:pt idx="113">
                  <c:v>0.25518608555921757</c:v>
                </c:pt>
                <c:pt idx="114">
                  <c:v>0.25518608555921757</c:v>
                </c:pt>
                <c:pt idx="115">
                  <c:v>0.25518608555921757</c:v>
                </c:pt>
                <c:pt idx="116">
                  <c:v>0.25518608555921757</c:v>
                </c:pt>
                <c:pt idx="117">
                  <c:v>0.25518608555921757</c:v>
                </c:pt>
                <c:pt idx="118">
                  <c:v>0.25518608555921757</c:v>
                </c:pt>
                <c:pt idx="119">
                  <c:v>0.25540350457201261</c:v>
                </c:pt>
                <c:pt idx="120">
                  <c:v>0.25540350457201261</c:v>
                </c:pt>
                <c:pt idx="121">
                  <c:v>0.25540350457201261</c:v>
                </c:pt>
                <c:pt idx="122">
                  <c:v>0.25540350457201261</c:v>
                </c:pt>
                <c:pt idx="123">
                  <c:v>0.25540350457201261</c:v>
                </c:pt>
                <c:pt idx="124">
                  <c:v>0.25540350457201261</c:v>
                </c:pt>
                <c:pt idx="125">
                  <c:v>0.25540350457201261</c:v>
                </c:pt>
                <c:pt idx="126">
                  <c:v>0.25540350457201261</c:v>
                </c:pt>
                <c:pt idx="127">
                  <c:v>0.25540350457201261</c:v>
                </c:pt>
                <c:pt idx="128">
                  <c:v>0.2556209235848077</c:v>
                </c:pt>
                <c:pt idx="129">
                  <c:v>0.2556209235848077</c:v>
                </c:pt>
                <c:pt idx="130">
                  <c:v>0.2556209235848077</c:v>
                </c:pt>
                <c:pt idx="131">
                  <c:v>0.2556209235848077</c:v>
                </c:pt>
                <c:pt idx="132">
                  <c:v>0.2556209235848077</c:v>
                </c:pt>
                <c:pt idx="133">
                  <c:v>0.2556209235848077</c:v>
                </c:pt>
                <c:pt idx="134">
                  <c:v>0.2558383425976028</c:v>
                </c:pt>
                <c:pt idx="135">
                  <c:v>0.2558383425976028</c:v>
                </c:pt>
                <c:pt idx="136">
                  <c:v>0.2558383425976028</c:v>
                </c:pt>
                <c:pt idx="137">
                  <c:v>0.2558383425976028</c:v>
                </c:pt>
                <c:pt idx="138">
                  <c:v>0.2558383425976028</c:v>
                </c:pt>
                <c:pt idx="139">
                  <c:v>0.2558383425976028</c:v>
                </c:pt>
                <c:pt idx="140">
                  <c:v>0.2558383425976028</c:v>
                </c:pt>
                <c:pt idx="141">
                  <c:v>0.2558383425976028</c:v>
                </c:pt>
                <c:pt idx="142">
                  <c:v>0.2558383425976028</c:v>
                </c:pt>
                <c:pt idx="143">
                  <c:v>0.2558383425976028</c:v>
                </c:pt>
                <c:pt idx="144">
                  <c:v>0.2558383425976028</c:v>
                </c:pt>
                <c:pt idx="145">
                  <c:v>0.2558383425976028</c:v>
                </c:pt>
                <c:pt idx="146">
                  <c:v>0.2558383425976028</c:v>
                </c:pt>
                <c:pt idx="147">
                  <c:v>0.2558383425976028</c:v>
                </c:pt>
                <c:pt idx="148">
                  <c:v>0.2558383425976028</c:v>
                </c:pt>
                <c:pt idx="149">
                  <c:v>0.2558383425976028</c:v>
                </c:pt>
                <c:pt idx="150">
                  <c:v>0.2558383425976028</c:v>
                </c:pt>
                <c:pt idx="151">
                  <c:v>0.25605576161039784</c:v>
                </c:pt>
                <c:pt idx="152">
                  <c:v>0.25605576161039784</c:v>
                </c:pt>
                <c:pt idx="153">
                  <c:v>0.25605576161039784</c:v>
                </c:pt>
                <c:pt idx="154">
                  <c:v>0.25605576161039784</c:v>
                </c:pt>
                <c:pt idx="155">
                  <c:v>0.25605576161039784</c:v>
                </c:pt>
                <c:pt idx="156">
                  <c:v>0.25605576161039784</c:v>
                </c:pt>
                <c:pt idx="157">
                  <c:v>0.25605576161039784</c:v>
                </c:pt>
                <c:pt idx="158">
                  <c:v>0.25605576161039784</c:v>
                </c:pt>
                <c:pt idx="159">
                  <c:v>0.25605576161039784</c:v>
                </c:pt>
                <c:pt idx="160">
                  <c:v>0.25605576161039784</c:v>
                </c:pt>
                <c:pt idx="161">
                  <c:v>0.25605576161039784</c:v>
                </c:pt>
                <c:pt idx="162">
                  <c:v>0.25605576161039784</c:v>
                </c:pt>
                <c:pt idx="163">
                  <c:v>0.25605576161039784</c:v>
                </c:pt>
                <c:pt idx="164">
                  <c:v>0.25605576161039784</c:v>
                </c:pt>
                <c:pt idx="165">
                  <c:v>0.25605576161039784</c:v>
                </c:pt>
                <c:pt idx="166">
                  <c:v>0.25605576161039784</c:v>
                </c:pt>
                <c:pt idx="167">
                  <c:v>0.25605576161039784</c:v>
                </c:pt>
                <c:pt idx="168">
                  <c:v>0.25605576161039784</c:v>
                </c:pt>
                <c:pt idx="169">
                  <c:v>0.25605576161039784</c:v>
                </c:pt>
                <c:pt idx="170">
                  <c:v>0.25605576161039784</c:v>
                </c:pt>
                <c:pt idx="171">
                  <c:v>0.25605576161039784</c:v>
                </c:pt>
                <c:pt idx="172">
                  <c:v>0.25605576161039784</c:v>
                </c:pt>
                <c:pt idx="173">
                  <c:v>0.25605576161039784</c:v>
                </c:pt>
                <c:pt idx="174">
                  <c:v>0.25605576161039784</c:v>
                </c:pt>
                <c:pt idx="175">
                  <c:v>0.25605576161039784</c:v>
                </c:pt>
                <c:pt idx="176">
                  <c:v>0.25605576161039784</c:v>
                </c:pt>
                <c:pt idx="177">
                  <c:v>0.25605576161039784</c:v>
                </c:pt>
                <c:pt idx="178">
                  <c:v>0.25605576161039784</c:v>
                </c:pt>
                <c:pt idx="179">
                  <c:v>0.25605576161039784</c:v>
                </c:pt>
                <c:pt idx="180">
                  <c:v>0.25605576161039784</c:v>
                </c:pt>
                <c:pt idx="181">
                  <c:v>0.25605576161039784</c:v>
                </c:pt>
                <c:pt idx="182">
                  <c:v>0.25605576161039784</c:v>
                </c:pt>
                <c:pt idx="183">
                  <c:v>0.25627318062319293</c:v>
                </c:pt>
                <c:pt idx="184">
                  <c:v>0.25649059963598803</c:v>
                </c:pt>
                <c:pt idx="185">
                  <c:v>0.25670801864878307</c:v>
                </c:pt>
                <c:pt idx="186">
                  <c:v>0.25692543766157816</c:v>
                </c:pt>
                <c:pt idx="187">
                  <c:v>0.25714285667437325</c:v>
                </c:pt>
                <c:pt idx="188">
                  <c:v>0.25757769469996339</c:v>
                </c:pt>
                <c:pt idx="189">
                  <c:v>0.25801253272555352</c:v>
                </c:pt>
                <c:pt idx="190">
                  <c:v>0.25844737075114371</c:v>
                </c:pt>
                <c:pt idx="191">
                  <c:v>0.25866478976393875</c:v>
                </c:pt>
                <c:pt idx="192">
                  <c:v>0.25909962778952894</c:v>
                </c:pt>
                <c:pt idx="193">
                  <c:v>0.25953446581511908</c:v>
                </c:pt>
                <c:pt idx="194">
                  <c:v>0.25996930384070921</c:v>
                </c:pt>
                <c:pt idx="195">
                  <c:v>0.2601867228535043</c:v>
                </c:pt>
                <c:pt idx="196">
                  <c:v>0.26062156087909444</c:v>
                </c:pt>
                <c:pt idx="197">
                  <c:v>0.26105639890468463</c:v>
                </c:pt>
                <c:pt idx="198">
                  <c:v>0.26149123693027476</c:v>
                </c:pt>
                <c:pt idx="199">
                  <c:v>0.26192607495586495</c:v>
                </c:pt>
                <c:pt idx="200">
                  <c:v>0.26236091298145509</c:v>
                </c:pt>
                <c:pt idx="201">
                  <c:v>0.26257833199425018</c:v>
                </c:pt>
                <c:pt idx="202">
                  <c:v>0.26301317001984031</c:v>
                </c:pt>
                <c:pt idx="203">
                  <c:v>0.26344800804543045</c:v>
                </c:pt>
                <c:pt idx="204">
                  <c:v>0.26388284607102064</c:v>
                </c:pt>
                <c:pt idx="205">
                  <c:v>0.26431768409661077</c:v>
                </c:pt>
                <c:pt idx="206">
                  <c:v>0.26475252212220091</c:v>
                </c:pt>
                <c:pt idx="207">
                  <c:v>0.2651873601477911</c:v>
                </c:pt>
                <c:pt idx="208">
                  <c:v>0.26583961718617632</c:v>
                </c:pt>
                <c:pt idx="209">
                  <c:v>0.26649187422456155</c:v>
                </c:pt>
                <c:pt idx="210">
                  <c:v>0.26736155027574182</c:v>
                </c:pt>
                <c:pt idx="211">
                  <c:v>0.26823122632692215</c:v>
                </c:pt>
                <c:pt idx="212">
                  <c:v>0.26910090237810247</c:v>
                </c:pt>
                <c:pt idx="213">
                  <c:v>0.27040541645487293</c:v>
                </c:pt>
                <c:pt idx="214">
                  <c:v>0.27149251151884829</c:v>
                </c:pt>
                <c:pt idx="215">
                  <c:v>0.27301444460841384</c:v>
                </c:pt>
                <c:pt idx="216">
                  <c:v>0.27453637769797934</c:v>
                </c:pt>
                <c:pt idx="217">
                  <c:v>0.27627572980033999</c:v>
                </c:pt>
                <c:pt idx="218">
                  <c:v>0.27779766288990554</c:v>
                </c:pt>
                <c:pt idx="219">
                  <c:v>0.27975443400506123</c:v>
                </c:pt>
                <c:pt idx="220">
                  <c:v>0.28171120512021691</c:v>
                </c:pt>
                <c:pt idx="221">
                  <c:v>0.2836679762353726</c:v>
                </c:pt>
                <c:pt idx="222">
                  <c:v>0.28584216636332332</c:v>
                </c:pt>
                <c:pt idx="223">
                  <c:v>0.28758151846568397</c:v>
                </c:pt>
                <c:pt idx="224">
                  <c:v>0.29040796563201993</c:v>
                </c:pt>
                <c:pt idx="225">
                  <c:v>0.2930169937855609</c:v>
                </c:pt>
                <c:pt idx="226">
                  <c:v>0.29562602193910181</c:v>
                </c:pt>
                <c:pt idx="227">
                  <c:v>0.29845246910543777</c:v>
                </c:pt>
                <c:pt idx="228">
                  <c:v>0.30149633528456887</c:v>
                </c:pt>
                <c:pt idx="229">
                  <c:v>0.30454020146369992</c:v>
                </c:pt>
                <c:pt idx="230">
                  <c:v>0.30780148665562607</c:v>
                </c:pt>
                <c:pt idx="231">
                  <c:v>0.31084535283475712</c:v>
                </c:pt>
                <c:pt idx="232">
                  <c:v>0.31236728592432267</c:v>
                </c:pt>
                <c:pt idx="233">
                  <c:v>0.3175853422314045</c:v>
                </c:pt>
                <c:pt idx="234">
                  <c:v>0.32215114150010116</c:v>
                </c:pt>
                <c:pt idx="235">
                  <c:v>0.3254124266920273</c:v>
                </c:pt>
                <c:pt idx="236">
                  <c:v>0.3299782259607239</c:v>
                </c:pt>
                <c:pt idx="237">
                  <c:v>0.33389176819103528</c:v>
                </c:pt>
                <c:pt idx="238">
                  <c:v>0.33824014844693678</c:v>
                </c:pt>
                <c:pt idx="239">
                  <c:v>0.34324078574122352</c:v>
                </c:pt>
                <c:pt idx="240">
                  <c:v>0.34758916599712508</c:v>
                </c:pt>
                <c:pt idx="241">
                  <c:v>0.35280722230420691</c:v>
                </c:pt>
                <c:pt idx="242">
                  <c:v>0.35693818354731338</c:v>
                </c:pt>
                <c:pt idx="243">
                  <c:v>0.36367817294396076</c:v>
                </c:pt>
                <c:pt idx="244">
                  <c:v>0.36824397221265737</c:v>
                </c:pt>
                <c:pt idx="245">
                  <c:v>0.37389686654532933</c:v>
                </c:pt>
                <c:pt idx="246">
                  <c:v>0.3795497608780013</c:v>
                </c:pt>
                <c:pt idx="247">
                  <c:v>0.38672458830023887</c:v>
                </c:pt>
                <c:pt idx="248">
                  <c:v>0.39237748263291083</c:v>
                </c:pt>
                <c:pt idx="249">
                  <c:v>0.39694328190160744</c:v>
                </c:pt>
                <c:pt idx="250">
                  <c:v>0.40346585228545973</c:v>
                </c:pt>
                <c:pt idx="251">
                  <c:v>0.40933616563092678</c:v>
                </c:pt>
                <c:pt idx="252">
                  <c:v>0.41477164095080377</c:v>
                </c:pt>
                <c:pt idx="253">
                  <c:v>0.41955485923229541</c:v>
                </c:pt>
                <c:pt idx="254">
                  <c:v>0.42412065850099201</c:v>
                </c:pt>
                <c:pt idx="255">
                  <c:v>0.42803420073130338</c:v>
                </c:pt>
                <c:pt idx="256">
                  <c:v>0.42999097184645907</c:v>
                </c:pt>
                <c:pt idx="257">
                  <c:v>0.43129548592322953</c:v>
                </c:pt>
                <c:pt idx="258">
                  <c:v>0.43173032394881972</c:v>
                </c:pt>
                <c:pt idx="259">
                  <c:v>0.43107806691043449</c:v>
                </c:pt>
                <c:pt idx="260">
                  <c:v>0.42955613382086894</c:v>
                </c:pt>
                <c:pt idx="261">
                  <c:v>0.42629484862894279</c:v>
                </c:pt>
                <c:pt idx="262">
                  <c:v>0.41846776416832004</c:v>
                </c:pt>
                <c:pt idx="263">
                  <c:v>0.41390196489962344</c:v>
                </c:pt>
                <c:pt idx="264">
                  <c:v>0.40759681352856625</c:v>
                </c:pt>
                <c:pt idx="265">
                  <c:v>0.40063940511912377</c:v>
                </c:pt>
                <c:pt idx="266">
                  <c:v>0.39585618683763207</c:v>
                </c:pt>
                <c:pt idx="267">
                  <c:v>0.38933361645377978</c:v>
                </c:pt>
                <c:pt idx="268">
                  <c:v>0.38368072212110782</c:v>
                </c:pt>
                <c:pt idx="269">
                  <c:v>0.37759298976284567</c:v>
                </c:pt>
                <c:pt idx="270">
                  <c:v>0.37150525740458351</c:v>
                </c:pt>
                <c:pt idx="271">
                  <c:v>0.36541752504632136</c:v>
                </c:pt>
                <c:pt idx="272">
                  <c:v>0.35889495466246907</c:v>
                </c:pt>
                <c:pt idx="273">
                  <c:v>0.35411173638097737</c:v>
                </c:pt>
                <c:pt idx="274">
                  <c:v>0.34845884204830541</c:v>
                </c:pt>
                <c:pt idx="275">
                  <c:v>0.34302336672842848</c:v>
                </c:pt>
                <c:pt idx="276">
                  <c:v>0.33889240548532201</c:v>
                </c:pt>
                <c:pt idx="277">
                  <c:v>0.33389176819103528</c:v>
                </c:pt>
                <c:pt idx="278">
                  <c:v>0.32932596892233867</c:v>
                </c:pt>
                <c:pt idx="279">
                  <c:v>0.32584726471761744</c:v>
                </c:pt>
                <c:pt idx="280">
                  <c:v>0.32128146544892083</c:v>
                </c:pt>
                <c:pt idx="281">
                  <c:v>0.31736792321860946</c:v>
                </c:pt>
                <c:pt idx="282">
                  <c:v>0.31388921901388822</c:v>
                </c:pt>
                <c:pt idx="283">
                  <c:v>0.31041051480916698</c:v>
                </c:pt>
                <c:pt idx="284">
                  <c:v>0.3067143915916507</c:v>
                </c:pt>
                <c:pt idx="285">
                  <c:v>0.3036705254125196</c:v>
                </c:pt>
                <c:pt idx="286">
                  <c:v>0.30062665923338855</c:v>
                </c:pt>
                <c:pt idx="287">
                  <c:v>0.2975827930542575</c:v>
                </c:pt>
                <c:pt idx="288">
                  <c:v>0.29497376490071658</c:v>
                </c:pt>
                <c:pt idx="289">
                  <c:v>0.29258215575997071</c:v>
                </c:pt>
                <c:pt idx="290">
                  <c:v>0.2897557085936347</c:v>
                </c:pt>
                <c:pt idx="291">
                  <c:v>0.28736409945288888</c:v>
                </c:pt>
                <c:pt idx="292">
                  <c:v>0.2851899093249381</c:v>
                </c:pt>
                <c:pt idx="293">
                  <c:v>0.2834505572225775</c:v>
                </c:pt>
                <c:pt idx="294">
                  <c:v>0.28149378610742182</c:v>
                </c:pt>
                <c:pt idx="295">
                  <c:v>0.27953701499226613</c:v>
                </c:pt>
                <c:pt idx="296">
                  <c:v>0.27758024387711044</c:v>
                </c:pt>
                <c:pt idx="297">
                  <c:v>0.2758408917747498</c:v>
                </c:pt>
                <c:pt idx="298">
                  <c:v>0.27475379671077443</c:v>
                </c:pt>
                <c:pt idx="299">
                  <c:v>0.27323186362120888</c:v>
                </c:pt>
                <c:pt idx="300">
                  <c:v>0.27192734954443842</c:v>
                </c:pt>
                <c:pt idx="301">
                  <c:v>0.27105767349325816</c:v>
                </c:pt>
                <c:pt idx="302">
                  <c:v>0.26997057842928274</c:v>
                </c:pt>
                <c:pt idx="303">
                  <c:v>0.26888348336530737</c:v>
                </c:pt>
                <c:pt idx="304">
                  <c:v>0.26844864533971724</c:v>
                </c:pt>
                <c:pt idx="305">
                  <c:v>0.26779638830133201</c:v>
                </c:pt>
                <c:pt idx="306">
                  <c:v>0.26714413126294678</c:v>
                </c:pt>
                <c:pt idx="307">
                  <c:v>0.26649187422456155</c:v>
                </c:pt>
                <c:pt idx="308">
                  <c:v>0.26627445521176646</c:v>
                </c:pt>
                <c:pt idx="309">
                  <c:v>0.26562219817338123</c:v>
                </c:pt>
                <c:pt idx="310">
                  <c:v>0.2651873601477911</c:v>
                </c:pt>
                <c:pt idx="311">
                  <c:v>0.26475252212220091</c:v>
                </c:pt>
                <c:pt idx="312">
                  <c:v>0.26453510310940587</c:v>
                </c:pt>
                <c:pt idx="313">
                  <c:v>0.26410026508381568</c:v>
                </c:pt>
                <c:pt idx="314">
                  <c:v>0.26366542705822554</c:v>
                </c:pt>
                <c:pt idx="315">
                  <c:v>0.26323058903263541</c:v>
                </c:pt>
                <c:pt idx="316">
                  <c:v>0.26279575100704522</c:v>
                </c:pt>
                <c:pt idx="317">
                  <c:v>0.26236091298145509</c:v>
                </c:pt>
                <c:pt idx="318">
                  <c:v>0.26192607495586495</c:v>
                </c:pt>
                <c:pt idx="319">
                  <c:v>0.26149123693027476</c:v>
                </c:pt>
                <c:pt idx="320">
                  <c:v>0.26105639890468463</c:v>
                </c:pt>
                <c:pt idx="321">
                  <c:v>0.26062156087909444</c:v>
                </c:pt>
                <c:pt idx="322">
                  <c:v>0.2601867228535043</c:v>
                </c:pt>
                <c:pt idx="323">
                  <c:v>0.25975188482791417</c:v>
                </c:pt>
                <c:pt idx="324">
                  <c:v>0.25931704680232398</c:v>
                </c:pt>
                <c:pt idx="325">
                  <c:v>0.25888220877673385</c:v>
                </c:pt>
                <c:pt idx="326">
                  <c:v>0.25844737075114371</c:v>
                </c:pt>
                <c:pt idx="327">
                  <c:v>0.25801253272555352</c:v>
                </c:pt>
                <c:pt idx="328">
                  <c:v>0.25779511371275848</c:v>
                </c:pt>
                <c:pt idx="329">
                  <c:v>0.25736027568716829</c:v>
                </c:pt>
                <c:pt idx="330">
                  <c:v>0.25692543766157816</c:v>
                </c:pt>
                <c:pt idx="331">
                  <c:v>0.25649059963598803</c:v>
                </c:pt>
                <c:pt idx="332">
                  <c:v>0.25605576161039784</c:v>
                </c:pt>
                <c:pt idx="333">
                  <c:v>0.2558383425976028</c:v>
                </c:pt>
                <c:pt idx="334">
                  <c:v>0.2556209235848077</c:v>
                </c:pt>
                <c:pt idx="335">
                  <c:v>0.25540350457201261</c:v>
                </c:pt>
                <c:pt idx="336">
                  <c:v>0.25518608555921757</c:v>
                </c:pt>
                <c:pt idx="337">
                  <c:v>0.25518608555921757</c:v>
                </c:pt>
                <c:pt idx="338">
                  <c:v>0.25518608555921757</c:v>
                </c:pt>
                <c:pt idx="339">
                  <c:v>0.25496866654642247</c:v>
                </c:pt>
                <c:pt idx="340">
                  <c:v>0.25496866654642247</c:v>
                </c:pt>
                <c:pt idx="341">
                  <c:v>0.25496866654642247</c:v>
                </c:pt>
                <c:pt idx="342">
                  <c:v>0.25496866654642247</c:v>
                </c:pt>
                <c:pt idx="343">
                  <c:v>0.25496866654642247</c:v>
                </c:pt>
                <c:pt idx="344">
                  <c:v>0.25475124753362738</c:v>
                </c:pt>
                <c:pt idx="345">
                  <c:v>0.25475124753362738</c:v>
                </c:pt>
                <c:pt idx="346">
                  <c:v>0.25475124753362738</c:v>
                </c:pt>
                <c:pt idx="347">
                  <c:v>0.25475124753362738</c:v>
                </c:pt>
                <c:pt idx="348">
                  <c:v>0.25475124753362738</c:v>
                </c:pt>
                <c:pt idx="349">
                  <c:v>0.25453382852083234</c:v>
                </c:pt>
                <c:pt idx="350">
                  <c:v>0.25453382852083234</c:v>
                </c:pt>
                <c:pt idx="351">
                  <c:v>0.25453382852083234</c:v>
                </c:pt>
                <c:pt idx="352">
                  <c:v>0.25453382852083234</c:v>
                </c:pt>
                <c:pt idx="353">
                  <c:v>0.25453382852083234</c:v>
                </c:pt>
                <c:pt idx="354">
                  <c:v>0.25453382852083234</c:v>
                </c:pt>
                <c:pt idx="355">
                  <c:v>0.25431640950803724</c:v>
                </c:pt>
                <c:pt idx="356">
                  <c:v>0.25431640950803724</c:v>
                </c:pt>
                <c:pt idx="357">
                  <c:v>0.25431640950803724</c:v>
                </c:pt>
                <c:pt idx="358">
                  <c:v>0.25431640950803724</c:v>
                </c:pt>
                <c:pt idx="359">
                  <c:v>0.25431640950803724</c:v>
                </c:pt>
                <c:pt idx="360">
                  <c:v>0.25431640950803724</c:v>
                </c:pt>
                <c:pt idx="361">
                  <c:v>0.25409899049524215</c:v>
                </c:pt>
                <c:pt idx="362">
                  <c:v>0.25409899049524215</c:v>
                </c:pt>
                <c:pt idx="363">
                  <c:v>0.25409899049524215</c:v>
                </c:pt>
                <c:pt idx="364">
                  <c:v>0.25409899049524215</c:v>
                </c:pt>
                <c:pt idx="365">
                  <c:v>0.25409899049524215</c:v>
                </c:pt>
                <c:pt idx="366">
                  <c:v>0.25388157148244711</c:v>
                </c:pt>
                <c:pt idx="367">
                  <c:v>0.25388157148244711</c:v>
                </c:pt>
                <c:pt idx="368">
                  <c:v>0.25388157148244711</c:v>
                </c:pt>
                <c:pt idx="369">
                  <c:v>0.25388157148244711</c:v>
                </c:pt>
                <c:pt idx="370">
                  <c:v>0.25388157148244711</c:v>
                </c:pt>
                <c:pt idx="371">
                  <c:v>0.25388157148244711</c:v>
                </c:pt>
                <c:pt idx="372">
                  <c:v>0.25366415246965202</c:v>
                </c:pt>
                <c:pt idx="373">
                  <c:v>0.25366415246965202</c:v>
                </c:pt>
                <c:pt idx="374">
                  <c:v>0.25366415246965202</c:v>
                </c:pt>
                <c:pt idx="375">
                  <c:v>0.25366415246965202</c:v>
                </c:pt>
                <c:pt idx="376">
                  <c:v>0.25366415246965202</c:v>
                </c:pt>
                <c:pt idx="377">
                  <c:v>0.25366415246965202</c:v>
                </c:pt>
                <c:pt idx="378">
                  <c:v>0.25366415246965202</c:v>
                </c:pt>
                <c:pt idx="379">
                  <c:v>0.25366415246965202</c:v>
                </c:pt>
                <c:pt idx="380">
                  <c:v>0.25366415246965202</c:v>
                </c:pt>
                <c:pt idx="381">
                  <c:v>0.25366415246965202</c:v>
                </c:pt>
                <c:pt idx="382">
                  <c:v>0.25366415246965202</c:v>
                </c:pt>
                <c:pt idx="383">
                  <c:v>0.25366415246965202</c:v>
                </c:pt>
                <c:pt idx="384">
                  <c:v>0.25366415246965202</c:v>
                </c:pt>
                <c:pt idx="385">
                  <c:v>0.25366415246965202</c:v>
                </c:pt>
                <c:pt idx="386">
                  <c:v>0.25366415246965202</c:v>
                </c:pt>
                <c:pt idx="387">
                  <c:v>0.25366415246965202</c:v>
                </c:pt>
                <c:pt idx="388">
                  <c:v>0.25366415246965202</c:v>
                </c:pt>
                <c:pt idx="389">
                  <c:v>0.25366415246965202</c:v>
                </c:pt>
                <c:pt idx="390">
                  <c:v>0.25366415246965202</c:v>
                </c:pt>
                <c:pt idx="391">
                  <c:v>0.25366415246965202</c:v>
                </c:pt>
                <c:pt idx="392">
                  <c:v>0.25366415246965202</c:v>
                </c:pt>
                <c:pt idx="393">
                  <c:v>0.25366415246965202</c:v>
                </c:pt>
                <c:pt idx="394">
                  <c:v>0.25366415246965202</c:v>
                </c:pt>
                <c:pt idx="395">
                  <c:v>0.25366415246965202</c:v>
                </c:pt>
                <c:pt idx="396">
                  <c:v>0.25366415246965202</c:v>
                </c:pt>
                <c:pt idx="397">
                  <c:v>0.25366415246965202</c:v>
                </c:pt>
                <c:pt idx="398">
                  <c:v>0.25366415246965202</c:v>
                </c:pt>
                <c:pt idx="399">
                  <c:v>0.25366415246965202</c:v>
                </c:pt>
                <c:pt idx="400">
                  <c:v>0.25366415246965202</c:v>
                </c:pt>
                <c:pt idx="401">
                  <c:v>0.25366415246965202</c:v>
                </c:pt>
                <c:pt idx="402">
                  <c:v>0.25366415246965202</c:v>
                </c:pt>
                <c:pt idx="403">
                  <c:v>0.25366415246965202</c:v>
                </c:pt>
                <c:pt idx="404">
                  <c:v>0.25366415246965202</c:v>
                </c:pt>
                <c:pt idx="405">
                  <c:v>0.25366415246965202</c:v>
                </c:pt>
                <c:pt idx="406">
                  <c:v>0.25366415246965202</c:v>
                </c:pt>
                <c:pt idx="407">
                  <c:v>0.25366415246965202</c:v>
                </c:pt>
                <c:pt idx="408">
                  <c:v>0.25366415246965202</c:v>
                </c:pt>
                <c:pt idx="409">
                  <c:v>0.25366415246965202</c:v>
                </c:pt>
                <c:pt idx="410">
                  <c:v>0.25366415246965202</c:v>
                </c:pt>
                <c:pt idx="411">
                  <c:v>0.25366415246965202</c:v>
                </c:pt>
                <c:pt idx="412">
                  <c:v>0.25366415246965202</c:v>
                </c:pt>
                <c:pt idx="413">
                  <c:v>0.25366415246965202</c:v>
                </c:pt>
                <c:pt idx="414">
                  <c:v>0.25366415246965202</c:v>
                </c:pt>
                <c:pt idx="415">
                  <c:v>0.25366415246965202</c:v>
                </c:pt>
                <c:pt idx="416">
                  <c:v>0.25366415246965202</c:v>
                </c:pt>
                <c:pt idx="417">
                  <c:v>0.25366415246965202</c:v>
                </c:pt>
                <c:pt idx="418">
                  <c:v>0.25366415246965202</c:v>
                </c:pt>
                <c:pt idx="419">
                  <c:v>0.25366415246965202</c:v>
                </c:pt>
                <c:pt idx="420">
                  <c:v>0.25366415246965202</c:v>
                </c:pt>
                <c:pt idx="421">
                  <c:v>0.25366415246965202</c:v>
                </c:pt>
                <c:pt idx="422">
                  <c:v>0.25366415246965202</c:v>
                </c:pt>
                <c:pt idx="423">
                  <c:v>0.25366415246965202</c:v>
                </c:pt>
                <c:pt idx="424">
                  <c:v>0.25366415246965202</c:v>
                </c:pt>
                <c:pt idx="425">
                  <c:v>0.25366415246965202</c:v>
                </c:pt>
                <c:pt idx="426">
                  <c:v>0.25366415246965202</c:v>
                </c:pt>
                <c:pt idx="427">
                  <c:v>0.25366415246965202</c:v>
                </c:pt>
                <c:pt idx="428">
                  <c:v>0.25366415246965202</c:v>
                </c:pt>
                <c:pt idx="429">
                  <c:v>0.25366415246965202</c:v>
                </c:pt>
                <c:pt idx="430">
                  <c:v>0.25366415246965202</c:v>
                </c:pt>
                <c:pt idx="431">
                  <c:v>0.25366415246965202</c:v>
                </c:pt>
                <c:pt idx="432">
                  <c:v>0.25366415246965202</c:v>
                </c:pt>
                <c:pt idx="433">
                  <c:v>0.25366415246965202</c:v>
                </c:pt>
                <c:pt idx="434">
                  <c:v>0.25366415246965202</c:v>
                </c:pt>
                <c:pt idx="435">
                  <c:v>0.25366415246965202</c:v>
                </c:pt>
                <c:pt idx="436">
                  <c:v>0.25366415246965202</c:v>
                </c:pt>
                <c:pt idx="437">
                  <c:v>0.25388157148244711</c:v>
                </c:pt>
                <c:pt idx="438">
                  <c:v>0.25388157148244711</c:v>
                </c:pt>
                <c:pt idx="439">
                  <c:v>0.25388157148244711</c:v>
                </c:pt>
                <c:pt idx="440">
                  <c:v>0.25388157148244711</c:v>
                </c:pt>
                <c:pt idx="441">
                  <c:v>0.25388157148244711</c:v>
                </c:pt>
                <c:pt idx="442">
                  <c:v>0.25388157148244711</c:v>
                </c:pt>
                <c:pt idx="443">
                  <c:v>0.25409899049524215</c:v>
                </c:pt>
                <c:pt idx="444">
                  <c:v>0.25409899049524215</c:v>
                </c:pt>
                <c:pt idx="445">
                  <c:v>0.25409899049524215</c:v>
                </c:pt>
                <c:pt idx="446">
                  <c:v>0.25409899049524215</c:v>
                </c:pt>
                <c:pt idx="447">
                  <c:v>0.25409899049524215</c:v>
                </c:pt>
                <c:pt idx="448">
                  <c:v>0.25409899049524215</c:v>
                </c:pt>
                <c:pt idx="449">
                  <c:v>0.25431640950803724</c:v>
                </c:pt>
                <c:pt idx="450">
                  <c:v>0.25431640950803724</c:v>
                </c:pt>
                <c:pt idx="451">
                  <c:v>0.25431640950803724</c:v>
                </c:pt>
                <c:pt idx="452">
                  <c:v>0.25431640950803724</c:v>
                </c:pt>
                <c:pt idx="453">
                  <c:v>0.25431640950803724</c:v>
                </c:pt>
                <c:pt idx="454">
                  <c:v>0.25431640950803724</c:v>
                </c:pt>
                <c:pt idx="455">
                  <c:v>0.25453382852083234</c:v>
                </c:pt>
                <c:pt idx="456">
                  <c:v>0.25453382852083234</c:v>
                </c:pt>
                <c:pt idx="457">
                  <c:v>0.25453382852083234</c:v>
                </c:pt>
                <c:pt idx="458">
                  <c:v>0.25453382852083234</c:v>
                </c:pt>
                <c:pt idx="459">
                  <c:v>0.25453382852083234</c:v>
                </c:pt>
                <c:pt idx="460">
                  <c:v>0.25453382852083234</c:v>
                </c:pt>
                <c:pt idx="461">
                  <c:v>0.25475124753362738</c:v>
                </c:pt>
                <c:pt idx="462">
                  <c:v>0.25475124753362738</c:v>
                </c:pt>
                <c:pt idx="463">
                  <c:v>0.25475124753362738</c:v>
                </c:pt>
                <c:pt idx="464">
                  <c:v>0.25475124753362738</c:v>
                </c:pt>
                <c:pt idx="465">
                  <c:v>0.25475124753362738</c:v>
                </c:pt>
                <c:pt idx="466">
                  <c:v>0.25475124753362738</c:v>
                </c:pt>
                <c:pt idx="467">
                  <c:v>0.25496866654642247</c:v>
                </c:pt>
                <c:pt idx="468">
                  <c:v>0.25496866654642247</c:v>
                </c:pt>
                <c:pt idx="469">
                  <c:v>0.25496866654642247</c:v>
                </c:pt>
                <c:pt idx="470">
                  <c:v>0.25496866654642247</c:v>
                </c:pt>
                <c:pt idx="471">
                  <c:v>0.25496866654642247</c:v>
                </c:pt>
                <c:pt idx="472">
                  <c:v>0.25496866654642247</c:v>
                </c:pt>
                <c:pt idx="473">
                  <c:v>0.25518608555921757</c:v>
                </c:pt>
                <c:pt idx="474">
                  <c:v>0.25518608555921757</c:v>
                </c:pt>
                <c:pt idx="475">
                  <c:v>0.25518608555921757</c:v>
                </c:pt>
                <c:pt idx="476">
                  <c:v>0.25518608555921757</c:v>
                </c:pt>
                <c:pt idx="477">
                  <c:v>0.25518608555921757</c:v>
                </c:pt>
                <c:pt idx="478">
                  <c:v>0.25518608555921757</c:v>
                </c:pt>
                <c:pt idx="479">
                  <c:v>0.25540350457201261</c:v>
                </c:pt>
                <c:pt idx="480">
                  <c:v>0.25540350457201261</c:v>
                </c:pt>
                <c:pt idx="481">
                  <c:v>0.25540350457201261</c:v>
                </c:pt>
                <c:pt idx="482">
                  <c:v>0.25540350457201261</c:v>
                </c:pt>
                <c:pt idx="483">
                  <c:v>0.25540350457201261</c:v>
                </c:pt>
                <c:pt idx="484">
                  <c:v>0.25540350457201261</c:v>
                </c:pt>
                <c:pt idx="485">
                  <c:v>0.25540350457201261</c:v>
                </c:pt>
                <c:pt idx="486">
                  <c:v>0.25540350457201261</c:v>
                </c:pt>
                <c:pt idx="487">
                  <c:v>0.25540350457201261</c:v>
                </c:pt>
                <c:pt idx="488">
                  <c:v>0.2556209235848077</c:v>
                </c:pt>
                <c:pt idx="489">
                  <c:v>0.2556209235848077</c:v>
                </c:pt>
                <c:pt idx="490">
                  <c:v>0.2556209235848077</c:v>
                </c:pt>
                <c:pt idx="491">
                  <c:v>0.2556209235848077</c:v>
                </c:pt>
                <c:pt idx="492">
                  <c:v>0.2556209235848077</c:v>
                </c:pt>
                <c:pt idx="493">
                  <c:v>0.2556209235848077</c:v>
                </c:pt>
                <c:pt idx="494">
                  <c:v>0.2558383425976028</c:v>
                </c:pt>
                <c:pt idx="495">
                  <c:v>0.2558383425976028</c:v>
                </c:pt>
                <c:pt idx="496">
                  <c:v>0.2558383425976028</c:v>
                </c:pt>
                <c:pt idx="497">
                  <c:v>0.2558383425976028</c:v>
                </c:pt>
                <c:pt idx="498">
                  <c:v>0.2558383425976028</c:v>
                </c:pt>
                <c:pt idx="499">
                  <c:v>0.2558383425976028</c:v>
                </c:pt>
                <c:pt idx="500">
                  <c:v>0.2558383425976028</c:v>
                </c:pt>
                <c:pt idx="501">
                  <c:v>0.2558383425976028</c:v>
                </c:pt>
                <c:pt idx="502">
                  <c:v>0.2558383425976028</c:v>
                </c:pt>
                <c:pt idx="503">
                  <c:v>0.2558383425976028</c:v>
                </c:pt>
                <c:pt idx="504">
                  <c:v>0.2558383425976028</c:v>
                </c:pt>
                <c:pt idx="505">
                  <c:v>0.2558383425976028</c:v>
                </c:pt>
                <c:pt idx="506">
                  <c:v>0.2558383425976028</c:v>
                </c:pt>
                <c:pt idx="507">
                  <c:v>0.2558383425976028</c:v>
                </c:pt>
                <c:pt idx="508">
                  <c:v>0.2558383425976028</c:v>
                </c:pt>
                <c:pt idx="509">
                  <c:v>0.2558383425976028</c:v>
                </c:pt>
                <c:pt idx="510">
                  <c:v>0.2558383425976028</c:v>
                </c:pt>
                <c:pt idx="511">
                  <c:v>0.25605576161039784</c:v>
                </c:pt>
                <c:pt idx="512">
                  <c:v>0.25605576161039784</c:v>
                </c:pt>
                <c:pt idx="513">
                  <c:v>0.25605576161039784</c:v>
                </c:pt>
                <c:pt idx="514">
                  <c:v>0.25605576161039784</c:v>
                </c:pt>
                <c:pt idx="515">
                  <c:v>0.25605576161039784</c:v>
                </c:pt>
                <c:pt idx="516">
                  <c:v>0.25605576161039784</c:v>
                </c:pt>
                <c:pt idx="517">
                  <c:v>0.25605576161039784</c:v>
                </c:pt>
                <c:pt idx="518">
                  <c:v>0.25605576161039784</c:v>
                </c:pt>
                <c:pt idx="519">
                  <c:v>0.25605576161039784</c:v>
                </c:pt>
                <c:pt idx="520">
                  <c:v>0.25605576161039784</c:v>
                </c:pt>
                <c:pt idx="521">
                  <c:v>0.25605576161039784</c:v>
                </c:pt>
                <c:pt idx="522">
                  <c:v>0.25605576161039784</c:v>
                </c:pt>
                <c:pt idx="523">
                  <c:v>0.25605576161039784</c:v>
                </c:pt>
                <c:pt idx="524">
                  <c:v>0.25605576161039784</c:v>
                </c:pt>
                <c:pt idx="525">
                  <c:v>0.25605576161039784</c:v>
                </c:pt>
                <c:pt idx="526">
                  <c:v>0.25605576161039784</c:v>
                </c:pt>
                <c:pt idx="527">
                  <c:v>0.25605576161039784</c:v>
                </c:pt>
                <c:pt idx="528">
                  <c:v>0.25605576161039784</c:v>
                </c:pt>
                <c:pt idx="529">
                  <c:v>0.25605576161039784</c:v>
                </c:pt>
                <c:pt idx="530">
                  <c:v>0.25605576161039784</c:v>
                </c:pt>
                <c:pt idx="531">
                  <c:v>0.25605576161039784</c:v>
                </c:pt>
                <c:pt idx="532">
                  <c:v>0.25605576161039784</c:v>
                </c:pt>
                <c:pt idx="533">
                  <c:v>0.25605576161039784</c:v>
                </c:pt>
                <c:pt idx="534">
                  <c:v>0.25605576161039784</c:v>
                </c:pt>
                <c:pt idx="535">
                  <c:v>0.25605576161039784</c:v>
                </c:pt>
                <c:pt idx="536">
                  <c:v>0.25605576161039784</c:v>
                </c:pt>
                <c:pt idx="537">
                  <c:v>0.25605576161039784</c:v>
                </c:pt>
                <c:pt idx="538">
                  <c:v>0.25605576161039784</c:v>
                </c:pt>
                <c:pt idx="539">
                  <c:v>0.25605576161039784</c:v>
                </c:pt>
                <c:pt idx="540">
                  <c:v>0.25605576161039784</c:v>
                </c:pt>
                <c:pt idx="541">
                  <c:v>0.25605576161039784</c:v>
                </c:pt>
                <c:pt idx="542">
                  <c:v>0.25605576161039784</c:v>
                </c:pt>
                <c:pt idx="543">
                  <c:v>0.25627318062319293</c:v>
                </c:pt>
                <c:pt idx="544">
                  <c:v>0.25649059963598803</c:v>
                </c:pt>
                <c:pt idx="545">
                  <c:v>0.25670801864878307</c:v>
                </c:pt>
                <c:pt idx="546">
                  <c:v>0.25692543766157816</c:v>
                </c:pt>
                <c:pt idx="547">
                  <c:v>0.25714285667437325</c:v>
                </c:pt>
                <c:pt idx="548">
                  <c:v>0.25757769469996339</c:v>
                </c:pt>
                <c:pt idx="549">
                  <c:v>0.25801253272555352</c:v>
                </c:pt>
                <c:pt idx="550">
                  <c:v>0.25844737075114371</c:v>
                </c:pt>
                <c:pt idx="551">
                  <c:v>0.25866478976393875</c:v>
                </c:pt>
                <c:pt idx="552">
                  <c:v>0.25909962778952894</c:v>
                </c:pt>
                <c:pt idx="553">
                  <c:v>0.25953446581511908</c:v>
                </c:pt>
                <c:pt idx="554">
                  <c:v>0.25996930384070921</c:v>
                </c:pt>
                <c:pt idx="555">
                  <c:v>0.2601867228535043</c:v>
                </c:pt>
                <c:pt idx="556">
                  <c:v>0.26062156087909444</c:v>
                </c:pt>
                <c:pt idx="557">
                  <c:v>0.26105639890468463</c:v>
                </c:pt>
                <c:pt idx="558">
                  <c:v>0.26149123693027476</c:v>
                </c:pt>
                <c:pt idx="559">
                  <c:v>0.26192607495586495</c:v>
                </c:pt>
                <c:pt idx="560">
                  <c:v>0.26236091298145509</c:v>
                </c:pt>
                <c:pt idx="561">
                  <c:v>0.26257833199425018</c:v>
                </c:pt>
                <c:pt idx="562">
                  <c:v>0.26301317001984031</c:v>
                </c:pt>
                <c:pt idx="563">
                  <c:v>0.26344800804543045</c:v>
                </c:pt>
                <c:pt idx="564">
                  <c:v>0.26388284607102064</c:v>
                </c:pt>
                <c:pt idx="565">
                  <c:v>0.26431768409661077</c:v>
                </c:pt>
                <c:pt idx="566">
                  <c:v>0.26475252212220091</c:v>
                </c:pt>
                <c:pt idx="567">
                  <c:v>0.2651873601477911</c:v>
                </c:pt>
                <c:pt idx="568">
                  <c:v>0.26583961718617632</c:v>
                </c:pt>
                <c:pt idx="569">
                  <c:v>0.26649187422456155</c:v>
                </c:pt>
                <c:pt idx="570">
                  <c:v>0.26736155027574182</c:v>
                </c:pt>
                <c:pt idx="571">
                  <c:v>0.26823122632692215</c:v>
                </c:pt>
                <c:pt idx="572">
                  <c:v>0.26910090237810247</c:v>
                </c:pt>
                <c:pt idx="573">
                  <c:v>0.27040541645487293</c:v>
                </c:pt>
                <c:pt idx="574">
                  <c:v>0.27149251151884829</c:v>
                </c:pt>
                <c:pt idx="575">
                  <c:v>0.27301444460841384</c:v>
                </c:pt>
                <c:pt idx="576">
                  <c:v>0.27453637769797934</c:v>
                </c:pt>
                <c:pt idx="577">
                  <c:v>0.27627572980033999</c:v>
                </c:pt>
                <c:pt idx="578">
                  <c:v>0.27779766288990554</c:v>
                </c:pt>
                <c:pt idx="579">
                  <c:v>0.27975443400506123</c:v>
                </c:pt>
                <c:pt idx="580">
                  <c:v>0.28171120512021691</c:v>
                </c:pt>
                <c:pt idx="581">
                  <c:v>0.2836679762353726</c:v>
                </c:pt>
                <c:pt idx="582">
                  <c:v>0.28584216636332332</c:v>
                </c:pt>
                <c:pt idx="583">
                  <c:v>0.28758151846568397</c:v>
                </c:pt>
                <c:pt idx="584">
                  <c:v>0.29040796563201993</c:v>
                </c:pt>
                <c:pt idx="585">
                  <c:v>0.2930169937855609</c:v>
                </c:pt>
                <c:pt idx="586">
                  <c:v>0.29562602193910181</c:v>
                </c:pt>
                <c:pt idx="587">
                  <c:v>0.29845246910543777</c:v>
                </c:pt>
                <c:pt idx="588">
                  <c:v>0.30149633528456887</c:v>
                </c:pt>
                <c:pt idx="589">
                  <c:v>0.30454020146369992</c:v>
                </c:pt>
                <c:pt idx="590">
                  <c:v>0.30780148665562607</c:v>
                </c:pt>
                <c:pt idx="591">
                  <c:v>0.31084535283475712</c:v>
                </c:pt>
                <c:pt idx="592">
                  <c:v>0.31236728592432267</c:v>
                </c:pt>
                <c:pt idx="593">
                  <c:v>0.3175853422314045</c:v>
                </c:pt>
                <c:pt idx="594">
                  <c:v>0.32215114150010116</c:v>
                </c:pt>
                <c:pt idx="595">
                  <c:v>0.3254124266920273</c:v>
                </c:pt>
                <c:pt idx="596">
                  <c:v>0.3299782259607239</c:v>
                </c:pt>
                <c:pt idx="597">
                  <c:v>0.33389176819103528</c:v>
                </c:pt>
                <c:pt idx="598">
                  <c:v>0.33824014844693678</c:v>
                </c:pt>
                <c:pt idx="599">
                  <c:v>0.34324078574122352</c:v>
                </c:pt>
                <c:pt idx="600">
                  <c:v>0.34758916599712508</c:v>
                </c:pt>
                <c:pt idx="601">
                  <c:v>0.35280722230420691</c:v>
                </c:pt>
                <c:pt idx="602">
                  <c:v>0.35693818354731338</c:v>
                </c:pt>
                <c:pt idx="603">
                  <c:v>0.36367817294396076</c:v>
                </c:pt>
                <c:pt idx="604">
                  <c:v>0.36824397221265737</c:v>
                </c:pt>
                <c:pt idx="605">
                  <c:v>0.37389686654532933</c:v>
                </c:pt>
                <c:pt idx="606">
                  <c:v>0.3795497608780013</c:v>
                </c:pt>
                <c:pt idx="607">
                  <c:v>0.38672458830023887</c:v>
                </c:pt>
                <c:pt idx="608">
                  <c:v>0.39237748263291083</c:v>
                </c:pt>
                <c:pt idx="609">
                  <c:v>0.39694328190160744</c:v>
                </c:pt>
                <c:pt idx="610">
                  <c:v>0.40346585228545973</c:v>
                </c:pt>
                <c:pt idx="611">
                  <c:v>0.40933616563092678</c:v>
                </c:pt>
                <c:pt idx="612">
                  <c:v>0.41477164095080377</c:v>
                </c:pt>
                <c:pt idx="613">
                  <c:v>0.41955485923229541</c:v>
                </c:pt>
                <c:pt idx="614">
                  <c:v>0.42412065850099201</c:v>
                </c:pt>
                <c:pt idx="615">
                  <c:v>0.42803420073130338</c:v>
                </c:pt>
                <c:pt idx="616">
                  <c:v>0.42999097184645907</c:v>
                </c:pt>
                <c:pt idx="617">
                  <c:v>0.43129548592322953</c:v>
                </c:pt>
                <c:pt idx="618">
                  <c:v>0.43173032394881972</c:v>
                </c:pt>
                <c:pt idx="619">
                  <c:v>0.43107806691043449</c:v>
                </c:pt>
                <c:pt idx="620">
                  <c:v>0.42955613382086894</c:v>
                </c:pt>
                <c:pt idx="621">
                  <c:v>0.42629484862894279</c:v>
                </c:pt>
                <c:pt idx="622">
                  <c:v>0.41846776416832004</c:v>
                </c:pt>
                <c:pt idx="623">
                  <c:v>0.41390196489962344</c:v>
                </c:pt>
                <c:pt idx="624">
                  <c:v>0.40759681352856625</c:v>
                </c:pt>
                <c:pt idx="625">
                  <c:v>0.40063940511912377</c:v>
                </c:pt>
                <c:pt idx="626">
                  <c:v>0.39585618683763207</c:v>
                </c:pt>
                <c:pt idx="627">
                  <c:v>0.38933361645377978</c:v>
                </c:pt>
                <c:pt idx="628">
                  <c:v>0.38368072212110782</c:v>
                </c:pt>
                <c:pt idx="629">
                  <c:v>0.37759298976284567</c:v>
                </c:pt>
                <c:pt idx="630">
                  <c:v>0.37150525740458351</c:v>
                </c:pt>
                <c:pt idx="631">
                  <c:v>0.36541752504632136</c:v>
                </c:pt>
                <c:pt idx="632">
                  <c:v>0.35889495466246907</c:v>
                </c:pt>
                <c:pt idx="633">
                  <c:v>0.35411173638097737</c:v>
                </c:pt>
                <c:pt idx="634">
                  <c:v>0.34845884204830541</c:v>
                </c:pt>
                <c:pt idx="635">
                  <c:v>0.34302336672842848</c:v>
                </c:pt>
                <c:pt idx="636">
                  <c:v>0.33889240548532201</c:v>
                </c:pt>
                <c:pt idx="637">
                  <c:v>0.33389176819103528</c:v>
                </c:pt>
                <c:pt idx="638">
                  <c:v>0.32932596892233867</c:v>
                </c:pt>
                <c:pt idx="639">
                  <c:v>0.32584726471761744</c:v>
                </c:pt>
                <c:pt idx="640">
                  <c:v>0.32128146544892083</c:v>
                </c:pt>
                <c:pt idx="641">
                  <c:v>0.31736792321860946</c:v>
                </c:pt>
                <c:pt idx="642">
                  <c:v>0.31388921901388822</c:v>
                </c:pt>
                <c:pt idx="643">
                  <c:v>0.31041051480916698</c:v>
                </c:pt>
                <c:pt idx="644">
                  <c:v>0.3067143915916507</c:v>
                </c:pt>
                <c:pt idx="645">
                  <c:v>0.3036705254125196</c:v>
                </c:pt>
                <c:pt idx="646">
                  <c:v>0.30062665923338855</c:v>
                </c:pt>
                <c:pt idx="647">
                  <c:v>0.2975827930542575</c:v>
                </c:pt>
                <c:pt idx="648">
                  <c:v>0.29497376490071658</c:v>
                </c:pt>
                <c:pt idx="649">
                  <c:v>0.29258215575997071</c:v>
                </c:pt>
                <c:pt idx="650">
                  <c:v>0.2897557085936347</c:v>
                </c:pt>
                <c:pt idx="651">
                  <c:v>0.28736409945288888</c:v>
                </c:pt>
                <c:pt idx="652">
                  <c:v>0.2851899093249381</c:v>
                </c:pt>
                <c:pt idx="653">
                  <c:v>0.2834505572225775</c:v>
                </c:pt>
                <c:pt idx="654">
                  <c:v>0.28149378610742182</c:v>
                </c:pt>
                <c:pt idx="655">
                  <c:v>0.27953701499226613</c:v>
                </c:pt>
                <c:pt idx="656">
                  <c:v>0.27758024387711044</c:v>
                </c:pt>
                <c:pt idx="657">
                  <c:v>0.2758408917747498</c:v>
                </c:pt>
                <c:pt idx="658">
                  <c:v>0.27475379671077443</c:v>
                </c:pt>
                <c:pt idx="659">
                  <c:v>0.27323186362120888</c:v>
                </c:pt>
                <c:pt idx="660">
                  <c:v>0.27192734954443842</c:v>
                </c:pt>
                <c:pt idx="661">
                  <c:v>0.27105767349325816</c:v>
                </c:pt>
                <c:pt idx="662">
                  <c:v>0.26997057842928274</c:v>
                </c:pt>
                <c:pt idx="663">
                  <c:v>0.26888348336530737</c:v>
                </c:pt>
                <c:pt idx="664">
                  <c:v>0.26844864533971724</c:v>
                </c:pt>
                <c:pt idx="665">
                  <c:v>0.26779638830133201</c:v>
                </c:pt>
                <c:pt idx="666">
                  <c:v>0.26714413126294678</c:v>
                </c:pt>
                <c:pt idx="667">
                  <c:v>0.26649187422456155</c:v>
                </c:pt>
                <c:pt idx="668">
                  <c:v>0.26627445521176646</c:v>
                </c:pt>
                <c:pt idx="669">
                  <c:v>0.26562219817338123</c:v>
                </c:pt>
                <c:pt idx="670">
                  <c:v>0.2651873601477911</c:v>
                </c:pt>
                <c:pt idx="671">
                  <c:v>0.26475252212220091</c:v>
                </c:pt>
                <c:pt idx="672">
                  <c:v>0.26453510310940587</c:v>
                </c:pt>
                <c:pt idx="673">
                  <c:v>0.26410026508381568</c:v>
                </c:pt>
                <c:pt idx="674">
                  <c:v>0.26366542705822554</c:v>
                </c:pt>
                <c:pt idx="675">
                  <c:v>0.26323058903263541</c:v>
                </c:pt>
                <c:pt idx="676">
                  <c:v>0.26279575100704522</c:v>
                </c:pt>
                <c:pt idx="677">
                  <c:v>0.26236091298145509</c:v>
                </c:pt>
                <c:pt idx="678">
                  <c:v>0.26192607495586495</c:v>
                </c:pt>
                <c:pt idx="679">
                  <c:v>0.26149123693027476</c:v>
                </c:pt>
                <c:pt idx="680">
                  <c:v>0.26105639890468463</c:v>
                </c:pt>
                <c:pt idx="681">
                  <c:v>0.26062156087909444</c:v>
                </c:pt>
                <c:pt idx="682">
                  <c:v>0.2601867228535043</c:v>
                </c:pt>
                <c:pt idx="683">
                  <c:v>0.25975188482791417</c:v>
                </c:pt>
                <c:pt idx="684">
                  <c:v>0.25931704680232398</c:v>
                </c:pt>
                <c:pt idx="685">
                  <c:v>0.25888220877673385</c:v>
                </c:pt>
                <c:pt idx="686">
                  <c:v>0.25844737075114371</c:v>
                </c:pt>
                <c:pt idx="687">
                  <c:v>0.25801253272555352</c:v>
                </c:pt>
                <c:pt idx="688">
                  <c:v>0.25779511371275848</c:v>
                </c:pt>
                <c:pt idx="689">
                  <c:v>0.25736027568716829</c:v>
                </c:pt>
                <c:pt idx="690">
                  <c:v>0.25692543766157816</c:v>
                </c:pt>
                <c:pt idx="691">
                  <c:v>0.25649059963598803</c:v>
                </c:pt>
                <c:pt idx="692">
                  <c:v>0.25605576161039784</c:v>
                </c:pt>
                <c:pt idx="693">
                  <c:v>0.2558383425976028</c:v>
                </c:pt>
                <c:pt idx="694">
                  <c:v>0.2556209235848077</c:v>
                </c:pt>
                <c:pt idx="695">
                  <c:v>0.25540350457201261</c:v>
                </c:pt>
                <c:pt idx="696">
                  <c:v>0.25518608555921757</c:v>
                </c:pt>
                <c:pt idx="697">
                  <c:v>0.25518608555921757</c:v>
                </c:pt>
                <c:pt idx="698">
                  <c:v>0.25518608555921757</c:v>
                </c:pt>
                <c:pt idx="699">
                  <c:v>0.25496866654642247</c:v>
                </c:pt>
                <c:pt idx="700">
                  <c:v>0.25496866654642247</c:v>
                </c:pt>
                <c:pt idx="701">
                  <c:v>0.25496866654642247</c:v>
                </c:pt>
                <c:pt idx="702">
                  <c:v>0.25496866654642247</c:v>
                </c:pt>
                <c:pt idx="703">
                  <c:v>0.25496866654642247</c:v>
                </c:pt>
                <c:pt idx="704">
                  <c:v>0.25475124753362738</c:v>
                </c:pt>
                <c:pt idx="705">
                  <c:v>0.25475124753362738</c:v>
                </c:pt>
                <c:pt idx="706">
                  <c:v>0.25475124753362738</c:v>
                </c:pt>
                <c:pt idx="707">
                  <c:v>0.25475124753362738</c:v>
                </c:pt>
                <c:pt idx="708">
                  <c:v>0.25475124753362738</c:v>
                </c:pt>
                <c:pt idx="709">
                  <c:v>0.25453382852083234</c:v>
                </c:pt>
                <c:pt idx="710">
                  <c:v>0.25453382852083234</c:v>
                </c:pt>
                <c:pt idx="711">
                  <c:v>0.25453382852083234</c:v>
                </c:pt>
                <c:pt idx="712">
                  <c:v>0.25453382852083234</c:v>
                </c:pt>
                <c:pt idx="713">
                  <c:v>0.25453382852083234</c:v>
                </c:pt>
                <c:pt idx="714">
                  <c:v>0.25453382852083234</c:v>
                </c:pt>
                <c:pt idx="715">
                  <c:v>0.25431640950803724</c:v>
                </c:pt>
                <c:pt idx="716">
                  <c:v>0.25431640950803724</c:v>
                </c:pt>
                <c:pt idx="717">
                  <c:v>0.25431640950803724</c:v>
                </c:pt>
                <c:pt idx="718">
                  <c:v>0.25431640950803724</c:v>
                </c:pt>
                <c:pt idx="719">
                  <c:v>0.25431640950803724</c:v>
                </c:pt>
                <c:pt idx="720">
                  <c:v>0.25431640950803724</c:v>
                </c:pt>
              </c:numCache>
            </c:numRef>
          </c:val>
          <c:smooth val="0"/>
          <c:extLst>
            <c:ext xmlns:c16="http://schemas.microsoft.com/office/drawing/2014/chart" uri="{C3380CC4-5D6E-409C-BE32-E72D297353CC}">
              <c16:uniqueId val="{00000001-E27E-4639-B8C2-5951683702D8}"/>
            </c:ext>
          </c:extLst>
        </c:ser>
        <c:dLbls>
          <c:showLegendKey val="0"/>
          <c:showVal val="0"/>
          <c:showCatName val="0"/>
          <c:showSerName val="0"/>
          <c:showPercent val="0"/>
          <c:showBubbleSize val="0"/>
        </c:dLbls>
        <c:smooth val="0"/>
        <c:axId val="124981120"/>
        <c:axId val="124982080"/>
      </c:lineChart>
      <c:catAx>
        <c:axId val="1249811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r>
                  <a:rPr lang="en-GB" baseline="0"/>
                  <a:t>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82080"/>
        <c:crosses val="autoZero"/>
        <c:auto val="1"/>
        <c:lblAlgn val="ctr"/>
        <c:lblOffset val="100"/>
        <c:noMultiLvlLbl val="0"/>
      </c:catAx>
      <c:valAx>
        <c:axId val="1249820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(CF)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9811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19" Type="http://schemas.openxmlformats.org/officeDocument/2006/relationships/chart" Target="../charts/chart19.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editAs="oneCell">
    <xdr:from>
      <xdr:col>5</xdr:col>
      <xdr:colOff>465992</xdr:colOff>
      <xdr:row>1</xdr:row>
      <xdr:rowOff>56728</xdr:rowOff>
    </xdr:from>
    <xdr:to>
      <xdr:col>8</xdr:col>
      <xdr:colOff>523152</xdr:colOff>
      <xdr:row>2</xdr:row>
      <xdr:rowOff>190499</xdr:rowOff>
    </xdr:to>
    <xdr:pic>
      <xdr:nvPicPr>
        <xdr:cNvPr id="2" name="Picture 1" descr="See the source image">
          <a:extLst>
            <a:ext uri="{FF2B5EF4-FFF2-40B4-BE49-F238E27FC236}">
              <a16:creationId xmlns:a16="http://schemas.microsoft.com/office/drawing/2014/main" id="{7A4D1E9F-EDCB-4B92-9968-A304883F99F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485417" y="304378"/>
          <a:ext cx="1800235" cy="381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323118</xdr:colOff>
      <xdr:row>62</xdr:row>
      <xdr:rowOff>180554</xdr:rowOff>
    </xdr:from>
    <xdr:to>
      <xdr:col>9</xdr:col>
      <xdr:colOff>19429</xdr:colOff>
      <xdr:row>64</xdr:row>
      <xdr:rowOff>103513</xdr:rowOff>
    </xdr:to>
    <xdr:pic>
      <xdr:nvPicPr>
        <xdr:cNvPr id="3" name="Picture 2" descr="See the source image">
          <a:extLst>
            <a:ext uri="{FF2B5EF4-FFF2-40B4-BE49-F238E27FC236}">
              <a16:creationId xmlns:a16="http://schemas.microsoft.com/office/drawing/2014/main" id="{CEE03AD4-21A9-4395-A39B-C233C8319AA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923568" y="12505904"/>
          <a:ext cx="1434624" cy="303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607865</xdr:colOff>
      <xdr:row>2</xdr:row>
      <xdr:rowOff>10948</xdr:rowOff>
    </xdr:from>
    <xdr:to>
      <xdr:col>19</xdr:col>
      <xdr:colOff>548874</xdr:colOff>
      <xdr:row>15</xdr:row>
      <xdr:rowOff>159115</xdr:rowOff>
    </xdr:to>
    <xdr:graphicFrame macro="">
      <xdr:nvGraphicFramePr>
        <xdr:cNvPr id="11" name="Chart 10">
          <a:extLst>
            <a:ext uri="{FF2B5EF4-FFF2-40B4-BE49-F238E27FC236}">
              <a16:creationId xmlns:a16="http://schemas.microsoft.com/office/drawing/2014/main" id="{34C42FB8-419E-4714-9089-AE1A91930A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10948</xdr:colOff>
      <xdr:row>99</xdr:row>
      <xdr:rowOff>186028</xdr:rowOff>
    </xdr:from>
    <xdr:to>
      <xdr:col>19</xdr:col>
      <xdr:colOff>503620</xdr:colOff>
      <xdr:row>120</xdr:row>
      <xdr:rowOff>43793</xdr:rowOff>
    </xdr:to>
    <xdr:graphicFrame macro="">
      <xdr:nvGraphicFramePr>
        <xdr:cNvPr id="12" name="Chart 11">
          <a:extLst>
            <a:ext uri="{FF2B5EF4-FFF2-40B4-BE49-F238E27FC236}">
              <a16:creationId xmlns:a16="http://schemas.microsoft.com/office/drawing/2014/main" id="{9B6F4764-9268-4FEE-ABFA-6DD60F10F6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10947</xdr:colOff>
      <xdr:row>124</xdr:row>
      <xdr:rowOff>123141</xdr:rowOff>
    </xdr:from>
    <xdr:to>
      <xdr:col>19</xdr:col>
      <xdr:colOff>503619</xdr:colOff>
      <xdr:row>144</xdr:row>
      <xdr:rowOff>153276</xdr:rowOff>
    </xdr:to>
    <xdr:graphicFrame macro="">
      <xdr:nvGraphicFramePr>
        <xdr:cNvPr id="13" name="Chart 12">
          <a:extLst>
            <a:ext uri="{FF2B5EF4-FFF2-40B4-BE49-F238E27FC236}">
              <a16:creationId xmlns:a16="http://schemas.microsoft.com/office/drawing/2014/main" id="{92995B32-C6B9-427F-81A6-8A9005A35A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784</xdr:colOff>
      <xdr:row>16</xdr:row>
      <xdr:rowOff>66327</xdr:rowOff>
    </xdr:from>
    <xdr:to>
      <xdr:col>19</xdr:col>
      <xdr:colOff>547413</xdr:colOff>
      <xdr:row>34</xdr:row>
      <xdr:rowOff>76638</xdr:rowOff>
    </xdr:to>
    <xdr:graphicFrame macro="">
      <xdr:nvGraphicFramePr>
        <xdr:cNvPr id="14" name="Chart 13">
          <a:extLst>
            <a:ext uri="{FF2B5EF4-FFF2-40B4-BE49-F238E27FC236}">
              <a16:creationId xmlns:a16="http://schemas.microsoft.com/office/drawing/2014/main" id="{26EF7CF2-7486-4894-A7B9-C71938D53D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611386</xdr:colOff>
      <xdr:row>35</xdr:row>
      <xdr:rowOff>50373</xdr:rowOff>
    </xdr:from>
    <xdr:to>
      <xdr:col>19</xdr:col>
      <xdr:colOff>536465</xdr:colOff>
      <xdr:row>53</xdr:row>
      <xdr:rowOff>153275</xdr:rowOff>
    </xdr:to>
    <xdr:graphicFrame macro="">
      <xdr:nvGraphicFramePr>
        <xdr:cNvPr id="15" name="Chart 14">
          <a:extLst>
            <a:ext uri="{FF2B5EF4-FFF2-40B4-BE49-F238E27FC236}">
              <a16:creationId xmlns:a16="http://schemas.microsoft.com/office/drawing/2014/main" id="{3AA2F54D-2FFB-45B0-B7C0-306422EF49A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1546</xdr:colOff>
      <xdr:row>55</xdr:row>
      <xdr:rowOff>137770</xdr:rowOff>
    </xdr:from>
    <xdr:to>
      <xdr:col>19</xdr:col>
      <xdr:colOff>536465</xdr:colOff>
      <xdr:row>74</xdr:row>
      <xdr:rowOff>43792</xdr:rowOff>
    </xdr:to>
    <xdr:graphicFrame macro="">
      <xdr:nvGraphicFramePr>
        <xdr:cNvPr id="16" name="Chart 15">
          <a:extLst>
            <a:ext uri="{FF2B5EF4-FFF2-40B4-BE49-F238E27FC236}">
              <a16:creationId xmlns:a16="http://schemas.microsoft.com/office/drawing/2014/main" id="{90CF60D0-6C12-4CC2-B46B-7C893B5EE9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5442</xdr:colOff>
      <xdr:row>77</xdr:row>
      <xdr:rowOff>2434</xdr:rowOff>
    </xdr:from>
    <xdr:to>
      <xdr:col>19</xdr:col>
      <xdr:colOff>525517</xdr:colOff>
      <xdr:row>97</xdr:row>
      <xdr:rowOff>87585</xdr:rowOff>
    </xdr:to>
    <xdr:graphicFrame macro="">
      <xdr:nvGraphicFramePr>
        <xdr:cNvPr id="17" name="Chart 16">
          <a:extLst>
            <a:ext uri="{FF2B5EF4-FFF2-40B4-BE49-F238E27FC236}">
              <a16:creationId xmlns:a16="http://schemas.microsoft.com/office/drawing/2014/main" id="{EC104AFD-4F6D-4A44-9F4B-EDDD047E232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172870</xdr:colOff>
      <xdr:row>148</xdr:row>
      <xdr:rowOff>113523</xdr:rowOff>
    </xdr:from>
    <xdr:to>
      <xdr:col>16</xdr:col>
      <xdr:colOff>525518</xdr:colOff>
      <xdr:row>169</xdr:row>
      <xdr:rowOff>109482</xdr:rowOff>
    </xdr:to>
    <xdr:graphicFrame macro="">
      <xdr:nvGraphicFramePr>
        <xdr:cNvPr id="18" name="Chart 17">
          <a:extLst>
            <a:ext uri="{FF2B5EF4-FFF2-40B4-BE49-F238E27FC236}">
              <a16:creationId xmlns:a16="http://schemas.microsoft.com/office/drawing/2014/main" id="{1805F4E8-5B4B-47ED-9177-9208575DC31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28</xdr:col>
      <xdr:colOff>207434</xdr:colOff>
      <xdr:row>2</xdr:row>
      <xdr:rowOff>0</xdr:rowOff>
    </xdr:from>
    <xdr:to>
      <xdr:col>37</xdr:col>
      <xdr:colOff>132292</xdr:colOff>
      <xdr:row>22</xdr:row>
      <xdr:rowOff>52918</xdr:rowOff>
    </xdr:to>
    <xdr:graphicFrame macro="">
      <xdr:nvGraphicFramePr>
        <xdr:cNvPr id="19" name="Chart 18">
          <a:extLst>
            <a:ext uri="{FF2B5EF4-FFF2-40B4-BE49-F238E27FC236}">
              <a16:creationId xmlns:a16="http://schemas.microsoft.com/office/drawing/2014/main" id="{5C2426B9-95D9-41DF-8D41-460DCAF4E47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28</xdr:col>
      <xdr:colOff>223308</xdr:colOff>
      <xdr:row>23</xdr:row>
      <xdr:rowOff>158751</xdr:rowOff>
    </xdr:from>
    <xdr:to>
      <xdr:col>37</xdr:col>
      <xdr:colOff>148167</xdr:colOff>
      <xdr:row>44</xdr:row>
      <xdr:rowOff>85574</xdr:rowOff>
    </xdr:to>
    <xdr:graphicFrame macro="">
      <xdr:nvGraphicFramePr>
        <xdr:cNvPr id="20" name="Chart 19">
          <a:extLst>
            <a:ext uri="{FF2B5EF4-FFF2-40B4-BE49-F238E27FC236}">
              <a16:creationId xmlns:a16="http://schemas.microsoft.com/office/drawing/2014/main" id="{5834D32B-AB3E-4872-98B9-6CC01E6894F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28</xdr:col>
      <xdr:colOff>264583</xdr:colOff>
      <xdr:row>51</xdr:row>
      <xdr:rowOff>163658</xdr:rowOff>
    </xdr:from>
    <xdr:to>
      <xdr:col>37</xdr:col>
      <xdr:colOff>173882</xdr:colOff>
      <xdr:row>72</xdr:row>
      <xdr:rowOff>95248</xdr:rowOff>
    </xdr:to>
    <xdr:graphicFrame macro="">
      <xdr:nvGraphicFramePr>
        <xdr:cNvPr id="21" name="Chart 20">
          <a:extLst>
            <a:ext uri="{FF2B5EF4-FFF2-40B4-BE49-F238E27FC236}">
              <a16:creationId xmlns:a16="http://schemas.microsoft.com/office/drawing/2014/main" id="{69035DD0-5161-4054-9355-B3CBAA3125E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28</xdr:col>
      <xdr:colOff>280457</xdr:colOff>
      <xdr:row>73</xdr:row>
      <xdr:rowOff>173866</xdr:rowOff>
    </xdr:from>
    <xdr:to>
      <xdr:col>37</xdr:col>
      <xdr:colOff>189756</xdr:colOff>
      <xdr:row>94</xdr:row>
      <xdr:rowOff>163605</xdr:rowOff>
    </xdr:to>
    <xdr:graphicFrame macro="">
      <xdr:nvGraphicFramePr>
        <xdr:cNvPr id="22" name="Chart 21">
          <a:extLst>
            <a:ext uri="{FF2B5EF4-FFF2-40B4-BE49-F238E27FC236}">
              <a16:creationId xmlns:a16="http://schemas.microsoft.com/office/drawing/2014/main" id="{702B3F2B-5AC8-42F5-A066-3579318E419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28</xdr:col>
      <xdr:colOff>260351</xdr:colOff>
      <xdr:row>101</xdr:row>
      <xdr:rowOff>169196</xdr:rowOff>
    </xdr:from>
    <xdr:to>
      <xdr:col>37</xdr:col>
      <xdr:colOff>185208</xdr:colOff>
      <xdr:row>122</xdr:row>
      <xdr:rowOff>144399</xdr:rowOff>
    </xdr:to>
    <xdr:graphicFrame macro="">
      <xdr:nvGraphicFramePr>
        <xdr:cNvPr id="23" name="Chart 22">
          <a:extLst>
            <a:ext uri="{FF2B5EF4-FFF2-40B4-BE49-F238E27FC236}">
              <a16:creationId xmlns:a16="http://schemas.microsoft.com/office/drawing/2014/main" id="{D6F48BD4-898D-4FC9-9564-D6A8B4791B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28</xdr:col>
      <xdr:colOff>269874</xdr:colOff>
      <xdr:row>124</xdr:row>
      <xdr:rowOff>57448</xdr:rowOff>
    </xdr:from>
    <xdr:to>
      <xdr:col>37</xdr:col>
      <xdr:colOff>179172</xdr:colOff>
      <xdr:row>145</xdr:row>
      <xdr:rowOff>47187</xdr:rowOff>
    </xdr:to>
    <xdr:graphicFrame macro="">
      <xdr:nvGraphicFramePr>
        <xdr:cNvPr id="24" name="Chart 23">
          <a:extLst>
            <a:ext uri="{FF2B5EF4-FFF2-40B4-BE49-F238E27FC236}">
              <a16:creationId xmlns:a16="http://schemas.microsoft.com/office/drawing/2014/main" id="{8AF57F6D-E310-4924-BF25-B229A4A1D4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37</xdr:col>
      <xdr:colOff>426509</xdr:colOff>
      <xdr:row>13</xdr:row>
      <xdr:rowOff>11256</xdr:rowOff>
    </xdr:from>
    <xdr:to>
      <xdr:col>46</xdr:col>
      <xdr:colOff>335807</xdr:colOff>
      <xdr:row>33</xdr:row>
      <xdr:rowOff>133348</xdr:rowOff>
    </xdr:to>
    <xdr:graphicFrame macro="">
      <xdr:nvGraphicFramePr>
        <xdr:cNvPr id="25" name="Chart 24">
          <a:extLst>
            <a:ext uri="{FF2B5EF4-FFF2-40B4-BE49-F238E27FC236}">
              <a16:creationId xmlns:a16="http://schemas.microsoft.com/office/drawing/2014/main" id="{BD0EDC1E-7BD7-4A12-8D64-644AB29186D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37</xdr:col>
      <xdr:colOff>394758</xdr:colOff>
      <xdr:row>62</xdr:row>
      <xdr:rowOff>148840</xdr:rowOff>
    </xdr:from>
    <xdr:to>
      <xdr:col>46</xdr:col>
      <xdr:colOff>314640</xdr:colOff>
      <xdr:row>83</xdr:row>
      <xdr:rowOff>80432</xdr:rowOff>
    </xdr:to>
    <xdr:graphicFrame macro="">
      <xdr:nvGraphicFramePr>
        <xdr:cNvPr id="26" name="Chart 25">
          <a:extLst>
            <a:ext uri="{FF2B5EF4-FFF2-40B4-BE49-F238E27FC236}">
              <a16:creationId xmlns:a16="http://schemas.microsoft.com/office/drawing/2014/main" id="{7C565536-4956-408B-9C99-71BF9DDCAB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37</xdr:col>
      <xdr:colOff>443441</xdr:colOff>
      <xdr:row>113</xdr:row>
      <xdr:rowOff>110365</xdr:rowOff>
    </xdr:from>
    <xdr:to>
      <xdr:col>46</xdr:col>
      <xdr:colOff>357713</xdr:colOff>
      <xdr:row>134</xdr:row>
      <xdr:rowOff>100104</xdr:rowOff>
    </xdr:to>
    <xdr:graphicFrame macro="">
      <xdr:nvGraphicFramePr>
        <xdr:cNvPr id="27" name="Chart 26">
          <a:extLst>
            <a:ext uri="{FF2B5EF4-FFF2-40B4-BE49-F238E27FC236}">
              <a16:creationId xmlns:a16="http://schemas.microsoft.com/office/drawing/2014/main" id="{48FCC486-6CBD-42DB-9BDB-F1B360FE03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52</xdr:col>
      <xdr:colOff>500748</xdr:colOff>
      <xdr:row>2</xdr:row>
      <xdr:rowOff>127000</xdr:rowOff>
    </xdr:from>
    <xdr:to>
      <xdr:col>60</xdr:col>
      <xdr:colOff>281275</xdr:colOff>
      <xdr:row>18</xdr:row>
      <xdr:rowOff>179126</xdr:rowOff>
    </xdr:to>
    <xdr:graphicFrame macro="">
      <xdr:nvGraphicFramePr>
        <xdr:cNvPr id="28" name="Chart 27">
          <a:extLst>
            <a:ext uri="{FF2B5EF4-FFF2-40B4-BE49-F238E27FC236}">
              <a16:creationId xmlns:a16="http://schemas.microsoft.com/office/drawing/2014/main" id="{42E4AB67-DBDF-45C3-BE6E-BF3CBDE67E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52</xdr:col>
      <xdr:colOff>508000</xdr:colOff>
      <xdr:row>20</xdr:row>
      <xdr:rowOff>138372</xdr:rowOff>
    </xdr:from>
    <xdr:to>
      <xdr:col>60</xdr:col>
      <xdr:colOff>317500</xdr:colOff>
      <xdr:row>37</xdr:row>
      <xdr:rowOff>-1</xdr:rowOff>
    </xdr:to>
    <xdr:graphicFrame macro="">
      <xdr:nvGraphicFramePr>
        <xdr:cNvPr id="29" name="Chart 28">
          <a:extLst>
            <a:ext uri="{FF2B5EF4-FFF2-40B4-BE49-F238E27FC236}">
              <a16:creationId xmlns:a16="http://schemas.microsoft.com/office/drawing/2014/main" id="{0A3935ED-EF0E-4482-949C-53319FF44B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61</xdr:col>
      <xdr:colOff>2558</xdr:colOff>
      <xdr:row>11</xdr:row>
      <xdr:rowOff>29759</xdr:rowOff>
    </xdr:from>
    <xdr:to>
      <xdr:col>68</xdr:col>
      <xdr:colOff>386335</xdr:colOff>
      <xdr:row>27</xdr:row>
      <xdr:rowOff>81885</xdr:rowOff>
    </xdr:to>
    <xdr:graphicFrame macro="">
      <xdr:nvGraphicFramePr>
        <xdr:cNvPr id="30" name="Chart 29">
          <a:extLst>
            <a:ext uri="{FF2B5EF4-FFF2-40B4-BE49-F238E27FC236}">
              <a16:creationId xmlns:a16="http://schemas.microsoft.com/office/drawing/2014/main" id="{73C27B77-851E-4AE2-813C-DA288BCE069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7938</xdr:colOff>
      <xdr:row>1</xdr:row>
      <xdr:rowOff>0</xdr:rowOff>
    </xdr:from>
    <xdr:to>
      <xdr:col>13</xdr:col>
      <xdr:colOff>484188</xdr:colOff>
      <xdr:row>17</xdr:row>
      <xdr:rowOff>63500</xdr:rowOff>
    </xdr:to>
    <xdr:sp macro="" textlink="">
      <xdr:nvSpPr>
        <xdr:cNvPr id="2" name="TextBox 1">
          <a:extLst>
            <a:ext uri="{FF2B5EF4-FFF2-40B4-BE49-F238E27FC236}">
              <a16:creationId xmlns:a16="http://schemas.microsoft.com/office/drawing/2014/main" id="{F3775004-18CF-1F8A-AF96-FACA611CB543}"/>
            </a:ext>
          </a:extLst>
        </xdr:cNvPr>
        <xdr:cNvSpPr txBox="1"/>
      </xdr:nvSpPr>
      <xdr:spPr>
        <a:xfrm>
          <a:off x="619126" y="182563"/>
          <a:ext cx="7810500" cy="298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part 1 Cylinder</a:t>
          </a:r>
          <a:r>
            <a:rPr lang="en-GB" sz="1100" baseline="0"/>
            <a:t> Head And Valve Train Analysis</a:t>
          </a:r>
          <a:endParaRPr lang="en-GB" sz="1100"/>
        </a:p>
        <a:p>
          <a:endParaRPr lang="en-GB" sz="1100"/>
        </a:p>
        <a:p>
          <a:r>
            <a:rPr lang="en-GB" sz="1100">
              <a:solidFill>
                <a:schemeClr val="dk1"/>
              </a:solidFill>
              <a:effectLst/>
              <a:latin typeface="+mn-lt"/>
              <a:ea typeface="+mn-ea"/>
              <a:cs typeface="+mn-cs"/>
            </a:rPr>
            <a:t>Component characterisation</a:t>
          </a:r>
        </a:p>
        <a:p>
          <a:r>
            <a:rPr lang="en-GB" sz="1100">
              <a:solidFill>
                <a:schemeClr val="dk1"/>
              </a:solidFill>
              <a:effectLst/>
              <a:latin typeface="+mn-lt"/>
              <a:ea typeface="+mn-ea"/>
              <a:cs typeface="+mn-cs"/>
            </a:rPr>
            <a:t>The measurement process relied primarily on a DTI (dial test indicator) in combination with an optical dividing head to record the cam lobe profile, along with standard weighing scales for weighing individual valvetrain components. While these tools offer sufficient precision for workshop-based analysis, there are some limitations that could have affected overall accuracy. The DTI provides accurate displacement readings but is totally dependent on operator consistency and correct alignment with the cam. The optical dividing head gave the most opportunity for possible inaccuracies and maintaining consistent indexing/positioning proved challenging. Minor overshoots when rotating the cam required reversing the dividing head, which obviously reintroduced backlash into the system. This made achieving repeatable peak lift measurements more difficult. Another issue I discovered when preforming the data collection was that even the non-lobe side of the cam was changing in value on the DTI. This was due to the cam being off centre in the optical dividing head causing all our data to be skewed. This issue was likely to be due to being bumped or not correctly centred when tightened.  Component weighing was generally straightforward, although small light parts such as retainers and springs showed slight variation between repeated measurements, likely due to scale resolution and the surface of the components still being oily. Overall, the main sources of error were human factors, particularly in maintaining smooth, backlash free rotation. Despite these challenges, repeating measurements and cross-checking values helped minimise uncertainty. </a:t>
          </a:r>
        </a:p>
      </xdr:txBody>
    </xdr:sp>
    <xdr:clientData/>
  </xdr:twoCellAnchor>
  <xdr:twoCellAnchor>
    <xdr:from>
      <xdr:col>0</xdr:col>
      <xdr:colOff>603249</xdr:colOff>
      <xdr:row>18</xdr:row>
      <xdr:rowOff>174625</xdr:rowOff>
    </xdr:from>
    <xdr:to>
      <xdr:col>20</xdr:col>
      <xdr:colOff>341313</xdr:colOff>
      <xdr:row>50</xdr:row>
      <xdr:rowOff>142875</xdr:rowOff>
    </xdr:to>
    <mc:AlternateContent xmlns:mc="http://schemas.openxmlformats.org/markup-compatibility/2006">
      <mc:Choice xmlns:a14="http://schemas.microsoft.com/office/drawing/2010/main" Requires="a14">
        <xdr:sp macro="" textlink="">
          <xdr:nvSpPr>
            <xdr:cNvPr id="3" name="TextBox 2">
              <a:extLst>
                <a:ext uri="{FF2B5EF4-FFF2-40B4-BE49-F238E27FC236}">
                  <a16:creationId xmlns:a16="http://schemas.microsoft.com/office/drawing/2014/main" id="{83233C3F-821A-CEBD-C78D-E2C3DE51FBB0}"/>
                </a:ext>
              </a:extLst>
            </xdr:cNvPr>
            <xdr:cNvSpPr txBox="1"/>
          </xdr:nvSpPr>
          <xdr:spPr>
            <a:xfrm>
              <a:off x="603249" y="3460750"/>
              <a:ext cx="11961814" cy="5810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part 1 Cylinder Head And Valve Train Analysis</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Question 4. </a:t>
              </a:r>
            </a:p>
            <a:p>
              <a:r>
                <a:rPr lang="en-GB" sz="1100">
                  <a:solidFill>
                    <a:schemeClr val="dk1"/>
                  </a:solidFill>
                  <a:effectLst/>
                  <a:latin typeface="+mn-lt"/>
                  <a:ea typeface="+mn-ea"/>
                  <a:cs typeface="+mn-cs"/>
                </a:rPr>
                <a:t>Dynamic System Assessment</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To estimate when valve float begins, the valvetrain was modelled as a simple mass spring system with one degree of freedom. The moving mass was found using the measured weights of the parts in one valve assembly. These were the valve (32 g), retainer (12 g), bucket/follower (33 g), and valve spring (35 g). Since not all of the spring moves with the valve, I assumed that only one-third of the spring mass contributes to the moving mass.</a:t>
              </a:r>
            </a:p>
            <a:p>
              <a:r>
                <a:rPr lang="en-GB" sz="1100">
                  <a:solidFill>
                    <a:schemeClr val="dk1"/>
                  </a:solidFill>
                  <a:effectLst/>
                  <a:latin typeface="+mn-lt"/>
                  <a:ea typeface="+mn-ea"/>
                  <a:cs typeface="+mn-cs"/>
                </a:rPr>
                <a:t>The theoretical valve float speed for this valvetrain is approximately 13,000 rpm.</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real operation, float is likely to occur somewhat earlier, likely due to some damping, friction, and dynamic losses.</a:t>
              </a:r>
            </a:p>
            <a:p>
              <a:r>
                <a:rPr lang="en-GB" sz="1100">
                  <a:solidFill>
                    <a:schemeClr val="dk1"/>
                  </a:solidFill>
                  <a:effectLst/>
                  <a:latin typeface="+mn-lt"/>
                  <a:ea typeface="+mn-ea"/>
                  <a:cs typeface="+mn-cs"/>
                </a:rPr>
                <a:t>4. Valve Piston Interference Assessment</a:t>
              </a:r>
            </a:p>
            <a:p>
              <a:r>
                <a:rPr lang="en-GB" sz="1100">
                  <a:solidFill>
                    <a:schemeClr val="dk1"/>
                  </a:solidFill>
                  <a:effectLst/>
                  <a:latin typeface="+mn-lt"/>
                  <a:ea typeface="+mn-ea"/>
                  <a:cs typeface="+mn-cs"/>
                </a:rPr>
                <a:t>To evaluate the risk of mechanical interference between the piston and valves, the piston position curve (0–720° of crank angle) was plotted alongside the inlet and exhaust valve lift profiles. All lift measurements were recorded at 1° crank angle increments. This maintains the correct valve timing events IVO, IVC, EVO, EVC.</a:t>
              </a:r>
            </a:p>
            <a:p>
              <a:r>
                <a:rPr lang="en-GB" sz="1100">
                  <a:solidFill>
                    <a:schemeClr val="dk1"/>
                  </a:solidFill>
                  <a:effectLst/>
                  <a:latin typeface="+mn-lt"/>
                  <a:ea typeface="+mn-ea"/>
                  <a:cs typeface="+mn-cs"/>
                </a:rPr>
                <a:t>When overlayed on the same graph, it provides a clear visual depiction of the interaction between valve motion and piston motion throughout the full cycle. Paying attention to the overlap region near top dead centre where the piston has its minimum clearance from the cylinder head, and both valves are partially open.</a:t>
              </a:r>
            </a:p>
            <a:p>
              <a:r>
                <a:rPr lang="en-GB" sz="1100">
                  <a:solidFill>
                    <a:schemeClr val="dk1"/>
                  </a:solidFill>
                  <a:effectLst/>
                  <a:latin typeface="+mn-lt"/>
                  <a:ea typeface="+mn-ea"/>
                  <a:cs typeface="+mn-cs"/>
                </a:rPr>
                <a:t>From this combined plot, the points of minimum separation can be identified. This provides an effective illustration of where interference risks may occur and highlights whether valve timing changes, such as more aggressive overlap, would reduce clearances further.</a:t>
              </a:r>
            </a:p>
            <a:p>
              <a:r>
                <a:rPr lang="en-GB" sz="1100">
                  <a:solidFill>
                    <a:schemeClr val="dk1"/>
                  </a:solidFill>
                  <a:effectLst/>
                  <a:latin typeface="+mn-lt"/>
                  <a:ea typeface="+mn-ea"/>
                  <a:cs typeface="+mn-cs"/>
                </a:rPr>
                <a:t>4. Effect of Valvetrain Mass Reduction on Float RPM</a:t>
              </a:r>
            </a:p>
            <a:p>
              <a:r>
                <a:rPr lang="en-GB" sz="1100">
                  <a:solidFill>
                    <a:schemeClr val="dk1"/>
                  </a:solidFill>
                  <a:effectLst/>
                  <a:latin typeface="+mn-lt"/>
                  <a:ea typeface="+mn-ea"/>
                  <a:cs typeface="+mn-cs"/>
                </a:rPr>
                <a:t>The natural frequency of the valvetrain depends on the ratio of spring stiffness to effective mass. With spring stiffness unchanged, increasing float RPM requires a reduction in effective moving mass. To increase the mechanical rev limit by 25%. The effective valvetrain mass must be reduced to roughly 64% of its current value, representing a 36% reduction.</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Given the measured effective mass </a:t>
              </a:r>
              <a14:m>
                <m:oMath xmlns:m="http://schemas.openxmlformats.org/officeDocument/2006/math">
                  <m:sSub>
                    <m:sSubPr>
                      <m:ctrlPr>
                        <a:rPr lang="en-GB" sz="1100" i="1">
                          <a:solidFill>
                            <a:schemeClr val="dk1"/>
                          </a:solidFill>
                          <a:effectLst/>
                          <a:latin typeface="+mn-lt"/>
                          <a:ea typeface="+mn-ea"/>
                          <a:cs typeface="+mn-cs"/>
                        </a:rPr>
                      </m:ctrlPr>
                    </m:sSubPr>
                    <m:e>
                      <m:r>
                        <m:rPr>
                          <m:sty m:val="p"/>
                        </m:rPr>
                        <a:rPr lang="en-GB" sz="1100">
                          <a:solidFill>
                            <a:schemeClr val="dk1"/>
                          </a:solidFill>
                          <a:effectLst/>
                          <a:latin typeface="+mn-lt"/>
                          <a:ea typeface="+mn-ea"/>
                          <a:cs typeface="+mn-cs"/>
                        </a:rPr>
                        <m:t>m</m:t>
                      </m:r>
                    </m:e>
                    <m:sub>
                      <m:r>
                        <a:rPr lang="en-GB" sz="1100">
                          <a:solidFill>
                            <a:schemeClr val="dk1"/>
                          </a:solidFill>
                          <a:effectLst/>
                          <a:latin typeface="+mn-lt"/>
                          <a:ea typeface="+mn-ea"/>
                          <a:cs typeface="+mn-cs"/>
                        </a:rPr>
                        <m:t>0</m:t>
                      </m:r>
                    </m:sub>
                  </m:sSub>
                  <m:r>
                    <a:rPr lang="en-GB" sz="1100">
                      <a:solidFill>
                        <a:schemeClr val="dk1"/>
                      </a:solidFill>
                      <a:effectLst/>
                      <a:latin typeface="+mn-lt"/>
                      <a:ea typeface="+mn-ea"/>
                      <a:cs typeface="+mn-cs"/>
                    </a:rPr>
                    <m:t>=88.55</m:t>
                  </m:r>
                </m:oMath>
              </a14:m>
              <a:r>
                <a:rPr lang="en-GB" sz="1100">
                  <a:solidFill>
                    <a:schemeClr val="dk1"/>
                  </a:solidFill>
                  <a:effectLst/>
                  <a:latin typeface="+mn-lt"/>
                  <a:ea typeface="+mn-ea"/>
                  <a:cs typeface="+mn-cs"/>
                </a:rPr>
                <a:t> g:</a:t>
              </a:r>
            </a:p>
            <a:p>
              <a14:m>
                <m:oMath xmlns:m="http://schemas.openxmlformats.org/officeDocument/2006/math">
                  <m:sSub>
                    <m:sSubPr>
                      <m:ctrlPr>
                        <a:rPr lang="en-GB" sz="1100" i="1">
                          <a:solidFill>
                            <a:schemeClr val="dk1"/>
                          </a:solidFill>
                          <a:effectLst/>
                          <a:latin typeface="+mn-lt"/>
                          <a:ea typeface="+mn-ea"/>
                          <a:cs typeface="+mn-cs"/>
                        </a:rPr>
                      </m:ctrlPr>
                    </m:sSubPr>
                    <m:e>
                      <m:r>
                        <m:rPr>
                          <m:sty m:val="p"/>
                        </m:rPr>
                        <a:rPr lang="en-GB" sz="1100">
                          <a:solidFill>
                            <a:schemeClr val="dk1"/>
                          </a:solidFill>
                          <a:effectLst/>
                          <a:latin typeface="+mn-lt"/>
                          <a:ea typeface="+mn-ea"/>
                          <a:cs typeface="+mn-cs"/>
                        </a:rPr>
                        <m:t>m</m:t>
                      </m:r>
                    </m:e>
                    <m:sub>
                      <m:r>
                        <a:rPr lang="en-GB" sz="1100">
                          <a:solidFill>
                            <a:schemeClr val="dk1"/>
                          </a:solidFill>
                          <a:effectLst/>
                          <a:latin typeface="+mn-lt"/>
                          <a:ea typeface="+mn-ea"/>
                          <a:cs typeface="+mn-cs"/>
                        </a:rPr>
                        <m:t>1</m:t>
                      </m:r>
                    </m:sub>
                  </m:sSub>
                  <m:r>
                    <a:rPr lang="en-GB" sz="1100">
                      <a:solidFill>
                        <a:schemeClr val="dk1"/>
                      </a:solidFill>
                      <a:effectLst/>
                      <a:latin typeface="+mn-lt"/>
                      <a:ea typeface="+mn-ea"/>
                      <a:cs typeface="+mn-cs"/>
                    </a:rPr>
                    <m:t>=0.64×88.55≈56.7</m:t>
                  </m:r>
                </m:oMath>
              </a14:m>
              <a:r>
                <a:rPr lang="en-GB" sz="1100">
                  <a:solidFill>
                    <a:schemeClr val="dk1"/>
                  </a:solidFill>
                  <a:effectLst/>
                  <a:latin typeface="+mn-lt"/>
                  <a:ea typeface="+mn-ea"/>
                  <a:cs typeface="+mn-cs"/>
                </a:rPr>
                <a:t> g</a:t>
              </a:r>
            </a:p>
            <a:p>
              <a:r>
                <a:rPr lang="en-GB" sz="1100">
                  <a:solidFill>
                    <a:schemeClr val="dk1"/>
                  </a:solidFill>
                  <a:effectLst/>
                  <a:latin typeface="+mn-lt"/>
                  <a:ea typeface="+mn-ea"/>
                  <a:cs typeface="+mn-cs"/>
                </a:rPr>
                <a:t>Justification of Material and Design Changes</a:t>
              </a:r>
            </a:p>
            <a:p>
              <a:r>
                <a:rPr lang="en-GB" sz="1100">
                  <a:solidFill>
                    <a:schemeClr val="dk1"/>
                  </a:solidFill>
                  <a:effectLst/>
                  <a:latin typeface="+mn-lt"/>
                  <a:ea typeface="+mn-ea"/>
                  <a:cs typeface="+mn-cs"/>
                </a:rPr>
                <a:t>Achieving this reduction is actually feasible and realistic, using common high-performance components:</a:t>
              </a:r>
            </a:p>
            <a:p>
              <a:r>
                <a:rPr lang="en-GB" sz="1100">
                  <a:solidFill>
                    <a:schemeClr val="dk1"/>
                  </a:solidFill>
                  <a:effectLst/>
                  <a:latin typeface="+mn-lt"/>
                  <a:ea typeface="+mn-ea"/>
                  <a:cs typeface="+mn-cs"/>
                </a:rPr>
                <a:t>Titanium valves</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Titanium has ~40% lower density than steel. Replacing the 32 g steel valve with a Ti equivalent can reduce mass to ~18–20 g.</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Hollow stems further reduce reciprocating mass and improve fatigue performance.</a:t>
              </a:r>
            </a:p>
            <a:p>
              <a:r>
                <a:rPr lang="en-GB" sz="1100">
                  <a:solidFill>
                    <a:schemeClr val="dk1"/>
                  </a:solidFill>
                  <a:effectLst/>
                  <a:latin typeface="+mn-lt"/>
                  <a:ea typeface="+mn-ea"/>
                  <a:cs typeface="+mn-cs"/>
                </a:rPr>
                <a:t>Titanium retainers</a:t>
              </a:r>
            </a:p>
            <a:p>
              <a:r>
                <a:rPr lang="en-GB" sz="1100">
                  <a:solidFill>
                    <a:schemeClr val="dk1"/>
                  </a:solidFill>
                  <a:effectLst/>
                  <a:latin typeface="+mn-lt"/>
                  <a:ea typeface="+mn-ea"/>
                  <a:cs typeface="+mn-cs"/>
                </a:rPr>
                <a:t>Switching from Steel retainers (12g) to titanium retainers (6-8g) could potentially reduce total retainer mass by 40-50%.</a:t>
              </a:r>
            </a:p>
            <a:p>
              <a:r>
                <a:rPr lang="en-GB" sz="1100">
                  <a:solidFill>
                    <a:schemeClr val="dk1"/>
                  </a:solidFill>
                  <a:effectLst/>
                  <a:latin typeface="+mn-lt"/>
                  <a:ea typeface="+mn-ea"/>
                  <a:cs typeface="+mn-cs"/>
                </a:rPr>
                <a:t>Optimised bucket/follower</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Lighter buckets or small-diameter DLC-coated followers could reduce the 33 g bucket mass by 20–30%.</a:t>
              </a:r>
            </a:p>
            <a:p>
              <a:r>
                <a:rPr lang="en-GB" sz="1100">
                  <a:solidFill>
                    <a:schemeClr val="dk1"/>
                  </a:solidFill>
                  <a:effectLst/>
                  <a:latin typeface="+mn-lt"/>
                  <a:ea typeface="+mn-ea"/>
                  <a:cs typeface="+mn-cs"/>
                </a:rPr>
                <a:t>These modifications can realistically reduce the effective mass to approximately the 56.7 g target and deliver the required 25% increase in float RPM.</a:t>
              </a:r>
            </a:p>
          </xdr:txBody>
        </xdr:sp>
      </mc:Choice>
      <mc:Fallback>
        <xdr:sp macro="" textlink="">
          <xdr:nvSpPr>
            <xdr:cNvPr id="3" name="TextBox 2">
              <a:extLst>
                <a:ext uri="{FF2B5EF4-FFF2-40B4-BE49-F238E27FC236}">
                  <a16:creationId xmlns:a16="http://schemas.microsoft.com/office/drawing/2014/main" id="{83233C3F-821A-CEBD-C78D-E2C3DE51FBB0}"/>
                </a:ext>
              </a:extLst>
            </xdr:cNvPr>
            <xdr:cNvSpPr txBox="1"/>
          </xdr:nvSpPr>
          <xdr:spPr>
            <a:xfrm>
              <a:off x="603249" y="3460750"/>
              <a:ext cx="11961814" cy="5810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part 1 Cylinder Head And Valve Train Analysis</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Question 4. </a:t>
              </a:r>
            </a:p>
            <a:p>
              <a:r>
                <a:rPr lang="en-GB" sz="1100">
                  <a:solidFill>
                    <a:schemeClr val="dk1"/>
                  </a:solidFill>
                  <a:effectLst/>
                  <a:latin typeface="+mn-lt"/>
                  <a:ea typeface="+mn-ea"/>
                  <a:cs typeface="+mn-cs"/>
                </a:rPr>
                <a:t>Dynamic System Assessment</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To estimate when valve float begins, the valvetrain was modelled as a simple mass spring system with one degree of freedom. The moving mass was found using the measured weights of the parts in one valve assembly. These were the valve (32 g), retainer (12 g), bucket/follower (33 g), and valve spring (35 g). Since not all of the spring moves with the valve, I assumed that only one-third of the spring mass contributes to the moving mass.</a:t>
              </a:r>
            </a:p>
            <a:p>
              <a:r>
                <a:rPr lang="en-GB" sz="1100">
                  <a:solidFill>
                    <a:schemeClr val="dk1"/>
                  </a:solidFill>
                  <a:effectLst/>
                  <a:latin typeface="+mn-lt"/>
                  <a:ea typeface="+mn-ea"/>
                  <a:cs typeface="+mn-cs"/>
                </a:rPr>
                <a:t>The theoretical valve float speed for this valvetrain is approximately 13,000 rpm.</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real operation, float is likely to occur somewhat earlier, likely due to some damping, friction, and dynamic losses.</a:t>
              </a:r>
            </a:p>
            <a:p>
              <a:r>
                <a:rPr lang="en-GB" sz="1100">
                  <a:solidFill>
                    <a:schemeClr val="dk1"/>
                  </a:solidFill>
                  <a:effectLst/>
                  <a:latin typeface="+mn-lt"/>
                  <a:ea typeface="+mn-ea"/>
                  <a:cs typeface="+mn-cs"/>
                </a:rPr>
                <a:t>4. Valve Piston Interference Assessment</a:t>
              </a:r>
            </a:p>
            <a:p>
              <a:r>
                <a:rPr lang="en-GB" sz="1100">
                  <a:solidFill>
                    <a:schemeClr val="dk1"/>
                  </a:solidFill>
                  <a:effectLst/>
                  <a:latin typeface="+mn-lt"/>
                  <a:ea typeface="+mn-ea"/>
                  <a:cs typeface="+mn-cs"/>
                </a:rPr>
                <a:t>To evaluate the risk of mechanical interference between the piston and valves, the piston position curve (0–720° of crank angle) was plotted alongside the inlet and exhaust valve lift profiles. All lift measurements were recorded at 1° crank angle increments. This maintains the correct valve timing events IVO, IVC, EVO, EVC.</a:t>
              </a:r>
            </a:p>
            <a:p>
              <a:r>
                <a:rPr lang="en-GB" sz="1100">
                  <a:solidFill>
                    <a:schemeClr val="dk1"/>
                  </a:solidFill>
                  <a:effectLst/>
                  <a:latin typeface="+mn-lt"/>
                  <a:ea typeface="+mn-ea"/>
                  <a:cs typeface="+mn-cs"/>
                </a:rPr>
                <a:t>When overlayed on the same graph, it provides a clear visual depiction of the interaction between valve motion and piston motion throughout the full cycle. Paying attention to the overlap region near top dead centre where the piston has its minimum clearance from the cylinder head, and both valves are partially open.</a:t>
              </a:r>
            </a:p>
            <a:p>
              <a:r>
                <a:rPr lang="en-GB" sz="1100">
                  <a:solidFill>
                    <a:schemeClr val="dk1"/>
                  </a:solidFill>
                  <a:effectLst/>
                  <a:latin typeface="+mn-lt"/>
                  <a:ea typeface="+mn-ea"/>
                  <a:cs typeface="+mn-cs"/>
                </a:rPr>
                <a:t>From this combined plot, the points of minimum separation can be identified. This provides an effective illustration of where interference risks may occur and highlights whether valve timing changes, such as more aggressive overlap, would reduce clearances further.</a:t>
              </a:r>
            </a:p>
            <a:p>
              <a:r>
                <a:rPr lang="en-GB" sz="1100">
                  <a:solidFill>
                    <a:schemeClr val="dk1"/>
                  </a:solidFill>
                  <a:effectLst/>
                  <a:latin typeface="+mn-lt"/>
                  <a:ea typeface="+mn-ea"/>
                  <a:cs typeface="+mn-cs"/>
                </a:rPr>
                <a:t>4. Effect of Valvetrain Mass Reduction on Float RPM</a:t>
              </a:r>
            </a:p>
            <a:p>
              <a:r>
                <a:rPr lang="en-GB" sz="1100">
                  <a:solidFill>
                    <a:schemeClr val="dk1"/>
                  </a:solidFill>
                  <a:effectLst/>
                  <a:latin typeface="+mn-lt"/>
                  <a:ea typeface="+mn-ea"/>
                  <a:cs typeface="+mn-cs"/>
                </a:rPr>
                <a:t>The natural frequency of the valvetrain depends on the ratio of spring stiffness to effective mass. With spring stiffness unchanged, increasing float RPM requires a reduction in effective moving mass. To increase the mechanical rev limit by 25%. The effective valvetrain mass must be reduced to roughly 64% of its current value, representing a 36% reduction.</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Given the measured effective mass </a:t>
              </a:r>
              <a:r>
                <a:rPr lang="en-GB" sz="1100" i="0">
                  <a:solidFill>
                    <a:schemeClr val="dk1"/>
                  </a:solidFill>
                  <a:effectLst/>
                  <a:latin typeface="+mn-lt"/>
                  <a:ea typeface="+mn-ea"/>
                  <a:cs typeface="+mn-cs"/>
                </a:rPr>
                <a:t>m_0=88.55</a:t>
              </a:r>
              <a:r>
                <a:rPr lang="en-GB" sz="1100">
                  <a:solidFill>
                    <a:schemeClr val="dk1"/>
                  </a:solidFill>
                  <a:effectLst/>
                  <a:latin typeface="+mn-lt"/>
                  <a:ea typeface="+mn-ea"/>
                  <a:cs typeface="+mn-cs"/>
                </a:rPr>
                <a:t> g:</a:t>
              </a:r>
            </a:p>
            <a:p>
              <a:r>
                <a:rPr lang="en-GB" sz="1100" i="0">
                  <a:solidFill>
                    <a:schemeClr val="dk1"/>
                  </a:solidFill>
                  <a:effectLst/>
                  <a:latin typeface="+mn-lt"/>
                  <a:ea typeface="+mn-ea"/>
                  <a:cs typeface="+mn-cs"/>
                </a:rPr>
                <a:t>m_1=0.64×88.55≈56.7</a:t>
              </a:r>
              <a:r>
                <a:rPr lang="en-GB" sz="1100">
                  <a:solidFill>
                    <a:schemeClr val="dk1"/>
                  </a:solidFill>
                  <a:effectLst/>
                  <a:latin typeface="+mn-lt"/>
                  <a:ea typeface="+mn-ea"/>
                  <a:cs typeface="+mn-cs"/>
                </a:rPr>
                <a:t> g</a:t>
              </a:r>
            </a:p>
            <a:p>
              <a:r>
                <a:rPr lang="en-GB" sz="1100">
                  <a:solidFill>
                    <a:schemeClr val="dk1"/>
                  </a:solidFill>
                  <a:effectLst/>
                  <a:latin typeface="+mn-lt"/>
                  <a:ea typeface="+mn-ea"/>
                  <a:cs typeface="+mn-cs"/>
                </a:rPr>
                <a:t>Justification of Material and Design Changes</a:t>
              </a:r>
            </a:p>
            <a:p>
              <a:r>
                <a:rPr lang="en-GB" sz="1100">
                  <a:solidFill>
                    <a:schemeClr val="dk1"/>
                  </a:solidFill>
                  <a:effectLst/>
                  <a:latin typeface="+mn-lt"/>
                  <a:ea typeface="+mn-ea"/>
                  <a:cs typeface="+mn-cs"/>
                </a:rPr>
                <a:t>Achieving this reduction is actually feasible and realistic, using common high-performance components:</a:t>
              </a:r>
            </a:p>
            <a:p>
              <a:r>
                <a:rPr lang="en-GB" sz="1100">
                  <a:solidFill>
                    <a:schemeClr val="dk1"/>
                  </a:solidFill>
                  <a:effectLst/>
                  <a:latin typeface="+mn-lt"/>
                  <a:ea typeface="+mn-ea"/>
                  <a:cs typeface="+mn-cs"/>
                </a:rPr>
                <a:t>Titanium valves</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Titanium has ~40% lower density than steel. Replacing the 32 g steel valve with a Ti equivalent can reduce mass to ~18–20 g.</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Hollow stems further reduce reciprocating mass and improve fatigue performance.</a:t>
              </a:r>
            </a:p>
            <a:p>
              <a:r>
                <a:rPr lang="en-GB" sz="1100">
                  <a:solidFill>
                    <a:schemeClr val="dk1"/>
                  </a:solidFill>
                  <a:effectLst/>
                  <a:latin typeface="+mn-lt"/>
                  <a:ea typeface="+mn-ea"/>
                  <a:cs typeface="+mn-cs"/>
                </a:rPr>
                <a:t>Titanium retainers</a:t>
              </a:r>
            </a:p>
            <a:p>
              <a:r>
                <a:rPr lang="en-GB" sz="1100">
                  <a:solidFill>
                    <a:schemeClr val="dk1"/>
                  </a:solidFill>
                  <a:effectLst/>
                  <a:latin typeface="+mn-lt"/>
                  <a:ea typeface="+mn-ea"/>
                  <a:cs typeface="+mn-cs"/>
                </a:rPr>
                <a:t>Switching from Steel retainers (12g) to titanium retainers (6-8g) could potentially reduce total retainer mass by 40-50%.</a:t>
              </a:r>
            </a:p>
            <a:p>
              <a:r>
                <a:rPr lang="en-GB" sz="1100">
                  <a:solidFill>
                    <a:schemeClr val="dk1"/>
                  </a:solidFill>
                  <a:effectLst/>
                  <a:latin typeface="+mn-lt"/>
                  <a:ea typeface="+mn-ea"/>
                  <a:cs typeface="+mn-cs"/>
                </a:rPr>
                <a:t>Optimised bucket/follower</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Lighter buckets or small-diameter DLC-coated followers could reduce the 33 g bucket mass by 20–30%.</a:t>
              </a:r>
            </a:p>
            <a:p>
              <a:r>
                <a:rPr lang="en-GB" sz="1100">
                  <a:solidFill>
                    <a:schemeClr val="dk1"/>
                  </a:solidFill>
                  <a:effectLst/>
                  <a:latin typeface="+mn-lt"/>
                  <a:ea typeface="+mn-ea"/>
                  <a:cs typeface="+mn-cs"/>
                </a:rPr>
                <a:t>These modifications can realistically reduce the effective mass to approximately the 56.7 g target and deliver the required 25% increase in float RPM.</a:t>
              </a:r>
            </a:p>
          </xdr:txBody>
        </xdr:sp>
      </mc:Fallback>
    </mc:AlternateContent>
    <xdr:clientData/>
  </xdr:twoCellAnchor>
  <xdr:twoCellAnchor>
    <xdr:from>
      <xdr:col>1</xdr:col>
      <xdr:colOff>4249</xdr:colOff>
      <xdr:row>56</xdr:row>
      <xdr:rowOff>16116</xdr:rowOff>
    </xdr:from>
    <xdr:to>
      <xdr:col>5</xdr:col>
      <xdr:colOff>538788</xdr:colOff>
      <xdr:row>61</xdr:row>
      <xdr:rowOff>115456</xdr:rowOff>
    </xdr:to>
    <xdr:sp macro="" textlink="">
      <xdr:nvSpPr>
        <xdr:cNvPr id="4" name="TextBox 3">
          <a:extLst>
            <a:ext uri="{FF2B5EF4-FFF2-40B4-BE49-F238E27FC236}">
              <a16:creationId xmlns:a16="http://schemas.microsoft.com/office/drawing/2014/main" id="{245FE466-E0D7-1C4A-4B47-BF3410325C73}"/>
            </a:ext>
          </a:extLst>
        </xdr:cNvPr>
        <xdr:cNvSpPr txBox="1"/>
      </xdr:nvSpPr>
      <xdr:spPr>
        <a:xfrm>
          <a:off x="613592" y="10432682"/>
          <a:ext cx="2971913" cy="10293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part 2 Flow Analysis</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¼ valve diameter (35 mm) = 8.75 mm → Test 5.</a:t>
          </a:r>
        </a:p>
        <a:p>
          <a:r>
            <a:rPr lang="en-GB" sz="1100">
              <a:solidFill>
                <a:schemeClr val="dk1"/>
              </a:solidFill>
              <a:effectLst/>
              <a:latin typeface="+mn-lt"/>
              <a:ea typeface="+mn-ea"/>
              <a:cs typeface="+mn-cs"/>
            </a:rPr>
            <a:t>¼ valve diameter (30 mm) = 7.5 mm → Test 5.</a:t>
          </a:r>
        </a:p>
        <a:p>
          <a:endParaRPr lang="en-GB" sz="1100"/>
        </a:p>
      </xdr:txBody>
    </xdr:sp>
    <xdr:clientData/>
  </xdr:twoCellAnchor>
  <xdr:twoCellAnchor>
    <xdr:from>
      <xdr:col>1</xdr:col>
      <xdr:colOff>10584</xdr:colOff>
      <xdr:row>63</xdr:row>
      <xdr:rowOff>21167</xdr:rowOff>
    </xdr:from>
    <xdr:to>
      <xdr:col>5</xdr:col>
      <xdr:colOff>539750</xdr:colOff>
      <xdr:row>66</xdr:row>
      <xdr:rowOff>52917</xdr:rowOff>
    </xdr:to>
    <xdr:sp macro="" textlink="">
      <xdr:nvSpPr>
        <xdr:cNvPr id="5" name="TextBox 4">
          <a:extLst>
            <a:ext uri="{FF2B5EF4-FFF2-40B4-BE49-F238E27FC236}">
              <a16:creationId xmlns:a16="http://schemas.microsoft.com/office/drawing/2014/main" id="{4AD55B89-30EB-6B24-7036-2F27EE11ADB5}"/>
            </a:ext>
          </a:extLst>
        </xdr:cNvPr>
        <xdr:cNvSpPr txBox="1"/>
      </xdr:nvSpPr>
      <xdr:spPr>
        <a:xfrm>
          <a:off x="624417" y="11355917"/>
          <a:ext cx="2984500"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Max possible valve opening, intake = test 5</a:t>
          </a:r>
        </a:p>
        <a:p>
          <a:r>
            <a:rPr lang="en-GB" sz="1100">
              <a:solidFill>
                <a:schemeClr val="dk1"/>
              </a:solidFill>
              <a:effectLst/>
              <a:latin typeface="+mn-lt"/>
              <a:ea typeface="+mn-ea"/>
              <a:cs typeface="+mn-cs"/>
            </a:rPr>
            <a:t>Max possible valve opening, exhaust = test 5</a:t>
          </a:r>
        </a:p>
        <a:p>
          <a:r>
            <a:rPr lang="en-GB" sz="1100">
              <a:solidFill>
                <a:schemeClr val="dk1"/>
              </a:solidFill>
              <a:effectLst/>
              <a:latin typeface="+mn-lt"/>
              <a:ea typeface="+mn-ea"/>
              <a:cs typeface="+mn-cs"/>
            </a:rPr>
            <a:t> </a:t>
          </a:r>
        </a:p>
      </xdr:txBody>
    </xdr:sp>
    <xdr:clientData/>
  </xdr:twoCellAnchor>
  <xdr:twoCellAnchor>
    <xdr:from>
      <xdr:col>1</xdr:col>
      <xdr:colOff>0</xdr:colOff>
      <xdr:row>68</xdr:row>
      <xdr:rowOff>0</xdr:rowOff>
    </xdr:from>
    <xdr:to>
      <xdr:col>13</xdr:col>
      <xdr:colOff>571499</xdr:colOff>
      <xdr:row>79</xdr:row>
      <xdr:rowOff>21167</xdr:rowOff>
    </xdr:to>
    <mc:AlternateContent xmlns:mc="http://schemas.openxmlformats.org/markup-compatibility/2006">
      <mc:Choice xmlns:a14="http://schemas.microsoft.com/office/drawing/2010/main" Requires="a14">
        <xdr:sp macro="" textlink="">
          <xdr:nvSpPr>
            <xdr:cNvPr id="6" name="TextBox 5">
              <a:extLst>
                <a:ext uri="{FF2B5EF4-FFF2-40B4-BE49-F238E27FC236}">
                  <a16:creationId xmlns:a16="http://schemas.microsoft.com/office/drawing/2014/main" id="{8120E0CF-ECCF-C56C-ED6A-FF1CEC5185F2}"/>
                </a:ext>
              </a:extLst>
            </xdr:cNvPr>
            <xdr:cNvSpPr txBox="1"/>
          </xdr:nvSpPr>
          <xdr:spPr>
            <a:xfrm>
              <a:off x="613833" y="12954000"/>
              <a:ext cx="7937499" cy="21166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Question 2 Data</a:t>
              </a:r>
              <a:r>
                <a:rPr lang="en-GB" sz="1100" baseline="0"/>
                <a:t> Analysis and Graphs</a:t>
              </a:r>
              <a:endParaRPr lang="en-GB" sz="1100"/>
            </a:p>
            <a:p>
              <a:endParaRPr lang="en-GB" sz="1100"/>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 plotted flow coefficient curves for both the intake and exhaust valves show a rapid increase at low valve lifts, followed by a clear plateau as lift approaches approximately one-quarter of the valve diameter. For the intake valve, </a:t>
              </a:r>
              <a14:m>
                <m:oMath xmlns:m="http://schemas.openxmlformats.org/officeDocument/2006/math">
                  <m:sSub>
                    <m:sSubPr>
                      <m:ctrlPr>
                        <a:rPr lang="en-GB" sz="1100" i="1">
                          <a:solidFill>
                            <a:schemeClr val="dk1"/>
                          </a:solidFill>
                          <a:effectLst/>
                          <a:latin typeface="+mn-lt"/>
                          <a:ea typeface="+mn-ea"/>
                          <a:cs typeface="+mn-cs"/>
                        </a:rPr>
                      </m:ctrlPr>
                    </m:sSubPr>
                    <m:e>
                      <m:r>
                        <m:rPr>
                          <m:sty m:val="p"/>
                        </m:rPr>
                        <a:rPr lang="en-GB" sz="1100">
                          <a:solidFill>
                            <a:schemeClr val="dk1"/>
                          </a:solidFill>
                          <a:effectLst/>
                          <a:latin typeface="+mn-lt"/>
                          <a:ea typeface="+mn-ea"/>
                          <a:cs typeface="+mn-cs"/>
                        </a:rPr>
                        <m:t>C</m:t>
                      </m:r>
                    </m:e>
                    <m:sub>
                      <m:r>
                        <m:rPr>
                          <m:sty m:val="p"/>
                        </m:rPr>
                        <a:rPr lang="en-GB" sz="1100">
                          <a:solidFill>
                            <a:schemeClr val="dk1"/>
                          </a:solidFill>
                          <a:effectLst/>
                          <a:latin typeface="+mn-lt"/>
                          <a:ea typeface="+mn-ea"/>
                          <a:cs typeface="+mn-cs"/>
                        </a:rPr>
                        <m:t>f</m:t>
                      </m:r>
                    </m:sub>
                  </m:sSub>
                </m:oMath>
              </a14:m>
              <a:r>
                <a:rPr lang="en-GB" sz="1100">
                  <a:solidFill>
                    <a:schemeClr val="dk1"/>
                  </a:solidFill>
                  <a:effectLst/>
                  <a:latin typeface="+mn-lt"/>
                  <a:ea typeface="+mn-ea"/>
                  <a:cs typeface="+mn-cs"/>
                </a:rPr>
                <a:t>rises steadily to around 0.57 at 8.75 mm before levelling off near 0.61–0.62. The exhaust valve exhibits similar behaviour, with </a:t>
              </a:r>
              <a14:m>
                <m:oMath xmlns:m="http://schemas.openxmlformats.org/officeDocument/2006/math">
                  <m:sSub>
                    <m:sSubPr>
                      <m:ctrlPr>
                        <a:rPr lang="en-GB" sz="1100" i="1">
                          <a:solidFill>
                            <a:schemeClr val="dk1"/>
                          </a:solidFill>
                          <a:effectLst/>
                          <a:latin typeface="+mn-lt"/>
                          <a:ea typeface="+mn-ea"/>
                          <a:cs typeface="+mn-cs"/>
                        </a:rPr>
                      </m:ctrlPr>
                    </m:sSubPr>
                    <m:e>
                      <m:r>
                        <m:rPr>
                          <m:sty m:val="p"/>
                        </m:rPr>
                        <a:rPr lang="en-GB" sz="1100">
                          <a:solidFill>
                            <a:schemeClr val="dk1"/>
                          </a:solidFill>
                          <a:effectLst/>
                          <a:latin typeface="+mn-lt"/>
                          <a:ea typeface="+mn-ea"/>
                          <a:cs typeface="+mn-cs"/>
                        </a:rPr>
                        <m:t>C</m:t>
                      </m:r>
                    </m:e>
                    <m:sub>
                      <m:r>
                        <m:rPr>
                          <m:sty m:val="p"/>
                        </m:rPr>
                        <a:rPr lang="en-GB" sz="1100">
                          <a:solidFill>
                            <a:schemeClr val="dk1"/>
                          </a:solidFill>
                          <a:effectLst/>
                          <a:latin typeface="+mn-lt"/>
                          <a:ea typeface="+mn-ea"/>
                          <a:cs typeface="+mn-cs"/>
                        </a:rPr>
                        <m:t>f</m:t>
                      </m:r>
                    </m:sub>
                  </m:sSub>
                </m:oMath>
              </a14:m>
              <a:r>
                <a:rPr lang="en-GB" sz="1100">
                  <a:solidFill>
                    <a:schemeClr val="dk1"/>
                  </a:solidFill>
                  <a:effectLst/>
                  <a:latin typeface="+mn-lt"/>
                  <a:ea typeface="+mn-ea"/>
                  <a:cs typeface="+mn-cs"/>
                </a:rPr>
                <a:t>reaching approximately 0.50 at 7.5 mm lift and showing minimal improvement thereafter. This plateau indicates that once the valve curtain area becomes sufficiently large, it is no longer the primary restriction. Instead, the port geometry, short-side turn, and general duct efficiency dominate the flow limit. As a result, increasing valve lift beyond this region produces diminishing returns in mass flow. This behaviour is significant for camshaft design because excessive lift provides little performance gain while increasing valvetrain stress, friction, and required spring force. Identifying this saturation point helps engineers optimise valve lift to balance flow potential with mechanical reliability and component longevity.</a:t>
              </a:r>
            </a:p>
          </xdr:txBody>
        </xdr:sp>
      </mc:Choice>
      <mc:Fallback>
        <xdr:sp macro="" textlink="">
          <xdr:nvSpPr>
            <xdr:cNvPr id="6" name="TextBox 5">
              <a:extLst>
                <a:ext uri="{FF2B5EF4-FFF2-40B4-BE49-F238E27FC236}">
                  <a16:creationId xmlns:a16="http://schemas.microsoft.com/office/drawing/2014/main" id="{8120E0CF-ECCF-C56C-ED6A-FF1CEC5185F2}"/>
                </a:ext>
              </a:extLst>
            </xdr:cNvPr>
            <xdr:cNvSpPr txBox="1"/>
          </xdr:nvSpPr>
          <xdr:spPr>
            <a:xfrm>
              <a:off x="613833" y="12954000"/>
              <a:ext cx="7937499" cy="21166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Question 2 Data</a:t>
              </a:r>
              <a:r>
                <a:rPr lang="en-GB" sz="1100" baseline="0"/>
                <a:t> Analysis and Graphs</a:t>
              </a:r>
              <a:endParaRPr lang="en-GB" sz="1100"/>
            </a:p>
            <a:p>
              <a:endParaRPr lang="en-GB" sz="1100"/>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 plotted flow coefficient curves for both the intake and exhaust valves show a rapid increase at low valve lifts, followed by a clear plateau as lift approaches approximately one-quarter of the valve diameter. For the intake valve, </a:t>
              </a:r>
              <a:r>
                <a:rPr lang="en-GB" sz="1100" i="0">
                  <a:solidFill>
                    <a:schemeClr val="dk1"/>
                  </a:solidFill>
                  <a:effectLst/>
                  <a:latin typeface="+mn-lt"/>
                  <a:ea typeface="+mn-ea"/>
                  <a:cs typeface="+mn-cs"/>
                </a:rPr>
                <a:t>C_f</a:t>
              </a:r>
              <a:r>
                <a:rPr lang="en-GB" sz="1100">
                  <a:solidFill>
                    <a:schemeClr val="dk1"/>
                  </a:solidFill>
                  <a:effectLst/>
                  <a:latin typeface="+mn-lt"/>
                  <a:ea typeface="+mn-ea"/>
                  <a:cs typeface="+mn-cs"/>
                </a:rPr>
                <a:t>rises steadily to around 0.57 at 8.75 mm before levelling off near 0.61–0.62. The exhaust valve exhibits similar behaviour, with </a:t>
              </a:r>
              <a:r>
                <a:rPr lang="en-GB" sz="1100" i="0">
                  <a:solidFill>
                    <a:schemeClr val="dk1"/>
                  </a:solidFill>
                  <a:effectLst/>
                  <a:latin typeface="+mn-lt"/>
                  <a:ea typeface="+mn-ea"/>
                  <a:cs typeface="+mn-cs"/>
                </a:rPr>
                <a:t>C_f</a:t>
              </a:r>
              <a:r>
                <a:rPr lang="en-GB" sz="1100">
                  <a:solidFill>
                    <a:schemeClr val="dk1"/>
                  </a:solidFill>
                  <a:effectLst/>
                  <a:latin typeface="+mn-lt"/>
                  <a:ea typeface="+mn-ea"/>
                  <a:cs typeface="+mn-cs"/>
                </a:rPr>
                <a:t>reaching approximately 0.50 at 7.5 mm lift and showing minimal improvement thereafter. This plateau indicates that once the valve curtain area becomes sufficiently large, it is no longer the primary restriction. Instead, the port geometry, short-side turn, and general duct efficiency dominate the flow limit. As a result, increasing valve lift beyond this region produces diminishing returns in mass flow. This behaviour is significant for camshaft design because excessive lift provides little performance gain while increasing valvetrain stress, friction, and required spring force. Identifying this saturation point helps engineers optimise valve lift to balance flow potential with mechanical reliability and component longevity.</a:t>
              </a:r>
            </a:p>
          </xdr:txBody>
        </xdr:sp>
      </mc:Fallback>
    </mc:AlternateContent>
    <xdr:clientData/>
  </xdr:twoCellAnchor>
  <xdr:twoCellAnchor>
    <xdr:from>
      <xdr:col>1</xdr:col>
      <xdr:colOff>31751</xdr:colOff>
      <xdr:row>80</xdr:row>
      <xdr:rowOff>105834</xdr:rowOff>
    </xdr:from>
    <xdr:to>
      <xdr:col>13</xdr:col>
      <xdr:colOff>571501</xdr:colOff>
      <xdr:row>91</xdr:row>
      <xdr:rowOff>119062</xdr:rowOff>
    </xdr:to>
    <xdr:sp macro="" textlink="">
      <xdr:nvSpPr>
        <xdr:cNvPr id="7" name="TextBox 6">
          <a:extLst>
            <a:ext uri="{FF2B5EF4-FFF2-40B4-BE49-F238E27FC236}">
              <a16:creationId xmlns:a16="http://schemas.microsoft.com/office/drawing/2014/main" id="{9C607C38-03EC-989D-19E8-BC1869DC083F}"/>
            </a:ext>
          </a:extLst>
        </xdr:cNvPr>
        <xdr:cNvSpPr txBox="1"/>
      </xdr:nvSpPr>
      <xdr:spPr>
        <a:xfrm>
          <a:off x="642939" y="14710834"/>
          <a:ext cx="7874000" cy="202141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Question 4 </a:t>
          </a:r>
        </a:p>
        <a:p>
          <a:endParaRPr lang="en-GB" sz="1100"/>
        </a:p>
        <a:p>
          <a:r>
            <a:rPr lang="en-GB" sz="1100"/>
            <a:t>The theoretical peak</a:t>
          </a:r>
          <a:r>
            <a:rPr lang="en-GB" sz="1100" baseline="0"/>
            <a:t> </a:t>
          </a:r>
          <a:r>
            <a:rPr lang="en-GB" sz="1100"/>
            <a:t>power speed predicted by the steady-flow method is</a:t>
          </a:r>
          <a:r>
            <a:rPr lang="en-GB" sz="1100" baseline="0"/>
            <a:t> </a:t>
          </a:r>
          <a:r>
            <a:rPr lang="en-GB" sz="1100"/>
            <a:t>≈33,000 rpm </a:t>
          </a:r>
        </a:p>
        <a:p>
          <a:r>
            <a:rPr lang="en-GB" sz="1100"/>
            <a:t>However, the actual peak</a:t>
          </a:r>
          <a:r>
            <a:rPr lang="en-GB" sz="1100" baseline="0"/>
            <a:t> power and </a:t>
          </a:r>
          <a:r>
            <a:rPr lang="en-GB" sz="1100"/>
            <a:t>mechanical limit of the 2.0L Duratec used in this study is 9000 RPM</a:t>
          </a:r>
          <a:br>
            <a:rPr lang="en-GB" sz="1100"/>
          </a:br>
          <a:endParaRPr lang="en-GB" sz="1100"/>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 difference is enormous, the airflow based estimate is more than 3.5× higher than the engines real achievable RPM. This clearly shows that the cylinder head is not the limiting factor for peak power in this engine. Instead, real-world constraints like, the flow capabilities of the popit valve, mechanical integrity and strength of components, (piston rod etc), cam profiles, combustion efficiency, mixture formation, knock limits, and most notably valvetrain dynamics dominate long before the port flow capacity is reached. The flowbench data therefore indicates that the Duratec head has significant spare flow capacity relative to the RPM range the engine can safely operate within.</a:t>
          </a:r>
        </a:p>
      </xdr:txBody>
    </xdr:sp>
    <xdr:clientData/>
  </xdr:twoCellAnchor>
  <xdr:twoCellAnchor>
    <xdr:from>
      <xdr:col>1</xdr:col>
      <xdr:colOff>21166</xdr:colOff>
      <xdr:row>93</xdr:row>
      <xdr:rowOff>105832</xdr:rowOff>
    </xdr:from>
    <xdr:to>
      <xdr:col>13</xdr:col>
      <xdr:colOff>539750</xdr:colOff>
      <xdr:row>101</xdr:row>
      <xdr:rowOff>158749</xdr:rowOff>
    </xdr:to>
    <xdr:sp macro="" textlink="">
      <xdr:nvSpPr>
        <xdr:cNvPr id="8" name="TextBox 7">
          <a:extLst>
            <a:ext uri="{FF2B5EF4-FFF2-40B4-BE49-F238E27FC236}">
              <a16:creationId xmlns:a16="http://schemas.microsoft.com/office/drawing/2014/main" id="{03AE4F1A-8F37-14C2-506A-8883A3029BE4}"/>
            </a:ext>
          </a:extLst>
        </xdr:cNvPr>
        <xdr:cNvSpPr txBox="1"/>
      </xdr:nvSpPr>
      <xdr:spPr>
        <a:xfrm>
          <a:off x="632354" y="17084145"/>
          <a:ext cx="7852834" cy="15134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This simplified method dramatically overestimates the peak power engine speed. The steady flow capacity of the intake ports (251 CFM per cylinder at 28" H₂O) is far higher than the engine will ever experience. Real engines are limited by cam timing, gas flow, fuelling, combustion propagation, friction, knock limits, and mechanical stresses. The analysis also assumes constant volumetric efficiency, ignores manifold losses, assumes perfect flow sharing between the two intake valves, and assumes steady flowbench conditions in contrast to the complex unsteady flow found in real world scenarios. As a result, the method is useful for comparing heads but not for predicting true peak power rpm. The large mismatch indicates the Duratec cylinder head is not flow limited within its operational range. Instead, peak power is likely determined by timing and air flow past the popit valves. And not merely by static valve flow area.</a:t>
          </a:r>
        </a:p>
      </xdr:txBody>
    </xdr:sp>
    <xdr:clientData/>
  </xdr:twoCellAnchor>
  <xdr:twoCellAnchor>
    <xdr:from>
      <xdr:col>1</xdr:col>
      <xdr:colOff>52917</xdr:colOff>
      <xdr:row>103</xdr:row>
      <xdr:rowOff>10583</xdr:rowOff>
    </xdr:from>
    <xdr:to>
      <xdr:col>17</xdr:col>
      <xdr:colOff>10583</xdr:colOff>
      <xdr:row>118</xdr:row>
      <xdr:rowOff>47626</xdr:rowOff>
    </xdr:to>
    <mc:AlternateContent xmlns:mc="http://schemas.openxmlformats.org/markup-compatibility/2006">
      <mc:Choice xmlns:a14="http://schemas.microsoft.com/office/drawing/2010/main" Requires="a14">
        <xdr:sp macro="" textlink="">
          <xdr:nvSpPr>
            <xdr:cNvPr id="9" name="TextBox 8">
              <a:extLst>
                <a:ext uri="{FF2B5EF4-FFF2-40B4-BE49-F238E27FC236}">
                  <a16:creationId xmlns:a16="http://schemas.microsoft.com/office/drawing/2014/main" id="{54EBA2C1-D862-B4CB-97EA-5D98D90AEEF6}"/>
                </a:ext>
              </a:extLst>
            </xdr:cNvPr>
            <xdr:cNvSpPr txBox="1"/>
          </xdr:nvSpPr>
          <xdr:spPr>
            <a:xfrm>
              <a:off x="664105" y="18814521"/>
              <a:ext cx="9736666" cy="2775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Question 5.</a:t>
              </a:r>
            </a:p>
            <a:p>
              <a:endParaRPr lang="en-GB" sz="1100"/>
            </a:p>
            <a:p>
              <a:r>
                <a:rPr lang="en-GB" sz="1100">
                  <a:solidFill>
                    <a:schemeClr val="dk1"/>
                  </a:solidFill>
                  <a:effectLst/>
                  <a:latin typeface="+mn-lt"/>
                  <a:ea typeface="+mn-ea"/>
                  <a:cs typeface="+mn-cs"/>
                </a:rPr>
                <a:t>The measured intake flow profile shows a rapid increase in flow coefficient at low to mid valve lifts, followed by a clear plateau above one quarter of the valve diameter. This plateau region of </a:t>
              </a:r>
              <a14:m>
                <m:oMath xmlns:m="http://schemas.openxmlformats.org/officeDocument/2006/math">
                  <m:sSub>
                    <m:sSubPr>
                      <m:ctrlPr>
                        <a:rPr lang="en-GB" sz="1100" i="1">
                          <a:solidFill>
                            <a:schemeClr val="dk1"/>
                          </a:solidFill>
                          <a:effectLst/>
                          <a:latin typeface="+mn-lt"/>
                          <a:ea typeface="+mn-ea"/>
                          <a:cs typeface="+mn-cs"/>
                        </a:rPr>
                      </m:ctrlPr>
                    </m:sSubPr>
                    <m:e>
                      <m:r>
                        <m:rPr>
                          <m:sty m:val="p"/>
                        </m:rPr>
                        <a:rPr lang="en-GB" sz="1100">
                          <a:solidFill>
                            <a:schemeClr val="dk1"/>
                          </a:solidFill>
                          <a:effectLst/>
                          <a:latin typeface="+mn-lt"/>
                          <a:ea typeface="+mn-ea"/>
                          <a:cs typeface="+mn-cs"/>
                        </a:rPr>
                        <m:t>C</m:t>
                      </m:r>
                    </m:e>
                    <m:sub>
                      <m:r>
                        <m:rPr>
                          <m:sty m:val="p"/>
                        </m:rPr>
                        <a:rPr lang="en-GB" sz="1100">
                          <a:solidFill>
                            <a:schemeClr val="dk1"/>
                          </a:solidFill>
                          <a:effectLst/>
                          <a:latin typeface="+mn-lt"/>
                          <a:ea typeface="+mn-ea"/>
                          <a:cs typeface="+mn-cs"/>
                        </a:rPr>
                        <m:t>f</m:t>
                      </m:r>
                    </m:sub>
                  </m:sSub>
                  <m:r>
                    <a:rPr lang="en-GB" sz="1100">
                      <a:solidFill>
                        <a:schemeClr val="dk1"/>
                      </a:solidFill>
                      <a:effectLst/>
                      <a:latin typeface="+mn-lt"/>
                      <a:ea typeface="+mn-ea"/>
                      <a:cs typeface="+mn-cs"/>
                    </a:rPr>
                    <m:t>≈0.60</m:t>
                  </m:r>
                </m:oMath>
              </a14:m>
              <a:r>
                <a:rPr lang="en-GB" sz="1100">
                  <a:solidFill>
                    <a:schemeClr val="dk1"/>
                  </a:solidFill>
                  <a:effectLst/>
                  <a:latin typeface="+mn-lt"/>
                  <a:ea typeface="+mn-ea"/>
                  <a:cs typeface="+mn-cs"/>
                </a:rPr>
                <a:t>, indicates that the port is operating efficiently and is not significantly restricted by the valve curtain area at higher valve lifts. This behaviour is like that of a high RPM capable cylinder head, where the port cross-section and the shortside radius allow stable flow even at larger valve lifts. This is consistent with published flowbench studies of similar Ford Duratec/MZR heads, which show strong high lift flow and support high revving applications in motorsport builds. </a:t>
              </a:r>
            </a:p>
            <a:p>
              <a:r>
                <a:rPr lang="en-GB" sz="1100">
                  <a:solidFill>
                    <a:schemeClr val="dk1"/>
                  </a:solidFill>
                  <a:effectLst/>
                  <a:latin typeface="+mn-lt"/>
                  <a:ea typeface="+mn-ea"/>
                  <a:cs typeface="+mn-cs"/>
                </a:rPr>
                <a:t>The addition of some light porting and or velocity trumpets would likely improve the mid range torque and aid flow by increasing air velocity at this range. But would not dramatically change the maximum steady flow measured on the flow bench. Manifolds and trumpets introduce additional frictional losses but also improve torque at typically lower rpms and can enhance volumetric efficiency at these rpms by taking advantage of resonance tuning and pulsing effects of pressure waves and air velocity. And depending on runner length, trumpets may shift torque towards lower or higher RPM, but the maximum flow limit would remain largely unchanged for an engine like this.</a:t>
              </a:r>
            </a:p>
            <a:p>
              <a:r>
                <a:rPr lang="en-GB" sz="1100">
                  <a:solidFill>
                    <a:schemeClr val="dk1"/>
                  </a:solidFill>
                  <a:effectLst/>
                  <a:latin typeface="+mn-lt"/>
                  <a:ea typeface="+mn-ea"/>
                  <a:cs typeface="+mn-cs"/>
                </a:rPr>
                <a:t>Overall, the Duratec head has high RPM potential far exceeding the engine’s current (stock) mechanical limit of 9000 rpm. Real-world performance is therefore not limited by raw port flow capacity but by camshaft timing, duration, lift, combustion efficiency and supporting engine operating systems. Duratec engines can show strong top-end breathing but require upgraded cams, springs, and intake tuning to exploit the available port flow in high-performance builds.</a:t>
              </a:r>
            </a:p>
          </xdr:txBody>
        </xdr:sp>
      </mc:Choice>
      <mc:Fallback>
        <xdr:sp macro="" textlink="">
          <xdr:nvSpPr>
            <xdr:cNvPr id="9" name="TextBox 8">
              <a:extLst>
                <a:ext uri="{FF2B5EF4-FFF2-40B4-BE49-F238E27FC236}">
                  <a16:creationId xmlns:a16="http://schemas.microsoft.com/office/drawing/2014/main" id="{54EBA2C1-D862-B4CB-97EA-5D98D90AEEF6}"/>
                </a:ext>
              </a:extLst>
            </xdr:cNvPr>
            <xdr:cNvSpPr txBox="1"/>
          </xdr:nvSpPr>
          <xdr:spPr>
            <a:xfrm>
              <a:off x="664105" y="18814521"/>
              <a:ext cx="9736666" cy="2775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Question 5.</a:t>
              </a:r>
            </a:p>
            <a:p>
              <a:endParaRPr lang="en-GB" sz="1100"/>
            </a:p>
            <a:p>
              <a:r>
                <a:rPr lang="en-GB" sz="1100">
                  <a:solidFill>
                    <a:schemeClr val="dk1"/>
                  </a:solidFill>
                  <a:effectLst/>
                  <a:latin typeface="+mn-lt"/>
                  <a:ea typeface="+mn-ea"/>
                  <a:cs typeface="+mn-cs"/>
                </a:rPr>
                <a:t>The measured intake flow profile shows a rapid increase in flow coefficient at low to mid valve lifts, followed by a clear plateau above one quarter of the valve diameter. This plateau region of </a:t>
              </a:r>
              <a:r>
                <a:rPr lang="en-GB" sz="1100" i="0">
                  <a:solidFill>
                    <a:schemeClr val="dk1"/>
                  </a:solidFill>
                  <a:effectLst/>
                  <a:latin typeface="+mn-lt"/>
                  <a:ea typeface="+mn-ea"/>
                  <a:cs typeface="+mn-cs"/>
                </a:rPr>
                <a:t>C_f≈0.60</a:t>
              </a:r>
              <a:r>
                <a:rPr lang="en-GB" sz="1100">
                  <a:solidFill>
                    <a:schemeClr val="dk1"/>
                  </a:solidFill>
                  <a:effectLst/>
                  <a:latin typeface="+mn-lt"/>
                  <a:ea typeface="+mn-ea"/>
                  <a:cs typeface="+mn-cs"/>
                </a:rPr>
                <a:t>, indicates that the port is operating efficiently and is not significantly restricted by the valve curtain area at higher valve lifts. This behaviour is like that of a high RPM capable cylinder head, where the port cross-section and the shortside radius allow stable flow even at larger valve lifts. This is consistent with published flowbench studies of similar Ford Duratec/MZR heads, which show strong high lift flow and support high revving applications in motorsport builds. </a:t>
              </a:r>
            </a:p>
            <a:p>
              <a:r>
                <a:rPr lang="en-GB" sz="1100">
                  <a:solidFill>
                    <a:schemeClr val="dk1"/>
                  </a:solidFill>
                  <a:effectLst/>
                  <a:latin typeface="+mn-lt"/>
                  <a:ea typeface="+mn-ea"/>
                  <a:cs typeface="+mn-cs"/>
                </a:rPr>
                <a:t>The addition of some light porting and or velocity trumpets would likely improve the mid range torque and aid flow by increasing air velocity at this range. But would not dramatically change the maximum steady flow measured on the flow bench. Manifolds and trumpets introduce additional frictional losses but also improve torque at typically lower rpms and can enhance volumetric efficiency at these rpms by taking advantage of resonance tuning and pulsing effects of pressure waves and air velocity. And depending on runner length, trumpets may shift torque towards lower or higher RPM, but the maximum flow limit would remain largely unchanged for an engine like this.</a:t>
              </a:r>
            </a:p>
            <a:p>
              <a:r>
                <a:rPr lang="en-GB" sz="1100">
                  <a:solidFill>
                    <a:schemeClr val="dk1"/>
                  </a:solidFill>
                  <a:effectLst/>
                  <a:latin typeface="+mn-lt"/>
                  <a:ea typeface="+mn-ea"/>
                  <a:cs typeface="+mn-cs"/>
                </a:rPr>
                <a:t>Overall, the Duratec head has high RPM potential far exceeding the engine’s current (stock) mechanical limit of 9000 rpm. Real-world performance is therefore not limited by raw port flow capacity but by camshaft timing, duration, lift, combustion efficiency and supporting engine operating systems. Duratec engines can show strong top-end breathing but require upgraded cams, springs, and intake tuning to exploit the available port flow in high-performance builds.</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266699</xdr:colOff>
      <xdr:row>0</xdr:row>
      <xdr:rowOff>146049</xdr:rowOff>
    </xdr:from>
    <xdr:to>
      <xdr:col>13</xdr:col>
      <xdr:colOff>179917</xdr:colOff>
      <xdr:row>25</xdr:row>
      <xdr:rowOff>21166</xdr:rowOff>
    </xdr:to>
    <mc:AlternateContent xmlns:mc="http://schemas.openxmlformats.org/markup-compatibility/2006">
      <mc:Choice xmlns:a14="http://schemas.microsoft.com/office/drawing/2010/main" Requires="a14">
        <xdr:sp macro="" textlink="">
          <xdr:nvSpPr>
            <xdr:cNvPr id="50" name="TextBox 49">
              <a:extLst>
                <a:ext uri="{FF2B5EF4-FFF2-40B4-BE49-F238E27FC236}">
                  <a16:creationId xmlns:a16="http://schemas.microsoft.com/office/drawing/2014/main" id="{CEF52697-6D45-6B52-5AFC-676132688CEC}"/>
                </a:ext>
              </a:extLst>
            </xdr:cNvPr>
            <xdr:cNvSpPr txBox="1"/>
          </xdr:nvSpPr>
          <xdr:spPr>
            <a:xfrm>
              <a:off x="266699" y="146049"/>
              <a:ext cx="7893051" cy="43730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Equations and calculations (part 1)</a:t>
              </a:r>
            </a:p>
            <a:p>
              <a:pPr>
                <a:lnSpc>
                  <a:spcPct val="115000"/>
                </a:lnSpc>
                <a:spcAft>
                  <a:spcPts val="800"/>
                </a:spcAft>
                <a:buNone/>
              </a:pPr>
              <a14:m>
                <m:oMath xmlns:m="http://schemas.openxmlformats.org/officeDocument/2006/math">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m</m:t>
                      </m:r>
                    </m:e>
                    <m:sub>
                      <m:r>
                        <m:rPr>
                          <m:sty m:val="p"/>
                        </m:rPr>
                        <a:rPr lang="en-GB" sz="1100" kern="100">
                          <a:effectLst/>
                          <a:latin typeface="Aptos" panose="020B0004020202020204" pitchFamily="34" charset="0"/>
                          <a:ea typeface="Aptos" panose="020B0004020202020204" pitchFamily="34" charset="0"/>
                          <a:cs typeface="Times New Roman" panose="02020603050405020304" pitchFamily="18" charset="0"/>
                        </a:rPr>
                        <m:t>eff</m:t>
                      </m:r>
                    </m:sub>
                  </m:sSub>
                  <m:r>
                    <a:rPr lang="en-GB" sz="1100" kern="100">
                      <a:effectLst/>
                      <a:latin typeface="Cambria Math" panose="02040503050406030204" pitchFamily="18" charset="0"/>
                      <a:ea typeface="Aptos" panose="020B0004020202020204" pitchFamily="34" charset="0"/>
                      <a:cs typeface="Times New Roman" panose="02020603050405020304" pitchFamily="18" charset="0"/>
                    </a:rPr>
                    <m:t>=</m:t>
                  </m:r>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m</m:t>
                      </m:r>
                    </m:e>
                    <m:sub>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v</m:t>
                      </m:r>
                    </m:sub>
                  </m:sSub>
                  <m:r>
                    <a:rPr lang="en-GB" sz="1100" kern="100">
                      <a:effectLst/>
                      <a:latin typeface="Cambria Math" panose="02040503050406030204" pitchFamily="18" charset="0"/>
                      <a:ea typeface="Aptos" panose="020B0004020202020204" pitchFamily="34" charset="0"/>
                      <a:cs typeface="Times New Roman" panose="02020603050405020304" pitchFamily="18" charset="0"/>
                    </a:rPr>
                    <m:t>+</m:t>
                  </m:r>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m</m:t>
                      </m:r>
                    </m:e>
                    <m:sub>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r</m:t>
                      </m:r>
                    </m:sub>
                  </m:sSub>
                  <m:r>
                    <a:rPr lang="en-GB" sz="1100" kern="100">
                      <a:effectLst/>
                      <a:latin typeface="Cambria Math" panose="02040503050406030204" pitchFamily="18" charset="0"/>
                      <a:ea typeface="Aptos" panose="020B0004020202020204" pitchFamily="34" charset="0"/>
                      <a:cs typeface="Times New Roman" panose="02020603050405020304" pitchFamily="18" charset="0"/>
                    </a:rPr>
                    <m:t>+</m:t>
                  </m:r>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m</m:t>
                      </m:r>
                    </m:e>
                    <m:sub>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b</m:t>
                      </m:r>
                    </m:sub>
                  </m:sSub>
                  <m:r>
                    <a:rPr lang="en-GB" sz="1100" kern="100">
                      <a:effectLst/>
                      <a:latin typeface="Cambria Math" panose="02040503050406030204" pitchFamily="18" charset="0"/>
                      <a:ea typeface="Aptos" panose="020B0004020202020204" pitchFamily="34" charset="0"/>
                      <a:cs typeface="Times New Roman" panose="02020603050405020304" pitchFamily="18" charset="0"/>
                    </a:rPr>
                    <m:t>+0.33</m:t>
                  </m:r>
                  <m:r>
                    <m:rPr>
                      <m:nor/>
                    </m:rPr>
                    <a:rPr lang="en-GB" sz="1100" kern="100">
                      <a:effectLst/>
                      <a:latin typeface="Arial" panose="020B0604020202020204" pitchFamily="34" charset="0"/>
                      <a:ea typeface="Aptos" panose="020B0004020202020204" pitchFamily="34" charset="0"/>
                      <a:cs typeface="Times New Roman" panose="02020603050405020304" pitchFamily="18" charset="0"/>
                    </a:rPr>
                    <m:t> </m:t>
                  </m:r>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m</m:t>
                      </m:r>
                    </m:e>
                    <m:sub>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s</m:t>
                      </m:r>
                    </m:sub>
                  </m:sSub>
                  <m:r>
                    <a:rPr lang="en-GB" sz="1100" kern="100">
                      <a:effectLst/>
                      <a:latin typeface="Cambria Math" panose="02040503050406030204" pitchFamily="18" charset="0"/>
                      <a:ea typeface="Aptos" panose="020B0004020202020204" pitchFamily="34" charset="0"/>
                      <a:cs typeface="Times New Roman" panose="02020603050405020304" pitchFamily="18" charset="0"/>
                    </a:rPr>
                    <m:t>=32+12+33+11.55=88.55 </m:t>
                  </m:r>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g</m:t>
                  </m:r>
                  <m:r>
                    <a:rPr lang="en-GB" sz="1100" kern="100">
                      <a:effectLst/>
                      <a:latin typeface="Cambria Math" panose="02040503050406030204" pitchFamily="18" charset="0"/>
                      <a:ea typeface="Aptos" panose="020B0004020202020204" pitchFamily="34" charset="0"/>
                      <a:cs typeface="Times New Roman" panose="02020603050405020304" pitchFamily="18" charset="0"/>
                    </a:rPr>
                    <m:t>=0.08855</m:t>
                  </m:r>
                </m:oMath>
              </a14:m>
              <a:r>
                <a:rPr lang="en-GB" sz="1100" kern="100">
                  <a:effectLst/>
                  <a:latin typeface="Aptos" panose="020B0004020202020204" pitchFamily="34" charset="0"/>
                  <a:ea typeface="Aptos" panose="020B0004020202020204" pitchFamily="34" charset="0"/>
                  <a:cs typeface="Times New Roman" panose="02020603050405020304" pitchFamily="18" charset="0"/>
                </a:rPr>
                <a:t> kg</a:t>
              </a:r>
              <a:r>
                <a:rPr lang="en-GB" sz="1100" kern="100">
                  <a:effectLst/>
                  <a:latin typeface="Aptos" panose="020B0004020202020204" pitchFamily="34" charset="0"/>
                  <a:ea typeface="Times New Roman" panose="02020603050405020304" pitchFamily="18" charset="0"/>
                  <a:cs typeface="Times New Roman" panose="02020603050405020304" pitchFamily="18" charset="0"/>
                </a:rPr>
                <a:t> </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The measured valve spring stiffness was 42 N/mm</a:t>
              </a:r>
            </a:p>
            <a:p>
              <a:pPr>
                <a:lnSpc>
                  <a:spcPct val="115000"/>
                </a:lnSpc>
                <a:spcAft>
                  <a:spcPts val="800"/>
                </a:spcAft>
                <a:buNone/>
              </a:pPr>
              <a14:m>
                <m:oMath xmlns:m="http://schemas.openxmlformats.org/officeDocument/2006/math">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k</m:t>
                  </m:r>
                  <m:r>
                    <a:rPr lang="en-GB" sz="1100" kern="100">
                      <a:effectLst/>
                      <a:latin typeface="Cambria Math" panose="02040503050406030204" pitchFamily="18" charset="0"/>
                      <a:ea typeface="Aptos" panose="020B0004020202020204" pitchFamily="34" charset="0"/>
                      <a:cs typeface="Times New Roman" panose="02020603050405020304" pitchFamily="18" charset="0"/>
                    </a:rPr>
                    <m:t>=42 </m:t>
                  </m:r>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N</m:t>
                  </m:r>
                  <m:r>
                    <a:rPr lang="en-GB" sz="1100" kern="100">
                      <a:effectLst/>
                      <a:latin typeface="Cambria Math" panose="02040503050406030204" pitchFamily="18" charset="0"/>
                      <a:ea typeface="Aptos" panose="020B0004020202020204" pitchFamily="34" charset="0"/>
                      <a:cs typeface="Times New Roman" panose="02020603050405020304" pitchFamily="18" charset="0"/>
                    </a:rPr>
                    <m:t>/</m:t>
                  </m:r>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mm</m:t>
                  </m:r>
                  <m:r>
                    <a:rPr lang="en-GB" sz="1100" kern="100">
                      <a:effectLst/>
                      <a:latin typeface="Cambria Math" panose="02040503050406030204" pitchFamily="18" charset="0"/>
                      <a:ea typeface="Aptos" panose="020B0004020202020204" pitchFamily="34" charset="0"/>
                      <a:cs typeface="Times New Roman" panose="02020603050405020304" pitchFamily="18" charset="0"/>
                    </a:rPr>
                    <m:t>=42</m:t>
                  </m:r>
                  <m:r>
                    <m:rPr>
                      <m:nor/>
                    </m:rPr>
                    <a:rPr lang="en-GB" sz="1100" kern="100">
                      <a:effectLst/>
                      <a:latin typeface="Arial" panose="020B0604020202020204" pitchFamily="34" charset="0"/>
                      <a:ea typeface="Aptos" panose="020B0004020202020204" pitchFamily="34" charset="0"/>
                      <a:cs typeface="Times New Roman" panose="02020603050405020304" pitchFamily="18" charset="0"/>
                    </a:rPr>
                    <m:t> </m:t>
                  </m:r>
                  <m:r>
                    <a:rPr lang="en-GB" sz="1100" kern="100">
                      <a:effectLst/>
                      <a:latin typeface="Cambria Math" panose="02040503050406030204" pitchFamily="18" charset="0"/>
                      <a:ea typeface="Aptos" panose="020B0004020202020204" pitchFamily="34" charset="0"/>
                      <a:cs typeface="Times New Roman" panose="02020603050405020304" pitchFamily="18" charset="0"/>
                    </a:rPr>
                    <m:t>000</m:t>
                  </m:r>
                </m:oMath>
              </a14:m>
              <a:r>
                <a:rPr lang="en-GB" sz="1100" kern="100">
                  <a:effectLst/>
                  <a:latin typeface="Aptos" panose="020B0004020202020204" pitchFamily="34" charset="0"/>
                  <a:ea typeface="Aptos" panose="020B0004020202020204" pitchFamily="34" charset="0"/>
                  <a:cs typeface="Times New Roman" panose="02020603050405020304" pitchFamily="18" charset="0"/>
                </a:rPr>
                <a:t> N/</a:t>
              </a:r>
              <a:r>
                <a:rPr lang="en-GB" sz="1100" kern="100">
                  <a:effectLst/>
                  <a:latin typeface="Aptos" panose="020B0004020202020204" pitchFamily="34" charset="0"/>
                  <a:ea typeface="Times New Roman" panose="02020603050405020304" pitchFamily="18" charset="0"/>
                  <a:cs typeface="Times New Roman" panose="02020603050405020304" pitchFamily="18" charset="0"/>
                </a:rPr>
                <a:t>m</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The natural angular frequency </a:t>
              </a:r>
            </a:p>
            <a:p>
              <a:pPr>
                <a:lnSpc>
                  <a:spcPct val="115000"/>
                </a:lnSpc>
                <a:spcAft>
                  <a:spcPts val="800"/>
                </a:spcAft>
                <a:buNone/>
              </a:pPr>
              <a14:m>
                <m:oMath xmlns:m="http://schemas.openxmlformats.org/officeDocument/2006/math">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ω</m:t>
                      </m:r>
                    </m:e>
                    <m:sub>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n</m:t>
                      </m:r>
                    </m:sub>
                  </m:sSub>
                  <m:r>
                    <a:rPr lang="en-GB" sz="1100" kern="100">
                      <a:effectLst/>
                      <a:latin typeface="Cambria Math" panose="02040503050406030204" pitchFamily="18" charset="0"/>
                      <a:ea typeface="Aptos" panose="020B0004020202020204" pitchFamily="34" charset="0"/>
                      <a:cs typeface="Times New Roman" panose="02020603050405020304" pitchFamily="18" charset="0"/>
                    </a:rPr>
                    <m:t>=</m:t>
                  </m:r>
                  <m:rad>
                    <m:radPr>
                      <m:degHide m:val="on"/>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radPr>
                    <m:deg/>
                    <m:e>
                      <m:f>
                        <m:f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fPr>
                        <m:num>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k</m:t>
                          </m:r>
                        </m:num>
                        <m:den>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m</m:t>
                              </m:r>
                            </m:e>
                            <m:sub>
                              <m:r>
                                <m:rPr>
                                  <m:sty m:val="p"/>
                                </m:rPr>
                                <a:rPr lang="en-GB" sz="1100" kern="100">
                                  <a:effectLst/>
                                  <a:latin typeface="Aptos" panose="020B0004020202020204" pitchFamily="34" charset="0"/>
                                  <a:ea typeface="Aptos" panose="020B0004020202020204" pitchFamily="34" charset="0"/>
                                  <a:cs typeface="Times New Roman" panose="02020603050405020304" pitchFamily="18" charset="0"/>
                                </a:rPr>
                                <m:t>eff</m:t>
                              </m:r>
                            </m:sub>
                          </m:sSub>
                        </m:den>
                      </m:f>
                    </m:e>
                  </m:rad>
                  <m:r>
                    <a:rPr lang="en-GB" sz="1100" kern="100">
                      <a:effectLst/>
                      <a:latin typeface="Cambria Math" panose="02040503050406030204" pitchFamily="18" charset="0"/>
                      <a:ea typeface="Aptos" panose="020B0004020202020204" pitchFamily="34" charset="0"/>
                      <a:cs typeface="Times New Roman" panose="02020603050405020304" pitchFamily="18" charset="0"/>
                    </a:rPr>
                    <m:t>=</m:t>
                  </m:r>
                  <m:rad>
                    <m:radPr>
                      <m:degHide m:val="on"/>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radPr>
                    <m:deg/>
                    <m:e>
                      <m:f>
                        <m:f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fPr>
                        <m:num>
                          <m:r>
                            <a:rPr lang="en-GB" sz="1100" kern="100">
                              <a:effectLst/>
                              <a:latin typeface="Cambria Math" panose="02040503050406030204" pitchFamily="18" charset="0"/>
                              <a:ea typeface="Aptos" panose="020B0004020202020204" pitchFamily="34" charset="0"/>
                              <a:cs typeface="Times New Roman" panose="02020603050405020304" pitchFamily="18" charset="0"/>
                            </a:rPr>
                            <m:t>42</m:t>
                          </m:r>
                          <m:r>
                            <m:rPr>
                              <m:nor/>
                            </m:rPr>
                            <a:rPr lang="en-GB" sz="1100" kern="100">
                              <a:effectLst/>
                              <a:latin typeface="Arial" panose="020B0604020202020204" pitchFamily="34" charset="0"/>
                              <a:ea typeface="Aptos" panose="020B0004020202020204" pitchFamily="34" charset="0"/>
                              <a:cs typeface="Times New Roman" panose="02020603050405020304" pitchFamily="18" charset="0"/>
                            </a:rPr>
                            <m:t> </m:t>
                          </m:r>
                          <m:r>
                            <a:rPr lang="en-GB" sz="1100" kern="100">
                              <a:effectLst/>
                              <a:latin typeface="Cambria Math" panose="02040503050406030204" pitchFamily="18" charset="0"/>
                              <a:ea typeface="Aptos" panose="020B0004020202020204" pitchFamily="34" charset="0"/>
                              <a:cs typeface="Times New Roman" panose="02020603050405020304" pitchFamily="18" charset="0"/>
                            </a:rPr>
                            <m:t>000</m:t>
                          </m:r>
                        </m:num>
                        <m:den>
                          <m:r>
                            <a:rPr lang="en-GB" sz="1100" kern="100">
                              <a:effectLst/>
                              <a:latin typeface="Cambria Math" panose="02040503050406030204" pitchFamily="18" charset="0"/>
                              <a:ea typeface="Aptos" panose="020B0004020202020204" pitchFamily="34" charset="0"/>
                              <a:cs typeface="Times New Roman" panose="02020603050405020304" pitchFamily="18" charset="0"/>
                            </a:rPr>
                            <m:t>0.08855</m:t>
                          </m:r>
                        </m:den>
                      </m:f>
                    </m:e>
                  </m:rad>
                  <m:r>
                    <a:rPr lang="en-GB" sz="1100" kern="100">
                      <a:effectLst/>
                      <a:latin typeface="Cambria Math" panose="02040503050406030204" pitchFamily="18" charset="0"/>
                      <a:ea typeface="Aptos" panose="020B0004020202020204" pitchFamily="34" charset="0"/>
                      <a:cs typeface="Times New Roman" panose="02020603050405020304" pitchFamily="18" charset="0"/>
                    </a:rPr>
                    <m:t>≈688.7</m:t>
                  </m:r>
                </m:oMath>
              </a14:m>
              <a:r>
                <a:rPr lang="en-GB" sz="1100" kern="100">
                  <a:effectLst/>
                  <a:latin typeface="Aptos" panose="020B0004020202020204" pitchFamily="34" charset="0"/>
                  <a:ea typeface="Aptos" panose="020B0004020202020204" pitchFamily="34" charset="0"/>
                  <a:cs typeface="Times New Roman" panose="02020603050405020304" pitchFamily="18" charset="0"/>
                </a:rPr>
                <a:t> rad/s</a:t>
              </a:r>
              <a:r>
                <a:rPr lang="en-GB" sz="1100" kern="100">
                  <a:effectLst/>
                  <a:latin typeface="Aptos" panose="020B0004020202020204" pitchFamily="34" charset="0"/>
                  <a:ea typeface="Times New Roman" panose="02020603050405020304" pitchFamily="18" charset="0"/>
                  <a:cs typeface="Times New Roman" panose="02020603050405020304" pitchFamily="18" charset="0"/>
                </a:rPr>
                <a:t> </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The corresponding natural frequency </a:t>
              </a:r>
            </a:p>
            <a:p>
              <a:pPr>
                <a:lnSpc>
                  <a:spcPct val="115000"/>
                </a:lnSpc>
                <a:spcAft>
                  <a:spcPts val="800"/>
                </a:spcAft>
                <a:buNone/>
              </a:pPr>
              <a14:m>
                <m:oMath xmlns:m="http://schemas.openxmlformats.org/officeDocument/2006/math">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f</m:t>
                      </m:r>
                    </m:e>
                    <m:sub>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n</m:t>
                      </m:r>
                    </m:sub>
                  </m:sSub>
                  <m:r>
                    <a:rPr lang="en-GB" sz="1100" kern="100">
                      <a:effectLst/>
                      <a:latin typeface="Cambria Math" panose="02040503050406030204" pitchFamily="18" charset="0"/>
                      <a:ea typeface="Aptos" panose="020B0004020202020204" pitchFamily="34" charset="0"/>
                      <a:cs typeface="Times New Roman" panose="02020603050405020304" pitchFamily="18" charset="0"/>
                    </a:rPr>
                    <m:t>=</m:t>
                  </m:r>
                  <m:f>
                    <m:f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fPr>
                    <m:num>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ω</m:t>
                          </m:r>
                        </m:e>
                        <m:sub>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n</m:t>
                          </m:r>
                        </m:sub>
                      </m:sSub>
                    </m:num>
                    <m:den>
                      <m:r>
                        <a:rPr lang="en-GB" sz="1100" kern="100">
                          <a:effectLst/>
                          <a:latin typeface="Cambria Math" panose="02040503050406030204" pitchFamily="18" charset="0"/>
                          <a:ea typeface="Aptos" panose="020B0004020202020204" pitchFamily="34" charset="0"/>
                          <a:cs typeface="Times New Roman" panose="02020603050405020304" pitchFamily="18" charset="0"/>
                        </a:rPr>
                        <m:t>2</m:t>
                      </m:r>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π</m:t>
                      </m:r>
                    </m:den>
                  </m:f>
                  <m:r>
                    <a:rPr lang="en-GB" sz="1100" kern="100">
                      <a:effectLst/>
                      <a:latin typeface="Cambria Math" panose="02040503050406030204" pitchFamily="18" charset="0"/>
                      <a:ea typeface="Aptos" panose="020B0004020202020204" pitchFamily="34" charset="0"/>
                      <a:cs typeface="Times New Roman" panose="02020603050405020304" pitchFamily="18" charset="0"/>
                    </a:rPr>
                    <m:t>≈109.6</m:t>
                  </m:r>
                </m:oMath>
              </a14:m>
              <a:r>
                <a:rPr lang="en-GB" sz="1100" kern="100">
                  <a:effectLst/>
                  <a:latin typeface="Aptos" panose="020B0004020202020204" pitchFamily="34" charset="0"/>
                  <a:ea typeface="Aptos" panose="020B0004020202020204" pitchFamily="34" charset="0"/>
                  <a:cs typeface="Times New Roman" panose="02020603050405020304" pitchFamily="18" charset="0"/>
                </a:rPr>
                <a:t> Hz</a:t>
              </a:r>
              <a:r>
                <a:rPr lang="en-GB" sz="1100" kern="100">
                  <a:effectLst/>
                  <a:latin typeface="Aptos" panose="020B0004020202020204" pitchFamily="34" charset="0"/>
                  <a:ea typeface="Times New Roman" panose="02020603050405020304" pitchFamily="18" charset="0"/>
                  <a:cs typeface="Times New Roman" panose="02020603050405020304" pitchFamily="18" charset="0"/>
                </a:rPr>
                <a:t> </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In a four-stroke engine, the camshaft rotates at half crankshaft speed. </a:t>
              </a: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The excitation frequency </a:t>
              </a:r>
            </a:p>
            <a:p>
              <a:pPr>
                <a:lnSpc>
                  <a:spcPct val="115000"/>
                </a:lnSpc>
                <a:spcAft>
                  <a:spcPts val="800"/>
                </a:spcAft>
                <a:buNone/>
              </a:pPr>
              <a14:m>
                <m:oMath xmlns:m="http://schemas.openxmlformats.org/officeDocument/2006/math">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f</m:t>
                      </m:r>
                    </m:e>
                    <m:sub>
                      <m:r>
                        <m:rPr>
                          <m:sty m:val="p"/>
                        </m:rPr>
                        <a:rPr lang="en-GB" sz="1100" kern="100">
                          <a:effectLst/>
                          <a:latin typeface="Aptos" panose="020B0004020202020204" pitchFamily="34" charset="0"/>
                          <a:ea typeface="Aptos" panose="020B0004020202020204" pitchFamily="34" charset="0"/>
                          <a:cs typeface="Times New Roman" panose="02020603050405020304" pitchFamily="18" charset="0"/>
                        </a:rPr>
                        <m:t>exc</m:t>
                      </m:r>
                    </m:sub>
                  </m:sSub>
                  <m:r>
                    <a:rPr lang="en-GB" sz="1100" kern="100">
                      <a:effectLst/>
                      <a:latin typeface="Cambria Math" panose="02040503050406030204" pitchFamily="18" charset="0"/>
                      <a:ea typeface="Aptos" panose="020B0004020202020204" pitchFamily="34" charset="0"/>
                      <a:cs typeface="Times New Roman" panose="02020603050405020304" pitchFamily="18" charset="0"/>
                    </a:rPr>
                    <m:t>=</m:t>
                  </m:r>
                  <m:f>
                    <m:f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fPr>
                    <m:num>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N</m:t>
                          </m:r>
                        </m:e>
                        <m:sub>
                          <m:r>
                            <m:rPr>
                              <m:sty m:val="p"/>
                            </m:rPr>
                            <a:rPr lang="en-GB" sz="1100" kern="100">
                              <a:effectLst/>
                              <a:latin typeface="Aptos" panose="020B0004020202020204" pitchFamily="34" charset="0"/>
                              <a:ea typeface="Aptos" panose="020B0004020202020204" pitchFamily="34" charset="0"/>
                              <a:cs typeface="Times New Roman" panose="02020603050405020304" pitchFamily="18" charset="0"/>
                            </a:rPr>
                            <m:t>engine</m:t>
                          </m:r>
                        </m:sub>
                      </m:sSub>
                    </m:num>
                    <m:den>
                      <m:r>
                        <a:rPr lang="en-GB" sz="1100" kern="100">
                          <a:effectLst/>
                          <a:latin typeface="Cambria Math" panose="02040503050406030204" pitchFamily="18" charset="0"/>
                          <a:ea typeface="Aptos" panose="020B0004020202020204" pitchFamily="34" charset="0"/>
                          <a:cs typeface="Times New Roman" panose="02020603050405020304" pitchFamily="18" charset="0"/>
                        </a:rPr>
                        <m:t>120</m:t>
                      </m:r>
                    </m:den>
                  </m:f>
                </m:oMath>
              </a14:m>
              <a:r>
                <a:rPr lang="en-GB" sz="1100" kern="100">
                  <a:effectLst/>
                  <a:latin typeface="Aptos" panose="020B0004020202020204" pitchFamily="34" charset="0"/>
                  <a:ea typeface="Times New Roman" panose="02020603050405020304" pitchFamily="18" charset="0"/>
                  <a:cs typeface="Times New Roman" panose="02020603050405020304" pitchFamily="18" charset="0"/>
                </a:rPr>
                <a:t> </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Valve float is predicted to occur when the excitation frequency approaches the natural frequency, giving:</a:t>
              </a:r>
            </a:p>
            <a:p>
              <a:pPr>
                <a:lnSpc>
                  <a:spcPct val="115000"/>
                </a:lnSpc>
                <a:spcAft>
                  <a:spcPts val="800"/>
                </a:spcAft>
                <a:buNone/>
              </a:pPr>
              <a14:m>
                <m:oMath xmlns:m="http://schemas.openxmlformats.org/officeDocument/2006/math">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N</m:t>
                      </m:r>
                    </m:e>
                    <m:sub>
                      <m:r>
                        <m:rPr>
                          <m:sty m:val="p"/>
                        </m:rPr>
                        <a:rPr lang="en-GB" sz="1100" kern="100">
                          <a:effectLst/>
                          <a:latin typeface="Aptos" panose="020B0004020202020204" pitchFamily="34" charset="0"/>
                          <a:ea typeface="Aptos" panose="020B0004020202020204" pitchFamily="34" charset="0"/>
                          <a:cs typeface="Times New Roman" panose="02020603050405020304" pitchFamily="18" charset="0"/>
                        </a:rPr>
                        <m:t>float</m:t>
                      </m:r>
                    </m:sub>
                  </m:sSub>
                  <m:r>
                    <a:rPr lang="en-GB" sz="1100" kern="100">
                      <a:effectLst/>
                      <a:latin typeface="Cambria Math" panose="02040503050406030204" pitchFamily="18" charset="0"/>
                      <a:ea typeface="Aptos" panose="020B0004020202020204" pitchFamily="34" charset="0"/>
                      <a:cs typeface="Times New Roman" panose="02020603050405020304" pitchFamily="18" charset="0"/>
                    </a:rPr>
                    <m:t>≈120</m:t>
                  </m:r>
                  <m:sSub>
                    <m:sSubPr>
                      <m:ctrlPr>
                        <a:rPr lang="en-GB" sz="1100" i="1" kern="100">
                          <a:effectLst/>
                          <a:latin typeface="Cambria Math" panose="02040503050406030204" pitchFamily="18" charset="0"/>
                          <a:ea typeface="Aptos" panose="020B0004020202020204" pitchFamily="34" charset="0"/>
                          <a:cs typeface="Times New Roman" panose="02020603050405020304" pitchFamily="18" charset="0"/>
                        </a:rPr>
                      </m:ctrlPr>
                    </m:sSubPr>
                    <m:e>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f</m:t>
                      </m:r>
                    </m:e>
                    <m:sub>
                      <m:r>
                        <m:rPr>
                          <m:sty m:val="p"/>
                        </m:rPr>
                        <a:rPr lang="en-GB" sz="1100" kern="100">
                          <a:effectLst/>
                          <a:latin typeface="Cambria Math" panose="02040503050406030204" pitchFamily="18" charset="0"/>
                          <a:ea typeface="Aptos" panose="020B0004020202020204" pitchFamily="34" charset="0"/>
                          <a:cs typeface="Times New Roman" panose="02020603050405020304" pitchFamily="18" charset="0"/>
                        </a:rPr>
                        <m:t>n</m:t>
                      </m:r>
                    </m:sub>
                  </m:sSub>
                  <m:r>
                    <a:rPr lang="en-GB" sz="1100" kern="100">
                      <a:effectLst/>
                      <a:latin typeface="Cambria Math" panose="02040503050406030204" pitchFamily="18" charset="0"/>
                      <a:ea typeface="Aptos" panose="020B0004020202020204" pitchFamily="34" charset="0"/>
                      <a:cs typeface="Times New Roman" panose="02020603050405020304" pitchFamily="18" charset="0"/>
                    </a:rPr>
                    <m:t>=120×109.6≈13</m:t>
                  </m:r>
                  <m:r>
                    <m:rPr>
                      <m:nor/>
                    </m:rPr>
                    <a:rPr lang="en-GB" sz="1100" kern="100">
                      <a:effectLst/>
                      <a:latin typeface="Arial" panose="020B0604020202020204" pitchFamily="34" charset="0"/>
                      <a:ea typeface="Aptos" panose="020B0004020202020204" pitchFamily="34" charset="0"/>
                      <a:cs typeface="Times New Roman" panose="02020603050405020304" pitchFamily="18" charset="0"/>
                    </a:rPr>
                    <m:t> </m:t>
                  </m:r>
                  <m:r>
                    <a:rPr lang="en-GB" sz="1100" kern="100">
                      <a:effectLst/>
                      <a:latin typeface="Cambria Math" panose="02040503050406030204" pitchFamily="18" charset="0"/>
                      <a:ea typeface="Aptos" panose="020B0004020202020204" pitchFamily="34" charset="0"/>
                      <a:cs typeface="Times New Roman" panose="02020603050405020304" pitchFamily="18" charset="0"/>
                    </a:rPr>
                    <m:t>150</m:t>
                  </m:r>
                </m:oMath>
              </a14:m>
              <a:r>
                <a:rPr lang="en-GB" sz="1100" kern="100">
                  <a:effectLst/>
                  <a:latin typeface="Aptos" panose="020B0004020202020204" pitchFamily="34" charset="0"/>
                  <a:ea typeface="Aptos" panose="020B0004020202020204" pitchFamily="34" charset="0"/>
                  <a:cs typeface="Times New Roman" panose="02020603050405020304" pitchFamily="18" charset="0"/>
                </a:rPr>
                <a:t> rpm</a:t>
              </a:r>
              <a:r>
                <a:rPr lang="en-GB" sz="1100" kern="100">
                  <a:effectLst/>
                  <a:latin typeface="Aptos" panose="020B0004020202020204" pitchFamily="34" charset="0"/>
                  <a:ea typeface="Times New Roman" panose="02020603050405020304" pitchFamily="18" charset="0"/>
                  <a:cs typeface="Times New Roman" panose="02020603050405020304" pitchFamily="18" charset="0"/>
                </a:rPr>
                <a:t> </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xdr:txBody>
        </xdr:sp>
      </mc:Choice>
      <mc:Fallback>
        <xdr:sp macro="" textlink="">
          <xdr:nvSpPr>
            <xdr:cNvPr id="50" name="TextBox 49">
              <a:extLst>
                <a:ext uri="{FF2B5EF4-FFF2-40B4-BE49-F238E27FC236}">
                  <a16:creationId xmlns:a16="http://schemas.microsoft.com/office/drawing/2014/main" id="{CEF52697-6D45-6B52-5AFC-676132688CEC}"/>
                </a:ext>
              </a:extLst>
            </xdr:cNvPr>
            <xdr:cNvSpPr txBox="1"/>
          </xdr:nvSpPr>
          <xdr:spPr>
            <a:xfrm>
              <a:off x="266699" y="146049"/>
              <a:ext cx="7893051" cy="43730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Equations and calculations (part 1)</a:t>
              </a:r>
            </a:p>
            <a:p>
              <a:pPr>
                <a:lnSpc>
                  <a:spcPct val="115000"/>
                </a:lnSpc>
                <a:spcAft>
                  <a:spcPts val="800"/>
                </a:spcAft>
                <a:buNone/>
              </a:pPr>
              <a:r>
                <a:rPr lang="en-GB" sz="1100" i="0" kern="100">
                  <a:effectLst/>
                  <a:latin typeface="Cambria Math" panose="02040503050406030204" pitchFamily="18" charset="0"/>
                  <a:ea typeface="Aptos" panose="020B0004020202020204" pitchFamily="34" charset="0"/>
                  <a:cs typeface="Times New Roman" panose="02020603050405020304" pitchFamily="18" charset="0"/>
                </a:rPr>
                <a:t>m_</a:t>
              </a:r>
              <a:r>
                <a:rPr lang="en-GB" sz="1100" i="0" kern="100">
                  <a:effectLst/>
                  <a:latin typeface="Aptos" panose="020B0004020202020204" pitchFamily="34" charset="0"/>
                  <a:ea typeface="Aptos" panose="020B0004020202020204" pitchFamily="34" charset="0"/>
                  <a:cs typeface="Times New Roman" panose="02020603050405020304" pitchFamily="18" charset="0"/>
                </a:rPr>
                <a:t>eff</a:t>
              </a:r>
              <a:r>
                <a:rPr lang="en-GB" sz="1100" i="0" kern="100">
                  <a:effectLst/>
                  <a:latin typeface="Cambria Math" panose="02040503050406030204" pitchFamily="18" charset="0"/>
                  <a:ea typeface="Aptos" panose="020B0004020202020204" pitchFamily="34" charset="0"/>
                  <a:cs typeface="Times New Roman" panose="02020603050405020304" pitchFamily="18" charset="0"/>
                </a:rPr>
                <a:t>=m_v+m_r+m_b+0.33" " m_s=32+12+33+11.55=88.55 g=0.08855</a:t>
              </a:r>
              <a:r>
                <a:rPr lang="en-GB" sz="1100" kern="100">
                  <a:effectLst/>
                  <a:latin typeface="Aptos" panose="020B0004020202020204" pitchFamily="34" charset="0"/>
                  <a:ea typeface="Aptos" panose="020B0004020202020204" pitchFamily="34" charset="0"/>
                  <a:cs typeface="Times New Roman" panose="02020603050405020304" pitchFamily="18" charset="0"/>
                </a:rPr>
                <a:t> kg</a:t>
              </a:r>
              <a:r>
                <a:rPr lang="en-GB" sz="1100" kern="100">
                  <a:effectLst/>
                  <a:latin typeface="Aptos" panose="020B0004020202020204" pitchFamily="34" charset="0"/>
                  <a:ea typeface="Times New Roman" panose="02020603050405020304" pitchFamily="18" charset="0"/>
                  <a:cs typeface="Times New Roman" panose="02020603050405020304" pitchFamily="18" charset="0"/>
                </a:rPr>
                <a:t> </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The measured valve spring stiffness was 42 N/mm</a:t>
              </a:r>
            </a:p>
            <a:p>
              <a:pPr>
                <a:lnSpc>
                  <a:spcPct val="115000"/>
                </a:lnSpc>
                <a:spcAft>
                  <a:spcPts val="800"/>
                </a:spcAft>
                <a:buNone/>
              </a:pPr>
              <a:r>
                <a:rPr lang="en-GB" sz="1100" i="0" kern="100">
                  <a:effectLst/>
                  <a:latin typeface="Cambria Math" panose="02040503050406030204" pitchFamily="18" charset="0"/>
                  <a:ea typeface="Aptos" panose="020B0004020202020204" pitchFamily="34" charset="0"/>
                  <a:cs typeface="Times New Roman" panose="02020603050405020304" pitchFamily="18" charset="0"/>
                </a:rPr>
                <a:t>k=42 N/mm=42" " 000</a:t>
              </a:r>
              <a:r>
                <a:rPr lang="en-GB" sz="1100" kern="100">
                  <a:effectLst/>
                  <a:latin typeface="Aptos" panose="020B0004020202020204" pitchFamily="34" charset="0"/>
                  <a:ea typeface="Aptos" panose="020B0004020202020204" pitchFamily="34" charset="0"/>
                  <a:cs typeface="Times New Roman" panose="02020603050405020304" pitchFamily="18" charset="0"/>
                </a:rPr>
                <a:t> N/</a:t>
              </a:r>
              <a:r>
                <a:rPr lang="en-GB" sz="1100" kern="100">
                  <a:effectLst/>
                  <a:latin typeface="Aptos" panose="020B0004020202020204" pitchFamily="34" charset="0"/>
                  <a:ea typeface="Times New Roman" panose="02020603050405020304" pitchFamily="18" charset="0"/>
                  <a:cs typeface="Times New Roman" panose="02020603050405020304" pitchFamily="18" charset="0"/>
                </a:rPr>
                <a:t>m</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The natural angular frequency </a:t>
              </a:r>
            </a:p>
            <a:p>
              <a:pPr>
                <a:lnSpc>
                  <a:spcPct val="115000"/>
                </a:lnSpc>
                <a:spcAft>
                  <a:spcPts val="800"/>
                </a:spcAft>
                <a:buNone/>
              </a:pPr>
              <a:r>
                <a:rPr lang="en-GB" sz="1100" i="0" kern="100">
                  <a:effectLst/>
                  <a:latin typeface="Cambria Math" panose="02040503050406030204" pitchFamily="18" charset="0"/>
                  <a:ea typeface="Aptos" panose="020B0004020202020204" pitchFamily="34" charset="0"/>
                  <a:cs typeface="Times New Roman" panose="02020603050405020304" pitchFamily="18" charset="0"/>
                </a:rPr>
                <a:t>ω_n=</a:t>
              </a:r>
              <a:r>
                <a:rPr lang="en-GB" sz="1100" i="0" kern="100">
                  <a:effectLst/>
                  <a:latin typeface="Cambria Math" panose="02040503050406030204" pitchFamily="18" charset="0"/>
                  <a:cs typeface="Times New Roman" panose="02020603050405020304" pitchFamily="18" charset="0"/>
                </a:rPr>
                <a:t>√(</a:t>
              </a:r>
              <a:r>
                <a:rPr lang="en-GB" sz="1100" i="0" kern="100">
                  <a:effectLst/>
                  <a:latin typeface="Cambria Math" panose="02040503050406030204" pitchFamily="18" charset="0"/>
                  <a:ea typeface="Aptos" panose="020B0004020202020204" pitchFamily="34" charset="0"/>
                  <a:cs typeface="Times New Roman" panose="02020603050405020304" pitchFamily="18" charset="0"/>
                </a:rPr>
                <a:t>k/m_</a:t>
              </a:r>
              <a:r>
                <a:rPr lang="en-GB" sz="1100" i="0" kern="100">
                  <a:effectLst/>
                  <a:latin typeface="Aptos" panose="020B0004020202020204" pitchFamily="34" charset="0"/>
                  <a:ea typeface="Aptos" panose="020B0004020202020204" pitchFamily="34" charset="0"/>
                  <a:cs typeface="Times New Roman" panose="02020603050405020304" pitchFamily="18" charset="0"/>
                </a:rPr>
                <a:t>eff</a:t>
              </a:r>
              <a:r>
                <a:rPr lang="en-GB" sz="1100" i="0" kern="100">
                  <a:effectLst/>
                  <a:latin typeface="Cambria Math" panose="02040503050406030204" pitchFamily="18" charset="0"/>
                  <a:ea typeface="Aptos" panose="020B0004020202020204" pitchFamily="34" charset="0"/>
                  <a:cs typeface="Times New Roman" panose="02020603050405020304" pitchFamily="18" charset="0"/>
                </a:rPr>
                <a:t> )=</a:t>
              </a:r>
              <a:r>
                <a:rPr lang="en-GB" sz="1100" i="0" kern="100">
                  <a:effectLst/>
                  <a:latin typeface="Cambria Math" panose="02040503050406030204" pitchFamily="18" charset="0"/>
                  <a:cs typeface="Times New Roman" panose="02020603050405020304" pitchFamily="18" charset="0"/>
                </a:rPr>
                <a:t>√((</a:t>
              </a:r>
              <a:r>
                <a:rPr lang="en-GB" sz="1100" i="0" kern="100">
                  <a:effectLst/>
                  <a:latin typeface="Cambria Math" panose="02040503050406030204" pitchFamily="18" charset="0"/>
                  <a:ea typeface="Aptos" panose="020B0004020202020204" pitchFamily="34" charset="0"/>
                  <a:cs typeface="Times New Roman" panose="02020603050405020304" pitchFamily="18" charset="0"/>
                </a:rPr>
                <a:t>42"</a:t>
              </a:r>
              <a:r>
                <a:rPr lang="en-GB" sz="1100" i="0" kern="100">
                  <a:effectLst/>
                  <a:latin typeface="Arial" panose="020B0604020202020204" pitchFamily="34" charset="0"/>
                  <a:ea typeface="Aptos" panose="020B0004020202020204" pitchFamily="34" charset="0"/>
                  <a:cs typeface="Times New Roman" panose="02020603050405020304" pitchFamily="18" charset="0"/>
                </a:rPr>
                <a:t> </a:t>
              </a:r>
              <a:r>
                <a:rPr lang="en-GB" sz="1100" i="0" kern="100">
                  <a:effectLst/>
                  <a:latin typeface="Cambria Math" panose="02040503050406030204" pitchFamily="18" charset="0"/>
                  <a:ea typeface="Aptos" panose="020B0004020202020204" pitchFamily="34" charset="0"/>
                  <a:cs typeface="Times New Roman" panose="02020603050405020304" pitchFamily="18" charset="0"/>
                </a:rPr>
                <a:t>" 000)/0.08855)≈688.7</a:t>
              </a:r>
              <a:r>
                <a:rPr lang="en-GB" sz="1100" kern="100">
                  <a:effectLst/>
                  <a:latin typeface="Aptos" panose="020B0004020202020204" pitchFamily="34" charset="0"/>
                  <a:ea typeface="Aptos" panose="020B0004020202020204" pitchFamily="34" charset="0"/>
                  <a:cs typeface="Times New Roman" panose="02020603050405020304" pitchFamily="18" charset="0"/>
                </a:rPr>
                <a:t> rad/s</a:t>
              </a:r>
              <a:r>
                <a:rPr lang="en-GB" sz="1100" kern="100">
                  <a:effectLst/>
                  <a:latin typeface="Aptos" panose="020B0004020202020204" pitchFamily="34" charset="0"/>
                  <a:ea typeface="Times New Roman" panose="02020603050405020304" pitchFamily="18" charset="0"/>
                  <a:cs typeface="Times New Roman" panose="02020603050405020304" pitchFamily="18" charset="0"/>
                </a:rPr>
                <a:t> </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The corresponding natural frequency </a:t>
              </a:r>
            </a:p>
            <a:p>
              <a:pPr>
                <a:lnSpc>
                  <a:spcPct val="115000"/>
                </a:lnSpc>
                <a:spcAft>
                  <a:spcPts val="800"/>
                </a:spcAft>
                <a:buNone/>
              </a:pPr>
              <a:r>
                <a:rPr lang="en-GB" sz="1100" i="0" kern="100">
                  <a:effectLst/>
                  <a:latin typeface="Cambria Math" panose="02040503050406030204" pitchFamily="18" charset="0"/>
                  <a:ea typeface="Aptos" panose="020B0004020202020204" pitchFamily="34" charset="0"/>
                  <a:cs typeface="Times New Roman" panose="02020603050405020304" pitchFamily="18" charset="0"/>
                </a:rPr>
                <a:t>f_n=ω_n/2π≈109.6</a:t>
              </a:r>
              <a:r>
                <a:rPr lang="en-GB" sz="1100" kern="100">
                  <a:effectLst/>
                  <a:latin typeface="Aptos" panose="020B0004020202020204" pitchFamily="34" charset="0"/>
                  <a:ea typeface="Aptos" panose="020B0004020202020204" pitchFamily="34" charset="0"/>
                  <a:cs typeface="Times New Roman" panose="02020603050405020304" pitchFamily="18" charset="0"/>
                </a:rPr>
                <a:t> Hz</a:t>
              </a:r>
              <a:r>
                <a:rPr lang="en-GB" sz="1100" kern="100">
                  <a:effectLst/>
                  <a:latin typeface="Aptos" panose="020B0004020202020204" pitchFamily="34" charset="0"/>
                  <a:ea typeface="Times New Roman" panose="02020603050405020304" pitchFamily="18" charset="0"/>
                  <a:cs typeface="Times New Roman" panose="02020603050405020304" pitchFamily="18" charset="0"/>
                </a:rPr>
                <a:t> </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In a four-stroke engine, the camshaft rotates at half crankshaft speed. </a:t>
              </a: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The excitation frequency </a:t>
              </a:r>
            </a:p>
            <a:p>
              <a:pPr>
                <a:lnSpc>
                  <a:spcPct val="115000"/>
                </a:lnSpc>
                <a:spcAft>
                  <a:spcPts val="800"/>
                </a:spcAft>
                <a:buNone/>
              </a:pPr>
              <a:r>
                <a:rPr lang="en-GB" sz="1100" i="0" kern="100">
                  <a:effectLst/>
                  <a:latin typeface="Cambria Math" panose="02040503050406030204" pitchFamily="18" charset="0"/>
                  <a:ea typeface="Aptos" panose="020B0004020202020204" pitchFamily="34" charset="0"/>
                  <a:cs typeface="Times New Roman" panose="02020603050405020304" pitchFamily="18" charset="0"/>
                </a:rPr>
                <a:t>f_</a:t>
              </a:r>
              <a:r>
                <a:rPr lang="en-GB" sz="1100" i="0" kern="100">
                  <a:effectLst/>
                  <a:latin typeface="Aptos" panose="020B0004020202020204" pitchFamily="34" charset="0"/>
                  <a:ea typeface="Aptos" panose="020B0004020202020204" pitchFamily="34" charset="0"/>
                  <a:cs typeface="Times New Roman" panose="02020603050405020304" pitchFamily="18" charset="0"/>
                </a:rPr>
                <a:t>exc</a:t>
              </a:r>
              <a:r>
                <a:rPr lang="en-GB" sz="1100" i="0" kern="100">
                  <a:effectLst/>
                  <a:latin typeface="Cambria Math" panose="02040503050406030204" pitchFamily="18" charset="0"/>
                  <a:ea typeface="Aptos" panose="020B0004020202020204" pitchFamily="34" charset="0"/>
                  <a:cs typeface="Times New Roman" panose="02020603050405020304" pitchFamily="18" charset="0"/>
                </a:rPr>
                <a:t>=N_</a:t>
              </a:r>
              <a:r>
                <a:rPr lang="en-GB" sz="1100" i="0" kern="100">
                  <a:effectLst/>
                  <a:latin typeface="Aptos" panose="020B0004020202020204" pitchFamily="34" charset="0"/>
                  <a:ea typeface="Aptos" panose="020B0004020202020204" pitchFamily="34" charset="0"/>
                  <a:cs typeface="Times New Roman" panose="02020603050405020304" pitchFamily="18" charset="0"/>
                </a:rPr>
                <a:t>engine</a:t>
              </a:r>
              <a:r>
                <a:rPr lang="en-GB" sz="1100" i="0" kern="100">
                  <a:effectLst/>
                  <a:latin typeface="Cambria Math" panose="02040503050406030204" pitchFamily="18" charset="0"/>
                  <a:ea typeface="Aptos" panose="020B0004020202020204" pitchFamily="34" charset="0"/>
                  <a:cs typeface="Times New Roman" panose="02020603050405020304" pitchFamily="18" charset="0"/>
                </a:rPr>
                <a:t>/120</a:t>
              </a:r>
              <a:r>
                <a:rPr lang="en-GB" sz="1100" kern="100">
                  <a:effectLst/>
                  <a:latin typeface="Aptos" panose="020B0004020202020204" pitchFamily="34" charset="0"/>
                  <a:ea typeface="Times New Roman" panose="02020603050405020304" pitchFamily="18" charset="0"/>
                  <a:cs typeface="Times New Roman" panose="02020603050405020304" pitchFamily="18" charset="0"/>
                </a:rPr>
                <a:t> </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a:p>
              <a:pPr>
                <a:lnSpc>
                  <a:spcPct val="115000"/>
                </a:lnSpc>
                <a:spcAft>
                  <a:spcPts val="800"/>
                </a:spcAft>
                <a:buNone/>
              </a:pPr>
              <a:r>
                <a:rPr lang="en-GB" sz="1100" kern="100">
                  <a:effectLst/>
                  <a:latin typeface="Aptos" panose="020B0004020202020204" pitchFamily="34" charset="0"/>
                  <a:ea typeface="Aptos" panose="020B0004020202020204" pitchFamily="34" charset="0"/>
                  <a:cs typeface="Times New Roman" panose="02020603050405020304" pitchFamily="18" charset="0"/>
                </a:rPr>
                <a:t>Valve float is predicted to occur when the excitation frequency approaches the natural frequency, giving:</a:t>
              </a:r>
            </a:p>
            <a:p>
              <a:pPr>
                <a:lnSpc>
                  <a:spcPct val="115000"/>
                </a:lnSpc>
                <a:spcAft>
                  <a:spcPts val="800"/>
                </a:spcAft>
                <a:buNone/>
              </a:pPr>
              <a:r>
                <a:rPr lang="en-GB" sz="1100" i="0" kern="100">
                  <a:effectLst/>
                  <a:latin typeface="Cambria Math" panose="02040503050406030204" pitchFamily="18" charset="0"/>
                  <a:ea typeface="Aptos" panose="020B0004020202020204" pitchFamily="34" charset="0"/>
                  <a:cs typeface="Times New Roman" panose="02020603050405020304" pitchFamily="18" charset="0"/>
                </a:rPr>
                <a:t>N_</a:t>
              </a:r>
              <a:r>
                <a:rPr lang="en-GB" sz="1100" i="0" kern="100">
                  <a:effectLst/>
                  <a:latin typeface="Aptos" panose="020B0004020202020204" pitchFamily="34" charset="0"/>
                  <a:ea typeface="Aptos" panose="020B0004020202020204" pitchFamily="34" charset="0"/>
                  <a:cs typeface="Times New Roman" panose="02020603050405020304" pitchFamily="18" charset="0"/>
                </a:rPr>
                <a:t>float</a:t>
              </a:r>
              <a:r>
                <a:rPr lang="en-GB" sz="1100" i="0" kern="100">
                  <a:effectLst/>
                  <a:latin typeface="Cambria Math" panose="02040503050406030204" pitchFamily="18" charset="0"/>
                  <a:ea typeface="Aptos" panose="020B0004020202020204" pitchFamily="34" charset="0"/>
                  <a:cs typeface="Times New Roman" panose="02020603050405020304" pitchFamily="18" charset="0"/>
                </a:rPr>
                <a:t>≈120f_n=120×109.6≈13" " 150</a:t>
              </a:r>
              <a:r>
                <a:rPr lang="en-GB" sz="1100" kern="100">
                  <a:effectLst/>
                  <a:latin typeface="Aptos" panose="020B0004020202020204" pitchFamily="34" charset="0"/>
                  <a:ea typeface="Aptos" panose="020B0004020202020204" pitchFamily="34" charset="0"/>
                  <a:cs typeface="Times New Roman" panose="02020603050405020304" pitchFamily="18" charset="0"/>
                </a:rPr>
                <a:t> rpm</a:t>
              </a:r>
              <a:r>
                <a:rPr lang="en-GB" sz="1100" kern="100">
                  <a:effectLst/>
                  <a:latin typeface="Aptos" panose="020B0004020202020204" pitchFamily="34" charset="0"/>
                  <a:ea typeface="Times New Roman" panose="02020603050405020304" pitchFamily="18" charset="0"/>
                  <a:cs typeface="Times New Roman" panose="02020603050405020304" pitchFamily="18" charset="0"/>
                </a:rPr>
                <a:t> </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xdr:txBody>
        </xdr:sp>
      </mc:Fallback>
    </mc:AlternateContent>
    <xdr:clientData/>
  </xdr:twoCellAnchor>
  <xdr:twoCellAnchor>
    <xdr:from>
      <xdr:col>0</xdr:col>
      <xdr:colOff>275167</xdr:colOff>
      <xdr:row>26</xdr:row>
      <xdr:rowOff>42335</xdr:rowOff>
    </xdr:from>
    <xdr:to>
      <xdr:col>16</xdr:col>
      <xdr:colOff>63500</xdr:colOff>
      <xdr:row>49</xdr:row>
      <xdr:rowOff>158751</xdr:rowOff>
    </xdr:to>
    <mc:AlternateContent xmlns:mc="http://schemas.openxmlformats.org/markup-compatibility/2006">
      <mc:Choice xmlns:a14="http://schemas.microsoft.com/office/drawing/2010/main" Requires="a14">
        <xdr:sp macro="" textlink="">
          <xdr:nvSpPr>
            <xdr:cNvPr id="51" name="TextBox 50">
              <a:extLst>
                <a:ext uri="{FF2B5EF4-FFF2-40B4-BE49-F238E27FC236}">
                  <a16:creationId xmlns:a16="http://schemas.microsoft.com/office/drawing/2014/main" id="{FFC8EA32-B4FE-2B8A-DD4F-67EFE714C0F6}"/>
                </a:ext>
              </a:extLst>
            </xdr:cNvPr>
            <xdr:cNvSpPr txBox="1"/>
          </xdr:nvSpPr>
          <xdr:spPr>
            <a:xfrm>
              <a:off x="275167" y="4720168"/>
              <a:ext cx="9609666" cy="425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Question 4.</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The natural frequency of the valvetrain depends on the ratio of spring stiffness to effective mass</a:t>
              </a: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ω</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sub>
                  </m:s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rad>
                    <m:radPr>
                      <m:degHide m:val="on"/>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radPr>
                    <m:deg/>
                    <m:e>
                      <m:f>
                        <m:f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fPr>
                        <m:num>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k</m:t>
                          </m:r>
                        </m:num>
                        <m:den>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eff</m:t>
                              </m:r>
                            </m:sub>
                          </m:sSub>
                        </m:den>
                      </m:f>
                    </m:e>
                  </m:rad>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float</m:t>
                      </m:r>
                    </m:sub>
                  </m:s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rad>
                    <m:radPr>
                      <m:degHide m:val="on"/>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radPr>
                    <m:deg/>
                    <m:e>
                      <m:f>
                        <m:f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fPr>
                        <m:num>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k</m:t>
                          </m:r>
                        </m:num>
                        <m:den>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eff</m:t>
                              </m:r>
                            </m:sub>
                          </m:sSub>
                        </m:den>
                      </m:f>
                    </m:e>
                  </m:rad>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Assuming spring stiffness is the same, increasing float RPM requires a reduction in effective moving mass. To increase the mechanical rev limit by 25%.</a:t>
              </a: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f>
                    <m:f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fPr>
                    <m:num>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e>
                        <m: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1</m:t>
                          </m:r>
                        </m:sub>
                      </m:sSub>
                    </m:num>
                    <m:den>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e>
                        <m: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0</m:t>
                          </m:r>
                        </m:sub>
                      </m:sSub>
                    </m:den>
                  </m:f>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=1.25=</m:t>
                  </m:r>
                  <m:rad>
                    <m:radPr>
                      <m:degHide m:val="on"/>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radPr>
                    <m:deg/>
                    <m:e>
                      <m:f>
                        <m:f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fPr>
                        <m:num>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m:t>
                              </m:r>
                            </m:e>
                            <m: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0</m:t>
                              </m:r>
                            </m:sub>
                          </m:sSub>
                        </m:num>
                        <m:den>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m:t>
                              </m:r>
                            </m:e>
                            <m: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1</m:t>
                              </m:r>
                            </m:sub>
                          </m:sSub>
                        </m:den>
                      </m:f>
                    </m:e>
                  </m:rad>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Rearranging</a:t>
              </a: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m:t>
                      </m:r>
                    </m:e>
                    <m: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1</m:t>
                      </m:r>
                    </m:sub>
                  </m:s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f>
                    <m:f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fPr>
                    <m:num>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m:t>
                          </m:r>
                        </m:e>
                        <m: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0</m:t>
                          </m:r>
                        </m:sub>
                      </m:sSub>
                    </m:num>
                    <m:den>
                      <m:sSup>
                        <m:sSup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pPr>
                        <m:e>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1.25</m:t>
                          </m:r>
                        </m:e>
                        <m:sup>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2</m:t>
                          </m:r>
                        </m:sup>
                      </m:sSup>
                    </m:den>
                  </m:f>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f>
                    <m:f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fPr>
                    <m:num>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m:t>
                          </m:r>
                        </m:e>
                        <m: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0</m:t>
                          </m:r>
                        </m:sub>
                      </m:sSub>
                    </m:num>
                    <m:den>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1.5625</m:t>
                      </m:r>
                    </m:den>
                  </m:f>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≈0.64</m:t>
                  </m:r>
                  <m:r>
                    <m:rPr>
                      <m:nor/>
                    </m:rPr>
                    <a:rPr kumimoji="0" lang="en-GB" sz="1100" b="0" i="0" u="none" strike="noStrike" kern="100" cap="none" spc="0" normalizeH="0" baseline="0" noProof="0">
                      <a:ln>
                        <a:noFill/>
                      </a:ln>
                      <a:solidFill>
                        <a:prstClr val="black"/>
                      </a:solidFill>
                      <a:effectLst/>
                      <a:uLnTx/>
                      <a:uFillTx/>
                      <a:latin typeface="Arial" panose="020B0604020202020204" pitchFamily="34" charset="0"/>
                      <a:ea typeface="Aptos" panose="020B0004020202020204" pitchFamily="34" charset="0"/>
                      <a:cs typeface="Times New Roman" panose="02020603050405020304" pitchFamily="18" charset="0"/>
                    </a:rPr>
                    <m:t> </m:t>
                  </m:r>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m:t>
                      </m:r>
                    </m:e>
                    <m: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0</m:t>
                      </m:r>
                    </m:sub>
                  </m:sSub>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Thus, the effective valvetrain mass must be reduced to roughly 64% of its current value, representing a 36% reduction.</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Given the measured effective mass </a:t>
              </a:r>
              <a14:m>
                <m:oMath xmlns:m="http://schemas.openxmlformats.org/officeDocument/2006/math">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m:t>
                      </m:r>
                    </m:e>
                    <m: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0</m:t>
                      </m:r>
                    </m:sub>
                  </m:s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=88.55</m:t>
                  </m:r>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g:</a:t>
              </a: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m:t>
                      </m:r>
                    </m:e>
                    <m: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1</m:t>
                      </m:r>
                    </m:sub>
                  </m:s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=0.64×88.55≈56.7</m:t>
                  </m:r>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g</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lang="en-GB" sz="1100"/>
            </a:p>
          </xdr:txBody>
        </xdr:sp>
      </mc:Choice>
      <mc:Fallback>
        <xdr:sp macro="" textlink="">
          <xdr:nvSpPr>
            <xdr:cNvPr id="51" name="TextBox 50">
              <a:extLst>
                <a:ext uri="{FF2B5EF4-FFF2-40B4-BE49-F238E27FC236}">
                  <a16:creationId xmlns:a16="http://schemas.microsoft.com/office/drawing/2014/main" id="{FFC8EA32-B4FE-2B8A-DD4F-67EFE714C0F6}"/>
                </a:ext>
              </a:extLst>
            </xdr:cNvPr>
            <xdr:cNvSpPr txBox="1"/>
          </xdr:nvSpPr>
          <xdr:spPr>
            <a:xfrm>
              <a:off x="275167" y="4720168"/>
              <a:ext cx="9609666" cy="425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Question 4.</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The natural frequency of the valvetrain depends on the ratio of spring stiffness to effective mass</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ω_n=</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cs typeface="Times New Roman" panose="02020603050405020304" pitchFamily="18" charset="0"/>
                </a:rPr>
                <a:t>√(</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k/m_eff )⇒N_float∝</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cs typeface="Times New Roman" panose="02020603050405020304" pitchFamily="18" charset="0"/>
                </a:rPr>
                <a:t>√(</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k/m_eff )</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Assuming spring stiffness is the same, increasing float RPM requires a reduction in effective moving mass. To increase the mechanical rev limit by 25%.</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N_1/N_0 =1.25=</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cs typeface="Times New Roman" panose="02020603050405020304" pitchFamily="18" charset="0"/>
                </a:rPr>
                <a:t>√(</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m_0/m_1 )</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Rearranging</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m_1=m_0/〖1.25〗^2 =m_0/1.5625≈0.64" " m_0</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Thus, the effective valvetrain mass must be reduced to roughly 64% of its current value, representing a 36% reduction.</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Given the measured effective mass </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m_0=88.55</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g:</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m_1=0.64×88.55≈56.7</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g</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lang="en-GB" sz="1100"/>
            </a:p>
          </xdr:txBody>
        </xdr:sp>
      </mc:Fallback>
    </mc:AlternateContent>
    <xdr:clientData/>
  </xdr:twoCellAnchor>
  <xdr:twoCellAnchor>
    <xdr:from>
      <xdr:col>0</xdr:col>
      <xdr:colOff>296333</xdr:colOff>
      <xdr:row>51</xdr:row>
      <xdr:rowOff>21167</xdr:rowOff>
    </xdr:from>
    <xdr:to>
      <xdr:col>7</xdr:col>
      <xdr:colOff>582084</xdr:colOff>
      <xdr:row>92</xdr:row>
      <xdr:rowOff>74084</xdr:rowOff>
    </xdr:to>
    <mc:AlternateContent xmlns:mc="http://schemas.openxmlformats.org/markup-compatibility/2006">
      <mc:Choice xmlns:a14="http://schemas.microsoft.com/office/drawing/2010/main" Requires="a14">
        <xdr:sp macro="" textlink="">
          <xdr:nvSpPr>
            <xdr:cNvPr id="52" name="TextBox 51">
              <a:extLst>
                <a:ext uri="{FF2B5EF4-FFF2-40B4-BE49-F238E27FC236}">
                  <a16:creationId xmlns:a16="http://schemas.microsoft.com/office/drawing/2014/main" id="{F7D8C4C5-E471-572E-5BC1-DD6D82A1344B}"/>
                </a:ext>
              </a:extLst>
            </xdr:cNvPr>
            <xdr:cNvSpPr txBox="1"/>
          </xdr:nvSpPr>
          <xdr:spPr>
            <a:xfrm>
              <a:off x="296333" y="9196917"/>
              <a:ext cx="4582584" cy="7429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Flow analysis calculations and equations (part 2)</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Valve area (one intake valve)</a:t>
              </a: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A</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v</m:t>
                      </m:r>
                    </m:sub>
                  </m:s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f>
                    <m:f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fPr>
                    <m:num>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π</m:t>
                      </m:r>
                      <m:sSup>
                        <m:sSup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p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D</m:t>
                          </m:r>
                        </m:e>
                        <m:sup>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2</m:t>
                          </m:r>
                        </m:sup>
                      </m:sSup>
                    </m:num>
                    <m:den>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4</m:t>
                      </m:r>
                    </m:den>
                  </m:f>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f>
                    <m:f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fPr>
                    <m:num>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π</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(1.378</m:t>
                      </m:r>
                      <m:sSup>
                        <m:sSup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pPr>
                        <m:e>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e>
                        <m:sup>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2</m:t>
                          </m:r>
                        </m:sup>
                      </m:sSup>
                    </m:num>
                    <m:den>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4</m:t>
                      </m:r>
                    </m:den>
                  </m:f>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=1.49 </m:t>
                  </m:r>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in</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²</m:t>
                  </m:r>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Ideal flow per valve</a:t>
              </a: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Q</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ideal</m:t>
                      </m:r>
                    </m:sub>
                  </m:s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=138×1.49=205.8</m:t>
                  </m:r>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CFM</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Actual flow per valve</a:t>
              </a: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Q</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valve</m:t>
                      </m:r>
                    </m:sub>
                  </m:s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=0.61×205.8=125.5</m:t>
                  </m:r>
                  <m:r>
                    <m:rPr>
                      <m:nor/>
                    </m:rP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m:t> </m:t>
                  </m:r>
                  <m:r>
                    <m:rPr>
                      <m:nor/>
                    </m:rP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m:t>CFM</m:t>
                  </m:r>
                  <m:r>
                    <m:rPr>
                      <m:nor/>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 </m:t>
                  </m:r>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Actual flow per cylinder (two valves)</a:t>
              </a: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Q</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cyl</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max</m:t>
                      </m:r>
                    </m:sub>
                  </m:s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=2×125.5=251.0</m:t>
                  </m:r>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CFM</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Airflow required per cylinder at speed </a:t>
              </a:r>
              <a14:m>
                <m:oMath xmlns:m="http://schemas.openxmlformats.org/officeDocument/2006/math">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oMath>
              </a14:m>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Q</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cyl</m:t>
                      </m:r>
                    </m:sub>
                  </m:s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f>
                    <m:f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fPr>
                    <m:num>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V</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cyl</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ci</m:t>
                          </m:r>
                        </m:sub>
                      </m:sSub>
                      <m:r>
                        <m:rPr>
                          <m:nor/>
                        </m:rPr>
                        <a:rPr kumimoji="0" lang="en-GB" sz="1100" b="0" i="0" u="none" strike="noStrike" kern="100" cap="none" spc="0" normalizeH="0" baseline="0" noProof="0">
                          <a:ln>
                            <a:noFill/>
                          </a:ln>
                          <a:solidFill>
                            <a:prstClr val="black"/>
                          </a:solidFill>
                          <a:effectLst/>
                          <a:uLnTx/>
                          <a:uFillTx/>
                          <a:latin typeface="Arial" panose="020B0604020202020204" pitchFamily="34" charset="0"/>
                          <a:ea typeface="Aptos" panose="020B0004020202020204" pitchFamily="34" charset="0"/>
                          <a:cs typeface="Times New Roman" panose="02020603050405020304" pitchFamily="18" charset="0"/>
                        </a:rPr>
                        <m:t> </m:t>
                      </m:r>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r>
                        <m:rPr>
                          <m:nor/>
                        </m:rPr>
                        <a:rPr kumimoji="0" lang="en-GB" sz="1100" b="0" i="0" u="none" strike="noStrike" kern="100" cap="none" spc="0" normalizeH="0" baseline="0" noProof="0">
                          <a:ln>
                            <a:noFill/>
                          </a:ln>
                          <a:solidFill>
                            <a:prstClr val="black"/>
                          </a:solidFill>
                          <a:effectLst/>
                          <a:uLnTx/>
                          <a:uFillTx/>
                          <a:latin typeface="Arial" panose="020B0604020202020204" pitchFamily="34" charset="0"/>
                          <a:ea typeface="Aptos" panose="020B0004020202020204" pitchFamily="34" charset="0"/>
                          <a:cs typeface="Times New Roman" panose="02020603050405020304" pitchFamily="18" charset="0"/>
                        </a:rPr>
                        <m:t> </m:t>
                      </m:r>
                    </m:num>
                    <m:den>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VE</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3456</m:t>
                      </m:r>
                    </m:den>
                  </m:f>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Convert displacement:</a:t>
              </a: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V</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cyl</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ci</m:t>
                      </m:r>
                    </m:sub>
                  </m:sSub>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=0.4997×61.024=30.49</m:t>
                  </m:r>
                  <m:r>
                    <m:rPr>
                      <m:nor/>
                    </m:rP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m:t> 						</m:t>
                  </m:r>
                  <m:r>
                    <m:rPr>
                      <m:nor/>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in</m:t>
                  </m:r>
                  <m:r>
                    <m:rPr>
                      <m:nor/>
                    </m:rPr>
                    <a:rPr kumimoji="0" lang="en-GB" sz="1100" b="0" i="0" u="none" strike="noStrike" kern="100" cap="none" spc="0" normalizeH="0" baseline="0" noProof="0">
                      <a:ln>
                        <a:noFill/>
                      </a:ln>
                      <a:solidFill>
                        <a:prstClr val="black"/>
                      </a:solidFill>
                      <a:effectLst/>
                      <a:uLnTx/>
                      <a:uFillTx/>
                      <a:latin typeface="Abadi" panose="020B0604020104020204" pitchFamily="34" charset="0"/>
                      <a:ea typeface="Aptos" panose="020B0004020202020204" pitchFamily="34" charset="0"/>
                      <a:cs typeface="Times New Roman" panose="02020603050405020304" pitchFamily="18" charset="0"/>
                    </a:rPr>
                    <m:t>³</m:t>
                  </m:r>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Set demand equal to available flow:</a:t>
              </a: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f>
                    <m:f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fPr>
                    <m:num>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30.49</m:t>
                      </m:r>
                      <m:r>
                        <m:rPr>
                          <m:nor/>
                        </m:rPr>
                        <a:rPr kumimoji="0" lang="en-GB" sz="1100" b="0" i="0" u="none" strike="noStrike" kern="100" cap="none" spc="0" normalizeH="0" baseline="0" noProof="0">
                          <a:ln>
                            <a:noFill/>
                          </a:ln>
                          <a:solidFill>
                            <a:prstClr val="black"/>
                          </a:solidFill>
                          <a:effectLst/>
                          <a:uLnTx/>
                          <a:uFillTx/>
                          <a:latin typeface="Arial" panose="020B0604020202020204" pitchFamily="34" charset="0"/>
                          <a:ea typeface="Aptos" panose="020B0004020202020204" pitchFamily="34" charset="0"/>
                          <a:cs typeface="Times New Roman" panose="02020603050405020304" pitchFamily="18" charset="0"/>
                        </a:rPr>
                        <m:t> </m:t>
                      </m:r>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r>
                        <m:rPr>
                          <m:nor/>
                        </m:rPr>
                        <a:rPr kumimoji="0" lang="en-GB" sz="1100" b="0" i="0" u="none" strike="noStrike" kern="100" cap="none" spc="0" normalizeH="0" baseline="0" noProof="0">
                          <a:ln>
                            <a:noFill/>
                          </a:ln>
                          <a:solidFill>
                            <a:prstClr val="black"/>
                          </a:solidFill>
                          <a:effectLst/>
                          <a:uLnTx/>
                          <a:uFillTx/>
                          <a:latin typeface="Arial" panose="020B0604020202020204" pitchFamily="34" charset="0"/>
                          <a:ea typeface="Aptos" panose="020B0004020202020204" pitchFamily="34" charset="0"/>
                          <a:cs typeface="Times New Roman" panose="02020603050405020304" pitchFamily="18" charset="0"/>
                        </a:rPr>
                        <m:t> </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0.85</m:t>
                      </m:r>
                    </m:num>
                    <m:den>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3456</m:t>
                      </m:r>
                    </m:den>
                  </m:f>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=251.0</m:t>
                  </m:r>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Solve for </a:t>
              </a:r>
              <a14:m>
                <m:oMath xmlns:m="http://schemas.openxmlformats.org/officeDocument/2006/math">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a:t>
              </a:r>
            </a:p>
            <a:p>
              <a:pPr marL="0" marR="0" lvl="0" indent="0" defTabSz="914400" eaLnBrk="1" fontAlgn="auto" latinLnBrk="0" hangingPunct="1">
                <a:lnSpc>
                  <a:spcPct val="115000"/>
                </a:lnSpc>
                <a:spcBef>
                  <a:spcPts val="0"/>
                </a:spcBef>
                <a:spcAft>
                  <a:spcPts val="800"/>
                </a:spcAft>
                <a:buClrTx/>
                <a:buSzTx/>
                <a:buFontTx/>
                <a:buNone/>
                <a:tabLst/>
                <a:defRPr/>
              </a:pPr>
              <a14:m>
                <m:oMath xmlns:m="http://schemas.openxmlformats.org/officeDocument/2006/math">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m:t>
                  </m:r>
                  <m:f>
                    <m:f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fPr>
                    <m:num>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251.0×3456</m:t>
                      </m:r>
                    </m:num>
                    <m:den>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30.49×0.85</m:t>
                      </m:r>
                    </m:den>
                  </m:f>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14:m>
                <m:oMath xmlns:m="http://schemas.openxmlformats.org/officeDocument/2006/math">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≈3.31×</m:t>
                  </m:r>
                  <m:sSup>
                    <m:sSup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pPr>
                    <m:e>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10</m:t>
                      </m:r>
                    </m:e>
                    <m:sup>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4</m:t>
                      </m:r>
                    </m:sup>
                  </m:sSup>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rpm</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14:m>
                <m:oMath xmlns:m="http://schemas.openxmlformats.org/officeDocument/2006/math">
                  <m:sSub>
                    <m:sSub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sSub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N</m:t>
                      </m:r>
                    </m:e>
                    <m:sub>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p</m:t>
                      </m:r>
                      <m:borderBox>
                        <m:borderBoxPr>
                          <m:ctrlPr>
                            <a:rPr kumimoji="0" lang="en-GB" sz="1100" b="0" i="1"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ctrlPr>
                        </m:borderBoxPr>
                        <m:e>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redicted</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 </m:t>
                          </m:r>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peak</m:t>
                          </m:r>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 </m:t>
                          </m:r>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power</m:t>
                          </m:r>
                        </m:e>
                      </m:borderBox>
                      <m: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≈33,000 </m:t>
                      </m:r>
                      <m:r>
                        <m:rPr>
                          <m:sty m:val="p"/>
                        </m:rP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m:t>rpm</m:t>
                      </m:r>
                    </m:sub>
                  </m:sSub>
                </m:oMath>
              </a14:m>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endParaRPr lang="en-GB" sz="1100"/>
            </a:p>
          </xdr:txBody>
        </xdr:sp>
      </mc:Choice>
      <mc:Fallback>
        <xdr:sp macro="" textlink="">
          <xdr:nvSpPr>
            <xdr:cNvPr id="52" name="TextBox 51">
              <a:extLst>
                <a:ext uri="{FF2B5EF4-FFF2-40B4-BE49-F238E27FC236}">
                  <a16:creationId xmlns:a16="http://schemas.microsoft.com/office/drawing/2014/main" id="{F7D8C4C5-E471-572E-5BC1-DD6D82A1344B}"/>
                </a:ext>
              </a:extLst>
            </xdr:cNvPr>
            <xdr:cNvSpPr txBox="1"/>
          </xdr:nvSpPr>
          <xdr:spPr>
            <a:xfrm>
              <a:off x="296333" y="9196917"/>
              <a:ext cx="4582584" cy="7429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Flow analysis calculations and equations (part 2)</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Valve area (one intake valve)</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A_v=</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cs typeface="Times New Roman" panose="02020603050405020304" pitchFamily="18" charset="0"/>
                </a:rPr>
                <a:t>(</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πD^2)/4=</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cs typeface="Times New Roman" panose="02020603050405020304" pitchFamily="18" charset="0"/>
                </a:rPr>
                <a:t>(</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π(1.378)^2)/4=1.49 in²</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Ideal flow per valve</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Q_ideal=138×1.49=205.8</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CFM</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Actual flow per valve</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Q_valve=0.61×205.8=125.5" CFM "</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Actual flow per cylinder (two valves)</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Q_(cyl,max)=2×125.5=251.0</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CFM</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Airflow required per cylinder at speed </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N</a:t>
              </a: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Q_cyl (N)=</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cs typeface="Times New Roman" panose="02020603050405020304" pitchFamily="18" charset="0"/>
                </a:rPr>
                <a:t>(</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V_(cyl,ci) "</a:t>
              </a:r>
              <a:r>
                <a:rPr kumimoji="0" lang="en-GB" sz="1100" b="0" i="0" u="none" strike="noStrike" kern="100" cap="none" spc="0" normalizeH="0" baseline="0" noProof="0">
                  <a:ln>
                    <a:noFill/>
                  </a:ln>
                  <a:solidFill>
                    <a:prstClr val="black"/>
                  </a:solidFill>
                  <a:effectLst/>
                  <a:uLnTx/>
                  <a:uFillTx/>
                  <a:latin typeface="Arial" panose="020B0604020202020204" pitchFamily="34" charset="0"/>
                  <a:ea typeface="Aptos" panose="020B0004020202020204" pitchFamily="34" charset="0"/>
                  <a:cs typeface="Times New Roman" panose="02020603050405020304" pitchFamily="18" charset="0"/>
                </a:rPr>
                <a:t> </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 N"</a:t>
              </a:r>
              <a:r>
                <a:rPr kumimoji="0" lang="en-GB" sz="1100" b="0" i="0" u="none" strike="noStrike" kern="100" cap="none" spc="0" normalizeH="0" baseline="0" noProof="0">
                  <a:ln>
                    <a:noFill/>
                  </a:ln>
                  <a:solidFill>
                    <a:prstClr val="black"/>
                  </a:solidFill>
                  <a:effectLst/>
                  <a:uLnTx/>
                  <a:uFillTx/>
                  <a:latin typeface="Arial" panose="020B0604020202020204" pitchFamily="34" charset="0"/>
                  <a:ea typeface="Aptos" panose="020B0004020202020204" pitchFamily="34" charset="0"/>
                  <a:cs typeface="Times New Roman" panose="02020603050405020304" pitchFamily="18" charset="0"/>
                </a:rPr>
                <a:t> </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 )/VE3456</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Convert displacement:</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V_(cyl,ci)=0.4997×61.024=30.49" 						in³</a:t>
              </a:r>
              <a:r>
                <a:rPr kumimoji="0" lang="en-GB" sz="1100" b="0" i="0" u="none" strike="noStrike" kern="100" cap="none" spc="0" normalizeH="0" baseline="0" noProof="0">
                  <a:ln>
                    <a:noFill/>
                  </a:ln>
                  <a:solidFill>
                    <a:prstClr val="black"/>
                  </a:solidFill>
                  <a:effectLst/>
                  <a:uLnTx/>
                  <a:uFillTx/>
                  <a:latin typeface="Abadi" panose="020B0604020104020204" pitchFamily="34" charset="0"/>
                  <a:ea typeface="Aptos" panose="020B0004020202020204" pitchFamily="34" charset="0"/>
                  <a:cs typeface="Times New Roman" panose="02020603050405020304" pitchFamily="18" charset="0"/>
                </a:rPr>
                <a:t>"</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Set demand equal to available flow:</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cs typeface="Times New Roman" panose="02020603050405020304" pitchFamily="18" charset="0"/>
                </a:rPr>
                <a:t>(</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30.49"</a:t>
              </a:r>
              <a:r>
                <a:rPr kumimoji="0" lang="en-GB" sz="1100" b="0" i="0" u="none" strike="noStrike" kern="100" cap="none" spc="0" normalizeH="0" baseline="0" noProof="0">
                  <a:ln>
                    <a:noFill/>
                  </a:ln>
                  <a:solidFill>
                    <a:prstClr val="black"/>
                  </a:solidFill>
                  <a:effectLst/>
                  <a:uLnTx/>
                  <a:uFillTx/>
                  <a:latin typeface="Arial" panose="020B0604020202020204" pitchFamily="34" charset="0"/>
                  <a:ea typeface="Aptos" panose="020B0004020202020204" pitchFamily="34" charset="0"/>
                  <a:cs typeface="Times New Roman" panose="02020603050405020304" pitchFamily="18" charset="0"/>
                </a:rPr>
                <a:t> </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 N"</a:t>
              </a:r>
              <a:r>
                <a:rPr kumimoji="0" lang="en-GB" sz="1100" b="0" i="0" u="none" strike="noStrike" kern="100" cap="none" spc="0" normalizeH="0" baseline="0" noProof="0">
                  <a:ln>
                    <a:noFill/>
                  </a:ln>
                  <a:solidFill>
                    <a:prstClr val="black"/>
                  </a:solidFill>
                  <a:effectLst/>
                  <a:uLnTx/>
                  <a:uFillTx/>
                  <a:latin typeface="Arial" panose="020B0604020202020204" pitchFamily="34" charset="0"/>
                  <a:ea typeface="Aptos" panose="020B0004020202020204" pitchFamily="34" charset="0"/>
                  <a:cs typeface="Times New Roman" panose="02020603050405020304" pitchFamily="18" charset="0"/>
                </a:rPr>
                <a:t> </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 0.85)/3456=251.0</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endPar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endParaRP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Solve for </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N</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a:t>
              </a:r>
            </a:p>
            <a:p>
              <a:pPr marL="0" marR="0" lvl="0" indent="0" defTabSz="914400" eaLnBrk="1" fontAlgn="auto" latinLnBrk="0" hangingPunct="1">
                <a:lnSpc>
                  <a:spcPct val="115000"/>
                </a:lnSpc>
                <a:spcBef>
                  <a:spcPts val="0"/>
                </a:spcBef>
                <a:spcAft>
                  <a:spcPts val="800"/>
                </a:spcAft>
                <a:buClrTx/>
                <a:buSzTx/>
                <a:buFontTx/>
                <a:buNone/>
                <a:tabLst/>
                <a:defRPr/>
              </a:pP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N=</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cs typeface="Times New Roman" panose="02020603050405020304" pitchFamily="18" charset="0"/>
                </a:rPr>
                <a:t>(</a:t>
              </a: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251.0×3456)/(30.49×0.85)</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N≈3.31×10^4</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t> rpm</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br>
                <a:rPr kumimoji="0" lang="en-GB" sz="1100" b="0" i="0" u="none" strike="noStrike" kern="100" cap="none" spc="0" normalizeH="0" baseline="0" noProof="0">
                  <a:ln>
                    <a:noFill/>
                  </a:ln>
                  <a:solidFill>
                    <a:prstClr val="black"/>
                  </a:solidFill>
                  <a:effectLst/>
                  <a:uLnTx/>
                  <a:uFillTx/>
                  <a:latin typeface="Aptos" panose="020B0004020202020204" pitchFamily="34" charset="0"/>
                  <a:ea typeface="Aptos" panose="020B0004020202020204" pitchFamily="34" charset="0"/>
                  <a:cs typeface="Times New Roman" panose="02020603050405020304" pitchFamily="18" charset="0"/>
                </a:rPr>
              </a:br>
              <a:r>
                <a:rPr kumimoji="0" lang="en-GB" sz="1100" b="0" i="0" u="none" strike="noStrike" kern="100" cap="none" spc="0" normalizeH="0" baseline="0" noProof="0">
                  <a:ln>
                    <a:noFill/>
                  </a:ln>
                  <a:solidFill>
                    <a:prstClr val="black"/>
                  </a:solidFill>
                  <a:effectLst/>
                  <a:uLnTx/>
                  <a:uFillTx/>
                  <a:latin typeface="Cambria Math" panose="02040503050406030204" pitchFamily="18" charset="0"/>
                  <a:ea typeface="Aptos" panose="020B0004020202020204" pitchFamily="34" charset="0"/>
                  <a:cs typeface="Times New Roman" panose="02020603050405020304" pitchFamily="18" charset="0"/>
                </a:rPr>
                <a:t>N_(p▭(redicted peak power)≈33,000 rpm)</a:t>
              </a:r>
              <a:r>
                <a:rPr kumimoji="0" lang="en-GB" sz="1100" b="0" i="0" u="none" strike="noStrike" kern="100" cap="none" spc="0" normalizeH="0" baseline="0" noProof="0">
                  <a:ln>
                    <a:noFill/>
                  </a:ln>
                  <a:solidFill>
                    <a:prstClr val="black"/>
                  </a:solidFill>
                  <a:effectLst/>
                  <a:uLnTx/>
                  <a:uFillTx/>
                  <a:latin typeface="Aptos" panose="020B0004020202020204" pitchFamily="34" charset="0"/>
                  <a:ea typeface="Times New Roman" panose="02020603050405020304" pitchFamily="18" charset="0"/>
                  <a:cs typeface="Times New Roman" panose="02020603050405020304" pitchFamily="18" charset="0"/>
                </a:rPr>
                <a:t> </a:t>
              </a:r>
              <a:endParaRPr lang="en-GB" sz="1100"/>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xdr:from>
      <xdr:col>1</xdr:col>
      <xdr:colOff>19050</xdr:colOff>
      <xdr:row>1</xdr:row>
      <xdr:rowOff>19050</xdr:rowOff>
    </xdr:from>
    <xdr:to>
      <xdr:col>10</xdr:col>
      <xdr:colOff>342900</xdr:colOff>
      <xdr:row>28</xdr:row>
      <xdr:rowOff>127000</xdr:rowOff>
    </xdr:to>
    <xdr:sp macro="" textlink="">
      <xdr:nvSpPr>
        <xdr:cNvPr id="2" name="TextBox 1">
          <a:extLst>
            <a:ext uri="{FF2B5EF4-FFF2-40B4-BE49-F238E27FC236}">
              <a16:creationId xmlns:a16="http://schemas.microsoft.com/office/drawing/2014/main" id="{CCE4B9BF-41D8-F819-441E-B83AEFC9079F}"/>
            </a:ext>
          </a:extLst>
        </xdr:cNvPr>
        <xdr:cNvSpPr txBox="1"/>
      </xdr:nvSpPr>
      <xdr:spPr>
        <a:xfrm>
          <a:off x="628650" y="203200"/>
          <a:ext cx="5810250" cy="508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referances. </a:t>
          </a:r>
        </a:p>
        <a:p>
          <a:endParaRPr lang="en-GB" sz="1100"/>
        </a:p>
        <a:p>
          <a:r>
            <a:rPr lang="en-GB"/>
            <a:t>SAE International (2005) </a:t>
          </a:r>
          <a:r>
            <a:rPr lang="en-GB" i="1"/>
            <a:t>Investigation of Intake Port Geometry and Its Effect on Flow Capacity</a:t>
          </a:r>
          <a:r>
            <a:rPr lang="en-GB"/>
            <a:t>. SAE Technical Paper 2005-01-0993. Available at: https://doi.org/10.4271/2005-01-0993 </a:t>
          </a:r>
          <a:r>
            <a:rPr lang="en-GB" sz="1100">
              <a:solidFill>
                <a:schemeClr val="dk1"/>
              </a:solidFill>
              <a:effectLst/>
              <a:latin typeface="+mn-lt"/>
              <a:ea typeface="+mn-ea"/>
              <a:cs typeface="+mn-cs"/>
            </a:rPr>
            <a:t>(Accessed: </a:t>
          </a:r>
          <a:r>
            <a:rPr lang="en-GB" sz="1100" i="1">
              <a:solidFill>
                <a:schemeClr val="dk1"/>
              </a:solidFill>
              <a:effectLst/>
              <a:latin typeface="+mn-lt"/>
              <a:ea typeface="+mn-ea"/>
              <a:cs typeface="+mn-cs"/>
            </a:rPr>
            <a:t>07/12/2025</a:t>
          </a:r>
          <a:r>
            <a:rPr lang="en-GB" sz="1100">
              <a:solidFill>
                <a:schemeClr val="dk1"/>
              </a:solidFill>
              <a:effectLst/>
              <a:latin typeface="+mn-lt"/>
              <a:ea typeface="+mn-ea"/>
              <a:cs typeface="+mn-cs"/>
            </a:rPr>
            <a:t>).</a:t>
          </a:r>
          <a:endParaRPr lang="en-GB"/>
        </a:p>
        <a:p>
          <a:endParaRPr lang="en-GB" sz="1100"/>
        </a:p>
        <a:p>
          <a:r>
            <a:rPr lang="en-GB"/>
            <a:t>SAE International (2007) </a:t>
          </a:r>
          <a:r>
            <a:rPr lang="en-GB" i="1"/>
            <a:t>Investigation of Intake Runner Length and Geometry on Torque Characteristics</a:t>
          </a:r>
          <a:r>
            <a:rPr lang="en-GB"/>
            <a:t>. SAE Technical Paper 2007-01-3652. Available at: https://doi.org/10.4271/2007-01-3652</a:t>
          </a:r>
        </a:p>
        <a:p>
          <a:endParaRPr lang="en-GB" sz="1100"/>
        </a:p>
        <a:p>
          <a:r>
            <a:rPr lang="en-GB"/>
            <a:t>Qi, Y.L., Dong, L.C., Liu, H. and Zhang, Y. (2012) ‘Optimization of intake port design for SI engine’, </a:t>
          </a:r>
          <a:r>
            <a:rPr lang="en-GB" i="1"/>
            <a:t>International Journal of Automotive Technology</a:t>
          </a:r>
          <a:r>
            <a:rPr lang="en-GB"/>
            <a:t>, 13(6), pp. 861–872. doi: 10.1007/s12239-012-0087-3. </a:t>
          </a:r>
          <a:r>
            <a:rPr lang="en-GB" sz="1100">
              <a:solidFill>
                <a:schemeClr val="dk1"/>
              </a:solidFill>
              <a:effectLst/>
              <a:latin typeface="+mn-lt"/>
              <a:ea typeface="+mn-ea"/>
              <a:cs typeface="+mn-cs"/>
            </a:rPr>
            <a:t>(Accessed: </a:t>
          </a:r>
          <a:r>
            <a:rPr lang="en-GB" sz="1100" i="1">
              <a:solidFill>
                <a:schemeClr val="dk1"/>
              </a:solidFill>
              <a:effectLst/>
              <a:latin typeface="+mn-lt"/>
              <a:ea typeface="+mn-ea"/>
              <a:cs typeface="+mn-cs"/>
            </a:rPr>
            <a:t>05/12/2025</a:t>
          </a:r>
          <a:r>
            <a:rPr lang="en-GB" sz="1100">
              <a:solidFill>
                <a:schemeClr val="dk1"/>
              </a:solidFill>
              <a:effectLst/>
              <a:latin typeface="+mn-lt"/>
              <a:ea typeface="+mn-ea"/>
              <a:cs typeface="+mn-cs"/>
            </a:rPr>
            <a:t>).</a:t>
          </a:r>
          <a:endParaRPr lang="en-GB"/>
        </a:p>
        <a:p>
          <a:endParaRPr lang="en-GB"/>
        </a:p>
        <a:p>
          <a:endParaRPr lang="en-GB" sz="1100"/>
        </a:p>
        <a:p>
          <a:r>
            <a:rPr lang="en-GB"/>
            <a:t>Blair, G.P. (1999) </a:t>
          </a:r>
          <a:r>
            <a:rPr lang="en-GB" i="1"/>
            <a:t>Design and Simulation of Four-Stroke Engines</a:t>
          </a:r>
          <a:r>
            <a:rPr lang="en-GB"/>
            <a:t>. Warrendale, PA: SAE International. Available at: </a:t>
          </a:r>
          <a:r>
            <a:rPr lang="en-GB">
              <a:hlinkClick xmlns:r="http://schemas.openxmlformats.org/officeDocument/2006/relationships" r:id=""/>
            </a:rPr>
            <a:t>https://books.google.co.uk/books?hl=en&amp;lr=&amp;id=6OKbEAAAQBAJ&amp;oi=fnd&amp;pg=PR19&amp;dq=Blair,+G.P.+(1999)+Design+and+Simulation+of+Four-Stroke+Engines.+Warrendale,+PA:+SAE+International.&amp;ots=-jIFo9nn8G&amp;sig=ILBApVnQGNdUCxODZWQSdMnNfIA&amp;redir_esc=y#v=onepage&amp;q&amp;f=false</a:t>
          </a:r>
          <a:r>
            <a:rPr lang="en-GB"/>
            <a:t> (Accessed: </a:t>
          </a:r>
          <a:r>
            <a:rPr lang="en-GB" i="1"/>
            <a:t>06/12/2025</a:t>
          </a:r>
          <a:r>
            <a:rPr lang="en-GB"/>
            <a:t>).</a:t>
          </a:r>
        </a:p>
        <a:p>
          <a:endParaRPr lang="en-GB" sz="1100"/>
        </a:p>
        <a:p>
          <a:pPr marL="0" marR="0" lvl="0" indent="0" defTabSz="914400" eaLnBrk="1" fontAlgn="auto" latinLnBrk="0" hangingPunct="1">
            <a:lnSpc>
              <a:spcPct val="100000"/>
            </a:lnSpc>
            <a:spcBef>
              <a:spcPts val="0"/>
            </a:spcBef>
            <a:spcAft>
              <a:spcPts val="0"/>
            </a:spcAft>
            <a:buClrTx/>
            <a:buSzTx/>
            <a:buFontTx/>
            <a:buNone/>
            <a:tabLst/>
            <a:defRPr/>
          </a:pPr>
          <a:r>
            <a:rPr lang="en-GB"/>
            <a:t>Zhu, G.G., Lee, J. and Wu, M. (2006) ‘Investigation of intake port geometry effects using CFD and flowbench correlation’, </a:t>
          </a:r>
          <a:r>
            <a:rPr lang="en-GB" i="1"/>
            <a:t>SAE Technical Paper</a:t>
          </a:r>
          <a:r>
            <a:rPr lang="en-GB"/>
            <a:t>, 2006-01-3651. Available at: </a:t>
          </a:r>
          <a:r>
            <a:rPr lang="en-GB">
              <a:hlinkClick xmlns:r="http://schemas.openxmlformats.org/officeDocument/2006/relationships" r:id=""/>
            </a:rPr>
            <a:t>https://legacy.sae.org/publications/technical-papers/content/2006-01-3651/</a:t>
          </a:r>
          <a:r>
            <a:rPr lang="en-GB"/>
            <a:t> </a:t>
          </a:r>
          <a:r>
            <a:rPr lang="en-GB" sz="1100">
              <a:solidFill>
                <a:schemeClr val="dk1"/>
              </a:solidFill>
              <a:effectLst/>
              <a:latin typeface="+mn-lt"/>
              <a:ea typeface="+mn-ea"/>
              <a:cs typeface="+mn-cs"/>
            </a:rPr>
            <a:t>(Accessed: </a:t>
          </a:r>
          <a:r>
            <a:rPr lang="en-GB" sz="1100" i="1">
              <a:solidFill>
                <a:schemeClr val="dk1"/>
              </a:solidFill>
              <a:effectLst/>
              <a:latin typeface="+mn-lt"/>
              <a:ea typeface="+mn-ea"/>
              <a:cs typeface="+mn-cs"/>
            </a:rPr>
            <a:t>12/12/2025</a:t>
          </a:r>
          <a:r>
            <a:rPr lang="en-GB" sz="1100">
              <a:solidFill>
                <a:schemeClr val="dk1"/>
              </a:solidFill>
              <a:effectLst/>
              <a:latin typeface="+mn-lt"/>
              <a:ea typeface="+mn-ea"/>
              <a:cs typeface="+mn-cs"/>
            </a:rPr>
            <a:t>).</a:t>
          </a:r>
          <a:endParaRPr lang="en-GB">
            <a:effectLst/>
          </a:endParaRPr>
        </a:p>
        <a:p>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eme/themeOverride1.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7A0F4-DF3A-4417-B791-10B82B62C0EF}">
  <sheetPr>
    <pageSetUpPr fitToPage="1"/>
  </sheetPr>
  <dimension ref="A1:P66"/>
  <sheetViews>
    <sheetView zoomScale="50" zoomScaleNormal="50" zoomScaleSheetLayoutView="50" workbookViewId="0">
      <selection activeCell="AC73" sqref="AC73"/>
    </sheetView>
  </sheetViews>
  <sheetFormatPr defaultRowHeight="14.5" x14ac:dyDescent="0.35"/>
  <cols>
    <col min="1" max="1" width="5.26953125" customWidth="1"/>
    <col min="2" max="2" width="3.7265625" customWidth="1"/>
    <col min="3" max="3" width="26.36328125" customWidth="1"/>
    <col min="4" max="14" width="8.7265625" customWidth="1"/>
    <col min="15" max="15" width="4.81640625" customWidth="1"/>
    <col min="16" max="16" width="6.81640625" customWidth="1"/>
    <col min="18" max="18" width="20.36328125" customWidth="1"/>
  </cols>
  <sheetData>
    <row r="1" spans="1:16" ht="19.5" customHeight="1" thickBot="1" x14ac:dyDescent="0.4">
      <c r="A1" s="12"/>
      <c r="B1" s="38"/>
      <c r="C1" s="39"/>
      <c r="D1" s="40"/>
      <c r="E1" s="41"/>
      <c r="F1" s="41"/>
      <c r="G1" s="42"/>
      <c r="H1" s="42" t="s">
        <v>0</v>
      </c>
      <c r="I1" s="41"/>
      <c r="J1" s="41"/>
      <c r="K1" s="41"/>
      <c r="L1" s="41"/>
      <c r="M1" s="41"/>
      <c r="N1" s="41"/>
      <c r="O1" s="43"/>
      <c r="P1" s="12"/>
    </row>
    <row r="2" spans="1:16" ht="19.5" customHeight="1" x14ac:dyDescent="0.35">
      <c r="A2" s="12"/>
      <c r="B2" s="12"/>
      <c r="D2" s="12"/>
      <c r="E2" s="12"/>
      <c r="F2" s="12"/>
      <c r="G2" s="12"/>
      <c r="H2" s="12"/>
      <c r="I2" s="12"/>
      <c r="J2" s="12"/>
      <c r="K2" s="12"/>
      <c r="L2" s="12"/>
      <c r="M2" s="37"/>
      <c r="N2" s="50"/>
      <c r="P2" s="12"/>
    </row>
    <row r="3" spans="1:16" ht="19.5" customHeight="1" thickBot="1" x14ac:dyDescent="0.4">
      <c r="A3" s="12"/>
      <c r="B3" s="12"/>
      <c r="C3" s="12"/>
      <c r="D3" s="12"/>
      <c r="E3" s="12"/>
      <c r="F3" s="12"/>
      <c r="G3" s="12"/>
      <c r="H3" s="12"/>
      <c r="I3" s="12"/>
      <c r="J3" s="12"/>
      <c r="K3" s="12"/>
      <c r="L3" s="12"/>
      <c r="M3" s="12"/>
      <c r="N3" s="12"/>
      <c r="O3" s="12"/>
      <c r="P3" s="12"/>
    </row>
    <row r="4" spans="1:16" ht="19.5" customHeight="1" x14ac:dyDescent="0.35">
      <c r="A4" s="12"/>
      <c r="B4" s="23"/>
      <c r="C4" s="51" t="s">
        <v>1</v>
      </c>
      <c r="D4" s="83"/>
      <c r="E4" s="83"/>
      <c r="F4" s="83" t="s">
        <v>63</v>
      </c>
      <c r="G4" s="83"/>
      <c r="H4" s="83"/>
      <c r="I4" s="83"/>
      <c r="J4" s="16"/>
      <c r="K4" s="95" t="s">
        <v>2</v>
      </c>
      <c r="L4" s="96"/>
      <c r="M4" s="2">
        <v>1</v>
      </c>
      <c r="N4" s="3"/>
      <c r="O4" s="4"/>
      <c r="P4" s="12"/>
    </row>
    <row r="5" spans="1:16" ht="19.5" customHeight="1" x14ac:dyDescent="0.35">
      <c r="A5" s="12"/>
      <c r="B5" s="24"/>
      <c r="C5" s="81" t="s">
        <v>3</v>
      </c>
      <c r="D5" s="84"/>
      <c r="E5" s="84"/>
      <c r="F5" s="84"/>
      <c r="G5" s="84"/>
      <c r="H5" s="84"/>
      <c r="I5" s="84"/>
      <c r="J5" s="85"/>
      <c r="K5" s="91" t="s">
        <v>4</v>
      </c>
      <c r="L5" s="92"/>
      <c r="M5" s="5"/>
      <c r="N5" s="6"/>
      <c r="O5" s="7"/>
      <c r="P5" s="12"/>
    </row>
    <row r="6" spans="1:16" ht="19.5" customHeight="1" x14ac:dyDescent="0.35">
      <c r="A6" s="12"/>
      <c r="B6" s="24"/>
      <c r="C6" s="81" t="s">
        <v>5</v>
      </c>
      <c r="D6" s="87"/>
      <c r="E6" s="87"/>
      <c r="F6" s="87"/>
      <c r="G6" s="87"/>
      <c r="H6" s="87"/>
      <c r="I6" s="87"/>
      <c r="J6" s="88"/>
      <c r="K6" s="91" t="s">
        <v>6</v>
      </c>
      <c r="L6" s="92"/>
      <c r="M6" s="14"/>
      <c r="N6" s="18" t="s">
        <v>7</v>
      </c>
      <c r="O6" s="16"/>
      <c r="P6" s="12"/>
    </row>
    <row r="7" spans="1:16" ht="19.5" customHeight="1" x14ac:dyDescent="0.35">
      <c r="A7" s="12"/>
      <c r="B7" s="24"/>
      <c r="C7" s="81" t="s">
        <v>8</v>
      </c>
      <c r="D7" s="87"/>
      <c r="E7" s="87"/>
      <c r="F7" s="87"/>
      <c r="G7" s="87"/>
      <c r="H7" s="87"/>
      <c r="I7" s="87"/>
      <c r="J7" s="88"/>
      <c r="K7" s="91" t="s">
        <v>9</v>
      </c>
      <c r="L7" s="92"/>
      <c r="M7" s="5"/>
      <c r="N7" s="19" t="s">
        <v>10</v>
      </c>
      <c r="O7" s="13"/>
      <c r="P7" s="12"/>
    </row>
    <row r="8" spans="1:16" ht="19.5" customHeight="1" x14ac:dyDescent="0.35">
      <c r="A8" s="12"/>
      <c r="B8" s="24"/>
      <c r="C8" s="81" t="s">
        <v>11</v>
      </c>
      <c r="D8" s="87"/>
      <c r="E8" s="87"/>
      <c r="F8" s="87"/>
      <c r="G8" s="87"/>
      <c r="H8" s="87"/>
      <c r="I8" s="87"/>
      <c r="J8" s="88"/>
      <c r="K8" s="91" t="s">
        <v>12</v>
      </c>
      <c r="L8" s="92"/>
      <c r="M8" s="5"/>
      <c r="N8" s="19" t="s">
        <v>13</v>
      </c>
      <c r="O8" s="13"/>
      <c r="P8" s="12"/>
    </row>
    <row r="9" spans="1:16" ht="19.5" customHeight="1" x14ac:dyDescent="0.35">
      <c r="A9" s="12"/>
      <c r="B9" s="24"/>
      <c r="C9" s="81" t="s">
        <v>14</v>
      </c>
      <c r="D9" s="87"/>
      <c r="E9" s="87"/>
      <c r="F9" s="87"/>
      <c r="G9" s="87"/>
      <c r="H9" s="87"/>
      <c r="I9" s="87"/>
      <c r="J9" s="88"/>
      <c r="K9" s="91" t="s">
        <v>15</v>
      </c>
      <c r="L9" s="92"/>
      <c r="M9" s="5"/>
      <c r="N9" s="19" t="s">
        <v>7</v>
      </c>
      <c r="O9" s="13"/>
      <c r="P9" s="12"/>
    </row>
    <row r="10" spans="1:16" ht="19.5" customHeight="1" x14ac:dyDescent="0.35">
      <c r="A10" s="12"/>
      <c r="B10" s="24"/>
      <c r="C10" s="81" t="s">
        <v>16</v>
      </c>
      <c r="D10" s="87"/>
      <c r="E10" s="87"/>
      <c r="F10" s="87"/>
      <c r="G10" s="87"/>
      <c r="H10" s="87"/>
      <c r="I10" s="87"/>
      <c r="J10" s="88"/>
      <c r="K10" s="91" t="s">
        <v>17</v>
      </c>
      <c r="L10" s="92"/>
      <c r="M10" s="5"/>
      <c r="N10" s="19" t="s">
        <v>13</v>
      </c>
      <c r="O10" s="13"/>
      <c r="P10" s="12"/>
    </row>
    <row r="11" spans="1:16" ht="19.5" customHeight="1" x14ac:dyDescent="0.35">
      <c r="A11" s="12"/>
      <c r="B11" s="24"/>
      <c r="C11" s="81" t="s">
        <v>18</v>
      </c>
      <c r="D11" s="87"/>
      <c r="E11" s="87"/>
      <c r="F11" s="87"/>
      <c r="G11" s="87"/>
      <c r="H11" s="87"/>
      <c r="I11" s="87"/>
      <c r="J11" s="88"/>
      <c r="K11" s="91" t="s">
        <v>19</v>
      </c>
      <c r="L11" s="92"/>
      <c r="M11" s="15">
        <v>83.1</v>
      </c>
      <c r="N11" s="20" t="s">
        <v>20</v>
      </c>
      <c r="O11" s="17"/>
      <c r="P11" s="12"/>
    </row>
    <row r="12" spans="1:16" ht="19.5" customHeight="1" thickBot="1" x14ac:dyDescent="0.4">
      <c r="A12" s="12"/>
      <c r="B12" s="26"/>
      <c r="C12" s="82" t="s">
        <v>21</v>
      </c>
      <c r="D12" s="89"/>
      <c r="E12" s="89"/>
      <c r="F12" s="89"/>
      <c r="G12" s="89"/>
      <c r="H12" s="89"/>
      <c r="I12" s="89"/>
      <c r="J12" s="90"/>
      <c r="K12" s="93" t="s">
        <v>22</v>
      </c>
      <c r="L12" s="94"/>
      <c r="M12" s="8"/>
      <c r="N12" s="9"/>
      <c r="O12" s="10"/>
      <c r="P12" s="12"/>
    </row>
    <row r="13" spans="1:16" ht="19.5" customHeight="1" thickBot="1" x14ac:dyDescent="0.4">
      <c r="A13" s="12"/>
      <c r="B13" s="12"/>
      <c r="C13" s="12"/>
      <c r="D13" s="12"/>
      <c r="E13" s="12"/>
      <c r="F13" s="12"/>
      <c r="G13" s="12"/>
      <c r="H13" s="12"/>
      <c r="I13" s="12"/>
      <c r="J13" s="12"/>
      <c r="K13" s="12"/>
      <c r="L13" s="12"/>
      <c r="M13" s="12"/>
      <c r="N13" s="12"/>
      <c r="O13" s="12"/>
      <c r="P13" s="12"/>
    </row>
    <row r="14" spans="1:16" ht="19.5" customHeight="1" x14ac:dyDescent="0.35">
      <c r="A14" s="12"/>
      <c r="B14" s="29"/>
      <c r="C14" s="30"/>
      <c r="D14" s="33"/>
      <c r="E14" s="30"/>
      <c r="F14" s="30"/>
      <c r="G14" s="30"/>
      <c r="H14" s="31" t="s">
        <v>23</v>
      </c>
      <c r="I14" s="30"/>
      <c r="J14" s="30"/>
      <c r="K14" s="30"/>
      <c r="L14" s="30"/>
      <c r="M14" s="30"/>
      <c r="N14" s="30"/>
      <c r="O14" s="32"/>
      <c r="P14" s="12"/>
    </row>
    <row r="15" spans="1:16" ht="19.5" customHeight="1" x14ac:dyDescent="0.35">
      <c r="A15" s="12"/>
      <c r="B15" s="1"/>
      <c r="C15" s="12"/>
      <c r="D15" s="11" t="s">
        <v>24</v>
      </c>
      <c r="E15" s="12"/>
      <c r="F15" s="11" t="s">
        <v>25</v>
      </c>
      <c r="G15" s="12"/>
      <c r="H15" s="11" t="s">
        <v>26</v>
      </c>
      <c r="I15" s="12"/>
      <c r="J15" s="11" t="s">
        <v>27</v>
      </c>
      <c r="K15" s="12"/>
      <c r="L15" s="11" t="s">
        <v>28</v>
      </c>
      <c r="M15" s="12"/>
      <c r="N15" s="11" t="s">
        <v>29</v>
      </c>
      <c r="O15" s="13"/>
      <c r="P15" s="12"/>
    </row>
    <row r="16" spans="1:16" ht="19.5" customHeight="1" x14ac:dyDescent="0.35">
      <c r="A16" s="12"/>
      <c r="B16" s="24"/>
      <c r="C16" s="25" t="s">
        <v>30</v>
      </c>
      <c r="D16" s="28">
        <v>35</v>
      </c>
      <c r="E16" s="21" t="s">
        <v>20</v>
      </c>
      <c r="F16" s="28">
        <v>5.5</v>
      </c>
      <c r="G16" s="21" t="s">
        <v>20</v>
      </c>
      <c r="H16" s="28">
        <v>1.75</v>
      </c>
      <c r="I16" s="21" t="s">
        <v>20</v>
      </c>
      <c r="J16" s="28">
        <v>18.77</v>
      </c>
      <c r="K16" s="21" t="s">
        <v>31</v>
      </c>
      <c r="L16" s="28">
        <v>0</v>
      </c>
      <c r="M16" s="21" t="s">
        <v>32</v>
      </c>
      <c r="N16" s="28"/>
      <c r="O16" s="34" t="s">
        <v>20</v>
      </c>
      <c r="P16" s="12"/>
    </row>
    <row r="17" spans="1:16" ht="19.5" customHeight="1" thickBot="1" x14ac:dyDescent="0.4">
      <c r="A17" s="12"/>
      <c r="B17" s="26"/>
      <c r="C17" s="27" t="s">
        <v>33</v>
      </c>
      <c r="D17" s="35">
        <v>30</v>
      </c>
      <c r="E17" s="22" t="s">
        <v>20</v>
      </c>
      <c r="F17" s="35">
        <v>5.5</v>
      </c>
      <c r="G17" s="22" t="s">
        <v>20</v>
      </c>
      <c r="H17" s="35">
        <v>1.5</v>
      </c>
      <c r="I17" s="22" t="s">
        <v>20</v>
      </c>
      <c r="J17" s="35">
        <v>13.74</v>
      </c>
      <c r="K17" s="22" t="s">
        <v>31</v>
      </c>
      <c r="L17" s="35">
        <v>0</v>
      </c>
      <c r="M17" s="22" t="s">
        <v>32</v>
      </c>
      <c r="N17" s="35"/>
      <c r="O17" s="36" t="s">
        <v>20</v>
      </c>
      <c r="P17" s="12"/>
    </row>
    <row r="18" spans="1:16" ht="19.5" customHeight="1" thickBot="1" x14ac:dyDescent="0.4">
      <c r="A18" s="12"/>
      <c r="B18" s="12"/>
      <c r="C18" s="47"/>
      <c r="D18" s="12"/>
      <c r="E18" s="11"/>
      <c r="F18" s="12"/>
      <c r="G18" s="11"/>
      <c r="H18" s="12"/>
      <c r="I18" s="11"/>
      <c r="J18" s="12"/>
      <c r="K18" s="11"/>
      <c r="L18" s="12"/>
      <c r="M18" s="11"/>
      <c r="N18" s="12"/>
      <c r="O18" s="11"/>
      <c r="P18" s="12"/>
    </row>
    <row r="19" spans="1:16" ht="19.5" customHeight="1" x14ac:dyDescent="0.35">
      <c r="A19" s="12"/>
      <c r="B19" s="23"/>
      <c r="C19" s="51" t="s">
        <v>34</v>
      </c>
      <c r="D19" s="76">
        <v>0.05</v>
      </c>
      <c r="E19" s="77">
        <v>0.1</v>
      </c>
      <c r="F19" s="77">
        <v>0.15</v>
      </c>
      <c r="G19" s="77">
        <v>0.2</v>
      </c>
      <c r="H19" s="77">
        <v>0.25</v>
      </c>
      <c r="I19" s="77">
        <v>0.3</v>
      </c>
      <c r="J19" s="77">
        <v>0.35</v>
      </c>
      <c r="K19" s="77">
        <v>0.4</v>
      </c>
      <c r="L19" s="77">
        <v>0.45</v>
      </c>
      <c r="M19" s="77">
        <v>0.5</v>
      </c>
      <c r="N19" s="59"/>
      <c r="O19" s="60"/>
      <c r="P19" s="12"/>
    </row>
    <row r="20" spans="1:16" ht="19.5" customHeight="1" x14ac:dyDescent="0.35">
      <c r="A20" s="12"/>
      <c r="B20" s="24"/>
      <c r="C20" s="25" t="s">
        <v>35</v>
      </c>
      <c r="D20" s="78">
        <v>1.75</v>
      </c>
      <c r="E20" s="28">
        <v>3.5</v>
      </c>
      <c r="F20" s="28">
        <v>5.25</v>
      </c>
      <c r="G20" s="78">
        <v>7</v>
      </c>
      <c r="H20" s="28">
        <v>8.75</v>
      </c>
      <c r="I20" s="28">
        <v>10.5</v>
      </c>
      <c r="J20" s="78">
        <v>12.25</v>
      </c>
      <c r="K20" s="28">
        <v>14</v>
      </c>
      <c r="L20" s="28">
        <v>15.75</v>
      </c>
      <c r="M20" s="78">
        <v>17.5</v>
      </c>
      <c r="N20" s="65"/>
      <c r="O20" s="66"/>
      <c r="P20" s="12"/>
    </row>
    <row r="21" spans="1:16" ht="19.5" customHeight="1" thickBot="1" x14ac:dyDescent="0.4">
      <c r="A21" s="12"/>
      <c r="B21" s="26"/>
      <c r="C21" s="27" t="s">
        <v>36</v>
      </c>
      <c r="D21" s="79">
        <v>1.5</v>
      </c>
      <c r="E21" s="35">
        <v>3</v>
      </c>
      <c r="F21" s="35">
        <v>4.5</v>
      </c>
      <c r="G21" s="79">
        <v>6</v>
      </c>
      <c r="H21" s="35">
        <v>7.5</v>
      </c>
      <c r="I21" s="35">
        <v>9</v>
      </c>
      <c r="J21" s="79">
        <v>10.5</v>
      </c>
      <c r="K21" s="35">
        <v>12</v>
      </c>
      <c r="L21" s="35">
        <v>13.5</v>
      </c>
      <c r="M21" s="79">
        <v>15</v>
      </c>
      <c r="N21" s="35"/>
      <c r="O21" s="64"/>
      <c r="P21" s="12"/>
    </row>
    <row r="22" spans="1:16" ht="19.5" customHeight="1" thickBot="1" x14ac:dyDescent="0.4">
      <c r="A22" s="12"/>
      <c r="C22" s="12"/>
      <c r="D22" s="12"/>
      <c r="E22" s="12"/>
      <c r="F22" s="12"/>
      <c r="G22" s="12"/>
      <c r="H22" s="12"/>
      <c r="I22" s="12"/>
      <c r="J22" s="12"/>
      <c r="K22" s="12"/>
      <c r="L22" s="12"/>
      <c r="M22" s="12"/>
      <c r="N22" s="12"/>
      <c r="O22" s="12"/>
      <c r="P22" s="12"/>
    </row>
    <row r="23" spans="1:16" ht="19.5" customHeight="1" x14ac:dyDescent="0.35">
      <c r="A23" s="12"/>
      <c r="B23" s="23"/>
      <c r="C23" s="69" t="s">
        <v>37</v>
      </c>
      <c r="D23" s="70">
        <v>1</v>
      </c>
      <c r="E23" s="71">
        <v>2</v>
      </c>
      <c r="F23" s="71">
        <v>3</v>
      </c>
      <c r="G23" s="71">
        <v>4</v>
      </c>
      <c r="H23" s="71">
        <v>5</v>
      </c>
      <c r="I23" s="72">
        <v>6</v>
      </c>
      <c r="J23" s="1"/>
      <c r="K23" s="12"/>
      <c r="L23" s="12"/>
      <c r="M23" s="12"/>
      <c r="N23" s="12"/>
      <c r="O23" s="12"/>
      <c r="P23" s="12"/>
    </row>
    <row r="24" spans="1:16" ht="19.5" customHeight="1" x14ac:dyDescent="0.35">
      <c r="A24" s="12"/>
      <c r="B24" s="24"/>
      <c r="C24" s="67" t="s">
        <v>38</v>
      </c>
      <c r="D24" s="61">
        <v>16.5</v>
      </c>
      <c r="E24" s="58">
        <v>33.200000000000003</v>
      </c>
      <c r="F24" s="58">
        <v>69.7</v>
      </c>
      <c r="G24" s="58">
        <v>138.19999999999999</v>
      </c>
      <c r="H24" s="58">
        <v>207.8</v>
      </c>
      <c r="I24" s="73">
        <v>279.5</v>
      </c>
      <c r="J24" s="1"/>
      <c r="K24" s="12"/>
      <c r="L24" s="12"/>
      <c r="M24" s="12"/>
      <c r="N24" s="12"/>
      <c r="O24" s="12"/>
      <c r="P24" s="12"/>
    </row>
    <row r="25" spans="1:16" ht="19.5" customHeight="1" thickBot="1" x14ac:dyDescent="0.4">
      <c r="A25" s="12"/>
      <c r="B25" s="26"/>
      <c r="C25" s="68" t="s">
        <v>39</v>
      </c>
      <c r="D25" s="62">
        <v>19.5</v>
      </c>
      <c r="E25" s="63">
        <v>37.1</v>
      </c>
      <c r="F25" s="63">
        <v>75</v>
      </c>
      <c r="G25" s="63">
        <v>148.5</v>
      </c>
      <c r="H25" s="63">
        <v>219.6</v>
      </c>
      <c r="I25" s="74">
        <v>284.60000000000002</v>
      </c>
      <c r="J25" s="1"/>
      <c r="K25" s="12"/>
      <c r="L25" s="12"/>
      <c r="M25" s="12"/>
      <c r="N25" s="12"/>
      <c r="O25" s="12"/>
      <c r="P25" s="12"/>
    </row>
    <row r="26" spans="1:16" ht="19.5" customHeight="1" thickBot="1" x14ac:dyDescent="0.4">
      <c r="A26" s="12"/>
      <c r="C26" s="12"/>
      <c r="D26" s="12"/>
      <c r="E26" s="12"/>
      <c r="F26" s="12"/>
      <c r="G26" s="12"/>
      <c r="H26" s="12"/>
      <c r="I26" s="12"/>
      <c r="J26" s="12"/>
      <c r="K26" s="12"/>
      <c r="L26" s="12"/>
      <c r="M26" s="12"/>
      <c r="N26" s="12"/>
      <c r="O26" s="12"/>
      <c r="P26" s="12"/>
    </row>
    <row r="27" spans="1:16" ht="19.5" customHeight="1" x14ac:dyDescent="0.35">
      <c r="A27" s="12"/>
      <c r="B27" s="29"/>
      <c r="C27" s="30"/>
      <c r="D27" s="30"/>
      <c r="E27" s="30"/>
      <c r="F27" s="30"/>
      <c r="G27" s="30"/>
      <c r="H27" s="31" t="s">
        <v>40</v>
      </c>
      <c r="I27" s="30"/>
      <c r="J27" s="30"/>
      <c r="K27" s="30"/>
      <c r="L27" s="30"/>
      <c r="M27" s="30"/>
      <c r="N27" s="30"/>
      <c r="O27" s="32"/>
      <c r="P27" s="12"/>
    </row>
    <row r="28" spans="1:16" ht="19.5" customHeight="1" x14ac:dyDescent="0.35">
      <c r="A28" s="12"/>
      <c r="B28" s="52">
        <v>1</v>
      </c>
      <c r="C28" s="53" t="s">
        <v>2</v>
      </c>
      <c r="D28" s="53">
        <v>1</v>
      </c>
      <c r="E28" s="53">
        <v>2</v>
      </c>
      <c r="F28" s="53">
        <v>3</v>
      </c>
      <c r="G28" s="53">
        <v>4</v>
      </c>
      <c r="H28" s="129">
        <v>5</v>
      </c>
      <c r="I28" s="53">
        <v>6</v>
      </c>
      <c r="J28" s="53">
        <v>7</v>
      </c>
      <c r="K28" s="53">
        <v>8</v>
      </c>
      <c r="L28" s="53">
        <v>9</v>
      </c>
      <c r="M28" s="53">
        <v>10</v>
      </c>
      <c r="N28" s="53">
        <v>11</v>
      </c>
      <c r="O28" s="57"/>
      <c r="P28" s="12"/>
    </row>
    <row r="29" spans="1:16" ht="19.5" customHeight="1" x14ac:dyDescent="0.35">
      <c r="A29" s="12"/>
      <c r="B29" s="54">
        <v>2</v>
      </c>
      <c r="C29" s="55" t="s">
        <v>41</v>
      </c>
      <c r="D29" s="28">
        <v>25</v>
      </c>
      <c r="E29" s="28">
        <v>25</v>
      </c>
      <c r="F29" s="28">
        <v>25</v>
      </c>
      <c r="G29" s="28">
        <v>25</v>
      </c>
      <c r="H29" s="132">
        <v>25</v>
      </c>
      <c r="I29" s="28">
        <v>25</v>
      </c>
      <c r="J29" s="28">
        <v>25</v>
      </c>
      <c r="K29" s="28">
        <v>25</v>
      </c>
      <c r="L29" s="28">
        <v>25</v>
      </c>
      <c r="M29" s="28"/>
      <c r="N29" s="28"/>
      <c r="O29" s="44"/>
      <c r="P29" s="12"/>
    </row>
    <row r="30" spans="1:16" ht="19.5" customHeight="1" x14ac:dyDescent="0.35">
      <c r="A30" s="12"/>
      <c r="B30" s="54">
        <v>3</v>
      </c>
      <c r="C30" s="55" t="s">
        <v>42</v>
      </c>
      <c r="D30" s="28">
        <v>1.75</v>
      </c>
      <c r="E30" s="28">
        <v>3.5</v>
      </c>
      <c r="F30" s="28">
        <v>5.25</v>
      </c>
      <c r="G30" s="28">
        <v>7</v>
      </c>
      <c r="H30" s="130">
        <v>8.75</v>
      </c>
      <c r="I30" s="28">
        <v>10.5</v>
      </c>
      <c r="J30" s="28">
        <v>12.25</v>
      </c>
      <c r="K30" s="28">
        <v>14</v>
      </c>
      <c r="L30" s="28">
        <v>15.2</v>
      </c>
      <c r="M30" s="28"/>
      <c r="N30" s="28"/>
      <c r="O30" s="44"/>
      <c r="P30" s="12"/>
    </row>
    <row r="31" spans="1:16" ht="19.5" customHeight="1" x14ac:dyDescent="0.35">
      <c r="A31" s="12"/>
      <c r="B31" s="54">
        <v>4</v>
      </c>
      <c r="C31" s="55" t="s">
        <v>43</v>
      </c>
      <c r="D31" s="28">
        <v>2</v>
      </c>
      <c r="E31" s="28">
        <v>3</v>
      </c>
      <c r="F31" s="28">
        <v>4</v>
      </c>
      <c r="G31" s="28">
        <v>4</v>
      </c>
      <c r="H31" s="132">
        <v>4</v>
      </c>
      <c r="I31" s="28">
        <v>4</v>
      </c>
      <c r="J31" s="28">
        <v>4</v>
      </c>
      <c r="K31" s="28">
        <v>4</v>
      </c>
      <c r="L31" s="28">
        <v>4</v>
      </c>
      <c r="M31" s="28"/>
      <c r="N31" s="28"/>
      <c r="O31" s="44"/>
      <c r="P31" s="12"/>
    </row>
    <row r="32" spans="1:16" ht="19.5" customHeight="1" x14ac:dyDescent="0.35">
      <c r="A32" s="12"/>
      <c r="B32" s="54">
        <v>5</v>
      </c>
      <c r="C32" s="55" t="s">
        <v>44</v>
      </c>
      <c r="D32" s="28">
        <v>87.5</v>
      </c>
      <c r="E32" s="28">
        <v>81</v>
      </c>
      <c r="F32" s="28">
        <v>56</v>
      </c>
      <c r="G32" s="28">
        <v>70.5</v>
      </c>
      <c r="H32" s="130">
        <v>78.5</v>
      </c>
      <c r="I32" s="28">
        <v>84.5</v>
      </c>
      <c r="J32" s="28">
        <v>84.5</v>
      </c>
      <c r="K32" s="28">
        <v>85</v>
      </c>
      <c r="L32" s="28">
        <v>85.5</v>
      </c>
      <c r="M32" s="28"/>
      <c r="N32" s="28"/>
      <c r="O32" s="44"/>
      <c r="P32" s="12"/>
    </row>
    <row r="33" spans="1:16" ht="19.5" customHeight="1" x14ac:dyDescent="0.35">
      <c r="A33" s="12"/>
      <c r="B33" s="54">
        <v>6</v>
      </c>
      <c r="C33" s="55" t="s">
        <v>45</v>
      </c>
      <c r="D33" s="28">
        <v>0.875</v>
      </c>
      <c r="E33" s="28">
        <v>0.81</v>
      </c>
      <c r="F33" s="28">
        <v>0.56000000000000005</v>
      </c>
      <c r="G33" s="28">
        <v>0.70499999999999996</v>
      </c>
      <c r="H33" s="132">
        <v>0.78500000000000003</v>
      </c>
      <c r="I33" s="28">
        <v>0.85</v>
      </c>
      <c r="J33" s="28">
        <v>0.84499999999999997</v>
      </c>
      <c r="K33" s="28">
        <v>0.84499999999999997</v>
      </c>
      <c r="L33" s="28">
        <v>0.85499999999999998</v>
      </c>
      <c r="M33" s="28"/>
      <c r="N33" s="28"/>
      <c r="O33" s="44"/>
      <c r="P33" s="12"/>
    </row>
    <row r="34" spans="1:16" ht="19.5" customHeight="1" x14ac:dyDescent="0.35">
      <c r="A34" s="12"/>
      <c r="B34" s="54">
        <v>7</v>
      </c>
      <c r="C34" s="75" t="s">
        <v>46</v>
      </c>
      <c r="D34" s="28">
        <f>D33*E24</f>
        <v>29.050000000000004</v>
      </c>
      <c r="E34" s="28">
        <f>E33*F24</f>
        <v>56.457000000000008</v>
      </c>
      <c r="F34" s="28">
        <f>F33*G24</f>
        <v>77.391999999999996</v>
      </c>
      <c r="G34" s="28">
        <f>G33*G24</f>
        <v>97.430999999999983</v>
      </c>
      <c r="H34" s="130">
        <f>H33*G24</f>
        <v>108.48699999999999</v>
      </c>
      <c r="I34" s="28">
        <f>I33*G24</f>
        <v>117.46999999999998</v>
      </c>
      <c r="J34" s="28">
        <f>J33*G24</f>
        <v>116.77899999999998</v>
      </c>
      <c r="K34" s="28">
        <f>K33*G24</f>
        <v>116.77899999999998</v>
      </c>
      <c r="L34" s="28">
        <f>L33*G24</f>
        <v>118.16099999999999</v>
      </c>
      <c r="M34" s="28"/>
      <c r="N34" s="28"/>
      <c r="O34" s="44"/>
      <c r="P34" s="12"/>
    </row>
    <row r="35" spans="1:16" ht="19.5" customHeight="1" x14ac:dyDescent="0.35">
      <c r="A35" s="12"/>
      <c r="B35" s="54">
        <v>8</v>
      </c>
      <c r="C35" s="55" t="s">
        <v>47</v>
      </c>
      <c r="D35" s="28">
        <v>0</v>
      </c>
      <c r="E35" s="28">
        <v>0</v>
      </c>
      <c r="F35" s="28">
        <v>0</v>
      </c>
      <c r="G35" s="28">
        <v>0</v>
      </c>
      <c r="H35" s="132">
        <v>0</v>
      </c>
      <c r="I35" s="28">
        <v>0</v>
      </c>
      <c r="J35" s="28">
        <v>0</v>
      </c>
      <c r="K35" s="28">
        <v>0</v>
      </c>
      <c r="L35" s="28">
        <v>0</v>
      </c>
      <c r="M35" s="28"/>
      <c r="N35" s="28"/>
      <c r="O35" s="44"/>
      <c r="P35" s="12"/>
    </row>
    <row r="36" spans="1:16" ht="19.5" customHeight="1" x14ac:dyDescent="0.35">
      <c r="A36" s="12"/>
      <c r="B36" s="54">
        <v>9</v>
      </c>
      <c r="C36" s="55" t="s">
        <v>48</v>
      </c>
      <c r="D36" s="28">
        <f>D34-D35</f>
        <v>29.050000000000004</v>
      </c>
      <c r="E36" s="28">
        <f t="shared" ref="E36:L36" si="0">E34-E35</f>
        <v>56.457000000000008</v>
      </c>
      <c r="F36" s="28">
        <f t="shared" si="0"/>
        <v>77.391999999999996</v>
      </c>
      <c r="G36" s="28">
        <f t="shared" si="0"/>
        <v>97.430999999999983</v>
      </c>
      <c r="H36" s="130">
        <f t="shared" si="0"/>
        <v>108.48699999999999</v>
      </c>
      <c r="I36" s="28">
        <f t="shared" si="0"/>
        <v>117.46999999999998</v>
      </c>
      <c r="J36" s="28">
        <f t="shared" si="0"/>
        <v>116.77899999999998</v>
      </c>
      <c r="K36" s="28">
        <f t="shared" si="0"/>
        <v>116.77899999999998</v>
      </c>
      <c r="L36" s="28">
        <f t="shared" si="0"/>
        <v>118.16099999999999</v>
      </c>
      <c r="M36" s="28"/>
      <c r="N36" s="28"/>
      <c r="O36" s="44"/>
      <c r="P36" s="12"/>
    </row>
    <row r="37" spans="1:16" ht="19.5" customHeight="1" thickBot="1" x14ac:dyDescent="0.4">
      <c r="A37" s="12"/>
      <c r="B37" s="80">
        <v>10</v>
      </c>
      <c r="C37" s="56" t="s">
        <v>49</v>
      </c>
      <c r="D37" s="35">
        <f>D36/$J$16</f>
        <v>1.547682472029835</v>
      </c>
      <c r="E37" s="35">
        <f>E36/$J$16</f>
        <v>3.0078316462440067</v>
      </c>
      <c r="F37" s="35">
        <f>F36/$J$16</f>
        <v>4.1231752797016519</v>
      </c>
      <c r="G37" s="35">
        <f>G36/$J$16</f>
        <v>5.1907831646244</v>
      </c>
      <c r="H37" s="133">
        <f>H36/$J$16</f>
        <v>5.7798082045817791</v>
      </c>
      <c r="I37" s="35">
        <f>I36/$J$16</f>
        <v>6.2583910495471491</v>
      </c>
      <c r="J37" s="35">
        <f>J36/$J$16</f>
        <v>6.221576984549813</v>
      </c>
      <c r="K37" s="35">
        <f>K36/$J$16</f>
        <v>6.221576984549813</v>
      </c>
      <c r="L37" s="35">
        <f>L36/$J$16</f>
        <v>6.2952051145444852</v>
      </c>
      <c r="M37" s="35"/>
      <c r="N37" s="35"/>
      <c r="O37" s="45"/>
      <c r="P37" s="12"/>
    </row>
    <row r="38" spans="1:16" ht="19.5" customHeight="1" thickBot="1" x14ac:dyDescent="0.4">
      <c r="A38" s="12"/>
      <c r="B38" s="80">
        <v>11</v>
      </c>
      <c r="C38" s="56" t="s">
        <v>101</v>
      </c>
      <c r="D38" s="35">
        <v>0.153</v>
      </c>
      <c r="E38" s="35">
        <v>0.29799999999999999</v>
      </c>
      <c r="F38" s="35">
        <v>0.40799999999999997</v>
      </c>
      <c r="G38" s="35">
        <v>0.51400000000000001</v>
      </c>
      <c r="H38" s="131">
        <v>0.57299999999999995</v>
      </c>
      <c r="I38" s="35">
        <v>0.62</v>
      </c>
      <c r="J38" s="35">
        <v>0.61599999999999999</v>
      </c>
      <c r="K38" s="35">
        <v>0.61599999999999999</v>
      </c>
      <c r="L38" s="35">
        <v>0.624</v>
      </c>
      <c r="M38" s="35"/>
      <c r="N38" s="35"/>
      <c r="O38" s="45"/>
      <c r="P38" s="12"/>
    </row>
    <row r="39" spans="1:16" ht="19.5" customHeight="1" x14ac:dyDescent="0.35">
      <c r="A39" s="12"/>
      <c r="B39" s="12"/>
      <c r="C39" s="12"/>
      <c r="D39" s="12"/>
      <c r="E39" s="46" t="s">
        <v>50</v>
      </c>
      <c r="F39" s="48"/>
      <c r="G39" s="11" t="s">
        <v>51</v>
      </c>
      <c r="H39" s="12"/>
      <c r="I39" s="12"/>
      <c r="J39" s="12"/>
      <c r="K39" s="46" t="s">
        <v>52</v>
      </c>
      <c r="L39" s="48">
        <v>118.161</v>
      </c>
      <c r="M39" s="11" t="s">
        <v>51</v>
      </c>
      <c r="N39" s="12"/>
      <c r="O39" s="12"/>
      <c r="P39" s="12"/>
    </row>
    <row r="40" spans="1:16" ht="19.5" customHeight="1" x14ac:dyDescent="0.35">
      <c r="B40" s="55">
        <v>1</v>
      </c>
      <c r="C40" s="135" t="s">
        <v>106</v>
      </c>
      <c r="D40" s="28">
        <f>AVERAGE(D38:L38)</f>
        <v>0.49133333333333329</v>
      </c>
    </row>
    <row r="41" spans="1:16" ht="19.5" customHeight="1" thickBot="1" x14ac:dyDescent="0.4"/>
    <row r="42" spans="1:16" ht="19.5" customHeight="1" x14ac:dyDescent="0.35">
      <c r="C42" s="136" t="s">
        <v>98</v>
      </c>
      <c r="D42" s="137" t="s">
        <v>100</v>
      </c>
    </row>
    <row r="43" spans="1:16" ht="19.5" customHeight="1" thickBot="1" x14ac:dyDescent="0.4">
      <c r="C43" s="138" t="s">
        <v>99</v>
      </c>
      <c r="D43" s="45" t="s">
        <v>100</v>
      </c>
    </row>
    <row r="44" spans="1:16" ht="19.5" customHeight="1" thickBot="1" x14ac:dyDescent="0.4">
      <c r="A44" s="12"/>
      <c r="B44" s="12"/>
      <c r="C44" s="12"/>
      <c r="D44" s="12"/>
      <c r="E44" s="12"/>
      <c r="F44" s="12"/>
      <c r="G44" s="12"/>
      <c r="H44" s="12"/>
      <c r="I44" s="12"/>
      <c r="J44" s="12"/>
      <c r="K44" s="12"/>
      <c r="L44" s="12"/>
      <c r="M44" s="12"/>
      <c r="N44" s="12"/>
      <c r="O44" s="12"/>
      <c r="P44" s="12"/>
    </row>
    <row r="45" spans="1:16" ht="19.5" customHeight="1" x14ac:dyDescent="0.35">
      <c r="A45" s="12"/>
      <c r="B45" s="29"/>
      <c r="C45" s="30"/>
      <c r="D45" s="30"/>
      <c r="E45" s="30"/>
      <c r="F45" s="30"/>
      <c r="G45" s="30"/>
      <c r="H45" s="31" t="s">
        <v>53</v>
      </c>
      <c r="I45" s="30"/>
      <c r="J45" s="30"/>
      <c r="K45" s="30"/>
      <c r="L45" s="30"/>
      <c r="M45" s="30"/>
      <c r="N45" s="30"/>
      <c r="O45" s="32"/>
      <c r="P45" s="12"/>
    </row>
    <row r="46" spans="1:16" ht="19.5" customHeight="1" x14ac:dyDescent="0.35">
      <c r="A46" s="12"/>
      <c r="B46" s="52">
        <v>1</v>
      </c>
      <c r="C46" s="53" t="s">
        <v>2</v>
      </c>
      <c r="D46" s="53">
        <v>1</v>
      </c>
      <c r="E46" s="53">
        <v>2</v>
      </c>
      <c r="F46" s="53">
        <v>3</v>
      </c>
      <c r="G46" s="53">
        <v>4</v>
      </c>
      <c r="H46" s="129">
        <v>5</v>
      </c>
      <c r="I46" s="53">
        <v>6</v>
      </c>
      <c r="J46" s="53">
        <v>7</v>
      </c>
      <c r="K46" s="53">
        <v>8</v>
      </c>
      <c r="L46" s="53">
        <v>9</v>
      </c>
      <c r="M46" s="53">
        <v>10</v>
      </c>
      <c r="N46" s="53">
        <v>11</v>
      </c>
      <c r="O46" s="57"/>
      <c r="P46" s="12"/>
    </row>
    <row r="47" spans="1:16" ht="19.5" customHeight="1" x14ac:dyDescent="0.35">
      <c r="A47" s="12"/>
      <c r="B47" s="54">
        <v>2</v>
      </c>
      <c r="C47" s="55" t="s">
        <v>41</v>
      </c>
      <c r="D47" s="28">
        <v>25</v>
      </c>
      <c r="E47" s="28">
        <v>25</v>
      </c>
      <c r="F47" s="28">
        <v>25</v>
      </c>
      <c r="G47" s="28">
        <v>25</v>
      </c>
      <c r="H47" s="132">
        <v>25</v>
      </c>
      <c r="I47" s="28">
        <v>25</v>
      </c>
      <c r="J47" s="28">
        <v>25</v>
      </c>
      <c r="K47" s="28">
        <v>25</v>
      </c>
      <c r="L47" s="28">
        <v>25</v>
      </c>
      <c r="M47" s="28">
        <v>25</v>
      </c>
      <c r="N47" s="28"/>
      <c r="O47" s="44"/>
      <c r="P47" s="12"/>
    </row>
    <row r="48" spans="1:16" ht="19.5" customHeight="1" x14ac:dyDescent="0.35">
      <c r="A48" s="12"/>
      <c r="B48" s="54">
        <v>3</v>
      </c>
      <c r="C48" s="55" t="s">
        <v>42</v>
      </c>
      <c r="D48" s="28">
        <v>1.5</v>
      </c>
      <c r="E48" s="28">
        <v>3</v>
      </c>
      <c r="F48" s="28">
        <v>4.5</v>
      </c>
      <c r="G48" s="28">
        <v>6</v>
      </c>
      <c r="H48" s="130">
        <v>7.5</v>
      </c>
      <c r="I48" s="28">
        <v>9</v>
      </c>
      <c r="J48" s="28">
        <v>10.5</v>
      </c>
      <c r="K48" s="28">
        <v>12</v>
      </c>
      <c r="L48" s="28">
        <v>13.5</v>
      </c>
      <c r="M48" s="28">
        <v>14.8</v>
      </c>
      <c r="N48" s="28"/>
      <c r="O48" s="44"/>
      <c r="P48" s="12"/>
    </row>
    <row r="49" spans="1:16" ht="19.5" customHeight="1" x14ac:dyDescent="0.35">
      <c r="A49" s="12"/>
      <c r="B49" s="54">
        <v>4</v>
      </c>
      <c r="C49" s="55" t="s">
        <v>43</v>
      </c>
      <c r="D49" s="28">
        <v>2</v>
      </c>
      <c r="E49" s="28">
        <v>3</v>
      </c>
      <c r="F49" s="28">
        <v>3</v>
      </c>
      <c r="G49" s="28">
        <v>3</v>
      </c>
      <c r="H49" s="132">
        <v>3</v>
      </c>
      <c r="I49" s="28">
        <v>4</v>
      </c>
      <c r="J49" s="28">
        <v>4</v>
      </c>
      <c r="K49" s="28">
        <v>4</v>
      </c>
      <c r="L49" s="28">
        <v>4</v>
      </c>
      <c r="M49" s="28">
        <v>4</v>
      </c>
      <c r="N49" s="28"/>
      <c r="O49" s="44"/>
      <c r="P49" s="12"/>
    </row>
    <row r="50" spans="1:16" ht="19.5" customHeight="1" x14ac:dyDescent="0.35">
      <c r="A50" s="12"/>
      <c r="B50" s="54">
        <v>5</v>
      </c>
      <c r="C50" s="55" t="s">
        <v>44</v>
      </c>
      <c r="D50" s="28">
        <v>51</v>
      </c>
      <c r="E50" s="28">
        <v>56</v>
      </c>
      <c r="F50" s="28">
        <v>76</v>
      </c>
      <c r="G50" s="28">
        <v>87</v>
      </c>
      <c r="H50" s="130">
        <v>93.5</v>
      </c>
      <c r="I50" s="28">
        <v>48</v>
      </c>
      <c r="J50" s="28">
        <v>50</v>
      </c>
      <c r="K50" s="28">
        <v>51</v>
      </c>
      <c r="L50" s="28">
        <v>51</v>
      </c>
      <c r="M50" s="28">
        <v>51</v>
      </c>
      <c r="N50" s="28"/>
      <c r="O50" s="44"/>
      <c r="P50" s="12"/>
    </row>
    <row r="51" spans="1:16" ht="19.5" customHeight="1" x14ac:dyDescent="0.35">
      <c r="A51" s="12"/>
      <c r="B51" s="54">
        <v>6</v>
      </c>
      <c r="C51" s="55" t="s">
        <v>45</v>
      </c>
      <c r="D51" s="28">
        <v>0.51</v>
      </c>
      <c r="E51" s="28">
        <f>E50/100</f>
        <v>0.56000000000000005</v>
      </c>
      <c r="F51" s="28">
        <f t="shared" ref="F51:M51" si="1">F50/100</f>
        <v>0.76</v>
      </c>
      <c r="G51" s="28">
        <f t="shared" si="1"/>
        <v>0.87</v>
      </c>
      <c r="H51" s="132">
        <f t="shared" si="1"/>
        <v>0.93500000000000005</v>
      </c>
      <c r="I51" s="28">
        <f t="shared" si="1"/>
        <v>0.48</v>
      </c>
      <c r="J51" s="28">
        <f t="shared" si="1"/>
        <v>0.5</v>
      </c>
      <c r="K51" s="28">
        <f t="shared" si="1"/>
        <v>0.51</v>
      </c>
      <c r="L51" s="28">
        <f t="shared" si="1"/>
        <v>0.51</v>
      </c>
      <c r="M51" s="28">
        <f t="shared" si="1"/>
        <v>0.51</v>
      </c>
      <c r="N51" s="28"/>
      <c r="O51" s="44"/>
      <c r="P51" s="12"/>
    </row>
    <row r="52" spans="1:16" ht="19.5" customHeight="1" x14ac:dyDescent="0.35">
      <c r="A52" s="12"/>
      <c r="B52" s="54">
        <v>7</v>
      </c>
      <c r="C52" s="75" t="s">
        <v>54</v>
      </c>
      <c r="D52" s="28">
        <f>D51*E25</f>
        <v>18.920999999999999</v>
      </c>
      <c r="E52" s="28">
        <f>E51*F25</f>
        <v>42.000000000000007</v>
      </c>
      <c r="F52" s="28">
        <f>F51*F25</f>
        <v>57</v>
      </c>
      <c r="G52" s="28">
        <f>G51*F25</f>
        <v>65.25</v>
      </c>
      <c r="H52" s="130">
        <f>H51*F25</f>
        <v>70.125</v>
      </c>
      <c r="I52" s="28">
        <f>I51*$G$24</f>
        <v>66.335999999999999</v>
      </c>
      <c r="J52" s="28">
        <f t="shared" ref="J52:M52" si="2">J51*$G$24</f>
        <v>69.099999999999994</v>
      </c>
      <c r="K52" s="28">
        <f t="shared" si="2"/>
        <v>70.481999999999999</v>
      </c>
      <c r="L52" s="28">
        <f t="shared" si="2"/>
        <v>70.481999999999999</v>
      </c>
      <c r="M52" s="28">
        <f t="shared" si="2"/>
        <v>70.481999999999999</v>
      </c>
      <c r="N52" s="28"/>
      <c r="O52" s="44"/>
      <c r="P52" s="12"/>
    </row>
    <row r="53" spans="1:16" ht="19.5" customHeight="1" x14ac:dyDescent="0.35">
      <c r="A53" s="12"/>
      <c r="B53" s="54">
        <v>8</v>
      </c>
      <c r="C53" s="55" t="s">
        <v>47</v>
      </c>
      <c r="D53" s="28">
        <v>0</v>
      </c>
      <c r="E53" s="28">
        <v>0</v>
      </c>
      <c r="F53" s="28">
        <v>0</v>
      </c>
      <c r="G53" s="28">
        <v>0</v>
      </c>
      <c r="H53" s="132">
        <v>0</v>
      </c>
      <c r="I53" s="28">
        <v>0</v>
      </c>
      <c r="J53" s="28">
        <v>0</v>
      </c>
      <c r="K53" s="28">
        <v>0</v>
      </c>
      <c r="L53" s="28">
        <v>0</v>
      </c>
      <c r="M53" s="28">
        <v>0</v>
      </c>
      <c r="N53" s="28"/>
      <c r="O53" s="44"/>
      <c r="P53" s="12"/>
    </row>
    <row r="54" spans="1:16" ht="19.5" customHeight="1" x14ac:dyDescent="0.35">
      <c r="A54" s="12"/>
      <c r="B54" s="54">
        <v>9</v>
      </c>
      <c r="C54" s="55" t="s">
        <v>48</v>
      </c>
      <c r="D54" s="28">
        <f>D52-D53</f>
        <v>18.920999999999999</v>
      </c>
      <c r="E54" s="28">
        <f t="shared" ref="E54:M54" si="3">E52-E53</f>
        <v>42.000000000000007</v>
      </c>
      <c r="F54" s="28">
        <f t="shared" si="3"/>
        <v>57</v>
      </c>
      <c r="G54" s="28">
        <f t="shared" si="3"/>
        <v>65.25</v>
      </c>
      <c r="H54" s="130">
        <f t="shared" si="3"/>
        <v>70.125</v>
      </c>
      <c r="I54" s="28">
        <f t="shared" si="3"/>
        <v>66.335999999999999</v>
      </c>
      <c r="J54" s="28">
        <f t="shared" si="3"/>
        <v>69.099999999999994</v>
      </c>
      <c r="K54" s="28">
        <f t="shared" si="3"/>
        <v>70.481999999999999</v>
      </c>
      <c r="L54" s="28">
        <f t="shared" si="3"/>
        <v>70.481999999999999</v>
      </c>
      <c r="M54" s="28">
        <f t="shared" si="3"/>
        <v>70.481999999999999</v>
      </c>
      <c r="N54" s="28"/>
      <c r="O54" s="44"/>
      <c r="P54" s="12"/>
    </row>
    <row r="55" spans="1:16" ht="19.5" customHeight="1" thickBot="1" x14ac:dyDescent="0.4">
      <c r="A55" s="12"/>
      <c r="B55" s="80">
        <v>10</v>
      </c>
      <c r="C55" s="56" t="s">
        <v>49</v>
      </c>
      <c r="D55" s="35">
        <f>D54/$J$17</f>
        <v>1.3770742358078603</v>
      </c>
      <c r="E55" s="35">
        <f t="shared" ref="E55:M55" si="4">E54/$J$17</f>
        <v>3.0567685589519655</v>
      </c>
      <c r="F55" s="35">
        <f t="shared" si="4"/>
        <v>4.1484716157205241</v>
      </c>
      <c r="G55" s="35">
        <f t="shared" si="4"/>
        <v>4.748908296943231</v>
      </c>
      <c r="H55" s="133">
        <f t="shared" si="4"/>
        <v>5.1037117903930129</v>
      </c>
      <c r="I55" s="35">
        <f t="shared" si="4"/>
        <v>4.8279475982532754</v>
      </c>
      <c r="J55" s="35">
        <f t="shared" si="4"/>
        <v>5.0291120815138282</v>
      </c>
      <c r="K55" s="35">
        <f t="shared" si="4"/>
        <v>5.129694323144105</v>
      </c>
      <c r="L55" s="35">
        <f t="shared" si="4"/>
        <v>5.129694323144105</v>
      </c>
      <c r="M55" s="35">
        <f t="shared" si="4"/>
        <v>5.129694323144105</v>
      </c>
      <c r="N55" s="35"/>
      <c r="O55" s="45"/>
      <c r="P55" s="12"/>
    </row>
    <row r="56" spans="1:16" ht="15" thickBot="1" x14ac:dyDescent="0.4">
      <c r="A56" s="12"/>
      <c r="B56" s="80">
        <v>11</v>
      </c>
      <c r="C56" s="56" t="s">
        <v>101</v>
      </c>
      <c r="D56" s="35">
        <v>0.13600000000000001</v>
      </c>
      <c r="E56" s="35">
        <v>0.30299999999999999</v>
      </c>
      <c r="F56" s="35">
        <v>0.41099999999999998</v>
      </c>
      <c r="G56" s="35">
        <v>0.47</v>
      </c>
      <c r="H56" s="131">
        <v>0.50600000000000001</v>
      </c>
      <c r="I56" s="35">
        <v>0.47799999999999998</v>
      </c>
      <c r="J56" s="35">
        <v>0.498</v>
      </c>
      <c r="K56" s="35">
        <v>0.50800000000000001</v>
      </c>
      <c r="L56" s="35">
        <v>0.50800000000000001</v>
      </c>
      <c r="M56" s="35">
        <v>0.50800000000000001</v>
      </c>
      <c r="N56" s="35"/>
      <c r="O56" s="45"/>
      <c r="P56" s="12"/>
    </row>
    <row r="57" spans="1:16" x14ac:dyDescent="0.35">
      <c r="A57" s="12"/>
      <c r="B57" s="12"/>
      <c r="C57" s="12"/>
      <c r="D57" s="12"/>
      <c r="E57" s="46" t="s">
        <v>50</v>
      </c>
      <c r="F57" s="48"/>
      <c r="G57" s="11" t="s">
        <v>51</v>
      </c>
      <c r="H57" s="12"/>
      <c r="I57" s="12"/>
      <c r="J57" s="12"/>
      <c r="K57" s="46" t="s">
        <v>52</v>
      </c>
      <c r="L57" s="48">
        <v>70.481999999999999</v>
      </c>
      <c r="M57" s="11" t="s">
        <v>51</v>
      </c>
      <c r="N57" s="12"/>
      <c r="O57" s="12"/>
      <c r="P57" s="12"/>
    </row>
    <row r="58" spans="1:16" x14ac:dyDescent="0.35">
      <c r="A58" s="12"/>
      <c r="B58" s="12"/>
      <c r="C58" s="12"/>
      <c r="D58" s="12"/>
      <c r="E58" s="12"/>
      <c r="F58" s="12"/>
      <c r="G58" s="12"/>
      <c r="H58" s="12"/>
      <c r="I58" s="12"/>
      <c r="J58" s="12"/>
      <c r="K58" s="12"/>
      <c r="L58" s="12"/>
      <c r="M58" s="12"/>
      <c r="N58" s="12"/>
      <c r="O58" s="12"/>
      <c r="P58" s="12"/>
    </row>
    <row r="59" spans="1:16" x14ac:dyDescent="0.35">
      <c r="A59" s="12"/>
      <c r="B59" s="12"/>
      <c r="C59" s="12"/>
      <c r="D59" s="11"/>
      <c r="E59" s="47" t="s">
        <v>55</v>
      </c>
      <c r="F59" s="48"/>
      <c r="G59" s="11"/>
      <c r="H59" s="11"/>
      <c r="I59" s="11"/>
      <c r="J59" s="47" t="s">
        <v>56</v>
      </c>
      <c r="K59" s="48"/>
      <c r="L59" s="11"/>
      <c r="M59" s="11"/>
      <c r="N59" s="11"/>
      <c r="O59" s="11"/>
      <c r="P59" s="12"/>
    </row>
    <row r="60" spans="1:16" x14ac:dyDescent="0.35">
      <c r="A60" s="12"/>
      <c r="B60" s="12"/>
      <c r="C60" s="12"/>
      <c r="D60" s="11"/>
      <c r="E60" s="47" t="s">
        <v>57</v>
      </c>
      <c r="F60" s="48"/>
      <c r="G60" s="11"/>
      <c r="H60" s="11"/>
      <c r="I60" s="11"/>
      <c r="J60" s="47" t="s">
        <v>58</v>
      </c>
      <c r="K60" s="49"/>
      <c r="L60" s="11" t="s">
        <v>59</v>
      </c>
      <c r="M60" s="11"/>
      <c r="N60" s="11"/>
      <c r="O60" s="11"/>
      <c r="P60" s="12"/>
    </row>
    <row r="61" spans="1:16" x14ac:dyDescent="0.35">
      <c r="A61" s="12"/>
      <c r="B61" s="12"/>
      <c r="C61" s="12"/>
      <c r="D61" s="11"/>
      <c r="E61" s="47" t="s">
        <v>60</v>
      </c>
      <c r="F61" s="48"/>
      <c r="G61" s="11"/>
      <c r="H61" s="11"/>
      <c r="I61" s="11"/>
      <c r="J61" s="47" t="s">
        <v>61</v>
      </c>
      <c r="K61" s="48"/>
      <c r="L61" s="48"/>
      <c r="M61" s="48"/>
      <c r="N61" s="48"/>
      <c r="O61" s="11" t="s">
        <v>62</v>
      </c>
      <c r="P61" s="12"/>
    </row>
    <row r="62" spans="1:16" x14ac:dyDescent="0.35">
      <c r="A62" s="12"/>
      <c r="B62" s="12"/>
      <c r="C62" s="12"/>
      <c r="D62" s="12"/>
      <c r="E62" s="12"/>
      <c r="F62" s="12"/>
      <c r="G62" s="12"/>
      <c r="H62" s="12"/>
      <c r="I62" s="12"/>
      <c r="J62" s="12"/>
      <c r="K62" s="12"/>
      <c r="L62" s="12"/>
      <c r="M62" s="12"/>
      <c r="N62" s="12"/>
      <c r="O62" s="12"/>
      <c r="P62" s="12"/>
    </row>
    <row r="63" spans="1:16" x14ac:dyDescent="0.35">
      <c r="A63" s="12"/>
      <c r="B63" s="12"/>
      <c r="C63" s="12"/>
      <c r="D63" s="12"/>
      <c r="E63" s="12"/>
      <c r="F63" s="12"/>
      <c r="G63" s="12"/>
      <c r="H63" s="12"/>
      <c r="I63" s="12"/>
      <c r="J63" s="12"/>
      <c r="K63" s="12"/>
      <c r="L63" s="12"/>
      <c r="M63" s="12"/>
      <c r="N63" s="12"/>
      <c r="O63" s="12"/>
      <c r="P63" s="12"/>
    </row>
    <row r="64" spans="1:16" x14ac:dyDescent="0.35">
      <c r="A64" s="12"/>
      <c r="B64" s="12"/>
      <c r="C64" s="12"/>
      <c r="D64" s="12"/>
      <c r="E64" s="12"/>
      <c r="F64" s="12"/>
      <c r="G64" s="12"/>
      <c r="H64" s="12"/>
      <c r="I64" s="12"/>
      <c r="J64" s="12"/>
      <c r="K64" s="12"/>
      <c r="L64" s="12"/>
      <c r="M64" s="12"/>
      <c r="N64" s="12"/>
      <c r="O64" s="12"/>
      <c r="P64" s="12"/>
    </row>
    <row r="65" spans="1:15" x14ac:dyDescent="0.35">
      <c r="A65" s="12"/>
      <c r="B65" s="12"/>
      <c r="C65" s="12"/>
      <c r="D65" s="12"/>
      <c r="E65" s="12"/>
      <c r="F65" s="12"/>
      <c r="G65" s="12"/>
      <c r="H65" s="12"/>
      <c r="I65" s="12"/>
      <c r="J65" s="12"/>
      <c r="K65" s="12"/>
      <c r="L65" s="12"/>
      <c r="M65" s="12"/>
      <c r="N65" s="12"/>
      <c r="O65" s="12"/>
    </row>
    <row r="66" spans="1:15" x14ac:dyDescent="0.35">
      <c r="A66" s="12"/>
      <c r="B66" s="12"/>
      <c r="C66" s="12"/>
      <c r="D66" s="12"/>
      <c r="E66" s="12"/>
      <c r="F66" s="12"/>
      <c r="G66" s="12"/>
      <c r="H66" s="12"/>
      <c r="I66" s="12"/>
      <c r="J66" s="12"/>
      <c r="K66" s="12"/>
      <c r="L66" s="12"/>
      <c r="M66" s="12"/>
      <c r="N66" s="12"/>
      <c r="O66" s="12"/>
    </row>
  </sheetData>
  <mergeCells count="16">
    <mergeCell ref="K10:L10"/>
    <mergeCell ref="K11:L11"/>
    <mergeCell ref="K12:L12"/>
    <mergeCell ref="K4:L4"/>
    <mergeCell ref="K5:L5"/>
    <mergeCell ref="K6:L6"/>
    <mergeCell ref="K7:L7"/>
    <mergeCell ref="K8:L8"/>
    <mergeCell ref="K9:L9"/>
    <mergeCell ref="D9:J9"/>
    <mergeCell ref="D10:J10"/>
    <mergeCell ref="D11:J11"/>
    <mergeCell ref="D12:J12"/>
    <mergeCell ref="D6:J6"/>
    <mergeCell ref="D7:J7"/>
    <mergeCell ref="D8:J8"/>
  </mergeCells>
  <pageMargins left="0.7" right="0.7" top="0.75" bottom="0.75" header="0.3" footer="0.3"/>
  <pageSetup scale="2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D1A4B-5851-4264-8158-2DFB8F9B0DD4}">
  <dimension ref="A1:AL779"/>
  <sheetViews>
    <sheetView zoomScale="50" zoomScaleNormal="50" workbookViewId="0">
      <selection activeCell="T1" sqref="T1:T1048576"/>
    </sheetView>
  </sheetViews>
  <sheetFormatPr defaultRowHeight="14.5" x14ac:dyDescent="0.35"/>
  <cols>
    <col min="1" max="2" width="8.7265625" style="28"/>
    <col min="3" max="3" width="8.7265625" style="113"/>
    <col min="4" max="5" width="8.7265625" style="28"/>
    <col min="6" max="6" width="8.7265625" style="113"/>
    <col min="7" max="7" width="8.54296875" style="124" customWidth="1"/>
    <col min="8" max="8" width="20.81640625" style="124" customWidth="1"/>
    <col min="9" max="9" width="8.7265625" style="124" customWidth="1"/>
    <col min="10" max="10" width="6.90625" style="124" customWidth="1"/>
    <col min="11" max="11" width="8.7265625" style="124"/>
    <col min="12" max="12" width="6.6328125" style="124" customWidth="1"/>
    <col min="13" max="13" width="8.7265625" style="113"/>
    <col min="20" max="20" width="16.36328125" style="134" customWidth="1"/>
    <col min="21" max="21" width="8.54296875" style="149" customWidth="1"/>
    <col min="22" max="23" width="8.7265625" style="149"/>
    <col min="24" max="24" width="26.26953125" style="149" customWidth="1"/>
    <col min="25" max="25" width="26.90625" style="149" customWidth="1"/>
    <col min="26" max="26" width="15" style="149" customWidth="1"/>
    <col min="27" max="27" width="13.36328125" style="149" customWidth="1"/>
    <col min="28" max="28" width="13.1796875" style="149" customWidth="1"/>
    <col min="29" max="29" width="8.7265625" style="134"/>
    <col min="30" max="30" width="17.6328125" style="149" customWidth="1"/>
    <col min="31" max="31" width="21.36328125" style="149" customWidth="1"/>
    <col min="32" max="32" width="8.7265625" style="134" customWidth="1"/>
    <col min="33" max="33" width="13.1796875" style="149" customWidth="1"/>
    <col min="34" max="34" width="14.26953125" style="149" customWidth="1"/>
    <col min="35" max="35" width="8.7265625" style="134"/>
    <col min="36" max="36" width="13.54296875" style="149" customWidth="1"/>
    <col min="37" max="37" width="13.90625" style="149" customWidth="1"/>
    <col min="38" max="38" width="8.7265625" style="134"/>
    <col min="49" max="49" width="8.90625" customWidth="1"/>
  </cols>
  <sheetData>
    <row r="1" spans="1:38" x14ac:dyDescent="0.35">
      <c r="A1" s="124"/>
      <c r="B1" s="124"/>
      <c r="D1" s="124"/>
      <c r="E1" s="124"/>
      <c r="G1" s="113"/>
      <c r="H1" s="113"/>
      <c r="I1" s="113"/>
      <c r="J1" s="113"/>
      <c r="K1" s="113"/>
      <c r="L1" s="113"/>
      <c r="N1" s="113"/>
      <c r="O1" s="113"/>
      <c r="P1" s="113"/>
      <c r="Q1" s="113"/>
      <c r="R1" s="113"/>
      <c r="S1" s="113"/>
      <c r="U1" s="113"/>
      <c r="V1" s="113"/>
      <c r="W1" s="113"/>
      <c r="X1" s="113"/>
      <c r="Y1" s="113"/>
      <c r="Z1" s="113"/>
      <c r="AA1" s="113"/>
      <c r="AB1" s="113"/>
      <c r="AD1" s="134"/>
      <c r="AE1" s="134"/>
      <c r="AG1" s="134"/>
      <c r="AH1" s="134"/>
      <c r="AJ1" s="134"/>
      <c r="AK1" s="134"/>
    </row>
    <row r="2" spans="1:38" x14ac:dyDescent="0.35">
      <c r="A2" s="150" t="s">
        <v>64</v>
      </c>
      <c r="B2" s="150"/>
      <c r="D2" s="150" t="s">
        <v>65</v>
      </c>
      <c r="E2" s="150"/>
      <c r="G2" s="152"/>
      <c r="H2" s="152"/>
      <c r="I2" s="152"/>
      <c r="J2" s="152"/>
      <c r="K2" s="152"/>
      <c r="L2" s="152"/>
      <c r="N2" s="152"/>
      <c r="O2" s="152"/>
      <c r="P2" s="152"/>
      <c r="Q2" s="152"/>
      <c r="R2" s="152"/>
      <c r="S2" s="152"/>
      <c r="U2" s="152"/>
      <c r="V2" s="152"/>
      <c r="W2" s="152"/>
      <c r="X2" s="152"/>
      <c r="Y2" s="152"/>
      <c r="Z2" s="152"/>
      <c r="AA2" s="152"/>
      <c r="AB2" s="152"/>
      <c r="AD2" s="153"/>
      <c r="AE2" s="153"/>
      <c r="AG2" s="153"/>
      <c r="AH2" s="153"/>
      <c r="AJ2" s="153"/>
      <c r="AK2" s="153"/>
    </row>
    <row r="3" spans="1:38" s="128" customFormat="1" ht="27" customHeight="1" x14ac:dyDescent="0.35">
      <c r="A3" s="151" t="s">
        <v>66</v>
      </c>
      <c r="B3" s="151"/>
      <c r="C3" s="113"/>
      <c r="D3" s="151" t="s">
        <v>66</v>
      </c>
      <c r="E3" s="151"/>
      <c r="F3" s="113"/>
      <c r="G3" s="116" t="s">
        <v>67</v>
      </c>
      <c r="H3" s="117"/>
      <c r="I3" s="126" t="s">
        <v>64</v>
      </c>
      <c r="J3" s="127"/>
      <c r="K3" s="126" t="s">
        <v>65</v>
      </c>
      <c r="L3" s="127"/>
      <c r="M3" s="113"/>
      <c r="N3" s="103"/>
      <c r="O3" s="104"/>
      <c r="P3" s="126" t="s">
        <v>68</v>
      </c>
      <c r="Q3" s="127"/>
      <c r="R3" s="126" t="s">
        <v>69</v>
      </c>
      <c r="S3" s="127"/>
      <c r="T3" s="134"/>
      <c r="U3" s="147" t="s">
        <v>112</v>
      </c>
      <c r="V3" s="147" t="s">
        <v>114</v>
      </c>
      <c r="W3" s="147" t="s">
        <v>115</v>
      </c>
      <c r="X3" s="147" t="s">
        <v>116</v>
      </c>
      <c r="Y3" s="147" t="s">
        <v>116</v>
      </c>
      <c r="Z3" s="147" t="s">
        <v>69</v>
      </c>
      <c r="AA3" s="147" t="s">
        <v>69</v>
      </c>
      <c r="AB3" s="147" t="s">
        <v>121</v>
      </c>
      <c r="AC3" s="134"/>
      <c r="AD3" s="147" t="s">
        <v>122</v>
      </c>
      <c r="AE3" s="147" t="s">
        <v>123</v>
      </c>
      <c r="AF3" s="134"/>
      <c r="AG3" s="147" t="s">
        <v>124</v>
      </c>
      <c r="AH3" s="147" t="s">
        <v>125</v>
      </c>
      <c r="AI3" s="134"/>
      <c r="AJ3" s="147" t="s">
        <v>126</v>
      </c>
      <c r="AK3" s="147" t="s">
        <v>127</v>
      </c>
      <c r="AL3" s="134"/>
    </row>
    <row r="4" spans="1:38" ht="15" x14ac:dyDescent="0.35">
      <c r="A4" s="142" t="s">
        <v>71</v>
      </c>
      <c r="B4" s="142" t="s">
        <v>72</v>
      </c>
      <c r="D4" s="142" t="s">
        <v>71</v>
      </c>
      <c r="E4" s="142" t="s">
        <v>72</v>
      </c>
      <c r="G4" s="118"/>
      <c r="H4" s="119"/>
      <c r="I4" s="99" t="s">
        <v>73</v>
      </c>
      <c r="J4" s="100"/>
      <c r="K4" s="99" t="s">
        <v>73</v>
      </c>
      <c r="L4" s="100"/>
      <c r="N4" s="107"/>
      <c r="O4" s="108"/>
      <c r="P4" s="99"/>
      <c r="Q4" s="100"/>
      <c r="R4" s="99" t="s">
        <v>74</v>
      </c>
      <c r="S4" s="100"/>
      <c r="U4" s="148" t="s">
        <v>113</v>
      </c>
      <c r="V4" s="148" t="s">
        <v>77</v>
      </c>
      <c r="W4" s="148" t="s">
        <v>77</v>
      </c>
      <c r="X4" s="148" t="s">
        <v>117</v>
      </c>
      <c r="Y4" s="148" t="s">
        <v>77</v>
      </c>
      <c r="Z4" s="148" t="s">
        <v>118</v>
      </c>
      <c r="AA4" s="148" t="s">
        <v>119</v>
      </c>
      <c r="AB4" s="148" t="s">
        <v>120</v>
      </c>
      <c r="AD4" s="148" t="s">
        <v>119</v>
      </c>
      <c r="AE4" s="148" t="s">
        <v>119</v>
      </c>
      <c r="AG4" s="148" t="s">
        <v>120</v>
      </c>
      <c r="AH4" s="148" t="s">
        <v>120</v>
      </c>
      <c r="AJ4" s="148" t="s">
        <v>128</v>
      </c>
      <c r="AK4" s="148" t="s">
        <v>128</v>
      </c>
    </row>
    <row r="5" spans="1:38" x14ac:dyDescent="0.35">
      <c r="A5" s="142"/>
      <c r="B5" s="142" t="s">
        <v>77</v>
      </c>
      <c r="D5" s="142"/>
      <c r="E5" s="142" t="s">
        <v>77</v>
      </c>
      <c r="G5" s="120"/>
      <c r="H5" s="121"/>
      <c r="I5" s="99" t="s">
        <v>78</v>
      </c>
      <c r="J5" s="100"/>
      <c r="K5" s="99" t="s">
        <v>78</v>
      </c>
      <c r="L5" s="100"/>
      <c r="N5" s="97"/>
      <c r="O5" s="112"/>
      <c r="P5" s="112"/>
      <c r="Q5" s="112"/>
      <c r="R5" s="112"/>
      <c r="S5" s="98"/>
      <c r="U5" s="148"/>
      <c r="V5" s="148"/>
      <c r="W5" s="148"/>
      <c r="X5" s="148"/>
      <c r="Y5" s="148"/>
      <c r="Z5" s="148">
        <v>4.5242589999999999E-2</v>
      </c>
      <c r="AA5" s="148" t="s">
        <v>95</v>
      </c>
      <c r="AB5" s="148" t="s">
        <v>95</v>
      </c>
      <c r="AD5" s="148"/>
      <c r="AE5" s="148"/>
      <c r="AG5" s="148"/>
      <c r="AH5" s="148"/>
      <c r="AJ5" s="148"/>
      <c r="AK5" s="148"/>
    </row>
    <row r="6" spans="1:38" x14ac:dyDescent="0.35">
      <c r="A6" s="143"/>
      <c r="B6" s="143"/>
      <c r="D6" s="143"/>
      <c r="E6" s="143"/>
      <c r="G6" s="97"/>
      <c r="H6" s="112"/>
      <c r="I6" s="112"/>
      <c r="J6" s="112"/>
      <c r="K6" s="112"/>
      <c r="L6" s="98"/>
      <c r="N6" s="103"/>
      <c r="O6" s="104"/>
      <c r="P6" s="97">
        <v>0</v>
      </c>
      <c r="Q6" s="98"/>
      <c r="R6" s="97">
        <v>0</v>
      </c>
      <c r="S6" s="98"/>
      <c r="U6" s="149">
        <v>0</v>
      </c>
      <c r="V6" s="149">
        <v>0.01</v>
      </c>
      <c r="W6" s="149">
        <v>0.03</v>
      </c>
      <c r="X6" s="149">
        <v>0</v>
      </c>
      <c r="Y6" s="149">
        <v>0</v>
      </c>
      <c r="Z6" s="149">
        <v>0</v>
      </c>
      <c r="AA6" s="149">
        <v>0</v>
      </c>
      <c r="AB6" s="149">
        <v>0</v>
      </c>
      <c r="AD6" s="149">
        <v>0</v>
      </c>
      <c r="AE6" s="149">
        <v>0</v>
      </c>
      <c r="AG6" s="149">
        <v>0</v>
      </c>
      <c r="AH6" s="149">
        <v>0</v>
      </c>
      <c r="AJ6" s="149">
        <v>0</v>
      </c>
      <c r="AK6" s="149">
        <v>0</v>
      </c>
    </row>
    <row r="7" spans="1:38" x14ac:dyDescent="0.35">
      <c r="A7" s="144">
        <v>1</v>
      </c>
      <c r="B7" s="144">
        <v>0.01</v>
      </c>
      <c r="D7" s="144">
        <v>1</v>
      </c>
      <c r="E7" s="144">
        <v>0</v>
      </c>
      <c r="G7" s="99" t="s">
        <v>83</v>
      </c>
      <c r="H7" s="100"/>
      <c r="I7" s="97">
        <v>2098</v>
      </c>
      <c r="J7" s="98"/>
      <c r="K7" s="97">
        <v>2128</v>
      </c>
      <c r="L7" s="98"/>
      <c r="N7" s="105"/>
      <c r="O7" s="106"/>
      <c r="P7" s="97">
        <v>250</v>
      </c>
      <c r="Q7" s="98"/>
      <c r="R7" s="97">
        <v>0.69</v>
      </c>
      <c r="S7" s="98"/>
      <c r="U7" s="149">
        <v>1</v>
      </c>
      <c r="V7" s="149">
        <v>0.01</v>
      </c>
      <c r="W7" s="149">
        <v>0.02</v>
      </c>
      <c r="X7" s="149">
        <f>(0.0831/2)*(1-COS(RADIANS(U7)))
 + 0.14625
 - SQRT(0.14625^2 - ((0.14625/2*SIN(RADIANS(U7)))^2))</f>
        <v>1.1896594034888075E-5</v>
      </c>
      <c r="Y7" s="149">
        <f>X7*1000</f>
        <v>1.1896594034888075E-2</v>
      </c>
      <c r="Z7" s="149">
        <f>(Y7-Y6)/1</f>
        <v>1.1896594034888075E-2</v>
      </c>
      <c r="AA7" s="149">
        <f>Z7*(6750*6/1000)</f>
        <v>0.48181205841296704</v>
      </c>
      <c r="AB7" s="149">
        <f>((Z7-Z6)/1)*(((6750*6)^2) /1000)</f>
        <v>19513.388365725164</v>
      </c>
      <c r="AD7" s="149">
        <f t="shared" ref="AD7:AD29" si="0">((V6 - V8) / RADIANS(U6 - U8)) * (2*PI()*$P$33/60) / 1000</f>
        <v>0</v>
      </c>
      <c r="AE7" s="149">
        <f>((W6 - W8) / RADIANS(U6 - U8)) * (2*PI()*$P$33/60) / 1000</f>
        <v>-0.20249999999999996</v>
      </c>
      <c r="AG7" s="149">
        <f xml:space="preserve"> $I$45 * (AD8 - AD6) / (2 * (PI()/180))</f>
        <v>0</v>
      </c>
      <c r="AH7" s="149">
        <f xml:space="preserve"> $I$45 * (AE8 - AE6) / (2 * (PI()/180))</f>
        <v>0</v>
      </c>
      <c r="AJ7" s="149">
        <v>0</v>
      </c>
      <c r="AK7" s="149">
        <f>(AH8 - AH6) / RADIANS(2) * (2*PI()*$P$33/60)</f>
        <v>41518828.124999985</v>
      </c>
    </row>
    <row r="8" spans="1:38" x14ac:dyDescent="0.35">
      <c r="A8" s="144">
        <v>2</v>
      </c>
      <c r="B8" s="144">
        <v>0.01</v>
      </c>
      <c r="D8" s="144">
        <v>2</v>
      </c>
      <c r="E8" s="144">
        <v>0</v>
      </c>
      <c r="G8" s="99" t="s">
        <v>86</v>
      </c>
      <c r="H8" s="100"/>
      <c r="I8" s="97">
        <v>32</v>
      </c>
      <c r="J8" s="98"/>
      <c r="K8" s="97">
        <v>31</v>
      </c>
      <c r="L8" s="98"/>
      <c r="N8" s="105"/>
      <c r="O8" s="106"/>
      <c r="P8" s="97">
        <v>500</v>
      </c>
      <c r="Q8" s="98"/>
      <c r="R8" s="97">
        <v>1.39</v>
      </c>
      <c r="S8" s="98"/>
      <c r="U8" s="86">
        <v>2</v>
      </c>
      <c r="V8" s="149">
        <v>0.01</v>
      </c>
      <c r="W8" s="149">
        <v>0.02</v>
      </c>
      <c r="X8" s="149">
        <f>(0.0831/2)*(1-COS(RADIANS(U8)))
 + 0.14625
 - SQRT(0.14625^2 - ((0.14625/2*SIN(RADIANS(U8)))^2))</f>
        <v>4.7578935680608891E-5</v>
      </c>
      <c r="Y8" s="149">
        <f t="shared" ref="Y8:Y71" si="1">X8*1000</f>
        <v>4.7578935680608891E-2</v>
      </c>
      <c r="Z8" s="149">
        <f>(Y8-Y7)/1</f>
        <v>3.5682341645720816E-2</v>
      </c>
      <c r="AA8" s="149">
        <f t="shared" ref="AA8:AA71" si="2">Z8*(6750*6/1000)</f>
        <v>1.4451348366516932</v>
      </c>
      <c r="AB8" s="149">
        <f>((Z8-Z7)/1)*(((6750*6)^2) /1000)</f>
        <v>39014.572518668407</v>
      </c>
      <c r="AD8" s="149">
        <f t="shared" si="0"/>
        <v>0</v>
      </c>
      <c r="AE8" s="149">
        <f t="shared" ref="AE8:AE16" si="3">((W7 - W9) / RADIANS(U7 - U9)) * (2*PI()*$P$33/60) / 1000</f>
        <v>0</v>
      </c>
      <c r="AG8" s="149">
        <v>0</v>
      </c>
      <c r="AH8" s="149">
        <f xml:space="preserve"> $I$45 * (AE9 - AE7) / (2 * (PI()/180))</f>
        <v>2050.3124999999995</v>
      </c>
      <c r="AJ8" s="149">
        <f>(AG9 - AG7) / RADIANS(U9 - U7) * (2*PI()*$P$33/60)</f>
        <v>0</v>
      </c>
      <c r="AK8" s="149">
        <f>(AH9 - AH7) / RADIANS(2) * (2*PI()*$P$33/60)</f>
        <v>0</v>
      </c>
    </row>
    <row r="9" spans="1:38" x14ac:dyDescent="0.35">
      <c r="A9" s="144">
        <v>3</v>
      </c>
      <c r="B9" s="144">
        <v>0.01</v>
      </c>
      <c r="D9" s="144">
        <v>3</v>
      </c>
      <c r="E9" s="144">
        <v>0</v>
      </c>
      <c r="G9" s="99" t="s">
        <v>87</v>
      </c>
      <c r="H9" s="100"/>
      <c r="I9" s="97">
        <v>35</v>
      </c>
      <c r="J9" s="98"/>
      <c r="K9" s="97">
        <v>37</v>
      </c>
      <c r="L9" s="98"/>
      <c r="N9" s="105"/>
      <c r="O9" s="106"/>
      <c r="P9" s="97">
        <v>750</v>
      </c>
      <c r="Q9" s="98"/>
      <c r="R9" s="97">
        <v>2.08</v>
      </c>
      <c r="S9" s="98"/>
      <c r="U9" s="86">
        <v>3</v>
      </c>
      <c r="V9" s="149">
        <v>0.01</v>
      </c>
      <c r="W9" s="149">
        <v>0.02</v>
      </c>
      <c r="X9" s="149">
        <f>(0.0831/2)*(1-COS(RADIANS(U9)))
 + 0.14625
 - SQRT(0.14625^2 - ((0.14625/2*SIN(RADIANS(U9)))^2))</f>
        <v>1.0702470611981263E-4</v>
      </c>
      <c r="Y9" s="149">
        <f t="shared" si="1"/>
        <v>0.10702470611981263</v>
      </c>
      <c r="Z9" s="149">
        <f>(Y9-Y8)/1</f>
        <v>5.9445770439203738E-2</v>
      </c>
      <c r="AA9" s="149">
        <f t="shared" si="2"/>
        <v>2.4075537027877516</v>
      </c>
      <c r="AB9" s="149">
        <f>((Z9-Z8)/1)*(((6750*6)^2) /1000)</f>
        <v>38977.964078510362</v>
      </c>
      <c r="AD9" s="149">
        <f t="shared" si="0"/>
        <v>0</v>
      </c>
      <c r="AE9" s="149">
        <f t="shared" si="3"/>
        <v>0</v>
      </c>
      <c r="AG9" s="149">
        <f xml:space="preserve"> $I$45 * (AD10 - AD8) / (2 * (PI()/180))</f>
        <v>0</v>
      </c>
      <c r="AH9" s="149">
        <f xml:space="preserve"> $I$45 * (AE10 - AE8) / (2 * (PI()/180))</f>
        <v>0</v>
      </c>
      <c r="AJ9" s="149">
        <f>(AG10 - AG8) / RADIANS(U10 - U8) * (2*PI()*$P$33/60)</f>
        <v>0</v>
      </c>
      <c r="AK9" s="149">
        <f>(AH10 - AH8) / RADIANS(2) * (2*PI()*$P$33/60)</f>
        <v>-83037656.25</v>
      </c>
    </row>
    <row r="10" spans="1:38" x14ac:dyDescent="0.35">
      <c r="A10" s="144">
        <v>4</v>
      </c>
      <c r="B10" s="144">
        <v>0.01</v>
      </c>
      <c r="D10" s="144">
        <v>4</v>
      </c>
      <c r="E10" s="144">
        <v>0</v>
      </c>
      <c r="G10" s="99" t="s">
        <v>88</v>
      </c>
      <c r="H10" s="100"/>
      <c r="I10" s="97">
        <v>12</v>
      </c>
      <c r="J10" s="98"/>
      <c r="K10" s="97">
        <v>12</v>
      </c>
      <c r="L10" s="98"/>
      <c r="N10" s="105"/>
      <c r="O10" s="106"/>
      <c r="P10" s="97">
        <v>1000</v>
      </c>
      <c r="Q10" s="98"/>
      <c r="R10" s="97">
        <v>2.77</v>
      </c>
      <c r="S10" s="98"/>
      <c r="U10" s="86">
        <v>4</v>
      </c>
      <c r="V10" s="149">
        <v>0.01</v>
      </c>
      <c r="W10" s="149">
        <v>0.02</v>
      </c>
      <c r="X10" s="149">
        <f>(0.0831/2)*(1-COS(RADIANS(U10)))
 + 0.14625
 - SQRT(0.14625^2 - ((0.14625/2*SIN(RADIANS(U10)))^2))</f>
        <v>1.9019671586348319E-4</v>
      </c>
      <c r="Y10" s="149">
        <f t="shared" si="1"/>
        <v>0.19019671586348319</v>
      </c>
      <c r="Z10" s="149">
        <f>(Y10-Y9)/1</f>
        <v>8.3172009743670561E-2</v>
      </c>
      <c r="AA10" s="149">
        <f t="shared" si="2"/>
        <v>3.3684663946186575</v>
      </c>
      <c r="AB10" s="149">
        <f>((Z10-Z9)/1)*(((6750*6)^2) /1000)</f>
        <v>38916.964019151703</v>
      </c>
      <c r="AD10" s="149">
        <f t="shared" si="0"/>
        <v>0</v>
      </c>
      <c r="AE10" s="149">
        <f t="shared" si="3"/>
        <v>0</v>
      </c>
      <c r="AG10" s="149">
        <f xml:space="preserve"> $I$45 * (AD11 - AD9) / (2 * (PI()/180))</f>
        <v>0</v>
      </c>
      <c r="AH10" s="149">
        <f xml:space="preserve"> $I$45 * (AE11 - AE9) / (2 * (PI()/180))</f>
        <v>-2050.3125</v>
      </c>
      <c r="AJ10" s="149">
        <f>(AG11 - AG9) / RADIANS(U11 - U9) * (2*PI()*$P$33/60)</f>
        <v>0</v>
      </c>
      <c r="AK10" s="149">
        <f>(AH11 - AH9) / RADIANS(2) * (2*PI()*$P$33/60)</f>
        <v>-41518828.125</v>
      </c>
    </row>
    <row r="11" spans="1:38" x14ac:dyDescent="0.35">
      <c r="A11" s="144">
        <v>5</v>
      </c>
      <c r="B11" s="144">
        <v>0.02</v>
      </c>
      <c r="D11" s="144">
        <v>5</v>
      </c>
      <c r="E11" s="144">
        <v>0</v>
      </c>
      <c r="G11" s="99" t="s">
        <v>89</v>
      </c>
      <c r="H11" s="100"/>
      <c r="I11" s="97">
        <v>33</v>
      </c>
      <c r="J11" s="98"/>
      <c r="K11" s="97">
        <v>33</v>
      </c>
      <c r="L11" s="98"/>
      <c r="N11" s="105"/>
      <c r="O11" s="106"/>
      <c r="P11" s="97">
        <v>1250</v>
      </c>
      <c r="Q11" s="98"/>
      <c r="R11" s="97">
        <v>3.46</v>
      </c>
      <c r="S11" s="98"/>
      <c r="U11" s="149">
        <v>5</v>
      </c>
      <c r="V11" s="149">
        <v>0.01</v>
      </c>
      <c r="W11" s="149">
        <v>0.02</v>
      </c>
      <c r="X11" s="149">
        <f>(0.0831/2)*(1-COS(RADIANS(U11)))
 + 0.14625
 - SQRT(0.14625^2 - ((0.14625/2*SIN(RADIANS(U11)))^2))</f>
        <v>2.9704291759047319E-4</v>
      </c>
      <c r="Y11" s="149">
        <f t="shared" si="1"/>
        <v>0.29704291759047319</v>
      </c>
      <c r="Z11" s="149">
        <f>(Y11-Y10)/1</f>
        <v>0.10684620172699</v>
      </c>
      <c r="AA11" s="149">
        <f t="shared" si="2"/>
        <v>4.3272711699430948</v>
      </c>
      <c r="AB11" s="149">
        <f>((Z11-Z10)/1)*(((6750*6)^2) /1000)</f>
        <v>38831.593400639707</v>
      </c>
      <c r="AD11" s="149">
        <f t="shared" si="0"/>
        <v>0</v>
      </c>
      <c r="AE11" s="149">
        <f t="shared" si="3"/>
        <v>-0.20250000000000001</v>
      </c>
      <c r="AG11" s="149">
        <f xml:space="preserve"> $I$45 * (AD12 - AD10) / (2 * (PI()/180))</f>
        <v>0</v>
      </c>
      <c r="AH11" s="149">
        <f xml:space="preserve"> $I$45 * (AE12 - AE10) / (2 * (PI()/180))</f>
        <v>-2050.3125</v>
      </c>
      <c r="AJ11" s="149">
        <f>(AG12 - AG10) / RADIANS(U12 - U10) * (2*PI()*$P$33/60)</f>
        <v>0</v>
      </c>
      <c r="AK11" s="149">
        <f>(AH12 - AH10) / RADIANS(2) * (2*PI()*$P$33/60)</f>
        <v>83037656.25</v>
      </c>
    </row>
    <row r="12" spans="1:38" x14ac:dyDescent="0.35">
      <c r="A12" s="144">
        <v>6</v>
      </c>
      <c r="B12" s="144">
        <v>0.02</v>
      </c>
      <c r="D12" s="144">
        <v>6</v>
      </c>
      <c r="E12" s="144">
        <v>0</v>
      </c>
      <c r="G12" s="112"/>
      <c r="H12" s="112"/>
      <c r="I12" s="112"/>
      <c r="J12" s="112"/>
      <c r="K12" s="112"/>
      <c r="L12" s="112"/>
      <c r="N12" s="105"/>
      <c r="O12" s="106"/>
      <c r="P12" s="97">
        <v>1500</v>
      </c>
      <c r="Q12" s="98"/>
      <c r="R12" s="97">
        <v>4.16</v>
      </c>
      <c r="S12" s="98"/>
      <c r="U12" s="86">
        <v>6</v>
      </c>
      <c r="V12" s="149">
        <v>0.01</v>
      </c>
      <c r="W12" s="149">
        <v>0.01</v>
      </c>
      <c r="X12" s="149">
        <f>(0.0831/2)*(1-COS(RADIANS(U12)))
 + 0.14625
 - SQRT(0.14625^2 - ((0.14625/2*SIN(RADIANS(U12)))^2))</f>
        <v>4.2749642418246636E-4</v>
      </c>
      <c r="Y12" s="149">
        <f t="shared" si="1"/>
        <v>0.42749642418246636</v>
      </c>
      <c r="Z12" s="149">
        <f>(Y12-Y11)/1</f>
        <v>0.13045350659199317</v>
      </c>
      <c r="AA12" s="149">
        <f t="shared" si="2"/>
        <v>5.2833670169757232</v>
      </c>
      <c r="AB12" s="149">
        <f>((Z12-Z11)/1)*(((6750*6)^2) /1000)</f>
        <v>38721.88180482146</v>
      </c>
      <c r="AD12" s="149">
        <f t="shared" si="0"/>
        <v>0</v>
      </c>
      <c r="AE12" s="149">
        <f t="shared" si="3"/>
        <v>-0.20250000000000001</v>
      </c>
      <c r="AG12" s="149">
        <f xml:space="preserve"> $I$45 * (AD13 - AD11) / (2 * (PI()/180))</f>
        <v>0</v>
      </c>
      <c r="AH12" s="149">
        <f xml:space="preserve"> $I$45 * (AE13 - AE11) / (2 * (PI()/180))</f>
        <v>2050.3125</v>
      </c>
      <c r="AJ12" s="149">
        <f>(AG13 - AG11) / RADIANS(U13 - U11) * (2*PI()*$P$33/60)</f>
        <v>0</v>
      </c>
      <c r="AK12" s="149">
        <f>(AH13 - AH11) / RADIANS(2) * (2*PI()*$P$33/60)</f>
        <v>83037656.25</v>
      </c>
    </row>
    <row r="13" spans="1:38" x14ac:dyDescent="0.35">
      <c r="A13" s="144">
        <v>7</v>
      </c>
      <c r="B13" s="144">
        <v>0.02</v>
      </c>
      <c r="D13" s="144">
        <v>7</v>
      </c>
      <c r="E13" s="144">
        <v>0</v>
      </c>
      <c r="G13" s="99" t="s">
        <v>67</v>
      </c>
      <c r="H13" s="100"/>
      <c r="I13" s="99" t="s">
        <v>20</v>
      </c>
      <c r="J13" s="100"/>
      <c r="K13" s="99" t="s">
        <v>13</v>
      </c>
      <c r="L13" s="100"/>
      <c r="N13" s="105"/>
      <c r="O13" s="106"/>
      <c r="P13" s="97">
        <v>1750</v>
      </c>
      <c r="Q13" s="98"/>
      <c r="R13" s="97">
        <v>4.8499999999999996</v>
      </c>
      <c r="S13" s="98"/>
      <c r="U13" s="86">
        <v>7</v>
      </c>
      <c r="V13" s="149">
        <v>0.01</v>
      </c>
      <c r="W13" s="149">
        <v>0.01</v>
      </c>
      <c r="X13" s="149">
        <f>(0.0831/2)*(1-COS(RADIANS(U13)))
 + 0.14625
 - SQRT(0.14625^2 - ((0.14625/2*SIN(RADIANS(U13)))^2))</f>
        <v>5.8147553201398638E-4</v>
      </c>
      <c r="Y13" s="149">
        <f t="shared" si="1"/>
        <v>0.58147553201398638</v>
      </c>
      <c r="Z13" s="149">
        <f>(Y13-Y12)/1</f>
        <v>0.15397910783152002</v>
      </c>
      <c r="AA13" s="149">
        <f t="shared" si="2"/>
        <v>6.2361538671765606</v>
      </c>
      <c r="AB13" s="149">
        <f>((Z13-Z12)/1)*(((6750*6)^2) /1000)</f>
        <v>38587.867433133913</v>
      </c>
      <c r="AD13" s="149">
        <f t="shared" si="0"/>
        <v>0</v>
      </c>
      <c r="AE13" s="149">
        <f t="shared" si="3"/>
        <v>0</v>
      </c>
      <c r="AG13" s="149">
        <f xml:space="preserve"> $I$45 * (AD14 - AD12) / (2 * (PI()/180))</f>
        <v>0</v>
      </c>
      <c r="AH13" s="149">
        <f xml:space="preserve"> $I$45 * (AE14 - AE12) / (2 * (PI()/180))</f>
        <v>2050.3125</v>
      </c>
      <c r="AJ13" s="149">
        <f>(AG14 - AG12) / RADIANS(U14 - U12) * (2*PI()*$P$33/60)</f>
        <v>0</v>
      </c>
      <c r="AK13" s="149">
        <f>(AH14 - AH12) / RADIANS(2) * (2*PI()*$P$33/60)</f>
        <v>-41518828.125</v>
      </c>
    </row>
    <row r="14" spans="1:38" x14ac:dyDescent="0.35">
      <c r="A14" s="144">
        <v>8</v>
      </c>
      <c r="B14" s="144">
        <v>0.02</v>
      </c>
      <c r="D14" s="144">
        <v>8</v>
      </c>
      <c r="E14" s="144">
        <v>0</v>
      </c>
      <c r="G14" s="97"/>
      <c r="H14" s="112"/>
      <c r="I14" s="112"/>
      <c r="J14" s="112"/>
      <c r="K14" s="112"/>
      <c r="L14" s="98"/>
      <c r="N14" s="105"/>
      <c r="O14" s="106"/>
      <c r="P14" s="97">
        <v>2000</v>
      </c>
      <c r="Q14" s="98"/>
      <c r="R14" s="97">
        <v>5.54</v>
      </c>
      <c r="S14" s="98"/>
      <c r="U14" s="86">
        <v>8</v>
      </c>
      <c r="V14" s="149">
        <v>0.01</v>
      </c>
      <c r="W14" s="149">
        <v>0.01</v>
      </c>
      <c r="X14" s="149">
        <f>(0.0831/2)*(1-COS(RADIANS(U14)))
 + 0.14625
 - SQRT(0.14625^2 - ((0.14625/2*SIN(RADIANS(U14)))^2))</f>
        <v>7.5888374957405746E-4</v>
      </c>
      <c r="Y14" s="149">
        <f t="shared" si="1"/>
        <v>0.75888374957405746</v>
      </c>
      <c r="Z14" s="149">
        <f>(Y14-Y13)/1</f>
        <v>0.17740821756007108</v>
      </c>
      <c r="AA14" s="149">
        <f t="shared" si="2"/>
        <v>7.1850328111828787</v>
      </c>
      <c r="AB14" s="149">
        <f>((Z14-Z13)/1)*(((6750*6)^2) /1000)</f>
        <v>38429.597232255874</v>
      </c>
      <c r="AD14" s="149">
        <f t="shared" si="0"/>
        <v>0</v>
      </c>
      <c r="AE14" s="149">
        <f t="shared" si="3"/>
        <v>0</v>
      </c>
      <c r="AG14" s="149">
        <f xml:space="preserve"> $I$45 * (AD15 - AD13) / (2 * (PI()/180))</f>
        <v>0</v>
      </c>
      <c r="AH14" s="149">
        <f xml:space="preserve"> $I$45 * (AE15 - AE13) / (2 * (PI()/180))</f>
        <v>0</v>
      </c>
      <c r="AJ14" s="149">
        <f>(AG15 - AG13) / RADIANS(U15 - U13) * (2*PI()*$P$33/60)</f>
        <v>0</v>
      </c>
      <c r="AK14" s="149">
        <f>(AH15 - AH13) / RADIANS(2) * (2*PI()*$P$33/60)</f>
        <v>-41518828.125</v>
      </c>
    </row>
    <row r="15" spans="1:38" x14ac:dyDescent="0.35">
      <c r="A15" s="144">
        <v>9</v>
      </c>
      <c r="B15" s="144">
        <v>0.02</v>
      </c>
      <c r="D15" s="144">
        <v>9</v>
      </c>
      <c r="E15" s="144">
        <v>0</v>
      </c>
      <c r="G15" s="99" t="s">
        <v>90</v>
      </c>
      <c r="H15" s="100"/>
      <c r="I15" s="97">
        <v>87.5</v>
      </c>
      <c r="J15" s="98"/>
      <c r="K15" s="97">
        <v>8.7499999999999994E-2</v>
      </c>
      <c r="L15" s="98"/>
      <c r="N15" s="105"/>
      <c r="O15" s="106"/>
      <c r="P15" s="97">
        <v>2250</v>
      </c>
      <c r="Q15" s="98"/>
      <c r="R15" s="97">
        <v>6.23</v>
      </c>
      <c r="S15" s="98"/>
      <c r="U15" s="149">
        <v>9</v>
      </c>
      <c r="V15" s="149">
        <v>0.01</v>
      </c>
      <c r="W15" s="149">
        <v>0.01</v>
      </c>
      <c r="X15" s="149">
        <f>(0.0831/2)*(1-COS(RADIANS(U15)))
 + 0.14625
 - SQRT(0.14625^2 - ((0.14625/2*SIN(RADIANS(U15)))^2))</f>
        <v>9.5960983151430201E-4</v>
      </c>
      <c r="Y15" s="149">
        <f t="shared" si="1"/>
        <v>0.95960983151430201</v>
      </c>
      <c r="Z15" s="149">
        <f>(Y15-Y14)/1</f>
        <v>0.20072608194024455</v>
      </c>
      <c r="AA15" s="149">
        <f>Z15*(6750*6/1000)</f>
        <v>8.129406318579905</v>
      </c>
      <c r="AB15" s="149">
        <f>((Z15-Z14)/1)*(((6750*6)^2) /1000)</f>
        <v>38247.127049579532</v>
      </c>
      <c r="AD15" s="149">
        <f t="shared" si="0"/>
        <v>0</v>
      </c>
      <c r="AE15" s="149">
        <f t="shared" si="3"/>
        <v>0</v>
      </c>
      <c r="AG15" s="149">
        <f xml:space="preserve"> $I$45 * (AD16 - AD14) / (2 * (PI()/180))</f>
        <v>0</v>
      </c>
      <c r="AH15" s="149">
        <f xml:space="preserve"> $I$45 * (AE16 - AE14) / (2 * (PI()/180))</f>
        <v>0</v>
      </c>
      <c r="AJ15" s="149">
        <f>(AG16 - AG14) / RADIANS(U16 - U14) * (2*PI()*$P$33/60)</f>
        <v>0</v>
      </c>
      <c r="AK15" s="149">
        <f>(AH16 - AH14) / RADIANS(2) * (2*PI()*$P$33/60)</f>
        <v>-41518828.125</v>
      </c>
    </row>
    <row r="16" spans="1:38" x14ac:dyDescent="0.35">
      <c r="A16" s="144">
        <v>10</v>
      </c>
      <c r="B16" s="144">
        <v>0.02</v>
      </c>
      <c r="D16" s="144">
        <v>10</v>
      </c>
      <c r="E16" s="144">
        <v>0.01</v>
      </c>
      <c r="G16" s="99" t="s">
        <v>19</v>
      </c>
      <c r="H16" s="100"/>
      <c r="I16" s="97">
        <v>83.1</v>
      </c>
      <c r="J16" s="98"/>
      <c r="K16" s="97">
        <v>8.3099999999999993E-2</v>
      </c>
      <c r="L16" s="98"/>
      <c r="N16" s="105"/>
      <c r="O16" s="106"/>
      <c r="P16" s="97">
        <v>2500</v>
      </c>
      <c r="Q16" s="98"/>
      <c r="R16" s="97">
        <v>6.93</v>
      </c>
      <c r="S16" s="98"/>
      <c r="U16" s="86">
        <v>10</v>
      </c>
      <c r="V16" s="149">
        <v>0.01</v>
      </c>
      <c r="W16" s="149">
        <v>0.01</v>
      </c>
      <c r="X16" s="149">
        <f>(0.0831/2)*(1-COS(RADIANS(U16)))
 + 0.14625
 - SQRT(0.14625^2 - ((0.14625/2*SIN(RADIANS(U16)))^2))</f>
        <v>1.1835278182335263E-3</v>
      </c>
      <c r="Y16" s="149">
        <f t="shared" si="1"/>
        <v>1.1835278182335263</v>
      </c>
      <c r="Z16" s="149">
        <f>(Y16-Y15)/1</f>
        <v>0.22391798671922425</v>
      </c>
      <c r="AA16" s="149">
        <f t="shared" si="2"/>
        <v>9.0686784621285828</v>
      </c>
      <c r="AB16" s="149">
        <f>((Z16-Z15)/1)*(((6750*6)^2) /1000)</f>
        <v>38040.521813721454</v>
      </c>
      <c r="AD16" s="149">
        <f t="shared" si="0"/>
        <v>0</v>
      </c>
      <c r="AE16" s="149">
        <f t="shared" si="3"/>
        <v>0</v>
      </c>
      <c r="AG16" s="149">
        <f xml:space="preserve"> $I$45 * (AD17 - AD15) / (2 * (PI()/180))</f>
        <v>0</v>
      </c>
      <c r="AH16" s="149">
        <f xml:space="preserve"> $I$45 * (AE17 - AE15) / (2 * (PI()/180))</f>
        <v>-2050.3125</v>
      </c>
      <c r="AJ16" s="149">
        <f>(AG17 - AG15) / RADIANS(U17 - U15) * (2*PI()*$P$33/60)</f>
        <v>0</v>
      </c>
      <c r="AK16" s="149">
        <f>(AH17 - AH15) / RADIANS(2) * (2*PI()*$P$33/60)</f>
        <v>-41518828.125</v>
      </c>
    </row>
    <row r="17" spans="1:37" x14ac:dyDescent="0.35">
      <c r="A17" s="144">
        <v>11</v>
      </c>
      <c r="B17" s="144">
        <v>0.03</v>
      </c>
      <c r="D17" s="144">
        <v>11</v>
      </c>
      <c r="E17" s="144">
        <v>0.01</v>
      </c>
      <c r="G17" s="99" t="s">
        <v>94</v>
      </c>
      <c r="H17" s="100"/>
      <c r="I17" s="97">
        <v>146.25</v>
      </c>
      <c r="J17" s="98"/>
      <c r="K17" s="97">
        <f>I17/1000</f>
        <v>0.14624999999999999</v>
      </c>
      <c r="L17" s="98"/>
      <c r="N17" s="105"/>
      <c r="O17" s="106"/>
      <c r="P17" s="97">
        <v>2750</v>
      </c>
      <c r="Q17" s="98"/>
      <c r="R17" s="97">
        <v>7.62</v>
      </c>
      <c r="S17" s="98"/>
      <c r="U17" s="86">
        <v>11</v>
      </c>
      <c r="V17" s="149">
        <v>0.01</v>
      </c>
      <c r="W17" s="149">
        <v>0.01</v>
      </c>
      <c r="X17" s="149">
        <f>(0.0831/2)*(1-COS(RADIANS(U17)))
 + 0.14625
 - SQRT(0.14625^2 - ((0.14625/2*SIN(RADIANS(U17)))^2))</f>
        <v>1.4304970811293005E-3</v>
      </c>
      <c r="Y17" s="149">
        <f t="shared" si="1"/>
        <v>1.4304970811293005</v>
      </c>
      <c r="Z17" s="149">
        <f>(Y17-Y16)/1</f>
        <v>0.24696926289577426</v>
      </c>
      <c r="AA17" s="149">
        <f t="shared" si="2"/>
        <v>10.002255147278857</v>
      </c>
      <c r="AB17" s="149">
        <f>((Z17-Z16)/1)*(((6750*6)^2) /1000)</f>
        <v>37809.855748586146</v>
      </c>
      <c r="AD17" s="149">
        <f t="shared" si="0"/>
        <v>0</v>
      </c>
      <c r="AE17" s="149">
        <f t="shared" ref="AE17:AE73" si="4">((W16 - W18) / RADIANS(U16 - U18)) * (2*PI()*$P$33/60) / 1000</f>
        <v>-0.20250000000000001</v>
      </c>
      <c r="AG17" s="149">
        <f xml:space="preserve"> $I$45 * (AD18 - AD16) / (2 * (PI()/180))</f>
        <v>0</v>
      </c>
      <c r="AH17" s="149">
        <f xml:space="preserve"> $I$45 * (AE18 - AE16) / (2 * (PI()/180))</f>
        <v>-2050.3125</v>
      </c>
      <c r="AJ17" s="149">
        <f>(AG18 - AG16) / RADIANS(U18 - U16) * (2*PI()*$P$33/60)</f>
        <v>0</v>
      </c>
      <c r="AK17" s="149">
        <f>(AH18 - AH16) / RADIANS(2) * (2*PI()*$P$33/60)</f>
        <v>83037656.25</v>
      </c>
    </row>
    <row r="18" spans="1:37" x14ac:dyDescent="0.35">
      <c r="A18" s="144">
        <v>12</v>
      </c>
      <c r="B18" s="144">
        <v>0.03</v>
      </c>
      <c r="D18" s="144">
        <v>12</v>
      </c>
      <c r="E18" s="144">
        <v>0.01</v>
      </c>
      <c r="G18" s="99" t="s">
        <v>93</v>
      </c>
      <c r="H18" s="100"/>
      <c r="I18" s="97"/>
      <c r="J18" s="98"/>
      <c r="K18" s="97"/>
      <c r="L18" s="98"/>
      <c r="N18" s="105"/>
      <c r="O18" s="106"/>
      <c r="P18" s="97">
        <v>3000</v>
      </c>
      <c r="Q18" s="98"/>
      <c r="R18" s="97">
        <v>8.31</v>
      </c>
      <c r="S18" s="98"/>
      <c r="U18" s="86">
        <v>12</v>
      </c>
      <c r="V18" s="149">
        <v>0.01</v>
      </c>
      <c r="W18" s="149">
        <v>0</v>
      </c>
      <c r="X18" s="149">
        <f>(0.0831/2)*(1-COS(RADIANS(U18)))
 + 0.14625
 - SQRT(0.14625^2 - ((0.14625/2*SIN(RADIANS(U18)))^2))</f>
        <v>1.7003623736617512E-3</v>
      </c>
      <c r="Y18" s="149">
        <f t="shared" si="1"/>
        <v>1.7003623736617512</v>
      </c>
      <c r="Z18" s="149">
        <f>(Y18-Y17)/1</f>
        <v>0.26986529253245073</v>
      </c>
      <c r="AA18" s="149">
        <f t="shared" si="2"/>
        <v>10.929544347564255</v>
      </c>
      <c r="AB18" s="149">
        <f>((Z18-Z17)/1)*(((6750*6)^2) /1000)</f>
        <v>37555.212611558585</v>
      </c>
      <c r="AD18" s="149">
        <f t="shared" si="0"/>
        <v>0</v>
      </c>
      <c r="AE18" s="149">
        <f t="shared" si="4"/>
        <v>-0.20250000000000001</v>
      </c>
      <c r="AG18" s="149">
        <f xml:space="preserve"> $I$45 * (AD19 - AD17) / (2 * (PI()/180))</f>
        <v>0</v>
      </c>
      <c r="AH18" s="149">
        <f xml:space="preserve"> $I$45 * (AE19 - AE17) / (2 * (PI()/180))</f>
        <v>2050.3125</v>
      </c>
      <c r="AJ18" s="149">
        <f>(AG19 - AG17) / RADIANS(U19 - U17) * (2*PI()*$P$33/60)</f>
        <v>0</v>
      </c>
      <c r="AK18" s="149">
        <f>(AH19 - AH17) / RADIANS(2) * (2*PI()*$P$33/60)</f>
        <v>83037656.25</v>
      </c>
    </row>
    <row r="19" spans="1:37" x14ac:dyDescent="0.35">
      <c r="A19" s="144">
        <v>13</v>
      </c>
      <c r="B19" s="144">
        <v>0.03</v>
      </c>
      <c r="D19" s="144">
        <v>13</v>
      </c>
      <c r="E19" s="144">
        <v>0.01</v>
      </c>
      <c r="G19" s="99" t="s">
        <v>96</v>
      </c>
      <c r="H19" s="100"/>
      <c r="I19" s="97"/>
      <c r="J19" s="98"/>
      <c r="K19" s="97"/>
      <c r="L19" s="98"/>
      <c r="N19" s="105"/>
      <c r="O19" s="106"/>
      <c r="P19" s="97">
        <v>3250</v>
      </c>
      <c r="Q19" s="98"/>
      <c r="R19" s="97">
        <v>9</v>
      </c>
      <c r="S19" s="98"/>
      <c r="U19" s="149">
        <v>13</v>
      </c>
      <c r="V19" s="149">
        <v>0.01</v>
      </c>
      <c r="W19" s="149">
        <v>0</v>
      </c>
      <c r="X19" s="149">
        <f>(0.0831/2)*(1-COS(RADIANS(U19)))
 + 0.14625
 - SQRT(0.14625^2 - ((0.14625/2*SIN(RADIANS(U19)))^2))</f>
        <v>1.9929538883946551E-3</v>
      </c>
      <c r="Y19" s="149">
        <f t="shared" si="1"/>
        <v>1.9929538883946551</v>
      </c>
      <c r="Z19" s="149">
        <f>(Y19-Y18)/1</f>
        <v>0.2925915147329039</v>
      </c>
      <c r="AA19" s="149">
        <f t="shared" si="2"/>
        <v>11.849956346682609</v>
      </c>
      <c r="AB19" s="149">
        <f>((Z19-Z18)/1)*(((6750*6)^2) /1000)</f>
        <v>37276.685964293312</v>
      </c>
      <c r="AD19" s="149">
        <f t="shared" si="0"/>
        <v>0</v>
      </c>
      <c r="AE19" s="149">
        <f t="shared" si="4"/>
        <v>0</v>
      </c>
      <c r="AG19" s="149">
        <f xml:space="preserve"> $I$45 * (AD20 - AD18) / (2 * (PI()/180))</f>
        <v>0</v>
      </c>
      <c r="AH19" s="149">
        <f xml:space="preserve"> $I$45 * (AE20 - AE18) / (2 * (PI()/180))</f>
        <v>2050.3125</v>
      </c>
      <c r="AJ19" s="149">
        <f>(AG20 - AG18) / RADIANS(U20 - U18) * (2*PI()*$P$33/60)</f>
        <v>0</v>
      </c>
      <c r="AK19" s="149">
        <f>(AH20 - AH18) / RADIANS(2) * (2*PI()*$P$33/60)</f>
        <v>-41518828.125</v>
      </c>
    </row>
    <row r="20" spans="1:37" x14ac:dyDescent="0.35">
      <c r="A20" s="144">
        <v>14</v>
      </c>
      <c r="B20" s="144">
        <v>0.03</v>
      </c>
      <c r="D20" s="144">
        <v>14</v>
      </c>
      <c r="E20" s="144">
        <v>0.01</v>
      </c>
      <c r="G20" s="111"/>
      <c r="H20" s="111"/>
      <c r="I20" s="111"/>
      <c r="J20" s="111"/>
      <c r="K20" s="111"/>
      <c r="L20" s="111"/>
      <c r="N20" s="105"/>
      <c r="O20" s="106"/>
      <c r="P20" s="97">
        <v>3500</v>
      </c>
      <c r="Q20" s="98"/>
      <c r="R20" s="97">
        <v>9.6999999999999993</v>
      </c>
      <c r="S20" s="98"/>
      <c r="U20" s="86">
        <v>14</v>
      </c>
      <c r="V20" s="149">
        <v>0.01</v>
      </c>
      <c r="W20" s="149">
        <v>0</v>
      </c>
      <c r="X20" s="149">
        <f>(0.0831/2)*(1-COS(RADIANS(U20)))
 + 0.14625
 - SQRT(0.14625^2 - ((0.14625/2*SIN(RADIANS(U20)))^2))</f>
        <v>2.3080873201952457E-3</v>
      </c>
      <c r="Y20" s="149">
        <f t="shared" si="1"/>
        <v>2.3080873201952459</v>
      </c>
      <c r="Z20" s="149">
        <f>(Y20-Y19)/1</f>
        <v>0.31513343180059072</v>
      </c>
      <c r="AA20" s="149">
        <f t="shared" si="2"/>
        <v>12.762903987923924</v>
      </c>
      <c r="AB20" s="149">
        <f>((Z20-Z19)/1)*(((6750*6)^2) /1000)</f>
        <v>36974.379470273314</v>
      </c>
      <c r="AD20" s="149">
        <f t="shared" si="0"/>
        <v>0</v>
      </c>
      <c r="AE20" s="149">
        <f t="shared" si="4"/>
        <v>0</v>
      </c>
      <c r="AG20" s="149">
        <f xml:space="preserve"> $I$45 * (AD21 - AD19) / (2 * (PI()/180))</f>
        <v>0</v>
      </c>
      <c r="AH20" s="149">
        <f xml:space="preserve"> $I$45 * (AE21 - AE19) / (2 * (PI()/180))</f>
        <v>0</v>
      </c>
      <c r="AJ20" s="149">
        <f>(AG21 - AG19) / RADIANS(U21 - U19) * (2*PI()*$P$33/60)</f>
        <v>0</v>
      </c>
      <c r="AK20" s="149">
        <f>(AH21 - AH19) / RADIANS(2) * (2*PI()*$P$33/60)</f>
        <v>-41518828.125</v>
      </c>
    </row>
    <row r="21" spans="1:37" x14ac:dyDescent="0.35">
      <c r="A21" s="144">
        <v>15</v>
      </c>
      <c r="B21" s="144">
        <v>0.03</v>
      </c>
      <c r="D21" s="144">
        <v>15</v>
      </c>
      <c r="E21" s="144">
        <v>0.01</v>
      </c>
      <c r="G21" s="113"/>
      <c r="H21" s="113"/>
      <c r="I21" s="113"/>
      <c r="J21" s="113"/>
      <c r="K21" s="113"/>
      <c r="L21" s="113"/>
      <c r="N21" s="105"/>
      <c r="O21" s="106"/>
      <c r="P21" s="97">
        <v>3750</v>
      </c>
      <c r="Q21" s="98"/>
      <c r="R21" s="97">
        <v>10.39</v>
      </c>
      <c r="S21" s="98"/>
      <c r="U21" s="86">
        <v>15</v>
      </c>
      <c r="V21" s="149">
        <v>0.01</v>
      </c>
      <c r="W21" s="149">
        <v>0</v>
      </c>
      <c r="X21" s="149">
        <f>(0.0831/2)*(1-COS(RADIANS(U21)))
 + 0.14625
 - SQRT(0.14625^2 - ((0.14625/2*SIN(RADIANS(U21)))^2))</f>
        <v>2.6455639357931826E-3</v>
      </c>
      <c r="Y21" s="149">
        <f t="shared" si="1"/>
        <v>2.6455639357931826</v>
      </c>
      <c r="Z21" s="149">
        <f>(Y21-Y20)/1</f>
        <v>0.33747661559793674</v>
      </c>
      <c r="AA21" s="149">
        <f t="shared" si="2"/>
        <v>13.667802931716437</v>
      </c>
      <c r="AB21" s="149">
        <f>((Z21-Z20)/1)*(((6750*6)^2) /1000)</f>
        <v>36648.407223596798</v>
      </c>
      <c r="AD21" s="149">
        <f t="shared" si="0"/>
        <v>0</v>
      </c>
      <c r="AE21" s="149">
        <f t="shared" si="4"/>
        <v>0</v>
      </c>
      <c r="AG21" s="149">
        <f xml:space="preserve"> $I$45 * (AD22 - AD20) / (2 * (PI()/180))</f>
        <v>0</v>
      </c>
      <c r="AH21" s="149">
        <f xml:space="preserve"> $I$45 * (AE22 - AE20) / (2 * (PI()/180))</f>
        <v>0</v>
      </c>
      <c r="AJ21" s="149">
        <f>(AG22 - AG20) / RADIANS(U22 - U20) * (2*PI()*$P$33/60)</f>
        <v>0</v>
      </c>
      <c r="AK21" s="149">
        <f>(AH22 - AH20) / RADIANS(2) * (2*PI()*$P$33/60)</f>
        <v>0</v>
      </c>
    </row>
    <row r="22" spans="1:37" x14ac:dyDescent="0.35">
      <c r="A22" s="144">
        <v>16</v>
      </c>
      <c r="B22" s="144">
        <v>0.03</v>
      </c>
      <c r="D22" s="144">
        <v>16</v>
      </c>
      <c r="E22" s="144">
        <v>0.01</v>
      </c>
      <c r="G22" s="113"/>
      <c r="H22" s="113"/>
      <c r="I22" s="113"/>
      <c r="J22" s="113"/>
      <c r="K22" s="113"/>
      <c r="L22" s="113"/>
      <c r="N22" s="105"/>
      <c r="O22" s="106"/>
      <c r="P22" s="97">
        <v>4000</v>
      </c>
      <c r="Q22" s="98"/>
      <c r="R22" s="97">
        <v>11.08</v>
      </c>
      <c r="S22" s="98"/>
      <c r="U22" s="86">
        <v>16</v>
      </c>
      <c r="V22" s="149">
        <v>0.01</v>
      </c>
      <c r="W22" s="149">
        <v>0</v>
      </c>
      <c r="X22" s="149">
        <f>(0.0831/2)*(1-COS(RADIANS(U22)))
 + 0.14625
 - SQRT(0.14625^2 - ((0.14625/2*SIN(RADIANS(U22)))^2))</f>
        <v>3.0051706499169273E-3</v>
      </c>
      <c r="Y22" s="149">
        <f t="shared" si="1"/>
        <v>3.0051706499169271</v>
      </c>
      <c r="Z22" s="149">
        <f>(Y22-Y21)/1</f>
        <v>0.35960671412374445</v>
      </c>
      <c r="AA22" s="149">
        <f t="shared" si="2"/>
        <v>14.564071922011649</v>
      </c>
      <c r="AB22" s="149">
        <f>((Z22-Z21)/1)*(((6750*6)^2) /1000)</f>
        <v>36298.894106956112</v>
      </c>
      <c r="AD22" s="149">
        <f t="shared" si="0"/>
        <v>0</v>
      </c>
      <c r="AE22" s="149">
        <f t="shared" si="4"/>
        <v>0</v>
      </c>
      <c r="AG22" s="149">
        <f xml:space="preserve"> $I$45 * (AD23 - AD21) / (2 * (PI()/180))</f>
        <v>0</v>
      </c>
      <c r="AH22" s="149">
        <f xml:space="preserve"> $I$45 * (AE23 - AE21) / (2 * (PI()/180))</f>
        <v>0</v>
      </c>
      <c r="AJ22" s="149">
        <f>(AG23 - AG21) / RADIANS(U23 - U21) * (2*PI()*$P$33/60)</f>
        <v>0</v>
      </c>
      <c r="AK22" s="149">
        <f>(AH23 - AH21) / RADIANS(2) * (2*PI()*$P$33/60)</f>
        <v>0</v>
      </c>
    </row>
    <row r="23" spans="1:37" x14ac:dyDescent="0.35">
      <c r="A23" s="144">
        <v>17</v>
      </c>
      <c r="B23" s="144">
        <v>0.04</v>
      </c>
      <c r="D23" s="144">
        <v>17</v>
      </c>
      <c r="E23" s="144">
        <v>0.01</v>
      </c>
      <c r="G23" s="113"/>
      <c r="H23" s="113"/>
      <c r="I23" s="113"/>
      <c r="J23" s="113"/>
      <c r="K23" s="113"/>
      <c r="L23" s="113"/>
      <c r="N23" s="105"/>
      <c r="O23" s="106"/>
      <c r="P23" s="97">
        <v>4250</v>
      </c>
      <c r="Q23" s="98"/>
      <c r="R23" s="97">
        <v>11.77</v>
      </c>
      <c r="S23" s="98"/>
      <c r="U23" s="149">
        <v>17</v>
      </c>
      <c r="V23" s="149">
        <v>0.01</v>
      </c>
      <c r="W23" s="149">
        <v>0</v>
      </c>
      <c r="X23" s="149">
        <f>(0.0831/2)*(1-COS(RADIANS(U23)))
 + 0.14625
 - SQRT(0.14625^2 - ((0.14625/2*SIN(RADIANS(U23)))^2))</f>
        <v>3.3866801082432785E-3</v>
      </c>
      <c r="Y23" s="149">
        <f t="shared" si="1"/>
        <v>3.3866801082432785</v>
      </c>
      <c r="Z23" s="149">
        <f>(Y23-Y22)/1</f>
        <v>0.38150945832635141</v>
      </c>
      <c r="AA23" s="149">
        <f t="shared" si="2"/>
        <v>15.451133062217233</v>
      </c>
      <c r="AB23" s="149">
        <f>((Z23-Z22)/1)*(((6750*6)^2) /1000)</f>
        <v>35925.976178326069</v>
      </c>
      <c r="AD23" s="149">
        <f t="shared" si="0"/>
        <v>0</v>
      </c>
      <c r="AE23" s="149">
        <f t="shared" si="4"/>
        <v>0</v>
      </c>
      <c r="AG23" s="149">
        <f xml:space="preserve"> $I$45 * (AD24 - AD22) / (2 * (PI()/180))</f>
        <v>0</v>
      </c>
      <c r="AH23" s="149">
        <f xml:space="preserve"> $I$45 * (AE24 - AE22) / (2 * (PI()/180))</f>
        <v>0</v>
      </c>
      <c r="AJ23" s="149">
        <f>(AG24 - AG22) / RADIANS(U24 - U22) * (2*PI()*$P$33/60)</f>
        <v>0</v>
      </c>
      <c r="AK23" s="149">
        <f>(AH24 - AH22) / RADIANS(2) * (2*PI()*$P$33/60)</f>
        <v>0</v>
      </c>
    </row>
    <row r="24" spans="1:37" x14ac:dyDescent="0.35">
      <c r="A24" s="144">
        <v>18</v>
      </c>
      <c r="B24" s="144">
        <v>0.04</v>
      </c>
      <c r="D24" s="144">
        <v>18</v>
      </c>
      <c r="E24" s="144">
        <v>0.01</v>
      </c>
      <c r="G24" s="113"/>
      <c r="H24" s="113"/>
      <c r="I24" s="113"/>
      <c r="J24" s="113"/>
      <c r="K24" s="113"/>
      <c r="L24" s="113"/>
      <c r="N24" s="105"/>
      <c r="O24" s="106"/>
      <c r="P24" s="97">
        <v>4500</v>
      </c>
      <c r="Q24" s="98"/>
      <c r="R24" s="97">
        <v>12.47</v>
      </c>
      <c r="S24" s="98"/>
      <c r="U24" s="86">
        <v>18</v>
      </c>
      <c r="V24" s="149">
        <v>0.01</v>
      </c>
      <c r="W24" s="149">
        <v>0</v>
      </c>
      <c r="X24" s="149">
        <f>(0.0831/2)*(1-COS(RADIANS(U24)))
 + 0.14625
 - SQRT(0.14625^2 - ((0.14625/2*SIN(RADIANS(U24)))^2))</f>
        <v>3.789850777415199E-3</v>
      </c>
      <c r="Y24" s="149">
        <f t="shared" si="1"/>
        <v>3.7898507774151993</v>
      </c>
      <c r="Z24" s="149">
        <f>(Y24-Y23)/1</f>
        <v>0.40317066917192079</v>
      </c>
      <c r="AA24" s="149">
        <f t="shared" si="2"/>
        <v>16.328412101462792</v>
      </c>
      <c r="AB24" s="149">
        <f>((Z24-Z23)/1)*(((6750*6)^2) /1000)</f>
        <v>35529.801089445173</v>
      </c>
      <c r="AD24" s="149">
        <f t="shared" si="0"/>
        <v>0</v>
      </c>
      <c r="AE24" s="149">
        <f t="shared" si="4"/>
        <v>0</v>
      </c>
      <c r="AG24" s="149">
        <f xml:space="preserve"> $I$45 * (AD25 - AD23) / (2 * (PI()/180))</f>
        <v>0</v>
      </c>
      <c r="AH24" s="149">
        <f xml:space="preserve"> $I$45 * (AE25 - AE23) / (2 * (PI()/180))</f>
        <v>0</v>
      </c>
      <c r="AJ24" s="149">
        <f>(AG25 - AG23) / RADIANS(U25 - U23) * (2*PI()*$P$33/60)</f>
        <v>41518828.125</v>
      </c>
      <c r="AK24" s="149">
        <f>(AH25 - AH23) / RADIANS(2) * (2*PI()*$P$33/60)</f>
        <v>0</v>
      </c>
    </row>
    <row r="25" spans="1:37" x14ac:dyDescent="0.35">
      <c r="A25" s="144">
        <v>19</v>
      </c>
      <c r="B25" s="144">
        <v>0.04</v>
      </c>
      <c r="D25" s="144">
        <v>19</v>
      </c>
      <c r="E25" s="144">
        <v>0.01</v>
      </c>
      <c r="G25" s="164" t="s">
        <v>134</v>
      </c>
      <c r="H25" s="165"/>
      <c r="I25" s="162">
        <v>4</v>
      </c>
      <c r="J25" s="163"/>
      <c r="K25" s="154"/>
      <c r="L25" s="155"/>
      <c r="N25" s="105"/>
      <c r="O25" s="106"/>
      <c r="P25" s="97">
        <v>4750</v>
      </c>
      <c r="Q25" s="98"/>
      <c r="R25" s="97">
        <v>13.16</v>
      </c>
      <c r="S25" s="98"/>
      <c r="U25" s="86">
        <v>19</v>
      </c>
      <c r="V25" s="149">
        <v>0.01</v>
      </c>
      <c r="W25" s="149">
        <v>0</v>
      </c>
      <c r="X25" s="149">
        <f>(0.0831/2)*(1-COS(RADIANS(U25)))
 + 0.14625
 - SQRT(0.14625^2 - ((0.14625/2*SIN(RADIANS(U25)))^2))</f>
        <v>4.2144270424006591E-3</v>
      </c>
      <c r="Y25" s="149">
        <f t="shared" si="1"/>
        <v>4.2144270424006596</v>
      </c>
      <c r="Z25" s="149">
        <f>(Y25-Y24)/1</f>
        <v>0.42457626498546031</v>
      </c>
      <c r="AA25" s="149">
        <f t="shared" si="2"/>
        <v>17.195338731911143</v>
      </c>
      <c r="AB25" s="149">
        <f>((Z25-Z24)/1)*(((6750*6)^2) /1000)</f>
        <v>35110.528533158184</v>
      </c>
      <c r="AD25" s="149">
        <f t="shared" si="0"/>
        <v>0</v>
      </c>
      <c r="AE25" s="149">
        <f t="shared" si="4"/>
        <v>0</v>
      </c>
      <c r="AG25" s="149">
        <f xml:space="preserve"> $I$45 * (AD26 - AD24) / (2 * (PI()/180))</f>
        <v>2050.3125</v>
      </c>
      <c r="AH25" s="149">
        <f xml:space="preserve"> $I$45 * (AE26 - AE24) / (2 * (PI()/180))</f>
        <v>0</v>
      </c>
      <c r="AJ25" s="149">
        <f>(AG26 - AG24) / RADIANS(U26 - U24) * (2*PI()*$P$33/60)</f>
        <v>83037656.24999997</v>
      </c>
      <c r="AK25" s="149">
        <f>(AH26 - AH24) / RADIANS(2) * (2*PI()*$P$33/60)</f>
        <v>0</v>
      </c>
    </row>
    <row r="26" spans="1:37" x14ac:dyDescent="0.35">
      <c r="A26" s="144">
        <v>20</v>
      </c>
      <c r="B26" s="144">
        <v>0.04</v>
      </c>
      <c r="D26" s="144">
        <v>20</v>
      </c>
      <c r="E26" s="144">
        <v>0</v>
      </c>
      <c r="G26" s="164" t="s">
        <v>135</v>
      </c>
      <c r="H26" s="165"/>
      <c r="I26" s="162" t="s">
        <v>136</v>
      </c>
      <c r="J26" s="163"/>
      <c r="K26" s="154"/>
      <c r="L26" s="155"/>
      <c r="N26" s="105"/>
      <c r="O26" s="106"/>
      <c r="P26" s="97">
        <v>5000</v>
      </c>
      <c r="Q26" s="98"/>
      <c r="R26" s="97">
        <v>13.85</v>
      </c>
      <c r="S26" s="98"/>
      <c r="U26" s="86">
        <v>20</v>
      </c>
      <c r="V26" s="149">
        <v>0.01</v>
      </c>
      <c r="W26" s="149">
        <v>0</v>
      </c>
      <c r="X26" s="149">
        <f>(0.0831/2)*(1-COS(RADIANS(U26)))
 + 0.14625
 - SQRT(0.14625^2 - ((0.14625/2*SIN(RADIANS(U26)))^2))</f>
        <v>4.6601393114830969E-3</v>
      </c>
      <c r="Y26" s="149">
        <f t="shared" si="1"/>
        <v>4.6601393114830971</v>
      </c>
      <c r="Z26" s="149">
        <f>(Y26-Y25)/1</f>
        <v>0.44571226908243755</v>
      </c>
      <c r="AA26" s="149">
        <f t="shared" si="2"/>
        <v>18.051346897838719</v>
      </c>
      <c r="AB26" s="149">
        <f>((Z26-Z25)/1)*(((6750*6)^2) /1000)</f>
        <v>34668.33072006693</v>
      </c>
      <c r="AD26" s="149">
        <f t="shared" si="0"/>
        <v>0.20250000000000001</v>
      </c>
      <c r="AE26" s="149">
        <f t="shared" si="4"/>
        <v>0</v>
      </c>
      <c r="AG26" s="149">
        <f xml:space="preserve"> $I$45 * (AD27 - AD25) / (2 * (PI()/180))</f>
        <v>4100.6249999999991</v>
      </c>
      <c r="AH26" s="149">
        <f xml:space="preserve"> $I$45 * (AE27 - AE25) / (2 * (PI()/180))</f>
        <v>0</v>
      </c>
      <c r="AJ26" s="149">
        <f>(AG27 - AG25) / RADIANS(U27 - U25) * (2*PI()*$P$33/60)</f>
        <v>0</v>
      </c>
      <c r="AK26" s="149">
        <f>(AH27 - AH25) / RADIANS(2) * (2*PI()*$P$33/60)</f>
        <v>0</v>
      </c>
    </row>
    <row r="27" spans="1:37" x14ac:dyDescent="0.35">
      <c r="A27" s="144">
        <v>21</v>
      </c>
      <c r="B27" s="144">
        <v>0.04</v>
      </c>
      <c r="D27" s="144">
        <v>21</v>
      </c>
      <c r="E27" s="144">
        <v>0</v>
      </c>
      <c r="G27" s="164" t="s">
        <v>137</v>
      </c>
      <c r="H27" s="165"/>
      <c r="I27" s="162" t="s">
        <v>138</v>
      </c>
      <c r="J27" s="163"/>
      <c r="K27" s="154"/>
      <c r="L27" s="155"/>
      <c r="N27" s="105"/>
      <c r="O27" s="106"/>
      <c r="P27" s="97">
        <v>5250</v>
      </c>
      <c r="Q27" s="98"/>
      <c r="R27" s="97">
        <v>14.54</v>
      </c>
      <c r="S27" s="98"/>
      <c r="U27" s="149">
        <v>21</v>
      </c>
      <c r="V27" s="149">
        <v>0.02</v>
      </c>
      <c r="W27" s="149">
        <v>0</v>
      </c>
      <c r="X27" s="149">
        <f>(0.0831/2)*(1-COS(RADIANS(U27)))
 + 0.14625
 - SQRT(0.14625^2 - ((0.14625/2*SIN(RADIANS(U27)))^2))</f>
        <v>5.1267041291934989E-3</v>
      </c>
      <c r="Y27" s="149">
        <f t="shared" si="1"/>
        <v>5.1267041291934987</v>
      </c>
      <c r="Z27" s="149">
        <f>(Y27-Y26)/1</f>
        <v>0.46656481771040159</v>
      </c>
      <c r="AA27" s="149">
        <f t="shared" si="2"/>
        <v>18.895875117271263</v>
      </c>
      <c r="AB27" s="149">
        <f>((Z27-Z26)/1)*(((6750*6)^2) /1000)</f>
        <v>34203.392887018017</v>
      </c>
      <c r="AD27" s="149">
        <f t="shared" si="0"/>
        <v>0.40499999999999992</v>
      </c>
      <c r="AE27" s="149">
        <f t="shared" si="4"/>
        <v>0</v>
      </c>
      <c r="AG27" s="149">
        <f xml:space="preserve"> $I$45 * (AD28 - AD26) / (2 * (PI()/180))</f>
        <v>2050.3125</v>
      </c>
      <c r="AH27" s="149">
        <f xml:space="preserve"> $I$45 * (AE28 - AE26) / (2 * (PI()/180))</f>
        <v>0</v>
      </c>
      <c r="AJ27" s="149">
        <f>(AG28 - AG26) / RADIANS(U28 - U26) * (2*PI()*$P$33/60)</f>
        <v>-83037656.24999994</v>
      </c>
      <c r="AK27" s="149">
        <f>(AH28 - AH26) / RADIANS(2) * (2*PI()*$P$33/60)</f>
        <v>0</v>
      </c>
    </row>
    <row r="28" spans="1:37" x14ac:dyDescent="0.35">
      <c r="A28" s="144">
        <v>22</v>
      </c>
      <c r="B28" s="144">
        <v>0.04</v>
      </c>
      <c r="D28" s="144">
        <v>22</v>
      </c>
      <c r="E28" s="144">
        <v>0</v>
      </c>
      <c r="G28" s="164" t="s">
        <v>139</v>
      </c>
      <c r="H28" s="165"/>
      <c r="I28" s="162">
        <v>2</v>
      </c>
      <c r="J28" s="163"/>
      <c r="K28" s="154"/>
      <c r="L28" s="155"/>
      <c r="N28" s="105"/>
      <c r="O28" s="106"/>
      <c r="P28" s="97">
        <v>5500</v>
      </c>
      <c r="Q28" s="98"/>
      <c r="R28" s="97">
        <v>15.24</v>
      </c>
      <c r="S28" s="98"/>
      <c r="U28" s="86">
        <v>22</v>
      </c>
      <c r="V28" s="149">
        <v>0.03</v>
      </c>
      <c r="W28" s="149">
        <v>0</v>
      </c>
      <c r="X28" s="149">
        <f>(0.0831/2)*(1-COS(RADIANS(U28)))
 + 0.14625
 - SQRT(0.14625^2 - ((0.14625/2*SIN(RADIANS(U28)))^2))</f>
        <v>5.613824297510589E-3</v>
      </c>
      <c r="Y28" s="149">
        <f t="shared" si="1"/>
        <v>5.6138242975105888</v>
      </c>
      <c r="Z28" s="149">
        <f>(Y28-Y27)/1</f>
        <v>0.48712016831709004</v>
      </c>
      <c r="AA28" s="149">
        <f t="shared" si="2"/>
        <v>19.728366816842147</v>
      </c>
      <c r="AB28" s="149">
        <f>((Z28-Z27)/1)*(((6750*6)^2) /1000)</f>
        <v>33715.913832620732</v>
      </c>
      <c r="AD28" s="149">
        <f t="shared" si="0"/>
        <v>0.40500000000000003</v>
      </c>
      <c r="AE28" s="149">
        <f t="shared" si="4"/>
        <v>0</v>
      </c>
      <c r="AG28" s="149">
        <f xml:space="preserve"> $I$45 * (AD29 - AD27) / (2 * (PI()/180))</f>
        <v>1.6861512186494567E-12</v>
      </c>
      <c r="AH28" s="149">
        <f xml:space="preserve"> $I$45 * (AE29 - AE27) / (2 * (PI()/180))</f>
        <v>0</v>
      </c>
      <c r="AJ28" s="149">
        <f>(AG29 - AG27) / RADIANS(U29 - U27) * (2*PI()*$P$33/60)</f>
        <v>1.8417267710901797E-8</v>
      </c>
      <c r="AK28" s="149">
        <f>(AH29 - AH27) / RADIANS(2) * (2*PI()*$P$33/60)</f>
        <v>0</v>
      </c>
    </row>
    <row r="29" spans="1:37" x14ac:dyDescent="0.35">
      <c r="A29" s="144">
        <v>23</v>
      </c>
      <c r="B29" s="144">
        <v>0.05</v>
      </c>
      <c r="D29" s="144">
        <v>23</v>
      </c>
      <c r="E29" s="144">
        <v>0</v>
      </c>
      <c r="G29" s="164" t="s">
        <v>140</v>
      </c>
      <c r="H29" s="165"/>
      <c r="I29" s="162">
        <v>0.61</v>
      </c>
      <c r="J29" s="163"/>
      <c r="K29" s="154"/>
      <c r="L29" s="155"/>
      <c r="N29" s="105"/>
      <c r="O29" s="106"/>
      <c r="P29" s="97">
        <v>5750</v>
      </c>
      <c r="Q29" s="98"/>
      <c r="R29" s="97">
        <v>15.93</v>
      </c>
      <c r="S29" s="98"/>
      <c r="U29" s="86">
        <v>23</v>
      </c>
      <c r="V29" s="149">
        <v>0.04</v>
      </c>
      <c r="W29" s="149">
        <v>0</v>
      </c>
      <c r="X29" s="149">
        <f>(0.0831/2)*(1-COS(RADIANS(U29)))
 + 0.14625
 - SQRT(0.14625^2 - ((0.14625/2*SIN(RADIANS(U29)))^2))</f>
        <v>6.1211890056753204E-3</v>
      </c>
      <c r="Y29" s="149">
        <f t="shared" si="1"/>
        <v>6.1211890056753209</v>
      </c>
      <c r="Z29" s="149">
        <f>(Y29-Y28)/1</f>
        <v>0.50736470816473211</v>
      </c>
      <c r="AA29" s="149">
        <f t="shared" si="2"/>
        <v>20.548270680671649</v>
      </c>
      <c r="AB29" s="149">
        <f>((Z29-Z28)/1)*(((6750*6)^2) /1000)</f>
        <v>33206.106485094911</v>
      </c>
      <c r="AD29" s="149">
        <f t="shared" si="0"/>
        <v>0.40500000000000008</v>
      </c>
      <c r="AE29" s="149">
        <f t="shared" si="4"/>
        <v>0</v>
      </c>
      <c r="AG29" s="149">
        <f xml:space="preserve"> $I$45 * (AD30 - AD28) / (2 * (PI()/180))</f>
        <v>2050.3125000000009</v>
      </c>
      <c r="AH29" s="149">
        <f xml:space="preserve"> $I$45 * (AE30 - AE28) / (2 * (PI()/180))</f>
        <v>0</v>
      </c>
      <c r="AJ29" s="149">
        <f>(AG30 - AG28) / RADIANS(U30 - U28) * (2*PI()*$P$33/60)</f>
        <v>83037656.249999911</v>
      </c>
      <c r="AK29" s="149">
        <f>(AH30 - AH28) / RADIANS(2) * (2*PI()*$P$33/60)</f>
        <v>0</v>
      </c>
    </row>
    <row r="30" spans="1:37" x14ac:dyDescent="0.35">
      <c r="A30" s="144">
        <v>24</v>
      </c>
      <c r="B30" s="144">
        <v>0.05</v>
      </c>
      <c r="D30" s="144">
        <v>24</v>
      </c>
      <c r="E30" s="144">
        <v>0</v>
      </c>
      <c r="G30" s="164" t="s">
        <v>141</v>
      </c>
      <c r="H30" s="165"/>
      <c r="I30" s="162" t="s">
        <v>142</v>
      </c>
      <c r="J30" s="163"/>
      <c r="K30" s="154"/>
      <c r="L30" s="155"/>
      <c r="N30" s="105"/>
      <c r="O30" s="106"/>
      <c r="P30" s="97">
        <v>6000</v>
      </c>
      <c r="Q30" s="98"/>
      <c r="R30" s="97">
        <v>16.62</v>
      </c>
      <c r="S30" s="98"/>
      <c r="U30" s="86">
        <v>24</v>
      </c>
      <c r="V30" s="149">
        <v>0.05</v>
      </c>
      <c r="W30" s="149">
        <v>0</v>
      </c>
      <c r="X30" s="149">
        <f>(0.0831/2)*(1-COS(RADIANS(U30)))
 + 0.14625
 - SQRT(0.14625^2 - ((0.14625/2*SIN(RADIANS(U30)))^2))</f>
        <v>6.6484739689811612E-3</v>
      </c>
      <c r="Y30" s="149">
        <f t="shared" si="1"/>
        <v>6.6484739689811612</v>
      </c>
      <c r="Z30" s="149">
        <f>(Y30-Y29)/1</f>
        <v>0.52728496330584029</v>
      </c>
      <c r="AA30" s="149">
        <f t="shared" si="2"/>
        <v>21.355041013886531</v>
      </c>
      <c r="AB30" s="149">
        <f>((Z30-Z29)/1)*(((6750*6)^2) /1000)</f>
        <v>32674.198495202691</v>
      </c>
      <c r="AD30" s="149">
        <f t="shared" ref="AD30:AD77" si="5">((V29 - V31) / RADIANS(U29 - U31)) * (2*PI()*$P$33/60) / 1000</f>
        <v>0.60750000000000015</v>
      </c>
      <c r="AE30" s="149">
        <f t="shared" si="4"/>
        <v>0</v>
      </c>
      <c r="AG30" s="149">
        <f xml:space="preserve"> $I$45 * (AD31 - AD29) / (2 * (PI()/180))</f>
        <v>4100.6249999999973</v>
      </c>
      <c r="AH30" s="149">
        <f xml:space="preserve"> $I$45 * (AE31 - AE29) / (2 * (PI()/180))</f>
        <v>0</v>
      </c>
      <c r="AJ30" s="149">
        <f>(AG31 - AG29) / RADIANS(U31 - U29) * (2*PI()*$P$33/60)</f>
        <v>-41518828.125000037</v>
      </c>
      <c r="AK30" s="149">
        <f>(AH31 - AH29) / RADIANS(2) * (2*PI()*$P$33/60)</f>
        <v>0</v>
      </c>
    </row>
    <row r="31" spans="1:37" x14ac:dyDescent="0.35">
      <c r="A31" s="144">
        <v>25</v>
      </c>
      <c r="B31" s="144">
        <v>0.05</v>
      </c>
      <c r="D31" s="144">
        <v>25</v>
      </c>
      <c r="E31" s="144">
        <v>0</v>
      </c>
      <c r="G31" s="164" t="s">
        <v>143</v>
      </c>
      <c r="H31" s="165"/>
      <c r="I31" s="162">
        <v>0.85</v>
      </c>
      <c r="J31" s="163"/>
      <c r="K31" s="154"/>
      <c r="L31" s="155"/>
      <c r="N31" s="105"/>
      <c r="O31" s="106"/>
      <c r="P31" s="97">
        <v>6250</v>
      </c>
      <c r="Q31" s="98"/>
      <c r="R31" s="97">
        <v>17.309999999999999</v>
      </c>
      <c r="S31" s="98"/>
      <c r="U31" s="149">
        <v>25</v>
      </c>
      <c r="V31" s="149">
        <v>7.0000000000000007E-2</v>
      </c>
      <c r="W31" s="149">
        <v>0</v>
      </c>
      <c r="X31" s="149">
        <f>(0.0831/2)*(1-COS(RADIANS(U31)))
 + 0.14625
 - SQRT(0.14625^2 - ((0.14625/2*SIN(RADIANS(U31)))^2))</f>
        <v>7.1953415769208384E-3</v>
      </c>
      <c r="Y31" s="149">
        <f t="shared" si="1"/>
        <v>7.1953415769208382</v>
      </c>
      <c r="Z31" s="149">
        <f>(Y31-Y30)/1</f>
        <v>0.54686760793967704</v>
      </c>
      <c r="AA31" s="149">
        <f t="shared" si="2"/>
        <v>22.148138121556919</v>
      </c>
      <c r="AB31" s="149">
        <f>((Z31-Z30)/1)*(((6750*6)^2) /1000)</f>
        <v>32120.432860650719</v>
      </c>
      <c r="AD31" s="149">
        <f t="shared" si="5"/>
        <v>0.80999999999999983</v>
      </c>
      <c r="AE31" s="149">
        <f t="shared" si="4"/>
        <v>0</v>
      </c>
      <c r="AG31" s="149">
        <f xml:space="preserve"> $I$45 * (AD32 - AD30) / (2 * (PI()/180))</f>
        <v>-1.124100812432971E-12</v>
      </c>
      <c r="AH31" s="149">
        <f xml:space="preserve"> $I$45 * (AE32 - AE30) / (2 * (PI()/180))</f>
        <v>0</v>
      </c>
      <c r="AJ31" s="149">
        <f>(AG32 - AG30) / RADIANS(U32 - U30) * (2*PI()*$P$33/60)</f>
        <v>-124556484.37499988</v>
      </c>
      <c r="AK31" s="149">
        <f>(AH32 - AH30) / RADIANS(2) * (2*PI()*$P$33/60)</f>
        <v>0</v>
      </c>
    </row>
    <row r="32" spans="1:37" x14ac:dyDescent="0.35">
      <c r="A32" s="144">
        <v>26</v>
      </c>
      <c r="B32" s="144">
        <v>0.05</v>
      </c>
      <c r="D32" s="144">
        <v>26</v>
      </c>
      <c r="E32" s="144">
        <v>0</v>
      </c>
      <c r="G32" s="113"/>
      <c r="H32" s="113"/>
      <c r="I32" s="113"/>
      <c r="J32" s="113"/>
      <c r="K32" s="113"/>
      <c r="L32" s="113"/>
      <c r="N32" s="107"/>
      <c r="O32" s="108"/>
      <c r="P32" s="122">
        <v>6500</v>
      </c>
      <c r="Q32" s="123"/>
      <c r="R32" s="122">
        <v>18.010000000000002</v>
      </c>
      <c r="S32" s="123"/>
      <c r="U32" s="86">
        <v>26</v>
      </c>
      <c r="V32" s="149">
        <v>0.09</v>
      </c>
      <c r="W32" s="149">
        <v>0</v>
      </c>
      <c r="X32" s="149">
        <f>(0.0831/2)*(1-COS(RADIANS(U32)))
 + 0.14625
 - SQRT(0.14625^2 - ((0.14625/2*SIN(RADIANS(U32)))^2))</f>
        <v>7.7614410510860044E-3</v>
      </c>
      <c r="Y32" s="149">
        <f t="shared" si="1"/>
        <v>7.7614410510860044</v>
      </c>
      <c r="Z32" s="149">
        <f>(Y32-Y31)/1</f>
        <v>0.56609947416516615</v>
      </c>
      <c r="AA32" s="149">
        <f t="shared" si="2"/>
        <v>22.927028703689228</v>
      </c>
      <c r="AB32" s="149">
        <f>((Z32-Z31)/1)*(((6750*6)^2) /1000)</f>
        <v>31545.068576358517</v>
      </c>
      <c r="AD32" s="149">
        <f t="shared" si="5"/>
        <v>0.60750000000000004</v>
      </c>
      <c r="AE32" s="149">
        <f t="shared" si="4"/>
        <v>0</v>
      </c>
      <c r="AG32" s="149">
        <f xml:space="preserve"> $I$45 * (AD33 - AD31) / (2 * (PI()/180))</f>
        <v>-2050.3124999999977</v>
      </c>
      <c r="AH32" s="149">
        <f xml:space="preserve"> $I$45 * (AE33 - AE31) / (2 * (PI()/180))</f>
        <v>0</v>
      </c>
      <c r="AJ32" s="149">
        <f>(AG33 - AG31) / RADIANS(U33 - U31) * (2*PI()*$P$33/60)</f>
        <v>41518828.125000037</v>
      </c>
      <c r="AK32" s="149">
        <f>(AH33 - AH31) / RADIANS(2) * (2*PI()*$P$33/60)</f>
        <v>0</v>
      </c>
    </row>
    <row r="33" spans="1:37" x14ac:dyDescent="0.35">
      <c r="A33" s="144">
        <v>27</v>
      </c>
      <c r="B33" s="144">
        <v>0.05</v>
      </c>
      <c r="D33" s="144">
        <v>27</v>
      </c>
      <c r="E33" s="144">
        <v>0</v>
      </c>
      <c r="G33" s="113"/>
      <c r="H33" s="113"/>
      <c r="I33" s="113"/>
      <c r="J33" s="113"/>
      <c r="K33" s="113"/>
      <c r="L33" s="113"/>
      <c r="N33" s="99" t="s">
        <v>91</v>
      </c>
      <c r="O33" s="100"/>
      <c r="P33" s="109">
        <v>6750</v>
      </c>
      <c r="Q33" s="110"/>
      <c r="R33" s="109">
        <v>18.7</v>
      </c>
      <c r="S33" s="110"/>
      <c r="U33" s="86">
        <v>27</v>
      </c>
      <c r="V33" s="149">
        <v>0.1</v>
      </c>
      <c r="W33" s="149">
        <v>0</v>
      </c>
      <c r="X33" s="149">
        <f>(0.0831/2)*(1-COS(RADIANS(U33)))
 + 0.14625
 - SQRT(0.14625^2 - ((0.14625/2*SIN(RADIANS(U33)))^2))</f>
        <v>8.3464086132315485E-3</v>
      </c>
      <c r="Y33" s="149">
        <f t="shared" si="1"/>
        <v>8.3464086132315494</v>
      </c>
      <c r="Z33" s="149">
        <f>(Y33-Y32)/1</f>
        <v>0.58496756214554502</v>
      </c>
      <c r="AA33" s="149">
        <f t="shared" si="2"/>
        <v>23.691186266894572</v>
      </c>
      <c r="AB33" s="149">
        <f>((Z33-Z32)/1)*(((6750*6)^2) /1000)</f>
        <v>30948.381309816436</v>
      </c>
      <c r="AD33" s="149">
        <f t="shared" si="5"/>
        <v>0.60750000000000004</v>
      </c>
      <c r="AE33" s="149">
        <f t="shared" si="4"/>
        <v>0</v>
      </c>
      <c r="AG33" s="149">
        <f xml:space="preserve"> $I$45 * (AD34 - AD32) / (2 * (PI()/180))</f>
        <v>2050.3125000000009</v>
      </c>
      <c r="AH33" s="149">
        <f xml:space="preserve"> $I$45 * (AE34 - AE32) / (2 * (PI()/180))</f>
        <v>0</v>
      </c>
      <c r="AJ33" s="149">
        <f>(AG34 - AG32) / RADIANS(U34 - U32) * (2*PI()*$P$33/60)</f>
        <v>41518828.124999955</v>
      </c>
      <c r="AK33" s="149">
        <f>(AH34 - AH32) / RADIANS(2) * (2*PI()*$P$33/60)</f>
        <v>0</v>
      </c>
    </row>
    <row r="34" spans="1:37" x14ac:dyDescent="0.35">
      <c r="A34" s="144">
        <v>28</v>
      </c>
      <c r="B34" s="144">
        <v>0.05</v>
      </c>
      <c r="D34" s="144">
        <v>28</v>
      </c>
      <c r="E34" s="144">
        <v>0</v>
      </c>
      <c r="G34" s="113"/>
      <c r="H34" s="113"/>
      <c r="I34" s="113"/>
      <c r="J34" s="113"/>
      <c r="K34" s="113"/>
      <c r="L34" s="113"/>
      <c r="N34" s="103"/>
      <c r="O34" s="104"/>
      <c r="P34" s="97">
        <v>7000</v>
      </c>
      <c r="Q34" s="98"/>
      <c r="R34" s="97">
        <v>19.39</v>
      </c>
      <c r="S34" s="98"/>
      <c r="U34" s="86">
        <v>28</v>
      </c>
      <c r="V34" s="149">
        <v>0.12</v>
      </c>
      <c r="W34" s="149">
        <v>0</v>
      </c>
      <c r="X34" s="149">
        <f>(0.0831/2)*(1-COS(RADIANS(U34)))
 + 0.14625
 - SQRT(0.14625^2 - ((0.14625/2*SIN(RADIANS(U34)))^2))</f>
        <v>8.9498676639329922E-3</v>
      </c>
      <c r="Y34" s="149">
        <f t="shared" si="1"/>
        <v>8.9498676639329915</v>
      </c>
      <c r="Z34" s="149">
        <f>(Y34-Y33)/1</f>
        <v>0.60345905070144212</v>
      </c>
      <c r="AA34" s="149">
        <f t="shared" si="2"/>
        <v>24.440091553408408</v>
      </c>
      <c r="AB34" s="149">
        <f>((Z34-Z33)/1)*(((6750*6)^2) /1000)</f>
        <v>30330.664103810228</v>
      </c>
      <c r="AD34" s="149">
        <f t="shared" si="5"/>
        <v>0.81000000000000016</v>
      </c>
      <c r="AE34" s="149">
        <f t="shared" si="4"/>
        <v>0</v>
      </c>
      <c r="AG34" s="149">
        <f xml:space="preserve"> $I$45 * (AD35 - AD33) / (2 * (PI()/180))</f>
        <v>0</v>
      </c>
      <c r="AH34" s="149">
        <f xml:space="preserve"> $I$45 * (AE35 - AE33) / (2 * (PI()/180))</f>
        <v>0</v>
      </c>
      <c r="AJ34" s="149">
        <f>(AG35 - AG33) / RADIANS(U35 - U33) * (2*PI()*$P$33/60)</f>
        <v>-83037656.250000045</v>
      </c>
      <c r="AK34" s="149">
        <f>(AH35 - AH33) / RADIANS(2) * (2*PI()*$P$33/60)</f>
        <v>0</v>
      </c>
    </row>
    <row r="35" spans="1:37" x14ac:dyDescent="0.35">
      <c r="A35" s="144">
        <v>29</v>
      </c>
      <c r="B35" s="144">
        <v>0.06</v>
      </c>
      <c r="D35" s="144">
        <v>29</v>
      </c>
      <c r="E35" s="144">
        <v>0</v>
      </c>
      <c r="G35" s="113"/>
      <c r="H35" s="113"/>
      <c r="I35" s="113"/>
      <c r="J35" s="113"/>
      <c r="K35" s="113"/>
      <c r="L35" s="113"/>
      <c r="N35" s="105"/>
      <c r="O35" s="106"/>
      <c r="P35" s="97">
        <v>7250</v>
      </c>
      <c r="Q35" s="98"/>
      <c r="R35" s="97">
        <v>20.079999999999998</v>
      </c>
      <c r="S35" s="98"/>
      <c r="U35" s="149">
        <v>29</v>
      </c>
      <c r="V35" s="149">
        <v>0.14000000000000001</v>
      </c>
      <c r="W35" s="149">
        <v>0</v>
      </c>
      <c r="X35" s="149">
        <f>(0.0831/2)*(1-COS(RADIANS(U35)))
 + 0.14625
 - SQRT(0.14625^2 - ((0.14625/2*SIN(RADIANS(U35)))^2))</f>
        <v>9.5714289722780288E-3</v>
      </c>
      <c r="Y35" s="149">
        <f t="shared" si="1"/>
        <v>9.5714289722780279</v>
      </c>
      <c r="Z35" s="149">
        <f>(Y35-Y34)/1</f>
        <v>0.62156130834503642</v>
      </c>
      <c r="AA35" s="149">
        <f t="shared" si="2"/>
        <v>25.173232987973975</v>
      </c>
      <c r="AB35" s="149">
        <f>((Z35-Z34)/1)*(((6750*6)^2) /1000)</f>
        <v>29692.228099905551</v>
      </c>
      <c r="AD35" s="149">
        <f t="shared" si="5"/>
        <v>0.60750000000000004</v>
      </c>
      <c r="AE35" s="149">
        <f t="shared" si="4"/>
        <v>0</v>
      </c>
      <c r="AG35" s="149">
        <f xml:space="preserve"> $I$45 * (AD36 - AD34) / (2 * (PI()/180))</f>
        <v>-2050.3125000000009</v>
      </c>
      <c r="AH35" s="149">
        <f xml:space="preserve"> $I$45 * (AE36 - AE34) / (2 * (PI()/180))</f>
        <v>0</v>
      </c>
      <c r="AJ35" s="149">
        <f>(AG36 - AG34) / RADIANS(U36 - U34) * (2*PI()*$P$33/60)</f>
        <v>41518828.125000022</v>
      </c>
      <c r="AK35" s="149">
        <f>(AH36 - AH34) / RADIANS(2) * (2*PI()*$P$33/60)</f>
        <v>0</v>
      </c>
    </row>
    <row r="36" spans="1:37" x14ac:dyDescent="0.35">
      <c r="A36" s="144">
        <v>30</v>
      </c>
      <c r="B36" s="144">
        <v>0.06</v>
      </c>
      <c r="D36" s="144">
        <v>30</v>
      </c>
      <c r="E36" s="144">
        <v>0</v>
      </c>
      <c r="G36" s="113"/>
      <c r="H36" s="113"/>
      <c r="I36" s="113"/>
      <c r="J36" s="113"/>
      <c r="K36" s="113"/>
      <c r="L36" s="113"/>
      <c r="N36" s="105"/>
      <c r="O36" s="106"/>
      <c r="P36" s="97">
        <v>7500</v>
      </c>
      <c r="Q36" s="98"/>
      <c r="R36" s="97">
        <v>20.78</v>
      </c>
      <c r="S36" s="98"/>
      <c r="U36" s="86">
        <v>30</v>
      </c>
      <c r="V36" s="149">
        <v>0.15</v>
      </c>
      <c r="W36" s="149">
        <v>0</v>
      </c>
      <c r="X36" s="149">
        <f>(0.0831/2)*(1-COS(RADIANS(U36)))
 + 0.14625
 - SQRT(0.14625^2 - ((0.14625/2*SIN(RADIANS(U36)))^2))</f>
        <v>1.0210690877047901E-2</v>
      </c>
      <c r="Y36" s="149">
        <f t="shared" si="1"/>
        <v>10.210690877047901</v>
      </c>
      <c r="Z36" s="149">
        <f>(Y36-Y35)/1</f>
        <v>0.63926190476987266</v>
      </c>
      <c r="AA36" s="149">
        <f t="shared" si="2"/>
        <v>25.890107143179844</v>
      </c>
      <c r="AB36" s="149">
        <f>((Z36-Z35)/1)*(((6750*6)^2) /1000)</f>
        <v>29033.403285837634</v>
      </c>
      <c r="AD36" s="149">
        <f t="shared" si="5"/>
        <v>0.60750000000000004</v>
      </c>
      <c r="AE36" s="149">
        <f t="shared" si="4"/>
        <v>0</v>
      </c>
      <c r="AG36" s="149">
        <f xml:space="preserve"> $I$45 * (AD37 - AD35) / (2 * (PI()/180))</f>
        <v>2050.3125000000009</v>
      </c>
      <c r="AH36" s="149">
        <f xml:space="preserve"> $I$45 * (AE37 - AE35) / (2 * (PI()/180))</f>
        <v>0</v>
      </c>
      <c r="AJ36" s="149">
        <f>(AG37 - AG35) / RADIANS(U37 - U35) * (2*PI()*$P$33/60)</f>
        <v>41518828.125000022</v>
      </c>
      <c r="AK36" s="149">
        <f>(AH37 - AH35) / RADIANS(2) * (2*PI()*$P$33/60)</f>
        <v>0</v>
      </c>
    </row>
    <row r="37" spans="1:37" x14ac:dyDescent="0.35">
      <c r="A37" s="144">
        <v>31</v>
      </c>
      <c r="B37" s="144">
        <v>0.06</v>
      </c>
      <c r="D37" s="144">
        <v>31</v>
      </c>
      <c r="E37" s="144">
        <v>0</v>
      </c>
      <c r="G37" s="99" t="s">
        <v>70</v>
      </c>
      <c r="H37" s="100"/>
      <c r="I37" s="114">
        <v>45819</v>
      </c>
      <c r="J37" s="114"/>
      <c r="K37" s="166"/>
      <c r="L37" s="113"/>
      <c r="N37" s="105"/>
      <c r="O37" s="106"/>
      <c r="P37" s="97">
        <v>7750</v>
      </c>
      <c r="Q37" s="98"/>
      <c r="R37" s="97">
        <v>21.47</v>
      </c>
      <c r="S37" s="98"/>
      <c r="U37" s="86">
        <v>31</v>
      </c>
      <c r="V37" s="149">
        <v>0.17</v>
      </c>
      <c r="W37" s="149">
        <v>0</v>
      </c>
      <c r="X37" s="149">
        <f>(0.0831/2)*(1-COS(RADIANS(U37)))
 + 0.14625
 - SQRT(0.14625^2 - ((0.14625/2*SIN(RADIANS(U37)))^2))</f>
        <v>1.0867239499854547E-2</v>
      </c>
      <c r="Y37" s="149">
        <f t="shared" si="1"/>
        <v>10.867239499854547</v>
      </c>
      <c r="Z37" s="149">
        <f>(Y37-Y36)/1</f>
        <v>0.65654862280664616</v>
      </c>
      <c r="AA37" s="149">
        <f t="shared" si="2"/>
        <v>26.59021922366917</v>
      </c>
      <c r="AB37" s="149">
        <f>((Z37-Z36)/1)*(((6750*6)^2) /1000)</f>
        <v>28354.539259817746</v>
      </c>
      <c r="AD37" s="149">
        <f t="shared" si="5"/>
        <v>0.81000000000000016</v>
      </c>
      <c r="AE37" s="149">
        <f t="shared" si="4"/>
        <v>0</v>
      </c>
      <c r="AG37" s="149">
        <f xml:space="preserve"> $I$45 * (AD38 - AD36) / (2 * (PI()/180))</f>
        <v>0</v>
      </c>
      <c r="AH37" s="149">
        <f xml:space="preserve"> $I$45 * (AE38 - AE36) / (2 * (PI()/180))</f>
        <v>0</v>
      </c>
      <c r="AJ37" s="149">
        <f>(AG38 - AG36) / RADIANS(U38 - U36) * (2*PI()*$P$33/60)</f>
        <v>-83037656.250000045</v>
      </c>
      <c r="AK37" s="149">
        <f>(AH38 - AH36) / RADIANS(2) * (2*PI()*$P$33/60)</f>
        <v>0</v>
      </c>
    </row>
    <row r="38" spans="1:37" x14ac:dyDescent="0.35">
      <c r="A38" s="144">
        <v>32</v>
      </c>
      <c r="B38" s="144">
        <v>0.06</v>
      </c>
      <c r="D38" s="144">
        <v>32</v>
      </c>
      <c r="E38" s="144">
        <v>0</v>
      </c>
      <c r="G38" s="99" t="s">
        <v>75</v>
      </c>
      <c r="H38" s="100"/>
      <c r="I38" s="115" t="s">
        <v>76</v>
      </c>
      <c r="J38" s="115"/>
      <c r="K38" s="166"/>
      <c r="L38" s="113"/>
      <c r="N38" s="105"/>
      <c r="O38" s="106"/>
      <c r="P38" s="97">
        <v>8000</v>
      </c>
      <c r="Q38" s="98"/>
      <c r="R38" s="97">
        <v>22.16</v>
      </c>
      <c r="S38" s="98"/>
      <c r="U38" s="86">
        <v>32</v>
      </c>
      <c r="V38" s="149">
        <v>0.19</v>
      </c>
      <c r="W38" s="149">
        <v>0</v>
      </c>
      <c r="X38" s="149">
        <f>(0.0831/2)*(1-COS(RADIANS(U38)))
 + 0.14625
 - SQRT(0.14625^2 - ((0.14625/2*SIN(RADIANS(U38)))^2))</f>
        <v>1.1540648970710721E-2</v>
      </c>
      <c r="Y38" s="149">
        <f t="shared" si="1"/>
        <v>11.54064897071072</v>
      </c>
      <c r="Z38" s="149">
        <f>(Y38-Y37)/1</f>
        <v>0.67340947085617309</v>
      </c>
      <c r="AA38" s="149">
        <f t="shared" si="2"/>
        <v>27.273083569675009</v>
      </c>
      <c r="AB38" s="149">
        <f>((Z38-Z37)/1)*(((6750*6)^2) /1000)</f>
        <v>27656.006013236532</v>
      </c>
      <c r="AD38" s="149">
        <f t="shared" si="5"/>
        <v>0.60750000000000004</v>
      </c>
      <c r="AE38" s="149">
        <f t="shared" si="4"/>
        <v>0</v>
      </c>
      <c r="AG38" s="149">
        <f xml:space="preserve"> $I$45 * (AD39 - AD37) / (2 * (PI()/180))</f>
        <v>-2050.3125000000009</v>
      </c>
      <c r="AH38" s="149">
        <f xml:space="preserve"> $I$45 * (AE39 - AE37) / (2 * (PI()/180))</f>
        <v>0</v>
      </c>
      <c r="AJ38" s="149">
        <f>(AG39 - AG37) / RADIANS(U39 - U37) * (2*PI()*$P$33/60)</f>
        <v>41518828.124999888</v>
      </c>
      <c r="AK38" s="149">
        <f>(AH39 - AH37) / RADIANS(2) * (2*PI()*$P$33/60)</f>
        <v>0</v>
      </c>
    </row>
    <row r="39" spans="1:37" x14ac:dyDescent="0.35">
      <c r="A39" s="144">
        <v>33</v>
      </c>
      <c r="B39" s="144">
        <v>0.06</v>
      </c>
      <c r="D39" s="144">
        <v>33</v>
      </c>
      <c r="E39" s="144">
        <v>0</v>
      </c>
      <c r="G39" s="99" t="s">
        <v>79</v>
      </c>
      <c r="H39" s="100"/>
      <c r="I39" s="97" t="s">
        <v>80</v>
      </c>
      <c r="J39" s="98"/>
      <c r="K39" s="166"/>
      <c r="L39" s="113"/>
      <c r="N39" s="105"/>
      <c r="O39" s="106"/>
      <c r="P39" s="97">
        <v>8250</v>
      </c>
      <c r="Q39" s="98"/>
      <c r="R39" s="97">
        <v>22.85</v>
      </c>
      <c r="S39" s="98"/>
      <c r="U39" s="149">
        <v>33</v>
      </c>
      <c r="V39" s="149">
        <v>0.2</v>
      </c>
      <c r="W39" s="149">
        <v>0</v>
      </c>
      <c r="X39" s="149">
        <f>(0.0831/2)*(1-COS(RADIANS(U39)))
 + 0.14625
 - SQRT(0.14625^2 - ((0.14625/2*SIN(RADIANS(U39)))^2))</f>
        <v>1.2230481666518273E-2</v>
      </c>
      <c r="Y39" s="149">
        <f t="shared" si="1"/>
        <v>12.230481666518273</v>
      </c>
      <c r="Z39" s="149">
        <f>(Y39-Y38)/1</f>
        <v>0.68983269580755291</v>
      </c>
      <c r="AA39" s="149">
        <f t="shared" si="2"/>
        <v>27.938224180205893</v>
      </c>
      <c r="AB39" s="149">
        <f>((Z39-Z38)/1)*(((6750*6)^2) /1000)</f>
        <v>26938.194726500755</v>
      </c>
      <c r="AD39" s="149">
        <f t="shared" si="5"/>
        <v>0.60750000000000004</v>
      </c>
      <c r="AE39" s="149">
        <f t="shared" si="4"/>
        <v>0</v>
      </c>
      <c r="AG39" s="149">
        <f xml:space="preserve"> $I$45 * (AD40 - AD38) / (2 * (PI()/180))</f>
        <v>2050.3124999999945</v>
      </c>
      <c r="AH39" s="149">
        <f xml:space="preserve"> $I$45 * (AE40 - AE38) / (2 * (PI()/180))</f>
        <v>0</v>
      </c>
      <c r="AJ39" s="149">
        <f>(AG40 - AG38) / RADIANS(U40 - U38) * (2*PI()*$P$33/60)</f>
        <v>83037656.250000045</v>
      </c>
      <c r="AK39" s="149">
        <f>(AH40 - AH38) / RADIANS(2) * (2*PI()*$P$33/60)</f>
        <v>0</v>
      </c>
    </row>
    <row r="40" spans="1:37" x14ac:dyDescent="0.35">
      <c r="A40" s="144">
        <v>34</v>
      </c>
      <c r="B40" s="144">
        <v>0.06</v>
      </c>
      <c r="D40" s="144">
        <v>34</v>
      </c>
      <c r="E40" s="144">
        <v>0</v>
      </c>
      <c r="G40" s="99" t="s">
        <v>81</v>
      </c>
      <c r="H40" s="100"/>
      <c r="I40" s="97" t="s">
        <v>82</v>
      </c>
      <c r="J40" s="98"/>
      <c r="K40" s="166"/>
      <c r="L40" s="113"/>
      <c r="N40" s="105"/>
      <c r="O40" s="106"/>
      <c r="P40" s="97">
        <v>8500</v>
      </c>
      <c r="Q40" s="98"/>
      <c r="R40" s="97">
        <v>23.55</v>
      </c>
      <c r="S40" s="98"/>
      <c r="U40" s="86">
        <v>34</v>
      </c>
      <c r="V40" s="149">
        <v>0.22</v>
      </c>
      <c r="W40" s="149">
        <v>0</v>
      </c>
      <c r="X40" s="149">
        <f>(0.0831/2)*(1-COS(RADIANS(U40)))
 + 0.14625
 - SQRT(0.14625^2 - ((0.14625/2*SIN(RADIANS(U40)))^2))</f>
        <v>1.2936288462966378E-2</v>
      </c>
      <c r="Y40" s="149">
        <f t="shared" si="1"/>
        <v>12.936288462966377</v>
      </c>
      <c r="Z40" s="149">
        <f>(Y40-Y39)/1</f>
        <v>0.70580679644810473</v>
      </c>
      <c r="AA40" s="149">
        <f t="shared" si="2"/>
        <v>28.58517525614824</v>
      </c>
      <c r="AB40" s="149">
        <f>((Z40-Z39)/1)*(((6750*6)^2) /1000)</f>
        <v>26201.51857566513</v>
      </c>
      <c r="AD40" s="149">
        <f t="shared" si="5"/>
        <v>0.8099999999999995</v>
      </c>
      <c r="AE40" s="149">
        <f t="shared" si="4"/>
        <v>0</v>
      </c>
      <c r="AG40" s="149">
        <f xml:space="preserve"> $I$45 * (AD41 - AD39) / (2 * (PI()/180))</f>
        <v>2050.3125000000009</v>
      </c>
      <c r="AH40" s="149">
        <f xml:space="preserve"> $I$45 * (AE41 - AE39) / (2 * (PI()/180))</f>
        <v>0</v>
      </c>
      <c r="AJ40" s="149">
        <f>(AG41 - AG39) / RADIANS(U41 - U39) * (2*PI()*$P$33/60)</f>
        <v>-83037656.249999672</v>
      </c>
      <c r="AK40" s="149">
        <f>(AH41 - AH39) / RADIANS(2) * (2*PI()*$P$33/60)</f>
        <v>0</v>
      </c>
    </row>
    <row r="41" spans="1:37" x14ac:dyDescent="0.35">
      <c r="A41" s="144">
        <v>35</v>
      </c>
      <c r="B41" s="144">
        <v>7.0000000000000007E-2</v>
      </c>
      <c r="D41" s="144">
        <v>35</v>
      </c>
      <c r="E41" s="144">
        <v>0</v>
      </c>
      <c r="G41" s="99" t="s">
        <v>84</v>
      </c>
      <c r="H41" s="100"/>
      <c r="I41" s="97" t="s">
        <v>85</v>
      </c>
      <c r="J41" s="98"/>
      <c r="K41" s="166"/>
      <c r="L41" s="113"/>
      <c r="N41" s="107"/>
      <c r="O41" s="108"/>
      <c r="P41" s="97">
        <v>8750</v>
      </c>
      <c r="Q41" s="98"/>
      <c r="R41" s="97">
        <v>24.24</v>
      </c>
      <c r="S41" s="98"/>
      <c r="U41" s="86">
        <v>35</v>
      </c>
      <c r="V41" s="149">
        <v>0.24</v>
      </c>
      <c r="W41" s="149">
        <v>0</v>
      </c>
      <c r="X41" s="149">
        <f>(0.0831/2)*(1-COS(RADIANS(U41)))
 + 0.14625
 - SQRT(0.14625^2 - ((0.14625/2*SIN(RADIANS(U41)))^2))</f>
        <v>1.3657609000335136E-2</v>
      </c>
      <c r="Y41" s="149">
        <f t="shared" si="1"/>
        <v>13.657609000335135</v>
      </c>
      <c r="Z41" s="149">
        <f>(Y41-Y40)/1</f>
        <v>0.7213205373687579</v>
      </c>
      <c r="AA41" s="149">
        <f t="shared" si="2"/>
        <v>29.213481763434693</v>
      </c>
      <c r="AB41" s="149">
        <f>((Z41-Z40)/1)*(((6750*6)^2) /1000)</f>
        <v>25446.41354510135</v>
      </c>
      <c r="AD41" s="149">
        <f t="shared" si="5"/>
        <v>0.81000000000000016</v>
      </c>
      <c r="AE41" s="149">
        <f t="shared" si="4"/>
        <v>0</v>
      </c>
      <c r="AG41" s="149">
        <f xml:space="preserve"> $I$45 * (AD42 - AD40) / (2 * (PI()/180))</f>
        <v>-2050.31249999999</v>
      </c>
      <c r="AH41" s="149">
        <f xml:space="preserve"> $I$45 * (AE42 - AE40) / (2 * (PI()/180))</f>
        <v>0</v>
      </c>
      <c r="AJ41" s="149">
        <f>(AG42 - AG40) / RADIANS(U42 - U40) * (2*PI()*$P$33/60)</f>
        <v>-83037656.250000149</v>
      </c>
      <c r="AK41" s="149">
        <f>(AH42 - AH40) / RADIANS(2) * (2*PI()*$P$33/60)</f>
        <v>0</v>
      </c>
    </row>
    <row r="42" spans="1:37" x14ac:dyDescent="0.35">
      <c r="A42" s="144">
        <v>36</v>
      </c>
      <c r="B42" s="144">
        <v>7.0000000000000007E-2</v>
      </c>
      <c r="D42" s="144">
        <v>36</v>
      </c>
      <c r="E42" s="144">
        <v>0</v>
      </c>
      <c r="G42" s="140" t="s">
        <v>97</v>
      </c>
      <c r="H42" s="140"/>
      <c r="I42" s="115" t="s">
        <v>110</v>
      </c>
      <c r="J42" s="115"/>
      <c r="K42" s="166"/>
      <c r="L42" s="113"/>
      <c r="N42" s="99" t="s">
        <v>92</v>
      </c>
      <c r="O42" s="100"/>
      <c r="P42" s="101">
        <v>9000</v>
      </c>
      <c r="Q42" s="102"/>
      <c r="R42" s="101">
        <v>24.93</v>
      </c>
      <c r="S42" s="102"/>
      <c r="U42" s="86">
        <v>36</v>
      </c>
      <c r="V42" s="149">
        <v>0.26</v>
      </c>
      <c r="W42" s="149">
        <v>0</v>
      </c>
      <c r="X42" s="149">
        <f>(0.0831/2)*(1-COS(RADIANS(U42)))
 + 0.14625
 - SQRT(0.14625^2 - ((0.14625/2*SIN(RADIANS(U42)))^2))</f>
        <v>1.4393971963702262E-2</v>
      </c>
      <c r="Y42" s="149">
        <f t="shared" si="1"/>
        <v>14.393971963702262</v>
      </c>
      <c r="Z42" s="149">
        <f>(Y42-Y41)/1</f>
        <v>0.73636296336712626</v>
      </c>
      <c r="AA42" s="149">
        <f t="shared" si="2"/>
        <v>29.822700016368614</v>
      </c>
      <c r="AB42" s="149">
        <f>((Z42-Z41)/1)*(((6750*6)^2) /1000)</f>
        <v>24673.339243823699</v>
      </c>
      <c r="AD42" s="149">
        <f t="shared" si="5"/>
        <v>0.60750000000000048</v>
      </c>
      <c r="AE42" s="149">
        <f t="shared" si="4"/>
        <v>0</v>
      </c>
      <c r="AG42" s="149">
        <f xml:space="preserve"> $I$45 * (AD43 - AD41) / (2 * (PI()/180))</f>
        <v>-2050.3125000000068</v>
      </c>
      <c r="AH42" s="149">
        <f xml:space="preserve"> $I$45 * (AE43 - AE41) / (2 * (PI()/180))</f>
        <v>0</v>
      </c>
      <c r="AJ42" s="149">
        <f>(AG43 - AG41) / RADIANS(U43 - U41) * (2*PI()*$P$33/60)</f>
        <v>41518828.12499959</v>
      </c>
      <c r="AK42" s="149">
        <f>(AH43 - AH41) / RADIANS(2) * (2*PI()*$P$33/60)</f>
        <v>0</v>
      </c>
    </row>
    <row r="43" spans="1:37" x14ac:dyDescent="0.35">
      <c r="A43" s="144">
        <v>37</v>
      </c>
      <c r="B43" s="144">
        <v>7.0000000000000007E-2</v>
      </c>
      <c r="D43" s="144">
        <v>37</v>
      </c>
      <c r="E43" s="144">
        <v>0</v>
      </c>
      <c r="G43" s="140" t="s">
        <v>111</v>
      </c>
      <c r="H43" s="140"/>
      <c r="I43" s="115">
        <f>2*K16*(6750/60)</f>
        <v>18.697499999999998</v>
      </c>
      <c r="J43" s="115"/>
      <c r="K43" s="166"/>
      <c r="L43" s="113"/>
      <c r="N43" s="103"/>
      <c r="O43" s="104"/>
      <c r="P43" s="97">
        <v>9250</v>
      </c>
      <c r="Q43" s="98"/>
      <c r="R43" s="97">
        <v>25.62</v>
      </c>
      <c r="S43" s="98"/>
      <c r="U43" s="149">
        <v>37</v>
      </c>
      <c r="V43" s="149">
        <v>0.27</v>
      </c>
      <c r="W43" s="149">
        <v>0</v>
      </c>
      <c r="X43" s="149">
        <f>(0.0831/2)*(1-COS(RADIANS(U43)))
 + 0.14625
 - SQRT(0.14625^2 - ((0.14625/2*SIN(RADIANS(U43)))^2))</f>
        <v>1.5144895378048279E-2</v>
      </c>
      <c r="Y43" s="149">
        <f t="shared" si="1"/>
        <v>15.144895378048279</v>
      </c>
      <c r="Z43" s="149">
        <f>(Y43-Y42)/1</f>
        <v>0.75092341434601728</v>
      </c>
      <c r="AA43" s="149">
        <f t="shared" si="2"/>
        <v>30.412398281013701</v>
      </c>
      <c r="AB43" s="149">
        <f>((Z43-Z42)/1)*(((6750*6)^2) /1000)</f>
        <v>23882.779718126007</v>
      </c>
      <c r="AD43" s="149">
        <f t="shared" si="5"/>
        <v>0.60749999999999948</v>
      </c>
      <c r="AE43" s="149">
        <f t="shared" si="4"/>
        <v>0</v>
      </c>
      <c r="AG43" s="149">
        <f xml:space="preserve"> $I$45 * (AD44 - AD42) / (2 * (PI()/180))</f>
        <v>-1.0116907311896739E-11</v>
      </c>
      <c r="AH43" s="149">
        <f xml:space="preserve"> $I$45 * (AE44 - AE42) / (2 * (PI()/180))</f>
        <v>0</v>
      </c>
      <c r="AJ43" s="149">
        <f>(AG44 - AG42) / RADIANS(U44 - U42) * (2*PI()*$P$33/60)</f>
        <v>41518828.125000335</v>
      </c>
      <c r="AK43" s="149">
        <f>(AH44 - AH42) / RADIANS(2) * (2*PI()*$P$33/60)</f>
        <v>0</v>
      </c>
    </row>
    <row r="44" spans="1:37" x14ac:dyDescent="0.35">
      <c r="A44" s="144">
        <v>38</v>
      </c>
      <c r="B44" s="144">
        <v>7.0000000000000007E-2</v>
      </c>
      <c r="D44" s="144">
        <v>38</v>
      </c>
      <c r="E44" s="144">
        <v>0</v>
      </c>
      <c r="G44" s="140" t="s">
        <v>109</v>
      </c>
      <c r="H44" s="140"/>
      <c r="I44" s="115" cm="1">
        <f t="array" ref="I44">MAX(ABS(Z7:Z725))</f>
        <v>0.93517181526655691</v>
      </c>
      <c r="J44" s="115"/>
      <c r="K44" s="166"/>
      <c r="L44" s="113"/>
      <c r="N44" s="105"/>
      <c r="O44" s="106"/>
      <c r="P44" s="97">
        <v>9500</v>
      </c>
      <c r="Q44" s="98"/>
      <c r="R44" s="97">
        <v>26.32</v>
      </c>
      <c r="S44" s="98"/>
      <c r="U44" s="86">
        <v>38</v>
      </c>
      <c r="V44" s="149">
        <v>0.28999999999999998</v>
      </c>
      <c r="W44" s="149">
        <v>0</v>
      </c>
      <c r="X44" s="149">
        <f>(0.0831/2)*(1-COS(RADIANS(U44)))
 + 0.14625
 - SQRT(0.14625^2 - ((0.14625/2*SIN(RADIANS(U44)))^2))</f>
        <v>1.5909886918752281E-2</v>
      </c>
      <c r="Y44" s="149">
        <f t="shared" si="1"/>
        <v>15.909886918752282</v>
      </c>
      <c r="Z44" s="149">
        <f>(Y44-Y43)/1</f>
        <v>0.76499154070400266</v>
      </c>
      <c r="AA44" s="149">
        <f t="shared" si="2"/>
        <v>30.982157398512108</v>
      </c>
      <c r="AB44" s="149">
        <f>((Z44-Z43)/1)*(((6750*6)^2) /1000)</f>
        <v>23075.244258685514</v>
      </c>
      <c r="AD44" s="149">
        <f t="shared" si="5"/>
        <v>0.60749999999999948</v>
      </c>
      <c r="AE44" s="149">
        <f t="shared" si="4"/>
        <v>0</v>
      </c>
      <c r="AG44" s="149">
        <f xml:space="preserve"> $I$45 * (AD45 - AD43) / (2 * (PI()/180))</f>
        <v>1.0116907311896739E-11</v>
      </c>
      <c r="AH44" s="149">
        <f xml:space="preserve"> $I$45 * (AE45 - AE43) / (2 * (PI()/180))</f>
        <v>0</v>
      </c>
      <c r="AJ44" s="149">
        <f>(AG45 - AG43) / RADIANS(U45 - U43) * (2*PI()*$P$33/60)</f>
        <v>41518828.125000432</v>
      </c>
      <c r="AK44" s="149">
        <f>(AH45 - AH43) / RADIANS(2) * (2*PI()*$P$33/60)</f>
        <v>0</v>
      </c>
    </row>
    <row r="45" spans="1:37" x14ac:dyDescent="0.35">
      <c r="A45" s="144">
        <v>39</v>
      </c>
      <c r="B45" s="144">
        <v>7.0000000000000007E-2</v>
      </c>
      <c r="D45" s="144">
        <v>39</v>
      </c>
      <c r="E45" s="144">
        <v>0</v>
      </c>
      <c r="G45" s="140" t="s">
        <v>108</v>
      </c>
      <c r="H45" s="140"/>
      <c r="I45" s="115">
        <f xml:space="preserve"> 2 * PI() * I46 / 60</f>
        <v>353.42917352885172</v>
      </c>
      <c r="J45" s="115"/>
      <c r="K45" s="166"/>
      <c r="L45" s="113"/>
      <c r="N45" s="105"/>
      <c r="O45" s="106"/>
      <c r="P45" s="97">
        <v>9750</v>
      </c>
      <c r="Q45" s="98"/>
      <c r="R45" s="97">
        <v>27.01</v>
      </c>
      <c r="S45" s="98"/>
      <c r="U45" s="86">
        <v>39</v>
      </c>
      <c r="V45" s="149">
        <v>0.3</v>
      </c>
      <c r="W45" s="149">
        <v>0</v>
      </c>
      <c r="X45" s="149">
        <f>(0.0831/2)*(1-COS(RADIANS(U45)))
 + 0.14625
 - SQRT(0.14625^2 - ((0.14625/2*SIN(RADIANS(U45)))^2))</f>
        <v>1.6688444237960898E-2</v>
      </c>
      <c r="Y45" s="149">
        <f t="shared" si="1"/>
        <v>16.688444237960898</v>
      </c>
      <c r="Z45" s="149">
        <f>(Y45-Y44)/1</f>
        <v>0.77855731920861615</v>
      </c>
      <c r="AA45" s="149">
        <f t="shared" si="2"/>
        <v>31.531571427948954</v>
      </c>
      <c r="AB45" s="149">
        <f>((Z45-Z44)/1)*(((6750*6)^2) /1000)</f>
        <v>22251.268192192278</v>
      </c>
      <c r="AD45" s="149">
        <f t="shared" si="5"/>
        <v>0.60750000000000048</v>
      </c>
      <c r="AE45" s="149">
        <f t="shared" si="4"/>
        <v>0</v>
      </c>
      <c r="AG45" s="149">
        <f xml:space="preserve"> $I$45 * (AD46 - AD44) / (2 * (PI()/180))</f>
        <v>2050.3125000000114</v>
      </c>
      <c r="AH45" s="149">
        <f xml:space="preserve"> $I$45 * (AE46 - AE44) / (2 * (PI()/180))</f>
        <v>0</v>
      </c>
      <c r="AJ45" s="149">
        <f>(AG46 - AG44) / RADIANS(U46 - U44) * (2*PI()*$P$33/60)</f>
        <v>41518828.12499959</v>
      </c>
      <c r="AK45" s="149">
        <f>(AH46 - AH44) / RADIANS(2) * (2*PI()*$P$33/60)</f>
        <v>0</v>
      </c>
    </row>
    <row r="46" spans="1:37" x14ac:dyDescent="0.35">
      <c r="A46" s="144">
        <v>40</v>
      </c>
      <c r="B46" s="144">
        <v>7.0000000000000007E-2</v>
      </c>
      <c r="D46" s="144">
        <v>40</v>
      </c>
      <c r="E46" s="144">
        <v>0</v>
      </c>
      <c r="G46" s="141" t="s">
        <v>107</v>
      </c>
      <c r="H46" s="141"/>
      <c r="I46" s="139">
        <f>P33/2</f>
        <v>3375</v>
      </c>
      <c r="J46" s="139"/>
      <c r="K46" s="166"/>
      <c r="L46" s="113"/>
      <c r="N46" s="107"/>
      <c r="O46" s="108"/>
      <c r="P46" s="97">
        <v>10000</v>
      </c>
      <c r="Q46" s="98"/>
      <c r="R46" s="97">
        <v>27.7</v>
      </c>
      <c r="S46" s="98"/>
      <c r="U46" s="86">
        <v>40</v>
      </c>
      <c r="V46" s="149">
        <v>0.32</v>
      </c>
      <c r="W46" s="149">
        <v>0</v>
      </c>
      <c r="X46" s="149">
        <f>(0.0831/2)*(1-COS(RADIANS(U46)))
 + 0.14625
 - SQRT(0.14625^2 - ((0.14625/2*SIN(RADIANS(U46)))^2))</f>
        <v>1.7480055307302428E-2</v>
      </c>
      <c r="Y46" s="149">
        <f t="shared" si="1"/>
        <v>17.480055307302429</v>
      </c>
      <c r="Z46" s="149">
        <f>(Y46-Y45)/1</f>
        <v>0.79161106934153125</v>
      </c>
      <c r="AA46" s="149">
        <f t="shared" si="2"/>
        <v>32.060248308332014</v>
      </c>
      <c r="AB46" s="149">
        <f>((Z46-Z45)/1)*(((6750*6)^2) /1000)</f>
        <v>21411.413655513988</v>
      </c>
      <c r="AD46" s="149">
        <f t="shared" si="5"/>
        <v>0.81000000000000061</v>
      </c>
      <c r="AE46" s="149">
        <f t="shared" si="4"/>
        <v>0</v>
      </c>
      <c r="AG46" s="149">
        <f xml:space="preserve"> $I$45 * (AD47 - AD45) / (2 * (PI()/180))</f>
        <v>2050.31249999999</v>
      </c>
      <c r="AH46" s="149">
        <f xml:space="preserve"> $I$45 * (AE47 - AE45) / (2 * (PI()/180))</f>
        <v>0</v>
      </c>
      <c r="AJ46" s="149">
        <f>(AG47 - AG45) / RADIANS(U47 - U45) * (2*PI()*$P$33/60)</f>
        <v>-41518828.125000454</v>
      </c>
      <c r="AK46" s="149">
        <f>(AH47 - AH45) / RADIANS(2) * (2*PI()*$P$33/60)</f>
        <v>0</v>
      </c>
    </row>
    <row r="47" spans="1:37" x14ac:dyDescent="0.35">
      <c r="A47" s="144">
        <v>41</v>
      </c>
      <c r="B47" s="144">
        <v>0.08</v>
      </c>
      <c r="D47" s="144">
        <v>41</v>
      </c>
      <c r="E47" s="144">
        <v>0</v>
      </c>
      <c r="G47" s="113"/>
      <c r="H47" s="113"/>
      <c r="I47" s="113"/>
      <c r="J47" s="113"/>
      <c r="K47" s="113"/>
      <c r="L47" s="113"/>
      <c r="N47" s="111"/>
      <c r="O47" s="111"/>
      <c r="P47" s="111"/>
      <c r="Q47" s="111"/>
      <c r="R47" s="111"/>
      <c r="S47" s="111"/>
      <c r="U47" s="149">
        <v>41</v>
      </c>
      <c r="V47" s="149">
        <v>0.34</v>
      </c>
      <c r="W47" s="149">
        <v>0</v>
      </c>
      <c r="X47" s="149">
        <f>(0.0831/2)*(1-COS(RADIANS(U47)))
 + 0.14625
 - SQRT(0.14625^2 - ((0.14625/2*SIN(RADIANS(U47)))^2))</f>
        <v>1.8284198777401534E-2</v>
      </c>
      <c r="Y47" s="149">
        <f t="shared" si="1"/>
        <v>18.284198777401535</v>
      </c>
      <c r="Z47" s="149">
        <f>(Y47-Y46)/1</f>
        <v>0.80414347009910614</v>
      </c>
      <c r="AA47" s="149">
        <f t="shared" si="2"/>
        <v>32.567810539013799</v>
      </c>
      <c r="AB47" s="149">
        <f>((Z47-Z46)/1)*(((6750*6)^2) /1000)</f>
        <v>20556.270342612213</v>
      </c>
      <c r="AD47" s="149">
        <f t="shared" si="5"/>
        <v>0.8099999999999995</v>
      </c>
      <c r="AE47" s="149">
        <f t="shared" si="4"/>
        <v>0</v>
      </c>
      <c r="AG47" s="149">
        <f xml:space="preserve"> $I$45 * (AD48 - AD46) / (2 * (PI()/180))</f>
        <v>-1.1241008124329708E-11</v>
      </c>
      <c r="AH47" s="149">
        <f xml:space="preserve"> $I$45 * (AE48 - AE46) / (2 * (PI()/180))</f>
        <v>0</v>
      </c>
      <c r="AJ47" s="149">
        <f>(AG48 - AG46) / RADIANS(U48 - U46) * (2*PI()*$P$33/60)</f>
        <v>-41518828.124999568</v>
      </c>
      <c r="AK47" s="149">
        <f>(AH48 - AH46) / RADIANS(2) * (2*PI()*$P$33/60)</f>
        <v>0</v>
      </c>
    </row>
    <row r="48" spans="1:37" x14ac:dyDescent="0.35">
      <c r="A48" s="144">
        <v>42</v>
      </c>
      <c r="B48" s="144">
        <v>0.08</v>
      </c>
      <c r="D48" s="144">
        <v>42</v>
      </c>
      <c r="E48" s="144">
        <v>0</v>
      </c>
      <c r="G48" s="113"/>
      <c r="H48" s="113"/>
      <c r="I48" s="113"/>
      <c r="J48" s="113"/>
      <c r="K48" s="113"/>
      <c r="L48" s="113"/>
      <c r="N48" s="113"/>
      <c r="O48" s="113"/>
      <c r="P48" s="113"/>
      <c r="Q48" s="113"/>
      <c r="R48" s="113"/>
      <c r="S48" s="113"/>
      <c r="U48" s="86">
        <v>42</v>
      </c>
      <c r="V48" s="149">
        <v>0.36</v>
      </c>
      <c r="W48" s="149">
        <v>0</v>
      </c>
      <c r="X48" s="149">
        <f>(0.0831/2)*(1-COS(RADIANS(U48)))
 + 0.14625
 - SQRT(0.14625^2 - ((0.14625/2*SIN(RADIANS(U48)))^2))</f>
        <v>1.9100344354629095E-2</v>
      </c>
      <c r="Y48" s="149">
        <f t="shared" si="1"/>
        <v>19.100344354629094</v>
      </c>
      <c r="Z48" s="149">
        <f>(Y48-Y47)/1</f>
        <v>0.81614557722755876</v>
      </c>
      <c r="AA48" s="149">
        <f t="shared" si="2"/>
        <v>33.05389587771613</v>
      </c>
      <c r="AB48" s="149">
        <f>((Z48-Z47)/1)*(((6750*6)^2) /1000)</f>
        <v>19686.456217444411</v>
      </c>
      <c r="AD48" s="149">
        <f t="shared" si="5"/>
        <v>0.8099999999999995</v>
      </c>
      <c r="AE48" s="149">
        <f t="shared" si="4"/>
        <v>0</v>
      </c>
      <c r="AG48" s="149">
        <f xml:space="preserve"> $I$45 * (AD49 - AD47) / (2 * (PI()/180))</f>
        <v>1.1241008124329708E-11</v>
      </c>
      <c r="AH48" s="149">
        <f xml:space="preserve"> $I$45 * (AE49 - AE47) / (2 * (PI()/180))</f>
        <v>0</v>
      </c>
      <c r="AJ48" s="149">
        <f>(AG49 - AG47) / RADIANS(U49 - U47) * (2*PI()*$P$33/60)</f>
        <v>41518828.125000276</v>
      </c>
      <c r="AK48" s="149">
        <f>(AH49 - AH47) / RADIANS(2) * (2*PI()*$P$33/60)</f>
        <v>0</v>
      </c>
    </row>
    <row r="49" spans="1:37" x14ac:dyDescent="0.35">
      <c r="A49" s="144">
        <v>43</v>
      </c>
      <c r="B49" s="144">
        <v>0.08</v>
      </c>
      <c r="D49" s="144">
        <v>43</v>
      </c>
      <c r="E49" s="144">
        <v>0</v>
      </c>
      <c r="G49" s="113"/>
      <c r="H49" s="113"/>
      <c r="I49" s="113"/>
      <c r="J49" s="113"/>
      <c r="K49" s="113"/>
      <c r="L49" s="113"/>
      <c r="N49" s="113"/>
      <c r="O49" s="113"/>
      <c r="P49" s="113"/>
      <c r="Q49" s="113"/>
      <c r="R49" s="113"/>
      <c r="S49" s="113"/>
      <c r="U49" s="86">
        <v>43</v>
      </c>
      <c r="V49" s="149">
        <v>0.38</v>
      </c>
      <c r="W49" s="149">
        <v>0</v>
      </c>
      <c r="X49" s="149">
        <f>(0.0831/2)*(1-COS(RADIANS(U49)))
 + 0.14625
 - SQRT(0.14625^2 - ((0.14625/2*SIN(RADIANS(U49)))^2))</f>
        <v>1.9927953195496728E-2</v>
      </c>
      <c r="Y49" s="149">
        <f t="shared" si="1"/>
        <v>19.927953195496727</v>
      </c>
      <c r="Z49" s="149">
        <f>(Y49-Y48)/1</f>
        <v>0.82760884086763298</v>
      </c>
      <c r="AA49" s="149">
        <f t="shared" si="2"/>
        <v>33.518158055139139</v>
      </c>
      <c r="AB49" s="149">
        <f>((Z49-Z48)/1)*(((6750*6)^2) /1000)</f>
        <v>18802.618185631734</v>
      </c>
      <c r="AD49" s="149">
        <f t="shared" si="5"/>
        <v>0.81000000000000061</v>
      </c>
      <c r="AE49" s="149">
        <f t="shared" si="4"/>
        <v>0</v>
      </c>
      <c r="AG49" s="149">
        <f xml:space="preserve"> $I$45 * (AD50 - AD48) / (2 * (PI()/180))</f>
        <v>2050.3125000000023</v>
      </c>
      <c r="AH49" s="149">
        <f xml:space="preserve"> $I$45 * (AE50 - AE48) / (2 * (PI()/180))</f>
        <v>0</v>
      </c>
      <c r="AJ49" s="149">
        <f>(AG50 - AG48) / RADIANS(U50 - U48) * (2*PI()*$P$33/60)</f>
        <v>124556484.37499945</v>
      </c>
      <c r="AK49" s="149">
        <f>(AH50 - AH48) / RADIANS(2) * (2*PI()*$P$33/60)</f>
        <v>0</v>
      </c>
    </row>
    <row r="50" spans="1:37" x14ac:dyDescent="0.35">
      <c r="A50" s="144">
        <v>44</v>
      </c>
      <c r="B50" s="144">
        <v>0.08</v>
      </c>
      <c r="D50" s="144">
        <v>44</v>
      </c>
      <c r="E50" s="144">
        <v>0</v>
      </c>
      <c r="G50" s="113"/>
      <c r="H50" s="113"/>
      <c r="I50" s="113"/>
      <c r="J50" s="113"/>
      <c r="K50" s="113"/>
      <c r="L50" s="113"/>
      <c r="N50" s="113"/>
      <c r="O50" s="113"/>
      <c r="P50" s="113"/>
      <c r="Q50" s="113"/>
      <c r="R50" s="113"/>
      <c r="S50" s="113"/>
      <c r="U50" s="86">
        <v>44</v>
      </c>
      <c r="V50" s="149">
        <v>0.4</v>
      </c>
      <c r="W50" s="149">
        <v>0</v>
      </c>
      <c r="X50" s="149">
        <f>(0.0831/2)*(1-COS(RADIANS(U50)))
 + 0.14625
 - SQRT(0.14625^2 - ((0.14625/2*SIN(RADIANS(U50)))^2))</f>
        <v>2.0766478319074855E-2</v>
      </c>
      <c r="Y50" s="149">
        <f t="shared" si="1"/>
        <v>20.766478319074857</v>
      </c>
      <c r="Z50" s="149">
        <f>(Y50-Y49)/1</f>
        <v>0.83852512357812969</v>
      </c>
      <c r="AA50" s="149">
        <f t="shared" si="2"/>
        <v>33.960267504914256</v>
      </c>
      <c r="AB50" s="149">
        <f>((Z50-Z49)/1)*(((6750*6)^2) /1000)</f>
        <v>17905.432715892239</v>
      </c>
      <c r="AD50" s="149">
        <f t="shared" si="5"/>
        <v>1.0124999999999997</v>
      </c>
      <c r="AE50" s="149">
        <f t="shared" si="4"/>
        <v>0</v>
      </c>
      <c r="AG50" s="149">
        <f xml:space="preserve"> $I$45 * (AD51 - AD49) / (2 * (PI()/180))</f>
        <v>6150.9374999999845</v>
      </c>
      <c r="AH50" s="149">
        <f xml:space="preserve"> $I$45 * (AE51 - AE49) / (2 * (PI()/180))</f>
        <v>0</v>
      </c>
      <c r="AJ50" s="149">
        <f>(AG51 - AG49) / RADIANS(U51 - U49) * (2*PI()*$P$33/60)</f>
        <v>41518828.124999985</v>
      </c>
      <c r="AK50" s="149">
        <f>(AH51 - AH49) / RADIANS(2) * (2*PI()*$P$33/60)</f>
        <v>0</v>
      </c>
    </row>
    <row r="51" spans="1:37" x14ac:dyDescent="0.35">
      <c r="A51" s="144">
        <v>45</v>
      </c>
      <c r="B51" s="144">
        <v>0.08</v>
      </c>
      <c r="D51" s="144">
        <v>45</v>
      </c>
      <c r="E51" s="144">
        <v>0</v>
      </c>
      <c r="G51" s="113"/>
      <c r="H51" s="113"/>
      <c r="I51" s="113"/>
      <c r="J51" s="113"/>
      <c r="K51" s="113"/>
      <c r="L51" s="113"/>
      <c r="N51" s="113"/>
      <c r="O51" s="113"/>
      <c r="P51" s="113"/>
      <c r="Q51" s="113"/>
      <c r="R51" s="113"/>
      <c r="S51" s="113"/>
      <c r="U51" s="149">
        <v>45</v>
      </c>
      <c r="V51" s="149">
        <v>0.43</v>
      </c>
      <c r="W51" s="149">
        <v>0</v>
      </c>
      <c r="X51" s="149">
        <f>(0.0831/2)*(1-COS(RADIANS(U51)))
 + 0.14625
 - SQRT(0.14625^2 - ((0.14625/2*SIN(RADIANS(U51)))^2))</f>
        <v>2.1615365037776696E-2</v>
      </c>
      <c r="Y51" s="149">
        <f t="shared" si="1"/>
        <v>21.615365037776694</v>
      </c>
      <c r="Z51" s="149">
        <f>(Y51-Y50)/1</f>
        <v>0.84888671870183785</v>
      </c>
      <c r="AA51" s="149">
        <f t="shared" si="2"/>
        <v>34.379912107424431</v>
      </c>
      <c r="AB51" s="149">
        <f>((Z51-Z50)/1)*(((6750*6)^2) /1000)</f>
        <v>16995.606401662302</v>
      </c>
      <c r="AD51" s="149">
        <f t="shared" si="5"/>
        <v>1.4174999999999991</v>
      </c>
      <c r="AE51" s="149">
        <f t="shared" si="4"/>
        <v>0</v>
      </c>
      <c r="AG51" s="149">
        <f xml:space="preserve"> $I$45 * (AD52 - AD50) / (2 * (PI()/180))</f>
        <v>4100.6250000000018</v>
      </c>
      <c r="AH51" s="149">
        <f xml:space="preserve"> $I$45 * (AE52 - AE50) / (2 * (PI()/180))</f>
        <v>0</v>
      </c>
      <c r="AJ51" s="149">
        <f>(AG52 - AG50) / RADIANS(U52 - U50) * (2*PI()*$P$33/60)</f>
        <v>-83037656.249999255</v>
      </c>
      <c r="AK51" s="149">
        <f>(AH52 - AH50) / RADIANS(2) * (2*PI()*$P$33/60)</f>
        <v>0</v>
      </c>
    </row>
    <row r="52" spans="1:37" x14ac:dyDescent="0.35">
      <c r="A52" s="144">
        <v>46</v>
      </c>
      <c r="B52" s="144">
        <v>0.08</v>
      </c>
      <c r="D52" s="144">
        <v>46</v>
      </c>
      <c r="E52" s="144">
        <v>0</v>
      </c>
      <c r="G52" s="113"/>
      <c r="H52" s="113"/>
      <c r="I52" s="113"/>
      <c r="J52" s="113"/>
      <c r="K52" s="113"/>
      <c r="L52" s="113"/>
      <c r="N52" s="113"/>
      <c r="O52" s="113"/>
      <c r="P52" s="113"/>
      <c r="Q52" s="113"/>
      <c r="R52" s="113"/>
      <c r="S52" s="113"/>
      <c r="U52" s="86">
        <v>46</v>
      </c>
      <c r="V52" s="149">
        <v>0.47</v>
      </c>
      <c r="W52" s="149">
        <v>0</v>
      </c>
      <c r="X52" s="149">
        <f>(0.0831/2)*(1-COS(RADIANS(U52)))
 + 0.14625
 - SQRT(0.14625^2 - ((0.14625/2*SIN(RADIANS(U52)))^2))</f>
        <v>2.2474051406808443E-2</v>
      </c>
      <c r="Y52" s="149">
        <f t="shared" si="1"/>
        <v>22.474051406808442</v>
      </c>
      <c r="Z52" s="149">
        <f>(Y52-Y51)/1</f>
        <v>0.85868636903174789</v>
      </c>
      <c r="AA52" s="149">
        <f t="shared" si="2"/>
        <v>34.776797945785788</v>
      </c>
      <c r="AB52" s="149">
        <f>((Z52-Z51)/1)*(((6750*6)^2) /1000)</f>
        <v>16073.876453634937</v>
      </c>
      <c r="AD52" s="149">
        <f t="shared" si="5"/>
        <v>1.4175</v>
      </c>
      <c r="AE52" s="149">
        <f t="shared" si="4"/>
        <v>0</v>
      </c>
      <c r="AG52" s="149">
        <f xml:space="preserve"> $I$45 * (AD53 - AD51) / (2 * (PI()/180))</f>
        <v>2050.3125000000214</v>
      </c>
      <c r="AH52" s="149">
        <f xml:space="preserve"> $I$45 * (AE53 - AE51) / (2 * (PI()/180))</f>
        <v>0</v>
      </c>
      <c r="AJ52" s="149">
        <f>(AG53 - AG51) / RADIANS(U53 - U51) * (2*PI()*$P$33/60)</f>
        <v>-1.8417267710901797E-7</v>
      </c>
      <c r="AK52" s="149">
        <f>(AH53 - AH51) / RADIANS(2) * (2*PI()*$P$33/60)</f>
        <v>0</v>
      </c>
    </row>
    <row r="53" spans="1:37" x14ac:dyDescent="0.35">
      <c r="A53" s="144">
        <v>47</v>
      </c>
      <c r="B53" s="144">
        <v>0.08</v>
      </c>
      <c r="D53" s="144">
        <v>47</v>
      </c>
      <c r="E53" s="144">
        <v>0</v>
      </c>
      <c r="G53" s="113"/>
      <c r="H53" s="113"/>
      <c r="I53" s="113"/>
      <c r="J53" s="113"/>
      <c r="K53" s="113"/>
      <c r="L53" s="113"/>
      <c r="N53" s="113"/>
      <c r="O53" s="113"/>
      <c r="P53" s="113"/>
      <c r="Q53" s="113"/>
      <c r="R53" s="113"/>
      <c r="S53" s="113"/>
      <c r="U53" s="86">
        <v>47</v>
      </c>
      <c r="V53" s="149">
        <v>0.5</v>
      </c>
      <c r="W53" s="149">
        <v>0</v>
      </c>
      <c r="X53" s="149">
        <f>(0.0831/2)*(1-COS(RADIANS(U53)))
 + 0.14625
 - SQRT(0.14625^2 - ((0.14625/2*SIN(RADIANS(U53)))^2))</f>
        <v>2.3341968692538212E-2</v>
      </c>
      <c r="Y53" s="149">
        <f t="shared" si="1"/>
        <v>23.341968692538213</v>
      </c>
      <c r="Z53" s="149">
        <f>(Y53-Y52)/1</f>
        <v>0.86791728572977078</v>
      </c>
      <c r="AA53" s="149">
        <f t="shared" si="2"/>
        <v>35.150650072055718</v>
      </c>
      <c r="AB53" s="149">
        <f>((Z53-Z52)/1)*(((6750*6)^2) /1000)</f>
        <v>15141.011113932054</v>
      </c>
      <c r="AD53" s="149">
        <f t="shared" si="5"/>
        <v>1.6200000000000012</v>
      </c>
      <c r="AE53" s="149">
        <f t="shared" si="4"/>
        <v>0</v>
      </c>
      <c r="AG53" s="149">
        <f xml:space="preserve"> $I$45 * (AD54 - AD52) / (2 * (PI()/180))</f>
        <v>4100.6249999999927</v>
      </c>
      <c r="AH53" s="149">
        <f xml:space="preserve"> $I$45 * (AE54 - AE52) / (2 * (PI()/180))</f>
        <v>0</v>
      </c>
      <c r="AJ53" s="149">
        <f>(AG54 - AG52) / RADIANS(U54 - U52) * (2*PI()*$P$33/60)</f>
        <v>41518828.124999218</v>
      </c>
      <c r="AK53" s="149">
        <f>(AH54 - AH52) / RADIANS(2) * (2*PI()*$P$33/60)</f>
        <v>0</v>
      </c>
    </row>
    <row r="54" spans="1:37" x14ac:dyDescent="0.35">
      <c r="A54" s="144">
        <v>48</v>
      </c>
      <c r="B54" s="144">
        <v>0.08</v>
      </c>
      <c r="D54" s="144">
        <v>48</v>
      </c>
      <c r="E54" s="144">
        <v>0</v>
      </c>
      <c r="G54" s="113"/>
      <c r="H54" s="113"/>
      <c r="I54" s="113"/>
      <c r="J54" s="113"/>
      <c r="K54" s="113"/>
      <c r="L54" s="113"/>
      <c r="N54" s="113"/>
      <c r="O54" s="113"/>
      <c r="P54" s="113"/>
      <c r="Q54" s="113"/>
      <c r="R54" s="113"/>
      <c r="S54" s="113"/>
      <c r="U54" s="86">
        <v>48</v>
      </c>
      <c r="V54" s="149">
        <v>0.55000000000000004</v>
      </c>
      <c r="W54" s="149">
        <v>0</v>
      </c>
      <c r="X54" s="149">
        <f>(0.0831/2)*(1-COS(RADIANS(U54)))
 + 0.14625
 - SQRT(0.14625^2 - ((0.14625/2*SIN(RADIANS(U54)))^2))</f>
        <v>2.4218541859981291E-2</v>
      </c>
      <c r="Y54" s="149">
        <f t="shared" si="1"/>
        <v>24.21854185998129</v>
      </c>
      <c r="Z54" s="149">
        <f>(Y54-Y53)/1</f>
        <v>0.87657316744307678</v>
      </c>
      <c r="AA54" s="149">
        <f t="shared" si="2"/>
        <v>35.501213281444606</v>
      </c>
      <c r="AB54" s="149">
        <f>((Z54-Z53)/1)*(((6750*6)^2) /1000)</f>
        <v>14197.809980250169</v>
      </c>
      <c r="AD54" s="149">
        <f t="shared" si="5"/>
        <v>1.8224999999999993</v>
      </c>
      <c r="AE54" s="149">
        <f t="shared" si="4"/>
        <v>0</v>
      </c>
      <c r="AG54" s="149">
        <f xml:space="preserve"> $I$45 * (AD55 - AD53) / (2 * (PI()/180))</f>
        <v>4100.6249999999827</v>
      </c>
      <c r="AH54" s="149">
        <f xml:space="preserve"> $I$45 * (AE55 - AE53) / (2 * (PI()/180))</f>
        <v>0</v>
      </c>
      <c r="AJ54" s="149">
        <f>(AG55 - AG53) / RADIANS(U55 - U53) * (2*PI()*$P$33/60)</f>
        <v>41518828.125000313</v>
      </c>
      <c r="AK54" s="149">
        <f>(AH55 - AH53) / RADIANS(2) * (2*PI()*$P$33/60)</f>
        <v>0</v>
      </c>
    </row>
    <row r="55" spans="1:37" x14ac:dyDescent="0.35">
      <c r="A55" s="144">
        <v>49</v>
      </c>
      <c r="B55" s="144">
        <v>0.08</v>
      </c>
      <c r="D55" s="144">
        <v>49</v>
      </c>
      <c r="E55" s="144">
        <v>0</v>
      </c>
      <c r="G55" s="113"/>
      <c r="H55" s="113"/>
      <c r="I55" s="113"/>
      <c r="J55" s="113"/>
      <c r="K55" s="113"/>
      <c r="L55" s="113"/>
      <c r="N55" s="113"/>
      <c r="O55" s="113"/>
      <c r="P55" s="113"/>
      <c r="Q55" s="113"/>
      <c r="R55" s="113"/>
      <c r="S55" s="113"/>
      <c r="U55" s="149">
        <v>49</v>
      </c>
      <c r="V55" s="149">
        <v>0.59</v>
      </c>
      <c r="W55" s="149">
        <v>0</v>
      </c>
      <c r="X55" s="149">
        <f>(0.0831/2)*(1-COS(RADIANS(U55)))
 + 0.14625
 - SQRT(0.14625^2 - ((0.14625/2*SIN(RADIANS(U55)))^2))</f>
        <v>2.5103190079537568E-2</v>
      </c>
      <c r="Y55" s="149">
        <f t="shared" si="1"/>
        <v>25.103190079537569</v>
      </c>
      <c r="Z55" s="149">
        <f>(Y55-Y54)/1</f>
        <v>0.88464821955627926</v>
      </c>
      <c r="AA55" s="149">
        <f t="shared" si="2"/>
        <v>35.828252892029312</v>
      </c>
      <c r="AB55" s="149">
        <f>((Z55-Z54)/1)*(((6750*6)^2) /1000)</f>
        <v>13245.104228680359</v>
      </c>
      <c r="AD55" s="149">
        <f t="shared" si="5"/>
        <v>2.0249999999999995</v>
      </c>
      <c r="AE55" s="149">
        <f t="shared" si="4"/>
        <v>0</v>
      </c>
      <c r="AG55" s="149">
        <f xml:space="preserve"> $I$45 * (AD56 - AD54) / (2 * (PI()/180))</f>
        <v>6150.9375000000082</v>
      </c>
      <c r="AH55" s="149">
        <f xml:space="preserve"> $I$45 * (AE56 - AE54) / (2 * (PI()/180))</f>
        <v>0</v>
      </c>
      <c r="AJ55" s="149">
        <f>(AG56 - AG54) / RADIANS(U56 - U54) * (2*PI()*$P$33/60)</f>
        <v>-41518828.124999627</v>
      </c>
      <c r="AK55" s="149">
        <f>(AH56 - AH54) / RADIANS(2) * (2*PI()*$P$33/60)</f>
        <v>0</v>
      </c>
    </row>
    <row r="56" spans="1:37" x14ac:dyDescent="0.35">
      <c r="A56" s="144">
        <v>50</v>
      </c>
      <c r="B56" s="144">
        <v>0.09</v>
      </c>
      <c r="D56" s="144">
        <v>50</v>
      </c>
      <c r="E56" s="144">
        <v>0</v>
      </c>
      <c r="G56" s="113"/>
      <c r="H56" s="113"/>
      <c r="I56" s="113"/>
      <c r="J56" s="113"/>
      <c r="K56" s="113"/>
      <c r="L56" s="113"/>
      <c r="N56" s="113"/>
      <c r="O56" s="113"/>
      <c r="P56" s="113"/>
      <c r="Q56" s="113"/>
      <c r="R56" s="113"/>
      <c r="S56" s="113"/>
      <c r="U56" s="86">
        <v>50</v>
      </c>
      <c r="V56" s="149">
        <v>0.65</v>
      </c>
      <c r="W56" s="149">
        <v>0</v>
      </c>
      <c r="X56" s="149">
        <f>(0.0831/2)*(1-COS(RADIANS(U56)))
 + 0.14625
 - SQRT(0.14625^2 - ((0.14625/2*SIN(RADIANS(U56)))^2))</f>
        <v>2.599532725304976E-2</v>
      </c>
      <c r="Y56" s="149">
        <f t="shared" si="1"/>
        <v>25.995327253049759</v>
      </c>
      <c r="Z56" s="149">
        <f>(Y56-Y55)/1</f>
        <v>0.89213717351218946</v>
      </c>
      <c r="AA56" s="149">
        <f t="shared" si="2"/>
        <v>36.131555527243677</v>
      </c>
      <c r="AB56" s="149">
        <f>((Z56-Z55)/1)*(((6750*6)^2) /1000)</f>
        <v>12283.756726181713</v>
      </c>
      <c r="AD56" s="149">
        <f t="shared" si="5"/>
        <v>2.4300000000000002</v>
      </c>
      <c r="AE56" s="149">
        <f t="shared" si="4"/>
        <v>0</v>
      </c>
      <c r="AG56" s="149">
        <f xml:space="preserve"> $I$45 * (AD57 - AD55) / (2 * (PI()/180))</f>
        <v>2050.3125000000009</v>
      </c>
      <c r="AH56" s="149">
        <f xml:space="preserve"> $I$45 * (AE57 - AE55) / (2 * (PI()/180))</f>
        <v>0</v>
      </c>
      <c r="AJ56" s="149">
        <f>(AG57 - AG55) / RADIANS(U57 - U55) * (2*PI()*$P$33/60)</f>
        <v>-124556484.37500018</v>
      </c>
      <c r="AK56" s="149">
        <f>(AH57 - AH55) / RADIANS(2) * (2*PI()*$P$33/60)</f>
        <v>0</v>
      </c>
    </row>
    <row r="57" spans="1:37" x14ac:dyDescent="0.35">
      <c r="A57" s="144">
        <v>51</v>
      </c>
      <c r="B57" s="144">
        <v>0.09</v>
      </c>
      <c r="D57" s="144">
        <v>51</v>
      </c>
      <c r="E57" s="144">
        <v>0</v>
      </c>
      <c r="G57" s="113"/>
      <c r="H57" s="113"/>
      <c r="I57" s="113"/>
      <c r="J57" s="113"/>
      <c r="K57" s="113"/>
      <c r="L57" s="113"/>
      <c r="N57" s="113"/>
      <c r="O57" s="113"/>
      <c r="P57" s="113"/>
      <c r="Q57" s="113"/>
      <c r="R57" s="113"/>
      <c r="S57" s="113"/>
      <c r="U57" s="86">
        <v>51</v>
      </c>
      <c r="V57" s="149">
        <v>0.71</v>
      </c>
      <c r="W57" s="149">
        <v>0</v>
      </c>
      <c r="X57" s="149">
        <f>(0.0831/2)*(1-COS(RADIANS(U57)))
 + 0.14625
 - SQRT(0.14625^2 - ((0.14625/2*SIN(RADIANS(U57)))^2))</f>
        <v>2.6894362559174934E-2</v>
      </c>
      <c r="Y57" s="149">
        <f t="shared" si="1"/>
        <v>26.894362559174933</v>
      </c>
      <c r="Z57" s="149">
        <f>(Y57-Y56)/1</f>
        <v>0.89903530612517457</v>
      </c>
      <c r="AA57" s="149">
        <f t="shared" si="2"/>
        <v>36.410929898069568</v>
      </c>
      <c r="AB57" s="149">
        <f>((Z57-Z56)/1)*(((6750*6)^2) /1000)</f>
        <v>11314.662018448824</v>
      </c>
      <c r="AD57" s="149">
        <f t="shared" si="5"/>
        <v>2.2274999999999996</v>
      </c>
      <c r="AE57" s="149">
        <f t="shared" si="4"/>
        <v>0</v>
      </c>
      <c r="AG57" s="149">
        <f xml:space="preserve"> $I$45 * (AD58 - AD56) / (2 * (PI()/180))</f>
        <v>0</v>
      </c>
      <c r="AH57" s="149">
        <f xml:space="preserve"> $I$45 * (AE58 - AE56) / (2 * (PI()/180))</f>
        <v>0</v>
      </c>
      <c r="AJ57" s="149">
        <f>(AG58 - AG56) / RADIANS(U58 - U56) * (2*PI()*$P$33/60)</f>
        <v>124556484.37500018</v>
      </c>
      <c r="AK57" s="149">
        <f>(AH58 - AH56) / RADIANS(2) * (2*PI()*$P$33/60)</f>
        <v>0</v>
      </c>
    </row>
    <row r="58" spans="1:37" x14ac:dyDescent="0.35">
      <c r="A58" s="144">
        <v>52</v>
      </c>
      <c r="B58" s="144">
        <v>0.09</v>
      </c>
      <c r="D58" s="144">
        <v>52</v>
      </c>
      <c r="E58" s="144">
        <v>0</v>
      </c>
      <c r="G58" s="113"/>
      <c r="H58" s="113"/>
      <c r="I58" s="113"/>
      <c r="J58" s="113"/>
      <c r="K58" s="113"/>
      <c r="L58" s="113"/>
      <c r="N58" s="113"/>
      <c r="O58" s="113"/>
      <c r="P58" s="113"/>
      <c r="Q58" s="113"/>
      <c r="R58" s="113"/>
      <c r="S58" s="113"/>
      <c r="U58" s="86">
        <v>52</v>
      </c>
      <c r="V58" s="149">
        <v>0.76</v>
      </c>
      <c r="W58" s="149">
        <v>0</v>
      </c>
      <c r="X58" s="149">
        <f>(0.0831/2)*(1-COS(RADIANS(U58)))
 + 0.14625
 - SQRT(0.14625^2 - ((0.14625/2*SIN(RADIANS(U58)))^2))</f>
        <v>2.7799701017980294E-2</v>
      </c>
      <c r="Y58" s="149">
        <f t="shared" si="1"/>
        <v>27.799701017980293</v>
      </c>
      <c r="Z58" s="149">
        <f>(Y58-Y57)/1</f>
        <v>0.90533845880536035</v>
      </c>
      <c r="AA58" s="149">
        <f t="shared" si="2"/>
        <v>36.666207581617094</v>
      </c>
      <c r="AB58" s="149">
        <f>((Z58-Z57)/1)*(((6750*6)^2) /1000)</f>
        <v>10338.746183674717</v>
      </c>
      <c r="AD58" s="149">
        <f t="shared" si="5"/>
        <v>2.4300000000000002</v>
      </c>
      <c r="AE58" s="149">
        <f t="shared" si="4"/>
        <v>0</v>
      </c>
      <c r="AG58" s="149">
        <f xml:space="preserve"> $I$45 * (AD59 - AD57) / (2 * (PI()/180))</f>
        <v>8201.2500000000091</v>
      </c>
      <c r="AH58" s="149">
        <f xml:space="preserve"> $I$45 * (AE59 - AE57) / (2 * (PI()/180))</f>
        <v>0</v>
      </c>
      <c r="AJ58" s="149">
        <f>(AG59 - AG57) / RADIANS(U59 - U57) * (2*PI()*$P$33/60)</f>
        <v>166075312.50000009</v>
      </c>
      <c r="AK58" s="149">
        <f>(AH59 - AH57) / RADIANS(2) * (2*PI()*$P$33/60)</f>
        <v>0</v>
      </c>
    </row>
    <row r="59" spans="1:37" x14ac:dyDescent="0.35">
      <c r="A59" s="144">
        <v>53</v>
      </c>
      <c r="B59" s="144">
        <v>0.09</v>
      </c>
      <c r="D59" s="144">
        <v>53</v>
      </c>
      <c r="E59" s="144">
        <v>0</v>
      </c>
      <c r="G59" s="113"/>
      <c r="H59" s="113"/>
      <c r="I59" s="113"/>
      <c r="J59" s="113"/>
      <c r="K59" s="113"/>
      <c r="L59" s="113"/>
      <c r="N59" s="113"/>
      <c r="O59" s="113"/>
      <c r="P59" s="113"/>
      <c r="Q59" s="113"/>
      <c r="R59" s="113"/>
      <c r="S59" s="113"/>
      <c r="U59" s="149">
        <v>53</v>
      </c>
      <c r="V59" s="149">
        <v>0.83</v>
      </c>
      <c r="W59" s="149">
        <v>0</v>
      </c>
      <c r="X59" s="149">
        <f>(0.0831/2)*(1-COS(RADIANS(U59)))
 + 0.14625
 - SQRT(0.14625^2 - ((0.14625/2*SIN(RADIANS(U59)))^2))</f>
        <v>2.8710744074584571E-2</v>
      </c>
      <c r="Y59" s="149">
        <f t="shared" si="1"/>
        <v>28.710744074584571</v>
      </c>
      <c r="Z59" s="149">
        <f>(Y59-Y58)/1</f>
        <v>0.91104305660427798</v>
      </c>
      <c r="AA59" s="149">
        <f t="shared" si="2"/>
        <v>36.897243792473262</v>
      </c>
      <c r="AB59" s="149">
        <f>((Z59-Z58)/1)*(((6750*6)^2) /1000)</f>
        <v>9356.9665396746459</v>
      </c>
      <c r="AD59" s="149">
        <f t="shared" si="5"/>
        <v>3.0375000000000005</v>
      </c>
      <c r="AE59" s="149">
        <f t="shared" si="4"/>
        <v>0</v>
      </c>
      <c r="AG59" s="149">
        <f xml:space="preserve"> $I$45 * (AD60 - AD58) / (2 * (PI()/180))</f>
        <v>8201.2500000000036</v>
      </c>
      <c r="AH59" s="149">
        <f xml:space="preserve"> $I$45 * (AE60 - AE58) / (2 * (PI()/180))</f>
        <v>0</v>
      </c>
      <c r="AJ59" s="149">
        <f>(AG60 - AG58) / RADIANS(U60 - U58) * (2*PI()*$P$33/60)</f>
        <v>-166075312.50000018</v>
      </c>
      <c r="AK59" s="149">
        <f>(AH60 - AH58) / RADIANS(2) * (2*PI()*$P$33/60)</f>
        <v>0</v>
      </c>
    </row>
    <row r="60" spans="1:37" x14ac:dyDescent="0.35">
      <c r="A60" s="144">
        <v>54</v>
      </c>
      <c r="B60" s="144">
        <v>0.09</v>
      </c>
      <c r="D60" s="144">
        <v>54</v>
      </c>
      <c r="E60" s="144">
        <v>0</v>
      </c>
      <c r="G60" s="113"/>
      <c r="H60" s="113"/>
      <c r="I60" s="113"/>
      <c r="J60" s="113"/>
      <c r="K60" s="113"/>
      <c r="L60" s="113"/>
      <c r="N60" s="113"/>
      <c r="O60" s="113"/>
      <c r="P60" s="113"/>
      <c r="Q60" s="113"/>
      <c r="R60" s="113"/>
      <c r="S60" s="113"/>
      <c r="U60" s="86">
        <v>54</v>
      </c>
      <c r="V60" s="149">
        <v>0.91</v>
      </c>
      <c r="W60" s="149">
        <v>0</v>
      </c>
      <c r="X60" s="149">
        <f>(0.0831/2)*(1-COS(RADIANS(U60)))
 + 0.14625
 - SQRT(0.14625^2 - ((0.14625/2*SIN(RADIANS(U60)))^2))</f>
        <v>2.9626890201569722E-2</v>
      </c>
      <c r="Y60" s="149">
        <f t="shared" si="1"/>
        <v>29.626890201569722</v>
      </c>
      <c r="Z60" s="149">
        <f>(Y60-Y59)/1</f>
        <v>0.91614612698515074</v>
      </c>
      <c r="AA60" s="149">
        <f t="shared" si="2"/>
        <v>37.103918142898607</v>
      </c>
      <c r="AB60" s="149">
        <f>((Z60-Z59)/1)*(((6750*6)^2) /1000)</f>
        <v>8370.3111922265525</v>
      </c>
      <c r="AD60" s="149">
        <f t="shared" si="5"/>
        <v>3.2400000000000007</v>
      </c>
      <c r="AE60" s="149">
        <f t="shared" si="4"/>
        <v>0</v>
      </c>
      <c r="AG60" s="149">
        <f xml:space="preserve"> $I$45 * (AD61 - AD59) / (2 * (PI()/180))</f>
        <v>0</v>
      </c>
      <c r="AH60" s="149">
        <f xml:space="preserve"> $I$45 * (AE61 - AE59) / (2 * (PI()/180))</f>
        <v>0</v>
      </c>
      <c r="AJ60" s="149">
        <f>(AG61 - AG59) / RADIANS(U61 - U59) * (2*PI()*$P$33/60)</f>
        <v>-166075312.50000063</v>
      </c>
      <c r="AK60" s="149">
        <f>(AH61 - AH59) / RADIANS(2) * (2*PI()*$P$33/60)</f>
        <v>0</v>
      </c>
    </row>
    <row r="61" spans="1:37" x14ac:dyDescent="0.35">
      <c r="A61" s="144">
        <v>55</v>
      </c>
      <c r="B61" s="144">
        <v>0.09</v>
      </c>
      <c r="D61" s="144">
        <v>55</v>
      </c>
      <c r="E61" s="144">
        <v>0</v>
      </c>
      <c r="G61" s="113"/>
      <c r="H61" s="113"/>
      <c r="I61" s="113"/>
      <c r="J61" s="113"/>
      <c r="K61" s="113"/>
      <c r="L61" s="113"/>
      <c r="N61" s="113"/>
      <c r="O61" s="113"/>
      <c r="P61" s="113"/>
      <c r="Q61" s="113"/>
      <c r="R61" s="113"/>
      <c r="S61" s="113"/>
      <c r="U61" s="86">
        <v>55</v>
      </c>
      <c r="V61" s="149">
        <v>0.99</v>
      </c>
      <c r="W61" s="149">
        <v>0</v>
      </c>
      <c r="X61" s="149">
        <f>(0.0831/2)*(1-COS(RADIANS(U61)))
 + 0.14625
 - SQRT(0.14625^2 - ((0.14625/2*SIN(RADIANS(U61)))^2))</f>
        <v>3.0547535519785007E-2</v>
      </c>
      <c r="Y61" s="149">
        <f t="shared" si="1"/>
        <v>30.547535519785008</v>
      </c>
      <c r="Z61" s="149">
        <f>(Y61-Y60)/1</f>
        <v>0.92064531821528561</v>
      </c>
      <c r="AA61" s="149">
        <f t="shared" si="2"/>
        <v>37.286135387719071</v>
      </c>
      <c r="AB61" s="149">
        <f>((Z61-Z60)/1)*(((6750*6)^2) /1000)</f>
        <v>7379.798415228719</v>
      </c>
      <c r="AD61" s="149">
        <f t="shared" si="5"/>
        <v>3.0375000000000005</v>
      </c>
      <c r="AE61" s="149">
        <f t="shared" si="4"/>
        <v>0</v>
      </c>
      <c r="AG61" s="149">
        <f xml:space="preserve"> $I$45 * (AD62 - AD60) / (2 * (PI()/180))</f>
        <v>-2.6978419498391307E-11</v>
      </c>
      <c r="AH61" s="149">
        <f xml:space="preserve"> $I$45 * (AE62 - AE60) / (2 * (PI()/180))</f>
        <v>0</v>
      </c>
      <c r="AJ61" s="149">
        <f>(AG62 - AG60) / RADIANS(U62 - U60) * (2*PI()*$P$33/60)</f>
        <v>124556484.37499961</v>
      </c>
      <c r="AK61" s="149">
        <f>(AH62 - AH60) / RADIANS(2) * (2*PI()*$P$33/60)</f>
        <v>0</v>
      </c>
    </row>
    <row r="62" spans="1:37" x14ac:dyDescent="0.35">
      <c r="A62" s="144">
        <v>56</v>
      </c>
      <c r="B62" s="144">
        <v>0.1</v>
      </c>
      <c r="D62" s="144">
        <v>56</v>
      </c>
      <c r="E62" s="144">
        <v>0</v>
      </c>
      <c r="G62" s="113"/>
      <c r="H62" s="113"/>
      <c r="I62" s="113"/>
      <c r="J62" s="113"/>
      <c r="K62" s="113"/>
      <c r="L62" s="113"/>
      <c r="N62" s="113"/>
      <c r="O62" s="113"/>
      <c r="P62" s="113"/>
      <c r="Q62" s="113"/>
      <c r="R62" s="113"/>
      <c r="S62" s="113"/>
      <c r="U62" s="86">
        <v>56</v>
      </c>
      <c r="V62" s="149">
        <v>1.06</v>
      </c>
      <c r="W62" s="149">
        <v>0</v>
      </c>
      <c r="X62" s="149">
        <f>(0.0831/2)*(1-COS(RADIANS(U62)))
 + 0.14625
 - SQRT(0.14625^2 - ((0.14625/2*SIN(RADIANS(U62)))^2))</f>
        <v>3.1472074437055242E-2</v>
      </c>
      <c r="Y62" s="149">
        <f t="shared" si="1"/>
        <v>31.472074437055241</v>
      </c>
      <c r="Z62" s="149">
        <f>(Y62-Y61)/1</f>
        <v>0.92453891727023318</v>
      </c>
      <c r="AA62" s="149">
        <f t="shared" si="2"/>
        <v>37.443826149444448</v>
      </c>
      <c r="AB62" s="149">
        <f>((Z62-Z61)/1)*(((6750*6)^2) /1000)</f>
        <v>6386.4758498777546</v>
      </c>
      <c r="AD62" s="149">
        <f t="shared" si="5"/>
        <v>3.239999999999998</v>
      </c>
      <c r="AE62" s="149">
        <f t="shared" si="4"/>
        <v>0</v>
      </c>
      <c r="AG62" s="149">
        <f xml:space="preserve"> $I$45 * (AD63 - AD61) / (2 * (PI()/180))</f>
        <v>6150.9374999999809</v>
      </c>
      <c r="AH62" s="149">
        <f xml:space="preserve"> $I$45 * (AE63 - AE61) / (2 * (PI()/180))</f>
        <v>0</v>
      </c>
      <c r="AJ62" s="149">
        <f>(AG63 - AG61) / RADIANS(U63 - U61) * (2*PI()*$P$33/60)</f>
        <v>124556484.37500161</v>
      </c>
      <c r="AK62" s="149">
        <f>(AH63 - AH61) / RADIANS(2) * (2*PI()*$P$33/60)</f>
        <v>0</v>
      </c>
    </row>
    <row r="63" spans="1:37" x14ac:dyDescent="0.35">
      <c r="A63" s="144">
        <v>57</v>
      </c>
      <c r="B63" s="144">
        <v>0.1</v>
      </c>
      <c r="D63" s="144">
        <v>57</v>
      </c>
      <c r="E63" s="144">
        <v>0</v>
      </c>
      <c r="G63" s="113"/>
      <c r="H63" s="113"/>
      <c r="I63" s="113"/>
      <c r="J63" s="113"/>
      <c r="K63" s="113"/>
      <c r="L63" s="113"/>
      <c r="N63" s="113"/>
      <c r="O63" s="113"/>
      <c r="P63" s="113"/>
      <c r="Q63" s="113"/>
      <c r="R63" s="113"/>
      <c r="S63" s="113"/>
      <c r="U63" s="149">
        <v>57</v>
      </c>
      <c r="V63" s="149">
        <v>1.1499999999999999</v>
      </c>
      <c r="W63" s="149">
        <v>0</v>
      </c>
      <c r="X63" s="149">
        <f>(0.0831/2)*(1-COS(RADIANS(U63)))
 + 0.14625
 - SQRT(0.14625^2 - ((0.14625/2*SIN(RADIANS(U63)))^2))</f>
        <v>3.2399900304188378E-2</v>
      </c>
      <c r="Y63" s="149">
        <f t="shared" si="1"/>
        <v>32.399900304188378</v>
      </c>
      <c r="Z63" s="149">
        <f>(Y63-Y62)/1</f>
        <v>0.92782586713313719</v>
      </c>
      <c r="AA63" s="149">
        <f t="shared" si="2"/>
        <v>37.576947618892056</v>
      </c>
      <c r="AB63" s="149">
        <f>((Z63-Z62)/1)*(((6750*6)^2) /1000)</f>
        <v>5391.4195126283012</v>
      </c>
      <c r="AD63" s="149">
        <f t="shared" si="5"/>
        <v>3.6449999999999987</v>
      </c>
      <c r="AE63" s="149">
        <f t="shared" si="4"/>
        <v>0</v>
      </c>
      <c r="AG63" s="149">
        <f xml:space="preserve"> $I$45 * (AD64 - AD62) / (2 * (PI()/180))</f>
        <v>6150.9375000000528</v>
      </c>
      <c r="AH63" s="149">
        <f xml:space="preserve"> $I$45 * (AE64 - AE62) / (2 * (PI()/180))</f>
        <v>0</v>
      </c>
      <c r="AJ63" s="149">
        <f>(AG64 - AG62) / RADIANS(U64 - U62) * (2*PI()*$P$33/60)</f>
        <v>5.525180313270539E-7</v>
      </c>
      <c r="AK63" s="149">
        <f>(AH64 - AH62) / RADIANS(2) * (2*PI()*$P$33/60)</f>
        <v>0</v>
      </c>
    </row>
    <row r="64" spans="1:37" x14ac:dyDescent="0.35">
      <c r="A64" s="144">
        <v>58</v>
      </c>
      <c r="B64" s="144">
        <v>0.1</v>
      </c>
      <c r="D64" s="144">
        <v>58</v>
      </c>
      <c r="E64" s="144">
        <v>0</v>
      </c>
      <c r="G64" s="113"/>
      <c r="H64" s="113"/>
      <c r="I64" s="113"/>
      <c r="J64" s="113"/>
      <c r="K64" s="113"/>
      <c r="L64" s="113"/>
      <c r="N64" s="113"/>
      <c r="O64" s="113"/>
      <c r="P64" s="113"/>
      <c r="Q64" s="113"/>
      <c r="R64" s="113"/>
      <c r="S64" s="113"/>
      <c r="U64" s="86">
        <v>58</v>
      </c>
      <c r="V64" s="149">
        <v>1.24</v>
      </c>
      <c r="W64" s="149">
        <v>0</v>
      </c>
      <c r="X64" s="149">
        <f>(0.0831/2)*(1-COS(RADIANS(U64)))
 + 0.14625
 - SQRT(0.14625^2 - ((0.14625/2*SIN(RADIANS(U64)))^2))</f>
        <v>3.3330406087556691E-2</v>
      </c>
      <c r="Y64" s="149">
        <f t="shared" si="1"/>
        <v>33.330406087556689</v>
      </c>
      <c r="Z64" s="149">
        <f>(Y64-Y63)/1</f>
        <v>0.9305057833683108</v>
      </c>
      <c r="AA64" s="149">
        <f t="shared" si="2"/>
        <v>37.685484226416591</v>
      </c>
      <c r="AB64" s="149">
        <f>((Z64-Z63)/1)*(((6750*6)^2) /1000)</f>
        <v>4395.732604743509</v>
      </c>
      <c r="AD64" s="149">
        <f t="shared" si="5"/>
        <v>3.8475000000000033</v>
      </c>
      <c r="AE64" s="149">
        <f t="shared" si="4"/>
        <v>0</v>
      </c>
      <c r="AG64" s="149">
        <f xml:space="preserve"> $I$45 * (AD65 - AD63) / (2 * (PI()/180))</f>
        <v>6150.9375000000082</v>
      </c>
      <c r="AH64" s="149">
        <f xml:space="preserve"> $I$45 * (AE65 - AE63) / (2 * (PI()/180))</f>
        <v>0</v>
      </c>
      <c r="AJ64" s="149">
        <f>(AG65 - AG63) / RADIANS(U65 - U63) * (2*PI()*$P$33/60)</f>
        <v>-1.8969785742228849E-6</v>
      </c>
      <c r="AK64" s="149">
        <f>(AH65 - AH63) / RADIANS(2) * (2*PI()*$P$33/60)</f>
        <v>0</v>
      </c>
    </row>
    <row r="65" spans="1:37" x14ac:dyDescent="0.35">
      <c r="A65" s="144">
        <v>59</v>
      </c>
      <c r="B65" s="144">
        <v>0.1</v>
      </c>
      <c r="D65" s="144">
        <v>59</v>
      </c>
      <c r="E65" s="144">
        <v>0</v>
      </c>
      <c r="G65" s="113"/>
      <c r="H65" s="113"/>
      <c r="I65" s="113"/>
      <c r="J65" s="113"/>
      <c r="K65" s="113"/>
      <c r="L65" s="113"/>
      <c r="N65" s="113"/>
      <c r="O65" s="113"/>
      <c r="P65" s="113"/>
      <c r="Q65" s="113"/>
      <c r="R65" s="113"/>
      <c r="S65" s="113"/>
      <c r="U65" s="86">
        <v>59</v>
      </c>
      <c r="V65" s="149">
        <v>1.34</v>
      </c>
      <c r="W65" s="149">
        <v>0</v>
      </c>
      <c r="X65" s="149">
        <f>(0.0831/2)*(1-COS(RADIANS(U65)))
 + 0.14625
 - SQRT(0.14625^2 - ((0.14625/2*SIN(RADIANS(U65)))^2))</f>
        <v>3.4262985057397555E-2</v>
      </c>
      <c r="Y65" s="149">
        <f t="shared" si="1"/>
        <v>34.262985057397557</v>
      </c>
      <c r="Z65" s="149">
        <f>(Y65-Y64)/1</f>
        <v>0.93257896984086841</v>
      </c>
      <c r="AA65" s="149">
        <f t="shared" si="2"/>
        <v>37.769448278555174</v>
      </c>
      <c r="AB65" s="149">
        <f>((Z65-Z64)/1)*(((6750*6)^2) /1000)</f>
        <v>3400.5441116126176</v>
      </c>
      <c r="AD65" s="149">
        <f t="shared" si="5"/>
        <v>4.2524999999999995</v>
      </c>
      <c r="AE65" s="149">
        <f t="shared" si="4"/>
        <v>0</v>
      </c>
      <c r="AG65" s="149">
        <f xml:space="preserve"> $I$45 * (AD66 - AD64) / (2 * (PI()/180))</f>
        <v>6150.9374999999591</v>
      </c>
      <c r="AH65" s="149">
        <f xml:space="preserve"> $I$45 * (AE66 - AE64) / (2 * (PI()/180))</f>
        <v>0</v>
      </c>
      <c r="AJ65" s="149">
        <f>(AG66 - AG64) / RADIANS(U66 - U64) * (2*PI()*$P$33/60)</f>
        <v>-83037656.250000238</v>
      </c>
      <c r="AK65" s="149">
        <f>(AH66 - AH64) / RADIANS(2) * (2*PI()*$P$33/60)</f>
        <v>0</v>
      </c>
    </row>
    <row r="66" spans="1:37" x14ac:dyDescent="0.35">
      <c r="A66" s="144">
        <v>60</v>
      </c>
      <c r="B66" s="144">
        <v>0.1</v>
      </c>
      <c r="D66" s="144">
        <v>60</v>
      </c>
      <c r="E66" s="144">
        <v>0</v>
      </c>
      <c r="G66" s="113"/>
      <c r="H66" s="113"/>
      <c r="I66" s="113"/>
      <c r="J66" s="113"/>
      <c r="K66" s="113"/>
      <c r="L66" s="113"/>
      <c r="N66" s="113"/>
      <c r="O66" s="113"/>
      <c r="P66" s="113"/>
      <c r="Q66" s="113"/>
      <c r="R66" s="113"/>
      <c r="S66" s="113"/>
      <c r="U66" s="86">
        <v>60</v>
      </c>
      <c r="V66" s="149">
        <v>1.45</v>
      </c>
      <c r="W66" s="149">
        <v>0</v>
      </c>
      <c r="X66" s="149">
        <f>(0.0831/2)*(1-COS(RADIANS(U66)))
 + 0.14625
 - SQRT(0.14625^2 - ((0.14625/2*SIN(RADIANS(U66)))^2))</f>
        <v>3.519703149084788E-2</v>
      </c>
      <c r="Y66" s="149">
        <f t="shared" si="1"/>
        <v>35.197031490847877</v>
      </c>
      <c r="Z66" s="149">
        <f>(Y66-Y65)/1</f>
        <v>0.93404643345031957</v>
      </c>
      <c r="AA66" s="149">
        <f t="shared" si="2"/>
        <v>37.828880554737943</v>
      </c>
      <c r="AB66" s="149">
        <f>((Z66-Z65)/1)*(((6750*6)^2) /1000)</f>
        <v>2407.0071854022626</v>
      </c>
      <c r="AD66" s="149">
        <f t="shared" si="5"/>
        <v>4.4549999999999992</v>
      </c>
      <c r="AE66" s="149">
        <f t="shared" si="4"/>
        <v>0</v>
      </c>
      <c r="AG66" s="149">
        <f xml:space="preserve"> $I$45 * (AD67 - AD65) / (2 * (PI()/180))</f>
        <v>2050.3124999999964</v>
      </c>
      <c r="AH66" s="149">
        <f xml:space="preserve"> $I$45 * (AE67 - AE65) / (2 * (PI()/180))</f>
        <v>0</v>
      </c>
      <c r="AJ66" s="149">
        <f>(AG67 - AG65) / RADIANS(U67 - U65) * (2*PI()*$P$33/60)</f>
        <v>-41518828.124998949</v>
      </c>
      <c r="AK66" s="149">
        <f>(AH67 - AH65) / RADIANS(2) * (2*PI()*$P$33/60)</f>
        <v>0</v>
      </c>
    </row>
    <row r="67" spans="1:37" x14ac:dyDescent="0.35">
      <c r="A67" s="144">
        <v>61</v>
      </c>
      <c r="B67" s="144">
        <v>0.1</v>
      </c>
      <c r="D67" s="144">
        <v>61</v>
      </c>
      <c r="E67" s="144">
        <v>0</v>
      </c>
      <c r="G67" s="113"/>
      <c r="H67" s="113"/>
      <c r="I67" s="113"/>
      <c r="J67" s="113"/>
      <c r="K67" s="113"/>
      <c r="L67" s="113"/>
      <c r="N67" s="113"/>
      <c r="O67" s="113"/>
      <c r="P67" s="113"/>
      <c r="Q67" s="113"/>
      <c r="R67" s="113"/>
      <c r="S67" s="113"/>
      <c r="U67" s="149">
        <v>61</v>
      </c>
      <c r="V67" s="149">
        <v>1.56</v>
      </c>
      <c r="W67" s="149">
        <v>0</v>
      </c>
      <c r="X67" s="149">
        <f>(0.0831/2)*(1-COS(RADIANS(U67)))
 + 0.14625
 - SQRT(0.14625^2 - ((0.14625/2*SIN(RADIANS(U67)))^2))</f>
        <v>3.6131941388591299E-2</v>
      </c>
      <c r="Y67" s="149">
        <f t="shared" si="1"/>
        <v>36.131941388591301</v>
      </c>
      <c r="Z67" s="149">
        <f>(Y67-Y66)/1</f>
        <v>0.93490989774342381</v>
      </c>
      <c r="AA67" s="149">
        <f t="shared" si="2"/>
        <v>37.863850858608664</v>
      </c>
      <c r="AB67" s="149">
        <f>((Z67-Z66)/1)*(((6750*6)^2) /1000)</f>
        <v>1416.2973067642356</v>
      </c>
      <c r="AD67" s="149">
        <f t="shared" si="5"/>
        <v>4.4549999999999992</v>
      </c>
      <c r="AE67" s="149">
        <f t="shared" si="4"/>
        <v>0</v>
      </c>
      <c r="AG67" s="149">
        <f xml:space="preserve"> $I$45 * (AD68 - AD66) / (2 * (PI()/180))</f>
        <v>4100.6250000000109</v>
      </c>
      <c r="AH67" s="149">
        <f xml:space="preserve"> $I$45 * (AE68 - AE66) / (2 * (PI()/180))</f>
        <v>0</v>
      </c>
      <c r="AJ67" s="149">
        <f>(AG68 - AG66) / RADIANS(U68 - U66) * (2*PI()*$P$33/60)</f>
        <v>41518828.125000291</v>
      </c>
      <c r="AK67" s="149">
        <f>(AH68 - AH66) / RADIANS(2) * (2*PI()*$P$33/60)</f>
        <v>0</v>
      </c>
    </row>
    <row r="68" spans="1:37" x14ac:dyDescent="0.35">
      <c r="A68" s="144">
        <v>62</v>
      </c>
      <c r="B68" s="144">
        <v>0.1</v>
      </c>
      <c r="D68" s="144">
        <v>62</v>
      </c>
      <c r="E68" s="144">
        <v>0</v>
      </c>
      <c r="G68" s="113"/>
      <c r="H68" s="113"/>
      <c r="I68" s="113"/>
      <c r="J68" s="113"/>
      <c r="K68" s="113"/>
      <c r="L68" s="113"/>
      <c r="N68" s="113"/>
      <c r="O68" s="113"/>
      <c r="P68" s="113"/>
      <c r="Q68" s="113"/>
      <c r="R68" s="113"/>
      <c r="S68" s="113"/>
      <c r="U68" s="86">
        <v>62</v>
      </c>
      <c r="V68" s="149">
        <v>1.67</v>
      </c>
      <c r="W68" s="149">
        <v>0</v>
      </c>
      <c r="X68" s="149">
        <f>(0.0831/2)*(1-COS(RADIANS(U68)))
 + 0.14625
 - SQRT(0.14625^2 - ((0.14625/2*SIN(RADIANS(U68)))^2))</f>
        <v>3.7067113203857804E-2</v>
      </c>
      <c r="Y68" s="149">
        <f t="shared" si="1"/>
        <v>37.067113203857801</v>
      </c>
      <c r="Z68" s="149">
        <f>(Y68-Y67)/1</f>
        <v>0.93517181526650006</v>
      </c>
      <c r="AA68" s="149">
        <f t="shared" si="2"/>
        <v>37.874458518293252</v>
      </c>
      <c r="AB68" s="149">
        <f>((Z68-Z67)/1)*(((6750*6)^2) /1000)</f>
        <v>429.61021722581802</v>
      </c>
      <c r="AD68" s="149">
        <f t="shared" si="5"/>
        <v>4.8600000000000003</v>
      </c>
      <c r="AE68" s="149">
        <f t="shared" si="4"/>
        <v>0</v>
      </c>
      <c r="AG68" s="149">
        <f xml:space="preserve"> $I$45 * (AD69 - AD67) / (2 * (PI()/180))</f>
        <v>4100.6250000000109</v>
      </c>
      <c r="AH68" s="149">
        <f xml:space="preserve"> $I$45 * (AE69 - AE67) / (2 * (PI()/180))</f>
        <v>0</v>
      </c>
      <c r="AJ68" s="149">
        <f>(AG69 - AG67) / RADIANS(U69 - U67) * (2*PI()*$P$33/60)</f>
        <v>-3.6834535421803594E-7</v>
      </c>
      <c r="AK68" s="149">
        <f>(AH69 - AH67) / RADIANS(2) * (2*PI()*$P$33/60)</f>
        <v>0</v>
      </c>
    </row>
    <row r="69" spans="1:37" x14ac:dyDescent="0.35">
      <c r="A69" s="144">
        <v>63</v>
      </c>
      <c r="B69" s="144">
        <v>0.1</v>
      </c>
      <c r="D69" s="144">
        <v>63</v>
      </c>
      <c r="E69" s="144">
        <v>0</v>
      </c>
      <c r="G69" s="113"/>
      <c r="H69" s="113"/>
      <c r="I69" s="113"/>
      <c r="J69" s="113"/>
      <c r="K69" s="113"/>
      <c r="L69" s="113"/>
      <c r="N69" s="113"/>
      <c r="O69" s="113"/>
      <c r="P69" s="113"/>
      <c r="Q69" s="113"/>
      <c r="R69" s="113"/>
      <c r="S69" s="113"/>
      <c r="U69" s="86">
        <v>63</v>
      </c>
      <c r="V69" s="149">
        <v>1.8</v>
      </c>
      <c r="W69" s="149">
        <v>0</v>
      </c>
      <c r="X69" s="149">
        <f>(0.0831/2)*(1-COS(RADIANS(U69)))
 + 0.14625
 - SQRT(0.14625^2 - ((0.14625/2*SIN(RADIANS(U69)))^2))</f>
        <v>3.8001948582376155E-2</v>
      </c>
      <c r="Y69" s="149">
        <f t="shared" si="1"/>
        <v>38.001948582376158</v>
      </c>
      <c r="Z69" s="149">
        <f>(Y69-Y68)/1</f>
        <v>0.93483537851835763</v>
      </c>
      <c r="AA69" s="149">
        <f t="shared" si="2"/>
        <v>37.860832829993484</v>
      </c>
      <c r="AB69" s="149">
        <f>((Z69-Z68)/1)*(((6750*6)^2) /1000)</f>
        <v>-551.84037614062481</v>
      </c>
      <c r="AD69" s="149">
        <f t="shared" si="5"/>
        <v>4.8600000000000003</v>
      </c>
      <c r="AE69" s="149">
        <f t="shared" si="4"/>
        <v>0</v>
      </c>
      <c r="AG69" s="149">
        <f xml:space="preserve"> $I$45 * (AD70 - AD68) / (2 * (PI()/180))</f>
        <v>4100.6249999999927</v>
      </c>
      <c r="AH69" s="149">
        <f xml:space="preserve"> $I$45 * (AE70 - AE68) / (2 * (PI()/180))</f>
        <v>0</v>
      </c>
      <c r="AJ69" s="149">
        <f>(AG70 - AG68) / RADIANS(U70 - U68) * (2*PI()*$P$33/60)</f>
        <v>124556484.37500073</v>
      </c>
      <c r="AK69" s="149">
        <f>(AH70 - AH68) / RADIANS(2) * (2*PI()*$P$33/60)</f>
        <v>0</v>
      </c>
    </row>
    <row r="70" spans="1:37" x14ac:dyDescent="0.35">
      <c r="A70" s="144">
        <v>64</v>
      </c>
      <c r="B70" s="144">
        <v>0.1</v>
      </c>
      <c r="D70" s="144">
        <v>64</v>
      </c>
      <c r="E70" s="144">
        <v>0</v>
      </c>
      <c r="G70" s="113"/>
      <c r="H70" s="113"/>
      <c r="I70" s="113"/>
      <c r="J70" s="113"/>
      <c r="K70" s="113"/>
      <c r="L70" s="113"/>
      <c r="N70" s="113"/>
      <c r="O70" s="113"/>
      <c r="P70" s="113"/>
      <c r="Q70" s="113"/>
      <c r="R70" s="113"/>
      <c r="S70" s="113"/>
      <c r="U70" s="86">
        <v>64</v>
      </c>
      <c r="V70" s="149">
        <v>1.91</v>
      </c>
      <c r="W70" s="149">
        <v>0</v>
      </c>
      <c r="X70" s="149">
        <f>(0.0831/2)*(1-COS(RADIANS(U70)))
 + 0.14625
 - SQRT(0.14625^2 - ((0.14625/2*SIN(RADIANS(U70)))^2))</f>
        <v>3.8935853111737445E-2</v>
      </c>
      <c r="Y70" s="149">
        <f t="shared" si="1"/>
        <v>38.935853111737444</v>
      </c>
      <c r="Z70" s="149">
        <f>(Y70-Y69)/1</f>
        <v>0.93390452936128554</v>
      </c>
      <c r="AA70" s="149">
        <f t="shared" si="2"/>
        <v>37.823133439132064</v>
      </c>
      <c r="AB70" s="149">
        <f>((Z70-Z69)/1)*(((6750*6)^2) /1000)</f>
        <v>-1526.8253298874938</v>
      </c>
      <c r="AD70" s="149">
        <f t="shared" si="5"/>
        <v>5.2649999999999997</v>
      </c>
      <c r="AE70" s="149">
        <f t="shared" si="4"/>
        <v>0</v>
      </c>
      <c r="AG70" s="149">
        <f xml:space="preserve"> $I$45 * (AD71 - AD69) / (2 * (PI()/180))</f>
        <v>10251.562500000047</v>
      </c>
      <c r="AH70" s="149">
        <f xml:space="preserve"> $I$45 * (AE71 - AE69) / (2 * (PI()/180))</f>
        <v>0</v>
      </c>
      <c r="AJ70" s="149">
        <f>(AG71 - AG69) / RADIANS(U71 - U69) * (2*PI()*$P$33/60)</f>
        <v>-83037656.250000745</v>
      </c>
      <c r="AK70" s="149">
        <f>(AH71 - AH69) / RADIANS(2) * (2*PI()*$P$33/60)</f>
        <v>0</v>
      </c>
    </row>
    <row r="71" spans="1:37" x14ac:dyDescent="0.35">
      <c r="A71" s="144">
        <v>65</v>
      </c>
      <c r="B71" s="144">
        <v>0.1</v>
      </c>
      <c r="D71" s="144">
        <v>65</v>
      </c>
      <c r="E71" s="144">
        <v>0</v>
      </c>
      <c r="G71" s="113"/>
      <c r="H71" s="113"/>
      <c r="I71" s="113"/>
      <c r="J71" s="113"/>
      <c r="K71" s="113"/>
      <c r="L71" s="113"/>
      <c r="N71" s="113"/>
      <c r="O71" s="113"/>
      <c r="P71" s="113"/>
      <c r="Q71" s="113"/>
      <c r="R71" s="113"/>
      <c r="S71" s="113"/>
      <c r="U71" s="149">
        <v>65</v>
      </c>
      <c r="V71" s="149">
        <v>2.06</v>
      </c>
      <c r="W71" s="149">
        <v>0</v>
      </c>
      <c r="X71" s="149">
        <f>(0.0831/2)*(1-COS(RADIANS(U71)))
 + 0.14625
 - SQRT(0.14625^2 - ((0.14625/2*SIN(RADIANS(U71)))^2))</f>
        <v>3.9868237078488578E-2</v>
      </c>
      <c r="Y71" s="149">
        <f t="shared" si="1"/>
        <v>39.868237078488576</v>
      </c>
      <c r="Z71" s="149">
        <f>(Y71-Y70)/1</f>
        <v>0.93238396675113222</v>
      </c>
      <c r="AA71" s="149">
        <f t="shared" si="2"/>
        <v>37.761550653420855</v>
      </c>
      <c r="AB71" s="149">
        <f>((Z71-Z70)/1)*(((6750*6)^2) /1000)</f>
        <v>-2494.1028213039826</v>
      </c>
      <c r="AD71" s="149">
        <f t="shared" si="5"/>
        <v>5.8725000000000049</v>
      </c>
      <c r="AE71" s="149">
        <f t="shared" si="4"/>
        <v>0</v>
      </c>
      <c r="AG71" s="149">
        <f xml:space="preserve"> $I$45 * (AD72 - AD70) / (2 * (PI()/180))</f>
        <v>-4.4964032497318833E-11</v>
      </c>
      <c r="AH71" s="149">
        <f xml:space="preserve"> $I$45 * (AE72 - AE70) / (2 * (PI()/180))</f>
        <v>0</v>
      </c>
      <c r="AJ71" s="149">
        <f>(AG72 - AG70) / RADIANS(U72 - U70) * (2*PI()*$P$33/60)</f>
        <v>-166075312.50000283</v>
      </c>
      <c r="AK71" s="149">
        <f>(AH72 - AH70) / RADIANS(2) * (2*PI()*$P$33/60)</f>
        <v>0</v>
      </c>
    </row>
    <row r="72" spans="1:37" x14ac:dyDescent="0.35">
      <c r="A72" s="144">
        <v>66</v>
      </c>
      <c r="B72" s="144">
        <v>0.1</v>
      </c>
      <c r="D72" s="144">
        <v>66</v>
      </c>
      <c r="E72" s="144">
        <v>0</v>
      </c>
      <c r="G72" s="113"/>
      <c r="H72" s="113"/>
      <c r="I72" s="113"/>
      <c r="J72" s="113"/>
      <c r="K72" s="113"/>
      <c r="L72" s="113"/>
      <c r="N72" s="113"/>
      <c r="O72" s="113"/>
      <c r="P72" s="113"/>
      <c r="Q72" s="113"/>
      <c r="R72" s="113"/>
      <c r="S72" s="113"/>
      <c r="U72" s="86">
        <v>66</v>
      </c>
      <c r="V72" s="149">
        <v>2.2000000000000002</v>
      </c>
      <c r="W72" s="149">
        <v>0</v>
      </c>
      <c r="X72" s="149">
        <f>(0.0831/2)*(1-COS(RADIANS(U72)))
 + 0.14625
 - SQRT(0.14625^2 - ((0.14625/2*SIN(RADIANS(U72)))^2))</f>
        <v>4.0798516231136811E-2</v>
      </c>
      <c r="Y72" s="149">
        <f t="shared" ref="Y72:Y135" si="6">X72*1000</f>
        <v>40.798516231136809</v>
      </c>
      <c r="Z72" s="149">
        <f>(Y72-Y71)/1</f>
        <v>0.93027915264823235</v>
      </c>
      <c r="AA72" s="149">
        <f t="shared" ref="AA72:AA135" si="7">Z72*(6750*6/1000)</f>
        <v>37.676305682253414</v>
      </c>
      <c r="AB72" s="149">
        <f>((Z72-Z71)/1)*(((6750*6)^2) /1000)</f>
        <v>-3452.4213322815049</v>
      </c>
      <c r="AD72" s="149">
        <f t="shared" si="5"/>
        <v>5.2649999999999952</v>
      </c>
      <c r="AE72" s="149">
        <f t="shared" si="4"/>
        <v>0</v>
      </c>
      <c r="AG72" s="149">
        <f xml:space="preserve"> $I$45 * (AD73 - AD71) / (2 * (PI()/180))</f>
        <v>2050.3124999999068</v>
      </c>
      <c r="AH72" s="149">
        <f xml:space="preserve"> $I$45 * (AE73 - AE71) / (2 * (PI()/180))</f>
        <v>0</v>
      </c>
      <c r="AJ72" s="149">
        <f>(AG73 - AG71) / RADIANS(U73 - U71) * (2*PI()*$P$33/60)</f>
        <v>373669453.12500232</v>
      </c>
      <c r="AK72" s="149">
        <f>(AH73 - AH71) / RADIANS(2) * (2*PI()*$P$33/60)</f>
        <v>0</v>
      </c>
    </row>
    <row r="73" spans="1:37" x14ac:dyDescent="0.35">
      <c r="A73" s="144">
        <v>67</v>
      </c>
      <c r="B73" s="144">
        <v>0.1</v>
      </c>
      <c r="D73" s="144">
        <v>67</v>
      </c>
      <c r="E73" s="144">
        <v>0</v>
      </c>
      <c r="G73" s="113"/>
      <c r="H73" s="113"/>
      <c r="I73" s="113"/>
      <c r="J73" s="113"/>
      <c r="K73" s="113"/>
      <c r="L73" s="113"/>
      <c r="N73" s="113"/>
      <c r="O73" s="113"/>
      <c r="P73" s="113"/>
      <c r="Q73" s="113"/>
      <c r="R73" s="113"/>
      <c r="S73" s="113"/>
      <c r="U73" s="86">
        <v>67</v>
      </c>
      <c r="V73" s="149">
        <v>2.3199999999999998</v>
      </c>
      <c r="W73" s="149">
        <v>0</v>
      </c>
      <c r="X73" s="149">
        <f>(0.0831/2)*(1-COS(RADIANS(U73)))
 + 0.14625
 - SQRT(0.14625^2 - ((0.14625/2*SIN(RADIANS(U73)))^2))</f>
        <v>4.1726112547110589E-2</v>
      </c>
      <c r="Y73" s="149">
        <f t="shared" si="6"/>
        <v>41.726112547110588</v>
      </c>
      <c r="Z73" s="149">
        <f>(Y73-Y72)/1</f>
        <v>0.92759631597377989</v>
      </c>
      <c r="AA73" s="149">
        <f t="shared" si="7"/>
        <v>37.567650796938082</v>
      </c>
      <c r="AB73" s="149">
        <f>((Z73-Z72)/1)*(((6750*6)^2) /1000)</f>
        <v>-4400.5228552706476</v>
      </c>
      <c r="AD73" s="149">
        <f t="shared" si="5"/>
        <v>6.0749999999999957</v>
      </c>
      <c r="AE73" s="149">
        <f t="shared" si="4"/>
        <v>0</v>
      </c>
      <c r="AG73" s="149">
        <f xml:space="preserve"> $I$45 * (AD74 - AD72) / (2 * (PI()/180))</f>
        <v>18452.812500000069</v>
      </c>
      <c r="AH73" s="149">
        <f xml:space="preserve"> $I$45 * (AE74 - AE72) / (2 * (PI()/180))</f>
        <v>0</v>
      </c>
      <c r="AJ73" s="149">
        <f>(AG74 - AG72) / RADIANS(U74 - U72) * (2*PI()*$P$33/60)</f>
        <v>2.7349642550689164E-6</v>
      </c>
      <c r="AK73" s="149">
        <f>(AH74 - AH72) / RADIANS(2) * (2*PI()*$P$33/60)</f>
        <v>0</v>
      </c>
    </row>
    <row r="74" spans="1:37" x14ac:dyDescent="0.35">
      <c r="A74" s="144">
        <v>68</v>
      </c>
      <c r="B74" s="144">
        <v>0.1</v>
      </c>
      <c r="D74" s="144">
        <v>68</v>
      </c>
      <c r="E74" s="144">
        <v>0</v>
      </c>
      <c r="G74" s="113"/>
      <c r="H74" s="113"/>
      <c r="I74" s="113"/>
      <c r="J74" s="113"/>
      <c r="K74" s="113"/>
      <c r="L74" s="113"/>
      <c r="N74" s="113"/>
      <c r="O74" s="113"/>
      <c r="P74" s="113"/>
      <c r="Q74" s="113"/>
      <c r="R74" s="113"/>
      <c r="S74" s="113"/>
      <c r="U74" s="86">
        <v>68</v>
      </c>
      <c r="V74" s="149">
        <v>2.5</v>
      </c>
      <c r="W74" s="149">
        <v>0</v>
      </c>
      <c r="X74" s="149">
        <f>(0.0831/2)*(1-COS(RADIANS(U74)))
 + 0.14625
 - SQRT(0.14625^2 - ((0.14625/2*SIN(RADIANS(U74)))^2))</f>
        <v>4.2650455001594367E-2</v>
      </c>
      <c r="Y74" s="149">
        <f t="shared" si="6"/>
        <v>42.650455001594366</v>
      </c>
      <c r="Z74" s="149">
        <f>(Y74-Y73)/1</f>
        <v>0.92434245448377794</v>
      </c>
      <c r="AA74" s="149">
        <f t="shared" si="7"/>
        <v>37.435869406593007</v>
      </c>
      <c r="AB74" s="149">
        <f>((Z74-Z73)/1)*(((6750*6)^2) /1000)</f>
        <v>-5337.1463089757026</v>
      </c>
      <c r="AD74" s="149">
        <f t="shared" si="5"/>
        <v>7.0875000000000021</v>
      </c>
      <c r="AE74" s="149">
        <f t="shared" ref="AE74:AE137" si="8">((W73 - W75) / RADIANS(U73 - U75)) * (2*PI()*$P$33/60) / 1000</f>
        <v>0</v>
      </c>
      <c r="AG74" s="149">
        <f xml:space="preserve"> $I$45 * (AD75 - AD73) / (2 * (PI()/180))</f>
        <v>2050.3125000000418</v>
      </c>
      <c r="AH74" s="149">
        <f xml:space="preserve"> $I$45 * (AE75 - AE73) / (2 * (PI()/180))</f>
        <v>0</v>
      </c>
      <c r="AJ74" s="149">
        <f>(AG75 - AG73) / RADIANS(U75 - U73) * (2*PI()*$P$33/60)</f>
        <v>-456707109.37500161</v>
      </c>
      <c r="AK74" s="149">
        <f>(AH75 - AH73) / RADIANS(2) * (2*PI()*$P$33/60)</f>
        <v>0</v>
      </c>
    </row>
    <row r="75" spans="1:37" x14ac:dyDescent="0.35">
      <c r="A75" s="144">
        <v>69</v>
      </c>
      <c r="B75" s="144">
        <v>0.1</v>
      </c>
      <c r="D75" s="144">
        <v>69</v>
      </c>
      <c r="E75" s="144">
        <v>0</v>
      </c>
      <c r="G75" s="113"/>
      <c r="H75" s="113"/>
      <c r="I75" s="113"/>
      <c r="J75" s="113"/>
      <c r="K75" s="113"/>
      <c r="L75" s="113"/>
      <c r="N75" s="113"/>
      <c r="O75" s="113"/>
      <c r="P75" s="113"/>
      <c r="Q75" s="113"/>
      <c r="R75" s="113"/>
      <c r="S75" s="113"/>
      <c r="U75" s="149">
        <v>69</v>
      </c>
      <c r="V75" s="149">
        <v>2.67</v>
      </c>
      <c r="W75" s="149">
        <v>0</v>
      </c>
      <c r="X75" s="149">
        <f>(0.0831/2)*(1-COS(RADIANS(U75)))
 + 0.14625
 - SQRT(0.14625^2 - ((0.14625/2*SIN(RADIANS(U75)))^2))</f>
        <v>4.3570980336031184E-2</v>
      </c>
      <c r="Y75" s="149">
        <f t="shared" si="6"/>
        <v>43.570980336031184</v>
      </c>
      <c r="Z75" s="149">
        <f>(Y75-Y74)/1</f>
        <v>0.92052533443681739</v>
      </c>
      <c r="AA75" s="149">
        <f t="shared" si="7"/>
        <v>37.281276044691104</v>
      </c>
      <c r="AB75" s="149">
        <f>((Z75-Z74)/1)*(((6750*6)^2) /1000)</f>
        <v>-6261.0311570270478</v>
      </c>
      <c r="AD75" s="149">
        <f t="shared" si="5"/>
        <v>6.2774999999999999</v>
      </c>
      <c r="AE75" s="149">
        <f t="shared" si="8"/>
        <v>0</v>
      </c>
      <c r="AG75" s="149">
        <f xml:space="preserve"> $I$45 * (AD76 - AD74) / (2 * (PI()/180))</f>
        <v>-4100.6250000000109</v>
      </c>
      <c r="AH75" s="149">
        <f xml:space="preserve"> $I$45 * (AE76 - AE74) / (2 * (PI()/180))</f>
        <v>0</v>
      </c>
      <c r="AJ75" s="149">
        <f>(AG76 - AG74) / RADIANS(U76 - U74) * (2*PI()*$P$33/60)</f>
        <v>249112968.7499989</v>
      </c>
      <c r="AK75" s="149">
        <f>(AH76 - AH74) / RADIANS(2) * (2*PI()*$P$33/60)</f>
        <v>0</v>
      </c>
    </row>
    <row r="76" spans="1:37" x14ac:dyDescent="0.35">
      <c r="A76" s="144">
        <v>70</v>
      </c>
      <c r="B76" s="144">
        <v>0.1</v>
      </c>
      <c r="D76" s="144">
        <v>70</v>
      </c>
      <c r="E76" s="144">
        <v>0.01</v>
      </c>
      <c r="G76" s="113"/>
      <c r="H76" s="113"/>
      <c r="I76" s="113"/>
      <c r="J76" s="113"/>
      <c r="K76" s="113"/>
      <c r="L76" s="113"/>
      <c r="N76" s="113"/>
      <c r="O76" s="113"/>
      <c r="P76" s="113"/>
      <c r="Q76" s="113"/>
      <c r="R76" s="113"/>
      <c r="S76" s="113"/>
      <c r="U76" s="86">
        <v>70</v>
      </c>
      <c r="V76" s="149">
        <v>2.81</v>
      </c>
      <c r="W76" s="149">
        <v>0</v>
      </c>
      <c r="X76" s="149">
        <f>(0.0831/2)*(1-COS(RADIANS(U76)))
 + 0.14625
 - SQRT(0.14625^2 - ((0.14625/2*SIN(RADIANS(U76)))^2))</f>
        <v>4.4487133823974484E-2</v>
      </c>
      <c r="Y76" s="149">
        <f t="shared" si="6"/>
        <v>44.487133823974482</v>
      </c>
      <c r="Z76" s="149">
        <f>(Y76-Y75)/1</f>
        <v>0.91615348794329776</v>
      </c>
      <c r="AA76" s="149">
        <f t="shared" si="7"/>
        <v>37.104216261703556</v>
      </c>
      <c r="AB76" s="149">
        <f>((Z76-Z75)/1)*(((6750*6)^2) /1000)</f>
        <v>-7170.9212109955679</v>
      </c>
      <c r="AD76" s="149">
        <f t="shared" si="5"/>
        <v>6.682500000000001</v>
      </c>
      <c r="AE76" s="149">
        <f t="shared" si="8"/>
        <v>0</v>
      </c>
      <c r="AG76" s="149">
        <f xml:space="preserve"> $I$45 * (AD77 - AD75) / (2 * (PI()/180))</f>
        <v>14352.187499999987</v>
      </c>
      <c r="AH76" s="149">
        <f xml:space="preserve"> $I$45 * (AE77 - AE75) / (2 * (PI()/180))</f>
        <v>0</v>
      </c>
      <c r="AJ76" s="149">
        <f>(AG77 - AG75) / RADIANS(U77 - U75) * (2*PI()*$P$33/60)</f>
        <v>290631796.8749997</v>
      </c>
      <c r="AK76" s="149">
        <f>(AH77 - AH75) / RADIANS(2) * (2*PI()*$P$33/60)</f>
        <v>0</v>
      </c>
    </row>
    <row r="77" spans="1:37" x14ac:dyDescent="0.35">
      <c r="A77" s="144">
        <v>71</v>
      </c>
      <c r="B77" s="144">
        <v>0.1</v>
      </c>
      <c r="D77" s="144">
        <v>71</v>
      </c>
      <c r="E77" s="144">
        <v>0.01</v>
      </c>
      <c r="G77" s="113"/>
      <c r="H77" s="113"/>
      <c r="I77" s="113"/>
      <c r="J77" s="113"/>
      <c r="K77" s="113"/>
      <c r="L77" s="113"/>
      <c r="N77" s="113"/>
      <c r="O77" s="113"/>
      <c r="P77" s="113"/>
      <c r="Q77" s="113"/>
      <c r="R77" s="113"/>
      <c r="S77" s="113"/>
      <c r="U77" s="86">
        <v>71</v>
      </c>
      <c r="V77" s="149">
        <v>3</v>
      </c>
      <c r="W77" s="149">
        <v>0</v>
      </c>
      <c r="X77" s="149">
        <f>(0.0831/2)*(1-COS(RADIANS(U77)))
 + 0.14625
 - SQRT(0.14625^2 - ((0.14625/2*SIN(RADIANS(U77)))^2))</f>
        <v>4.5398370031865143E-2</v>
      </c>
      <c r="Y77" s="149">
        <f t="shared" si="6"/>
        <v>45.398370031865142</v>
      </c>
      <c r="Z77" s="149">
        <f>(Y77-Y76)/1</f>
        <v>0.91123620789065995</v>
      </c>
      <c r="AA77" s="149">
        <f t="shared" si="7"/>
        <v>36.905066419571725</v>
      </c>
      <c r="AB77" s="149">
        <f>((Z77-Z76)/1)*(((6750*6)^2) /1000)</f>
        <v>-8065.5686063391631</v>
      </c>
      <c r="AD77" s="149">
        <f t="shared" si="5"/>
        <v>7.6949999999999985</v>
      </c>
      <c r="AE77" s="149">
        <f t="shared" si="8"/>
        <v>0</v>
      </c>
      <c r="AG77" s="149">
        <f xml:space="preserve"> $I$45 * (AD78 - AD76) / (2 * (PI()/180))</f>
        <v>10251.562499999975</v>
      </c>
      <c r="AH77" s="149">
        <f xml:space="preserve"> $I$45 * (AE78 - AE76) / (2 * (PI()/180))</f>
        <v>0</v>
      </c>
      <c r="AJ77" s="149">
        <f>(AG78 - AG76) / RADIANS(U78 - U76) * (2*PI()*$P$33/60)</f>
        <v>-332150624.99999911</v>
      </c>
      <c r="AK77" s="149">
        <f>(AH78 - AH76) / RADIANS(2) * (2*PI()*$P$33/60)</f>
        <v>0</v>
      </c>
    </row>
    <row r="78" spans="1:37" x14ac:dyDescent="0.35">
      <c r="A78" s="144">
        <v>72</v>
      </c>
      <c r="B78" s="144">
        <v>0.1</v>
      </c>
      <c r="D78" s="144">
        <v>72</v>
      </c>
      <c r="E78" s="144">
        <v>0.01</v>
      </c>
      <c r="G78" s="113"/>
      <c r="H78" s="113"/>
      <c r="I78" s="113"/>
      <c r="J78" s="113"/>
      <c r="K78" s="113"/>
      <c r="L78" s="113"/>
      <c r="N78" s="113"/>
      <c r="O78" s="113"/>
      <c r="P78" s="113"/>
      <c r="Q78" s="113"/>
      <c r="R78" s="113"/>
      <c r="S78" s="113"/>
      <c r="U78" s="86">
        <v>72</v>
      </c>
      <c r="V78" s="149">
        <v>3.19</v>
      </c>
      <c r="W78" s="149">
        <v>0</v>
      </c>
      <c r="X78" s="149">
        <f>(0.0831/2)*(1-COS(RADIANS(U78)))
 + 0.14625
 - SQRT(0.14625^2 - ((0.14625/2*SIN(RADIANS(U78)))^2))</f>
        <v>4.6304153572220508E-2</v>
      </c>
      <c r="Y78" s="149">
        <f t="shared" si="6"/>
        <v>46.304153572220507</v>
      </c>
      <c r="Z78" s="149">
        <f>(Y78-Y77)/1</f>
        <v>0.90578354035536535</v>
      </c>
      <c r="AA78" s="149">
        <f t="shared" si="7"/>
        <v>36.6842333843923</v>
      </c>
      <c r="AB78" s="149">
        <f>((Z78-Z77)/1)*(((6750*6)^2) /1000)</f>
        <v>-8943.7379247669815</v>
      </c>
      <c r="AD78" s="149">
        <f t="shared" ref="AD78:AD141" si="9">((V77 - V79) / RADIANS(U77 - U79)) * (2*PI()*$P$33/60) / 1000</f>
        <v>7.6949999999999985</v>
      </c>
      <c r="AE78" s="149">
        <f t="shared" si="8"/>
        <v>0</v>
      </c>
      <c r="AG78" s="149">
        <f xml:space="preserve"> $I$45 * (AD79 - AD77) / (2 * (PI()/180))</f>
        <v>-2050.3124999999695</v>
      </c>
      <c r="AH78" s="149">
        <f xml:space="preserve"> $I$45 * (AE79 - AE77) / (2 * (PI()/180))</f>
        <v>0</v>
      </c>
      <c r="AJ78" s="149">
        <f>(AG79 - AG77) / RADIANS(U79 - U77) * (2*PI()*$P$33/60)</f>
        <v>-166075312.49999863</v>
      </c>
      <c r="AK78" s="149">
        <f>(AH79 - AH77) / RADIANS(2) * (2*PI()*$P$33/60)</f>
        <v>0</v>
      </c>
    </row>
    <row r="79" spans="1:37" x14ac:dyDescent="0.35">
      <c r="A79" s="144">
        <v>73</v>
      </c>
      <c r="B79" s="144">
        <v>0.11</v>
      </c>
      <c r="D79" s="144">
        <v>73</v>
      </c>
      <c r="E79" s="144">
        <v>0.01</v>
      </c>
      <c r="G79" s="113"/>
      <c r="H79" s="113"/>
      <c r="I79" s="113"/>
      <c r="J79" s="113"/>
      <c r="K79" s="113"/>
      <c r="L79" s="113"/>
      <c r="N79" s="113"/>
      <c r="O79" s="113"/>
      <c r="P79" s="113"/>
      <c r="Q79" s="113"/>
      <c r="R79" s="113"/>
      <c r="S79" s="113"/>
      <c r="U79" s="149">
        <v>73</v>
      </c>
      <c r="V79" s="149">
        <v>3.38</v>
      </c>
      <c r="W79" s="149">
        <v>0</v>
      </c>
      <c r="X79" s="149">
        <f>(0.0831/2)*(1-COS(RADIANS(U79)))
 + 0.14625
 - SQRT(0.14625^2 - ((0.14625/2*SIN(RADIANS(U79)))^2))</f>
        <v>4.7203959846641996E-2</v>
      </c>
      <c r="Y79" s="149">
        <f t="shared" si="6"/>
        <v>47.203959846641993</v>
      </c>
      <c r="Z79" s="149">
        <f>(Y79-Y78)/1</f>
        <v>0.89980627442148631</v>
      </c>
      <c r="AA79" s="149">
        <f t="shared" si="7"/>
        <v>36.442154114070192</v>
      </c>
      <c r="AB79" s="149">
        <f>((Z79-Z78)/1)*(((6750*6)^2) /1000)</f>
        <v>-9804.2104480450944</v>
      </c>
      <c r="AD79" s="149">
        <f t="shared" si="9"/>
        <v>7.4925000000000015</v>
      </c>
      <c r="AE79" s="149">
        <f t="shared" si="8"/>
        <v>0</v>
      </c>
      <c r="AG79" s="149">
        <f xml:space="preserve"> $I$45 * (AD80 - AD78) / (2 * (PI()/180))</f>
        <v>2050.3125000000418</v>
      </c>
      <c r="AH79" s="149">
        <f xml:space="preserve"> $I$45 * (AE80 - AE78) / (2 * (PI()/180))</f>
        <v>0</v>
      </c>
      <c r="AJ79" s="149">
        <f>(AG80 - AG78) / RADIANS(U80 - U78) * (2*PI()*$P$33/60)</f>
        <v>415188281.24999672</v>
      </c>
      <c r="AK79" s="149">
        <f>(AH80 - AH78) / RADIANS(2) * (2*PI()*$P$33/60)</f>
        <v>0</v>
      </c>
    </row>
    <row r="80" spans="1:37" x14ac:dyDescent="0.35">
      <c r="A80" s="144">
        <v>74</v>
      </c>
      <c r="B80" s="144">
        <v>0.11</v>
      </c>
      <c r="D80" s="144">
        <v>74</v>
      </c>
      <c r="E80" s="144">
        <v>0.01</v>
      </c>
      <c r="G80" s="113"/>
      <c r="H80" s="113"/>
      <c r="I80" s="113"/>
      <c r="J80" s="113"/>
      <c r="K80" s="113"/>
      <c r="L80" s="113"/>
      <c r="N80" s="113"/>
      <c r="O80" s="113"/>
      <c r="P80" s="113"/>
      <c r="Q80" s="113"/>
      <c r="R80" s="113"/>
      <c r="S80" s="113"/>
      <c r="U80" s="86">
        <v>74</v>
      </c>
      <c r="V80" s="149">
        <v>3.56</v>
      </c>
      <c r="W80" s="149">
        <v>0</v>
      </c>
      <c r="X80" s="149">
        <f>(0.0831/2)*(1-COS(RADIANS(U80)))
 + 0.14625
 - SQRT(0.14625^2 - ((0.14625/2*SIN(RADIANS(U80)))^2))</f>
        <v>4.8097275775987075E-2</v>
      </c>
      <c r="Y80" s="149">
        <f t="shared" si="6"/>
        <v>48.097275775987072</v>
      </c>
      <c r="Z80" s="149">
        <f>(Y80-Y79)/1</f>
        <v>0.89331592934507853</v>
      </c>
      <c r="AA80" s="149">
        <f t="shared" si="7"/>
        <v>36.17929513847568</v>
      </c>
      <c r="AB80" s="149">
        <f>((Z80-Z79)/1)*(((6750*6)^2) /1000)</f>
        <v>-10645.788511577857</v>
      </c>
      <c r="AD80" s="149">
        <f t="shared" si="9"/>
        <v>7.8975000000000026</v>
      </c>
      <c r="AE80" s="149">
        <f t="shared" si="8"/>
        <v>0</v>
      </c>
      <c r="AG80" s="149">
        <f xml:space="preserve"> $I$45 * (AD81 - AD79) / (2 * (PI()/180))</f>
        <v>18452.812499999869</v>
      </c>
      <c r="AH80" s="149">
        <f xml:space="preserve"> $I$45 * (AE81 - AE79) / (2 * (PI()/180))</f>
        <v>0</v>
      </c>
      <c r="AJ80" s="149">
        <f>(AG81 - AG79) / RADIANS(U81 - U79) * (2*PI()*$P$33/60)</f>
        <v>166075312.49999827</v>
      </c>
      <c r="AK80" s="149">
        <f>(AH81 - AH79) / RADIANS(2) * (2*PI()*$P$33/60)</f>
        <v>41518828.125</v>
      </c>
    </row>
    <row r="81" spans="1:37" x14ac:dyDescent="0.35">
      <c r="A81" s="144">
        <v>75</v>
      </c>
      <c r="B81" s="144">
        <v>0.11</v>
      </c>
      <c r="D81" s="144">
        <v>75</v>
      </c>
      <c r="E81" s="144">
        <v>0.01</v>
      </c>
      <c r="G81" s="113"/>
      <c r="H81" s="113"/>
      <c r="I81" s="113"/>
      <c r="J81" s="113"/>
      <c r="K81" s="113"/>
      <c r="L81" s="113"/>
      <c r="N81" s="113"/>
      <c r="O81" s="113"/>
      <c r="P81" s="113"/>
      <c r="Q81" s="113"/>
      <c r="R81" s="113"/>
      <c r="S81" s="113"/>
      <c r="U81" s="86">
        <v>75</v>
      </c>
      <c r="V81" s="149">
        <v>3.77</v>
      </c>
      <c r="W81" s="149">
        <v>0</v>
      </c>
      <c r="X81" s="149">
        <f>(0.0831/2)*(1-COS(RADIANS(U81)))
 + 0.14625
 - SQRT(0.14625^2 - ((0.14625/2*SIN(RADIANS(U81)))^2))</f>
        <v>4.8983600515005027E-2</v>
      </c>
      <c r="Y81" s="149">
        <f t="shared" si="6"/>
        <v>48.98360051500503</v>
      </c>
      <c r="Z81" s="149">
        <f>(Y81-Y80)/1</f>
        <v>0.88632473901795805</v>
      </c>
      <c r="AA81" s="149">
        <f t="shared" si="7"/>
        <v>35.896151930227305</v>
      </c>
      <c r="AB81" s="149">
        <f>((Z81-Z80)/1)*(((6750*6)^2) /1000)</f>
        <v>-11467.299934059363</v>
      </c>
      <c r="AD81" s="149">
        <f t="shared" si="9"/>
        <v>9.3149999999999888</v>
      </c>
      <c r="AE81" s="149">
        <f t="shared" si="8"/>
        <v>0</v>
      </c>
      <c r="AG81" s="149">
        <f xml:space="preserve"> $I$45 * (AD82 - AD80) / (2 * (PI()/180))</f>
        <v>10251.562499999956</v>
      </c>
      <c r="AH81" s="149">
        <f xml:space="preserve"> $I$45 * (AE82 - AE80) / (2 * (PI()/180))</f>
        <v>2050.3125</v>
      </c>
      <c r="AJ81" s="149">
        <f>(AG82 - AG80) / RADIANS(U82 - U80) * (2*PI()*$P$33/60)</f>
        <v>-622782421.87499368</v>
      </c>
      <c r="AK81" s="149">
        <f>(AH82 - AH80) / RADIANS(2) * (2*PI()*$P$33/60)</f>
        <v>41518828.125</v>
      </c>
    </row>
    <row r="82" spans="1:37" x14ac:dyDescent="0.35">
      <c r="A82" s="144">
        <v>76</v>
      </c>
      <c r="B82" s="144">
        <v>0.11</v>
      </c>
      <c r="D82" s="144">
        <v>76</v>
      </c>
      <c r="E82" s="144">
        <v>0.01</v>
      </c>
      <c r="G82" s="113"/>
      <c r="H82" s="113"/>
      <c r="I82" s="113"/>
      <c r="J82" s="113"/>
      <c r="K82" s="113"/>
      <c r="L82" s="113"/>
      <c r="N82" s="113"/>
      <c r="O82" s="113"/>
      <c r="P82" s="113"/>
      <c r="Q82" s="113"/>
      <c r="R82" s="113"/>
      <c r="S82" s="113"/>
      <c r="U82" s="86">
        <v>76</v>
      </c>
      <c r="V82" s="149">
        <v>4.0199999999999996</v>
      </c>
      <c r="W82" s="149">
        <v>0</v>
      </c>
      <c r="X82" s="149">
        <f>(0.0831/2)*(1-COS(RADIANS(U82)))
 + 0.14625
 - SQRT(0.14625^2 - ((0.14625/2*SIN(RADIANS(U82)))^2))</f>
        <v>4.9862446148707829E-2</v>
      </c>
      <c r="Y82" s="149">
        <f t="shared" si="6"/>
        <v>49.862446148707832</v>
      </c>
      <c r="Z82" s="149">
        <f>(Y82-Y81)/1</f>
        <v>0.87884563370280233</v>
      </c>
      <c r="AA82" s="149">
        <f t="shared" si="7"/>
        <v>35.593248164963498</v>
      </c>
      <c r="AB82" s="149">
        <f>((Z82-Z81)/1)*(((6750*6)^2) /1000)</f>
        <v>-12267.602493184171</v>
      </c>
      <c r="AD82" s="149">
        <f t="shared" si="9"/>
        <v>8.9099999999999984</v>
      </c>
      <c r="AE82" s="149">
        <f t="shared" si="8"/>
        <v>0.20250000000000001</v>
      </c>
      <c r="AG82" s="149">
        <f xml:space="preserve"> $I$45 * (AD83 - AD81) / (2 * (PI()/180))</f>
        <v>-12301.874999999818</v>
      </c>
      <c r="AH82" s="149">
        <f xml:space="preserve"> $I$45 * (AE83 - AE81) / (2 * (PI()/180))</f>
        <v>2050.3125</v>
      </c>
      <c r="AJ82" s="149">
        <f>(AG83 - AG81) / RADIANS(U83 - U81) * (2*PI()*$P$33/60)</f>
        <v>-124556484.37499927</v>
      </c>
      <c r="AK82" s="149">
        <f>(AH83 - AH81) / RADIANS(2) * (2*PI()*$P$33/60)</f>
        <v>-83037656.25</v>
      </c>
    </row>
    <row r="83" spans="1:37" x14ac:dyDescent="0.35">
      <c r="A83" s="144">
        <v>77</v>
      </c>
      <c r="B83" s="144">
        <v>0.11</v>
      </c>
      <c r="D83" s="144">
        <v>77</v>
      </c>
      <c r="E83" s="144">
        <v>0.01</v>
      </c>
      <c r="G83" s="113"/>
      <c r="H83" s="113"/>
      <c r="I83" s="113"/>
      <c r="J83" s="113"/>
      <c r="K83" s="113"/>
      <c r="L83" s="113"/>
      <c r="N83" s="113"/>
      <c r="O83" s="113"/>
      <c r="P83" s="113"/>
      <c r="Q83" s="113"/>
      <c r="R83" s="113"/>
      <c r="S83" s="113"/>
      <c r="U83" s="149">
        <v>77</v>
      </c>
      <c r="V83" s="149">
        <v>4.21</v>
      </c>
      <c r="W83" s="149">
        <v>0.01</v>
      </c>
      <c r="X83" s="149">
        <f>(0.0831/2)*(1-COS(RADIANS(U83)))
 + 0.14625
 - SQRT(0.14625^2 - ((0.14625/2*SIN(RADIANS(U83)))^2))</f>
        <v>5.073333836774091E-2</v>
      </c>
      <c r="Y83" s="149">
        <f t="shared" si="6"/>
        <v>50.733338367740913</v>
      </c>
      <c r="Z83" s="149">
        <f>(Y83-Y82)/1</f>
        <v>0.87089221903308101</v>
      </c>
      <c r="AA83" s="149">
        <f t="shared" si="7"/>
        <v>35.271134870839781</v>
      </c>
      <c r="AB83" s="149">
        <f>((Z83-Z82)/1)*(((6750*6)^2) /1000)</f>
        <v>-13045.588412010406</v>
      </c>
      <c r="AD83" s="149">
        <f t="shared" si="9"/>
        <v>8.1000000000000068</v>
      </c>
      <c r="AE83" s="149">
        <f t="shared" si="8"/>
        <v>0.20250000000000001</v>
      </c>
      <c r="AG83" s="149">
        <f xml:space="preserve"> $I$45 * (AD84 - AD82) / (2 * (PI()/180))</f>
        <v>4100.6249999999927</v>
      </c>
      <c r="AH83" s="149">
        <f xml:space="preserve"> $I$45 * (AE84 - AE82) / (2 * (PI()/180))</f>
        <v>-2050.3125</v>
      </c>
      <c r="AJ83" s="149">
        <f>(AG84 - AG82) / RADIANS(U84 - U82) * (2*PI()*$P$33/60)</f>
        <v>622782421.87499547</v>
      </c>
      <c r="AK83" s="149">
        <f>(AH84 - AH82) / RADIANS(2) * (2*PI()*$P$33/60)</f>
        <v>-83037656.25</v>
      </c>
    </row>
    <row r="84" spans="1:37" x14ac:dyDescent="0.35">
      <c r="A84" s="144">
        <v>78</v>
      </c>
      <c r="B84" s="144">
        <v>0.11</v>
      </c>
      <c r="D84" s="144">
        <v>78</v>
      </c>
      <c r="E84" s="144">
        <v>0.01</v>
      </c>
      <c r="G84" s="113"/>
      <c r="H84" s="113"/>
      <c r="I84" s="113"/>
      <c r="J84" s="113"/>
      <c r="K84" s="113"/>
      <c r="L84" s="113"/>
      <c r="N84" s="113"/>
      <c r="O84" s="113"/>
      <c r="P84" s="113"/>
      <c r="Q84" s="113"/>
      <c r="R84" s="113"/>
      <c r="S84" s="113"/>
      <c r="U84" s="86">
        <v>78</v>
      </c>
      <c r="V84" s="149">
        <v>4.42</v>
      </c>
      <c r="W84" s="149">
        <v>0.01</v>
      </c>
      <c r="X84" s="149">
        <f>(0.0831/2)*(1-COS(RADIANS(U84)))
 + 0.14625
 - SQRT(0.14625^2 - ((0.14625/2*SIN(RADIANS(U84)))^2))</f>
        <v>5.1595817120029752E-2</v>
      </c>
      <c r="Y84" s="149">
        <f t="shared" si="6"/>
        <v>51.59581712002975</v>
      </c>
      <c r="Z84" s="149">
        <f>(Y84-Y83)/1</f>
        <v>0.86247875228883686</v>
      </c>
      <c r="AA84" s="149">
        <f t="shared" si="7"/>
        <v>34.930389467697893</v>
      </c>
      <c r="AB84" s="149">
        <f>((Z84-Z83)/1)*(((6750*6)^2) /1000)</f>
        <v>-13800.188827246462</v>
      </c>
      <c r="AD84" s="149">
        <f t="shared" si="9"/>
        <v>9.3149999999999977</v>
      </c>
      <c r="AE84" s="149">
        <f t="shared" si="8"/>
        <v>0</v>
      </c>
      <c r="AG84" s="149">
        <f xml:space="preserve"> $I$45 * (AD85 - AD83) / (2 * (PI()/180))</f>
        <v>18452.81249999996</v>
      </c>
      <c r="AH84" s="149">
        <f xml:space="preserve"> $I$45 * (AE85 - AE83) / (2 * (PI()/180))</f>
        <v>-2050.3125</v>
      </c>
      <c r="AJ84" s="149">
        <f>(AG85 - AG83) / RADIANS(U85 - U83) * (2*PI()*$P$33/60)</f>
        <v>207594140.6250017</v>
      </c>
      <c r="AK84" s="149">
        <f>(AH85 - AH83) / RADIANS(2) * (2*PI()*$P$33/60)</f>
        <v>41518828.125</v>
      </c>
    </row>
    <row r="85" spans="1:37" x14ac:dyDescent="0.35">
      <c r="A85" s="144">
        <v>79</v>
      </c>
      <c r="B85" s="144">
        <v>0.11</v>
      </c>
      <c r="D85" s="144">
        <v>79</v>
      </c>
      <c r="E85" s="144">
        <v>0.01</v>
      </c>
      <c r="G85" s="113"/>
      <c r="H85" s="113"/>
      <c r="I85" s="113"/>
      <c r="J85" s="113"/>
      <c r="K85" s="113"/>
      <c r="L85" s="113"/>
      <c r="N85" s="113"/>
      <c r="O85" s="113"/>
      <c r="P85" s="113"/>
      <c r="Q85" s="113"/>
      <c r="R85" s="113"/>
      <c r="S85" s="113"/>
      <c r="U85" s="86">
        <v>79</v>
      </c>
      <c r="V85" s="149">
        <v>4.67</v>
      </c>
      <c r="W85" s="149">
        <v>0.01</v>
      </c>
      <c r="X85" s="149">
        <f>(0.0831/2)*(1-COS(RADIANS(U85)))
 + 0.14625
 - SQRT(0.14625^2 - ((0.14625/2*SIN(RADIANS(U85)))^2))</f>
        <v>5.2449437236012975E-2</v>
      </c>
      <c r="Y85" s="149">
        <f t="shared" si="6"/>
        <v>52.449437236012976</v>
      </c>
      <c r="Z85" s="149">
        <f>(Y85-Y84)/1</f>
        <v>0.85362011598322596</v>
      </c>
      <c r="AA85" s="149">
        <f t="shared" si="7"/>
        <v>34.571614697320655</v>
      </c>
      <c r="AB85" s="149">
        <f>((Z85-Z84)/1)*(((6750*6)^2) /1000)</f>
        <v>-14530.378200278279</v>
      </c>
      <c r="AD85" s="149">
        <f t="shared" si="9"/>
        <v>9.922500000000003</v>
      </c>
      <c r="AE85" s="149">
        <f t="shared" si="8"/>
        <v>0</v>
      </c>
      <c r="AG85" s="149">
        <f xml:space="preserve"> $I$45 * (AD86 - AD84) / (2 * (PI()/180))</f>
        <v>14352.187500000076</v>
      </c>
      <c r="AH85" s="149">
        <f xml:space="preserve"> $I$45 * (AE86 - AE84) / (2 * (PI()/180))</f>
        <v>0</v>
      </c>
      <c r="AJ85" s="149">
        <f>(AG86 - AG84) / RADIANS(U86 - U84) * (2*PI()*$P$33/60)</f>
        <v>-622782421.87500131</v>
      </c>
      <c r="AK85" s="149">
        <f>(AH86 - AH84) / RADIANS(2) * (2*PI()*$P$33/60)</f>
        <v>41518828.125</v>
      </c>
    </row>
    <row r="86" spans="1:37" x14ac:dyDescent="0.35">
      <c r="A86" s="144">
        <v>80</v>
      </c>
      <c r="B86" s="144">
        <v>0.11</v>
      </c>
      <c r="D86" s="144">
        <v>80</v>
      </c>
      <c r="E86" s="144">
        <v>0.01</v>
      </c>
      <c r="G86" s="113"/>
      <c r="H86" s="113"/>
      <c r="I86" s="113"/>
      <c r="J86" s="113"/>
      <c r="K86" s="113"/>
      <c r="L86" s="113"/>
      <c r="N86" s="113"/>
      <c r="O86" s="113"/>
      <c r="P86" s="113"/>
      <c r="Q86" s="113"/>
      <c r="R86" s="113"/>
      <c r="S86" s="113"/>
      <c r="U86" s="86">
        <v>80</v>
      </c>
      <c r="V86" s="149">
        <v>4.91</v>
      </c>
      <c r="W86" s="149">
        <v>0.01</v>
      </c>
      <c r="X86" s="149">
        <f>(0.0831/2)*(1-COS(RADIANS(U86)))
 + 0.14625
 - SQRT(0.14625^2 - ((0.14625/2*SIN(RADIANS(U86)))^2))</f>
        <v>5.3293769024828713E-2</v>
      </c>
      <c r="Y86" s="149">
        <f t="shared" si="6"/>
        <v>53.293769024828713</v>
      </c>
      <c r="Z86" s="149">
        <f>(Y86-Y85)/1</f>
        <v>0.84433178881573667</v>
      </c>
      <c r="AA86" s="149">
        <f t="shared" si="7"/>
        <v>34.195437447037335</v>
      </c>
      <c r="AB86" s="149">
        <f>((Z86-Z85)/1)*(((6750*6)^2) /1000)</f>
        <v>-15235.1786364743</v>
      </c>
      <c r="AD86" s="149">
        <f t="shared" si="9"/>
        <v>10.732500000000005</v>
      </c>
      <c r="AE86" s="149">
        <f t="shared" si="8"/>
        <v>0</v>
      </c>
      <c r="AG86" s="149">
        <f xml:space="preserve"> $I$45 * (AD87 - AD85) / (2 * (PI()/180))</f>
        <v>-12301.875000000106</v>
      </c>
      <c r="AH86" s="149">
        <f xml:space="preserve"> $I$45 * (AE87 - AE85) / (2 * (PI()/180))</f>
        <v>0</v>
      </c>
      <c r="AJ86" s="149">
        <f>(AG87 - AG85) / RADIANS(U87 - U85) * (2*PI()*$P$33/60)</f>
        <v>-332150625.00000453</v>
      </c>
      <c r="AK86" s="149">
        <f>(AH87 - AH85) / RADIANS(2) * (2*PI()*$P$33/60)</f>
        <v>41518828.125</v>
      </c>
    </row>
    <row r="87" spans="1:37" x14ac:dyDescent="0.35">
      <c r="A87" s="144">
        <v>81</v>
      </c>
      <c r="B87" s="144">
        <v>0.11</v>
      </c>
      <c r="D87" s="144">
        <v>81</v>
      </c>
      <c r="E87" s="144">
        <v>0.01</v>
      </c>
      <c r="G87" s="113"/>
      <c r="H87" s="113"/>
      <c r="I87" s="113"/>
      <c r="J87" s="113"/>
      <c r="K87" s="113"/>
      <c r="L87" s="113"/>
      <c r="N87" s="113"/>
      <c r="O87" s="113"/>
      <c r="P87" s="113"/>
      <c r="Q87" s="113"/>
      <c r="R87" s="113"/>
      <c r="S87" s="113"/>
      <c r="U87" s="149">
        <v>81</v>
      </c>
      <c r="V87" s="149">
        <v>5.2</v>
      </c>
      <c r="W87" s="149">
        <v>0.01</v>
      </c>
      <c r="X87" s="149">
        <f>(0.0831/2)*(1-COS(RADIANS(U87)))
 + 0.14625
 - SQRT(0.14625^2 - ((0.14625/2*SIN(RADIANS(U87)))^2))</f>
        <v>5.41283988388985E-2</v>
      </c>
      <c r="Y87" s="149">
        <f t="shared" si="6"/>
        <v>54.128398838898498</v>
      </c>
      <c r="Z87" s="149">
        <f>(Y87-Y86)/1</f>
        <v>0.83462981406978543</v>
      </c>
      <c r="AA87" s="149">
        <f t="shared" si="7"/>
        <v>33.80250746982631</v>
      </c>
      <c r="AB87" s="149">
        <f>((Z87-Z86)/1)*(((6750*6)^2) /1000)</f>
        <v>-15913.664077046533</v>
      </c>
      <c r="AD87" s="149">
        <f t="shared" si="9"/>
        <v>8.7074999999999925</v>
      </c>
      <c r="AE87" s="149">
        <f t="shared" si="8"/>
        <v>0</v>
      </c>
      <c r="AG87" s="149">
        <f xml:space="preserve"> $I$45 * (AD88 - AD86) / (2 * (PI()/180))</f>
        <v>-2050.3125000001496</v>
      </c>
      <c r="AH87" s="149">
        <f xml:space="preserve"> $I$45 * (AE88 - AE86) / (2 * (PI()/180))</f>
        <v>2050.3125</v>
      </c>
      <c r="AJ87" s="149">
        <f>(AG88 - AG86) / RADIANS(U88 - U86) * (2*PI()*$P$33/60)</f>
        <v>1204046015.6250041</v>
      </c>
      <c r="AK87" s="149">
        <f>(AH88 - AH86) / RADIANS(2) * (2*PI()*$P$33/60)</f>
        <v>41518828.125</v>
      </c>
    </row>
    <row r="88" spans="1:37" x14ac:dyDescent="0.35">
      <c r="A88" s="144">
        <v>82</v>
      </c>
      <c r="B88" s="144">
        <v>0.11</v>
      </c>
      <c r="D88" s="144">
        <v>82</v>
      </c>
      <c r="E88" s="144">
        <v>0.01</v>
      </c>
      <c r="G88" s="113"/>
      <c r="H88" s="113"/>
      <c r="I88" s="113"/>
      <c r="J88" s="113"/>
      <c r="K88" s="113"/>
      <c r="L88" s="113"/>
      <c r="N88" s="113"/>
      <c r="O88" s="113"/>
      <c r="P88" s="113"/>
      <c r="Q88" s="113"/>
      <c r="R88" s="113"/>
      <c r="S88" s="113"/>
      <c r="U88" s="86">
        <v>82</v>
      </c>
      <c r="V88" s="149">
        <v>5.34</v>
      </c>
      <c r="W88" s="149">
        <v>0.01</v>
      </c>
      <c r="X88" s="149">
        <f>(0.0831/2)*(1-COS(RADIANS(U88)))
 + 0.14625
 - SQRT(0.14625^2 - ((0.14625/2*SIN(RADIANS(U88)))^2))</f>
        <v>5.4952929604454942E-2</v>
      </c>
      <c r="Y88" s="149">
        <f t="shared" si="6"/>
        <v>54.952929604454944</v>
      </c>
      <c r="Z88" s="149">
        <f>(Y88-Y87)/1</f>
        <v>0.824530765556446</v>
      </c>
      <c r="AA88" s="149">
        <f t="shared" si="7"/>
        <v>33.393496005036063</v>
      </c>
      <c r="AB88" s="149">
        <f>((Z88-Z87)/1)*(((6750*6)^2) /1000)</f>
        <v>-16564.964324004992</v>
      </c>
      <c r="AD88" s="149">
        <f t="shared" si="9"/>
        <v>10.52999999999999</v>
      </c>
      <c r="AE88" s="149">
        <f t="shared" si="8"/>
        <v>0.20250000000000001</v>
      </c>
      <c r="AG88" s="149">
        <f xml:space="preserve"> $I$45 * (AD89 - AD87) / (2 * (PI()/180))</f>
        <v>47157.187500000095</v>
      </c>
      <c r="AH88" s="149">
        <f xml:space="preserve"> $I$45 * (AE89 - AE87) / (2 * (PI()/180))</f>
        <v>2050.3125</v>
      </c>
      <c r="AJ88" s="149">
        <f>(AG89 - AG87) / RADIANS(U89 - U87) * (2*PI()*$P$33/60)</f>
        <v>166075312.50000408</v>
      </c>
      <c r="AK88" s="149">
        <f>(AH89 - AH87) / RADIANS(2) * (2*PI()*$P$33/60)</f>
        <v>-83037656.25</v>
      </c>
    </row>
    <row r="89" spans="1:37" x14ac:dyDescent="0.35">
      <c r="A89" s="144">
        <v>83</v>
      </c>
      <c r="B89" s="144">
        <v>0.11</v>
      </c>
      <c r="D89" s="144">
        <v>83</v>
      </c>
      <c r="E89" s="144">
        <v>0.01</v>
      </c>
      <c r="G89" s="113"/>
      <c r="H89" s="113"/>
      <c r="I89" s="113"/>
      <c r="J89" s="113"/>
      <c r="K89" s="113"/>
      <c r="L89" s="113"/>
      <c r="N89" s="113"/>
      <c r="O89" s="113"/>
      <c r="P89" s="113"/>
      <c r="Q89" s="113"/>
      <c r="R89" s="113"/>
      <c r="S89" s="113"/>
      <c r="U89" s="86">
        <v>83</v>
      </c>
      <c r="V89" s="149">
        <v>5.72</v>
      </c>
      <c r="W89" s="149">
        <v>0.02</v>
      </c>
      <c r="X89" s="149">
        <f>(0.0831/2)*(1-COS(RADIANS(U89)))
 + 0.14625
 - SQRT(0.14625^2 - ((0.14625/2*SIN(RADIANS(U89)))^2))</f>
        <v>5.5766981315680947E-2</v>
      </c>
      <c r="Y89" s="149">
        <f t="shared" si="6"/>
        <v>55.766981315680944</v>
      </c>
      <c r="Z89" s="149">
        <f>(Y89-Y88)/1</f>
        <v>0.81405171122599995</v>
      </c>
      <c r="AA89" s="149">
        <f t="shared" si="7"/>
        <v>32.969094304652998</v>
      </c>
      <c r="AB89" s="149">
        <f>((Z89-Z88)/1)*(((6750*6)^2) /1000)</f>
        <v>-17188.268865514128</v>
      </c>
      <c r="AD89" s="149">
        <f t="shared" si="9"/>
        <v>13.365000000000002</v>
      </c>
      <c r="AE89" s="149">
        <f t="shared" si="8"/>
        <v>0.20250000000000001</v>
      </c>
      <c r="AG89" s="149">
        <f xml:space="preserve"> $I$45 * (AD90 - AD88) / (2 * (PI()/180))</f>
        <v>6150.9375000000528</v>
      </c>
      <c r="AH89" s="149">
        <f xml:space="preserve"> $I$45 * (AE90 - AE88) / (2 * (PI()/180))</f>
        <v>-2050.3125</v>
      </c>
      <c r="AJ89" s="149">
        <f>(AG90 - AG88) / RADIANS(U90 - U88) * (2*PI()*$P$33/60)</f>
        <v>-1328602500.0000012</v>
      </c>
      <c r="AK89" s="149">
        <f>(AH90 - AH88) / RADIANS(2) * (2*PI()*$P$33/60)</f>
        <v>-83037656.25</v>
      </c>
    </row>
    <row r="90" spans="1:37" x14ac:dyDescent="0.35">
      <c r="A90" s="144">
        <v>84</v>
      </c>
      <c r="B90" s="144">
        <v>0.11</v>
      </c>
      <c r="D90" s="144">
        <v>84</v>
      </c>
      <c r="E90" s="144">
        <v>0.01</v>
      </c>
      <c r="G90" s="113"/>
      <c r="H90" s="113"/>
      <c r="I90" s="113"/>
      <c r="J90" s="113"/>
      <c r="K90" s="113"/>
      <c r="L90" s="113"/>
      <c r="N90" s="113"/>
      <c r="O90" s="113"/>
      <c r="P90" s="113"/>
      <c r="Q90" s="113"/>
      <c r="R90" s="113"/>
      <c r="S90" s="113"/>
      <c r="U90" s="86">
        <v>84</v>
      </c>
      <c r="V90" s="149">
        <v>6</v>
      </c>
      <c r="W90" s="149">
        <v>0.02</v>
      </c>
      <c r="X90" s="149">
        <f>(0.0831/2)*(1-COS(RADIANS(U90)))
 + 0.14625
 - SQRT(0.14625^2 - ((0.14625/2*SIN(RADIANS(U90)))^2))</f>
        <v>5.6570191490273786E-2</v>
      </c>
      <c r="Y90" s="149">
        <f t="shared" si="6"/>
        <v>56.570191490273785</v>
      </c>
      <c r="Z90" s="149">
        <f>(Y90-Y89)/1</f>
        <v>0.8032101745928415</v>
      </c>
      <c r="AA90" s="149">
        <f t="shared" si="7"/>
        <v>32.530012071010077</v>
      </c>
      <c r="AB90" s="149">
        <f>((Z90-Z89)/1)*(((6750*6)^2) /1000)</f>
        <v>-17782.830462538157</v>
      </c>
      <c r="AD90" s="149">
        <f t="shared" si="9"/>
        <v>11.137499999999996</v>
      </c>
      <c r="AE90" s="149">
        <f t="shared" si="8"/>
        <v>0</v>
      </c>
      <c r="AG90" s="149">
        <f xml:space="preserve"> $I$45 * (AD91 - AD89) / (2 * (PI()/180))</f>
        <v>-18452.81249999996</v>
      </c>
      <c r="AH90" s="149">
        <f xml:space="preserve"> $I$45 * (AE91 - AE89) / (2 * (PI()/180))</f>
        <v>-2050.3125</v>
      </c>
      <c r="AJ90" s="149">
        <f>(AG91 - AG89) / RADIANS(U91 - U89) * (2*PI()*$P$33/60)</f>
        <v>166075312.49999973</v>
      </c>
      <c r="AK90" s="149">
        <f>(AH91 - AH89) / RADIANS(2) * (2*PI()*$P$33/60)</f>
        <v>41518828.125</v>
      </c>
    </row>
    <row r="91" spans="1:37" x14ac:dyDescent="0.35">
      <c r="A91" s="144">
        <v>85</v>
      </c>
      <c r="B91" s="144">
        <v>0.11</v>
      </c>
      <c r="D91" s="144">
        <v>85</v>
      </c>
      <c r="E91" s="144">
        <v>0.01</v>
      </c>
      <c r="G91" s="113"/>
      <c r="H91" s="113"/>
      <c r="I91" s="113"/>
      <c r="J91" s="113"/>
      <c r="K91" s="113"/>
      <c r="L91" s="113"/>
      <c r="N91" s="113"/>
      <c r="O91" s="113"/>
      <c r="P91" s="113"/>
      <c r="Q91" s="113"/>
      <c r="R91" s="113"/>
      <c r="S91" s="113"/>
      <c r="U91" s="149">
        <v>85</v>
      </c>
      <c r="V91" s="149">
        <v>6.27</v>
      </c>
      <c r="W91" s="149">
        <v>0.02</v>
      </c>
      <c r="X91" s="149">
        <f>(0.0831/2)*(1-COS(RADIANS(U91)))
 + 0.14625
 - SQRT(0.14625^2 - ((0.14625/2*SIN(RADIANS(U91)))^2))</f>
        <v>5.7362215584411402E-2</v>
      </c>
      <c r="Y91" s="149">
        <f t="shared" si="6"/>
        <v>57.362215584411402</v>
      </c>
      <c r="Z91" s="149">
        <f>(Y91-Y90)/1</f>
        <v>0.79202409413761643</v>
      </c>
      <c r="AA91" s="149">
        <f t="shared" si="7"/>
        <v>32.076975812573465</v>
      </c>
      <c r="AB91" s="149">
        <f>((Z91-Z90)/1)*(((6750*6)^2) /1000)</f>
        <v>-18347.968466682916</v>
      </c>
      <c r="AD91" s="149">
        <f t="shared" si="9"/>
        <v>11.542500000000006</v>
      </c>
      <c r="AE91" s="149">
        <f t="shared" si="8"/>
        <v>0</v>
      </c>
      <c r="AG91" s="149">
        <f xml:space="preserve"> $I$45 * (AD92 - AD90) / (2 * (PI()/180))</f>
        <v>14352.18750000004</v>
      </c>
      <c r="AH91" s="149">
        <f xml:space="preserve"> $I$45 * (AE92 - AE90) / (2 * (PI()/180))</f>
        <v>0</v>
      </c>
      <c r="AJ91" s="149">
        <f>(AG92 - AG90) / RADIANS(U92 - U90) * (2*PI()*$P$33/60)</f>
        <v>415188281.24999821</v>
      </c>
      <c r="AK91" s="149">
        <f>(AH92 - AH90) / RADIANS(2) * (2*PI()*$P$33/60)</f>
        <v>41518828.125</v>
      </c>
    </row>
    <row r="92" spans="1:37" x14ac:dyDescent="0.35">
      <c r="A92" s="144">
        <v>86</v>
      </c>
      <c r="B92" s="144">
        <v>0.11</v>
      </c>
      <c r="D92" s="144">
        <v>86</v>
      </c>
      <c r="E92" s="144">
        <v>0.01</v>
      </c>
      <c r="G92" s="113"/>
      <c r="H92" s="113"/>
      <c r="I92" s="113"/>
      <c r="J92" s="113"/>
      <c r="K92" s="113"/>
      <c r="L92" s="113"/>
      <c r="N92" s="113"/>
      <c r="O92" s="113"/>
      <c r="P92" s="113"/>
      <c r="Q92" s="113"/>
      <c r="R92" s="113"/>
      <c r="S92" s="113"/>
      <c r="U92" s="86">
        <v>86</v>
      </c>
      <c r="V92" s="149">
        <v>6.57</v>
      </c>
      <c r="W92" s="149">
        <v>0.02</v>
      </c>
      <c r="X92" s="149">
        <f>(0.0831/2)*(1-COS(RADIANS(U92)))
 + 0.14625
 - SQRT(0.14625^2 - ((0.14625/2*SIN(RADIANS(U92)))^2))</f>
        <v>5.814272736528478E-2</v>
      </c>
      <c r="Y92" s="149">
        <f t="shared" si="6"/>
        <v>58.142727365284777</v>
      </c>
      <c r="Z92" s="149">
        <f>(Y92-Y91)/1</f>
        <v>0.78051178087337547</v>
      </c>
      <c r="AA92" s="149">
        <f t="shared" si="7"/>
        <v>31.610727125371707</v>
      </c>
      <c r="AB92" s="149">
        <f>((Z92-Z91)/1)*(((6750*6)^2) /1000)</f>
        <v>-18883.071831671234</v>
      </c>
      <c r="AD92" s="149">
        <f t="shared" si="9"/>
        <v>12.555</v>
      </c>
      <c r="AE92" s="149">
        <f t="shared" si="8"/>
        <v>0</v>
      </c>
      <c r="AG92" s="149">
        <f xml:space="preserve"> $I$45 * (AD93 - AD91) / (2 * (PI()/180))</f>
        <v>2050.3124999999518</v>
      </c>
      <c r="AH92" s="149">
        <f xml:space="preserve"> $I$45 * (AE93 - AE91) / (2 * (PI()/180))</f>
        <v>0</v>
      </c>
      <c r="AJ92" s="149">
        <f>(AG93 - AG91) / RADIANS(U93 - U91) * (2*PI()*$P$33/60)</f>
        <v>-539744765.62499845</v>
      </c>
      <c r="AK92" s="149">
        <f>(AH93 - AH91) / RADIANS(2) * (2*PI()*$P$33/60)</f>
        <v>41518828.124999985</v>
      </c>
    </row>
    <row r="93" spans="1:37" x14ac:dyDescent="0.35">
      <c r="A93" s="144">
        <v>87</v>
      </c>
      <c r="B93" s="144">
        <v>0.11</v>
      </c>
      <c r="D93" s="144">
        <v>87</v>
      </c>
      <c r="E93" s="144">
        <v>0.01</v>
      </c>
      <c r="G93" s="113"/>
      <c r="H93" s="113"/>
      <c r="I93" s="113"/>
      <c r="J93" s="113"/>
      <c r="K93" s="113"/>
      <c r="L93" s="113"/>
      <c r="N93" s="113"/>
      <c r="O93" s="113"/>
      <c r="P93" s="113"/>
      <c r="Q93" s="113"/>
      <c r="R93" s="113"/>
      <c r="S93" s="113"/>
      <c r="U93" s="86">
        <v>87</v>
      </c>
      <c r="V93" s="149">
        <v>6.89</v>
      </c>
      <c r="W93" s="149">
        <v>0.02</v>
      </c>
      <c r="X93" s="149">
        <f>(0.0831/2)*(1-COS(RADIANS(U93)))
 + 0.14625
 - SQRT(0.14625^2 - ((0.14625/2*SIN(RADIANS(U93)))^2))</f>
        <v>5.8911419239560198E-2</v>
      </c>
      <c r="Y93" s="149">
        <f t="shared" si="6"/>
        <v>58.911419239560196</v>
      </c>
      <c r="Z93" s="149">
        <f>(Y93-Y92)/1</f>
        <v>0.76869187427541874</v>
      </c>
      <c r="AA93" s="149">
        <f t="shared" si="7"/>
        <v>31.132020908154459</v>
      </c>
      <c r="AB93" s="149">
        <f>((Z93-Z92)/1)*(((6750*6)^2) /1000)</f>
        <v>-19387.601797298528</v>
      </c>
      <c r="AD93" s="149">
        <f t="shared" si="9"/>
        <v>11.745000000000001</v>
      </c>
      <c r="AE93" s="149">
        <f t="shared" si="8"/>
        <v>0</v>
      </c>
      <c r="AG93" s="149">
        <f xml:space="preserve"> $I$45 * (AD94 - AD92) / (2 * (PI()/180))</f>
        <v>-12301.874999999889</v>
      </c>
      <c r="AH93" s="149">
        <f xml:space="preserve"> $I$45 * (AE94 - AE92) / (2 * (PI()/180))</f>
        <v>2050.3124999999995</v>
      </c>
      <c r="AJ93" s="149">
        <f>(AG94 - AG92) / RADIANS(U94 - U92) * (2*PI()*$P$33/60)</f>
        <v>83037656.249998048</v>
      </c>
      <c r="AK93" s="149">
        <f>(AH94 - AH92) / RADIANS(2) * (2*PI()*$P$33/60)</f>
        <v>41518828.124999985</v>
      </c>
    </row>
    <row r="94" spans="1:37" x14ac:dyDescent="0.35">
      <c r="A94" s="144">
        <v>88</v>
      </c>
      <c r="B94" s="144">
        <v>0.11</v>
      </c>
      <c r="D94" s="144">
        <v>88</v>
      </c>
      <c r="E94" s="144">
        <v>0.01</v>
      </c>
      <c r="G94" s="113"/>
      <c r="H94" s="113"/>
      <c r="I94" s="113"/>
      <c r="J94" s="113"/>
      <c r="K94" s="113"/>
      <c r="L94" s="113"/>
      <c r="N94" s="113"/>
      <c r="O94" s="113"/>
      <c r="P94" s="113"/>
      <c r="Q94" s="113"/>
      <c r="R94" s="113"/>
      <c r="S94" s="113"/>
      <c r="U94" s="86">
        <v>88</v>
      </c>
      <c r="V94" s="149">
        <v>7.15</v>
      </c>
      <c r="W94" s="149">
        <v>0.02</v>
      </c>
      <c r="X94" s="149">
        <f>(0.0831/2)*(1-COS(RADIANS(U94)))
 + 0.14625
 - SQRT(0.14625^2 - ((0.14625/2*SIN(RADIANS(U94)))^2))</f>
        <v>5.9668002536357623E-2</v>
      </c>
      <c r="Y94" s="149">
        <f t="shared" si="6"/>
        <v>59.668002536357619</v>
      </c>
      <c r="Z94" s="149">
        <f>(Y94-Y93)/1</f>
        <v>0.75658329679742309</v>
      </c>
      <c r="AA94" s="149">
        <f t="shared" si="7"/>
        <v>30.641623520295635</v>
      </c>
      <c r="AB94" s="149">
        <f>((Z94-Z93)/1)*(((6750*6)^2) /1000)</f>
        <v>-19861.094208282368</v>
      </c>
      <c r="AD94" s="149">
        <f t="shared" si="9"/>
        <v>11.340000000000011</v>
      </c>
      <c r="AE94" s="149">
        <f t="shared" si="8"/>
        <v>0.20249999999999996</v>
      </c>
      <c r="AG94" s="149">
        <f xml:space="preserve"> $I$45 * (AD95 - AD93) / (2 * (PI()/180))</f>
        <v>6150.9374999998554</v>
      </c>
      <c r="AH94" s="149">
        <f xml:space="preserve"> $I$45 * (AE95 - AE93) / (2 * (PI()/180))</f>
        <v>2050.3124999999995</v>
      </c>
      <c r="AJ94" s="149">
        <f>(AG95 - AG93) / RADIANS(U95 - U93) * (2*PI()*$P$33/60)</f>
        <v>249112968.7499941</v>
      </c>
      <c r="AK94" s="149">
        <f>(AH95 - AH93) / RADIANS(2) * (2*PI()*$P$33/60)</f>
        <v>-83037656.24999997</v>
      </c>
    </row>
    <row r="95" spans="1:37" x14ac:dyDescent="0.35">
      <c r="A95" s="144">
        <v>89</v>
      </c>
      <c r="B95" s="144">
        <v>0.11</v>
      </c>
      <c r="D95" s="144">
        <v>89</v>
      </c>
      <c r="E95" s="144">
        <v>0.01</v>
      </c>
      <c r="G95" s="113"/>
      <c r="H95" s="113"/>
      <c r="I95" s="113"/>
      <c r="J95" s="113"/>
      <c r="K95" s="113"/>
      <c r="L95" s="113"/>
      <c r="N95" s="113"/>
      <c r="O95" s="113"/>
      <c r="P95" s="113"/>
      <c r="Q95" s="113"/>
      <c r="R95" s="113"/>
      <c r="S95" s="113"/>
      <c r="U95" s="149">
        <v>89</v>
      </c>
      <c r="V95" s="149">
        <v>7.45</v>
      </c>
      <c r="W95" s="149">
        <v>0.03</v>
      </c>
      <c r="X95" s="149">
        <f>(0.0831/2)*(1-COS(RADIANS(U95)))
 + 0.14625
 - SQRT(0.14625^2 - ((0.14625/2*SIN(RADIANS(U95)))^2))</f>
        <v>6.0412207743561069E-2</v>
      </c>
      <c r="Y95" s="149">
        <f t="shared" si="6"/>
        <v>60.412207743561069</v>
      </c>
      <c r="Z95" s="149">
        <f>(Y95-Y94)/1</f>
        <v>0.74420520720344996</v>
      </c>
      <c r="AA95" s="149">
        <f t="shared" si="7"/>
        <v>30.140310891739723</v>
      </c>
      <c r="AB95" s="149">
        <f>((Z95-Z94)/1)*(((6750*6)^2) /1000)</f>
        <v>-20303.161456514426</v>
      </c>
      <c r="AD95" s="149">
        <f t="shared" si="9"/>
        <v>12.352499999999987</v>
      </c>
      <c r="AE95" s="149">
        <f t="shared" si="8"/>
        <v>0.20249999999999996</v>
      </c>
      <c r="AG95" s="149">
        <f xml:space="preserve"> $I$45 * (AD96 - AD94) / (2 * (PI()/180))</f>
        <v>-1.7985612998927533E-10</v>
      </c>
      <c r="AH95" s="149">
        <f xml:space="preserve"> $I$45 * (AE96 - AE94) / (2 * (PI()/180))</f>
        <v>-2050.3124999999995</v>
      </c>
      <c r="AJ95" s="149">
        <f>(AG96 - AG94) / RADIANS(U96 - U94) * (2*PI()*$P$33/60)</f>
        <v>-456707109.3749972</v>
      </c>
      <c r="AK95" s="149">
        <f>(AH96 - AH94) / RADIANS(2) * (2*PI()*$P$33/60)</f>
        <v>-83037656.24999997</v>
      </c>
    </row>
    <row r="96" spans="1:37" x14ac:dyDescent="0.35">
      <c r="A96" s="144">
        <v>90</v>
      </c>
      <c r="B96" s="144">
        <v>0.11</v>
      </c>
      <c r="D96" s="144">
        <v>90</v>
      </c>
      <c r="E96" s="144">
        <v>0.01</v>
      </c>
      <c r="G96" s="113"/>
      <c r="H96" s="113"/>
      <c r="I96" s="113"/>
      <c r="J96" s="113"/>
      <c r="K96" s="113"/>
      <c r="L96" s="113"/>
      <c r="N96" s="113"/>
      <c r="O96" s="113"/>
      <c r="P96" s="113"/>
      <c r="Q96" s="113"/>
      <c r="R96" s="113"/>
      <c r="S96" s="113"/>
      <c r="U96" s="86">
        <v>90</v>
      </c>
      <c r="V96" s="149">
        <v>7.76</v>
      </c>
      <c r="W96" s="149">
        <v>0.03</v>
      </c>
      <c r="X96" s="149">
        <f>(0.0831/2)*(1-COS(RADIANS(U96)))
 + 0.14625
 - SQRT(0.14625^2 - ((0.14625/2*SIN(RADIANS(U96)))^2))</f>
        <v>6.1143784696525816E-2</v>
      </c>
      <c r="Y96" s="149">
        <f t="shared" si="6"/>
        <v>61.143784696525813</v>
      </c>
      <c r="Z96" s="149">
        <f>(Y96-Y95)/1</f>
        <v>0.73157695296474401</v>
      </c>
      <c r="AA96" s="149">
        <f t="shared" si="7"/>
        <v>29.628866595072132</v>
      </c>
      <c r="AB96" s="149">
        <f>((Z96-Z95)/1)*(((6750*6)^2) /1000)</f>
        <v>-20713.494015037435</v>
      </c>
      <c r="AD96" s="149">
        <f t="shared" si="9"/>
        <v>11.339999999999993</v>
      </c>
      <c r="AE96" s="149">
        <f t="shared" si="8"/>
        <v>0</v>
      </c>
      <c r="AG96" s="149">
        <f xml:space="preserve"> $I$45 * (AD97 - AD95) / (2 * (PI()/180))</f>
        <v>-16402.500000000007</v>
      </c>
      <c r="AH96" s="149">
        <f xml:space="preserve"> $I$45 * (AE97 - AE95) / (2 * (PI()/180))</f>
        <v>-2050.3124999999995</v>
      </c>
      <c r="AJ96" s="149">
        <f>(AG97 - AG95) / RADIANS(U97 - U95) * (2*PI()*$P$33/60)</f>
        <v>-166075312.49999678</v>
      </c>
      <c r="AK96" s="149">
        <f>(AH97 - AH95) / RADIANS(2) * (2*PI()*$P$33/60)</f>
        <v>41518828.124999985</v>
      </c>
    </row>
    <row r="97" spans="1:37" x14ac:dyDescent="0.35">
      <c r="A97" s="144">
        <v>91</v>
      </c>
      <c r="B97" s="144">
        <v>0.11</v>
      </c>
      <c r="D97" s="144">
        <v>91</v>
      </c>
      <c r="E97" s="144">
        <v>0.01</v>
      </c>
      <c r="G97" s="113"/>
      <c r="H97" s="113"/>
      <c r="I97" s="113"/>
      <c r="J97" s="113"/>
      <c r="K97" s="113"/>
      <c r="L97" s="113"/>
      <c r="N97" s="113"/>
      <c r="O97" s="113"/>
      <c r="P97" s="113"/>
      <c r="Q97" s="113"/>
      <c r="R97" s="113"/>
      <c r="S97" s="113"/>
      <c r="U97" s="86">
        <v>91</v>
      </c>
      <c r="V97" s="149">
        <v>8.01</v>
      </c>
      <c r="W97" s="149">
        <v>0.03</v>
      </c>
      <c r="X97" s="149">
        <f>(0.0831/2)*(1-COS(RADIANS(U97)))
 + 0.14625
 - SQRT(0.14625^2 - ((0.14625/2*SIN(RADIANS(U97)))^2))</f>
        <v>6.1862502718499329E-2</v>
      </c>
      <c r="Y97" s="149">
        <f t="shared" si="6"/>
        <v>61.862502718499329</v>
      </c>
      <c r="Z97" s="149">
        <f>(Y97-Y96)/1</f>
        <v>0.71871802197351542</v>
      </c>
      <c r="AA97" s="149">
        <f t="shared" si="7"/>
        <v>29.108079889927374</v>
      </c>
      <c r="AB97" s="149">
        <f>((Z97-Z96)/1)*(((6750*6)^2) /1000)</f>
        <v>-21091.861558362696</v>
      </c>
      <c r="AD97" s="149">
        <f t="shared" si="9"/>
        <v>10.732499999999986</v>
      </c>
      <c r="AE97" s="149">
        <f t="shared" si="8"/>
        <v>0</v>
      </c>
      <c r="AG97" s="149">
        <f xml:space="preserve"> $I$45 * (AD98 - AD96) / (2 * (PI()/180))</f>
        <v>-8201.2500000000218</v>
      </c>
      <c r="AH97" s="149">
        <f xml:space="preserve"> $I$45 * (AE98 - AE96) / (2 * (PI()/180))</f>
        <v>0</v>
      </c>
      <c r="AJ97" s="149">
        <f>(AG98 - AG96) / RADIANS(U98 - U96) * (2*PI()*$P$33/60)</f>
        <v>-83037656.249990791</v>
      </c>
      <c r="AK97" s="149">
        <f>(AH98 - AH96) / RADIANS(2) * (2*PI()*$P$33/60)</f>
        <v>41518828.124999985</v>
      </c>
    </row>
    <row r="98" spans="1:37" x14ac:dyDescent="0.35">
      <c r="A98" s="144">
        <v>92</v>
      </c>
      <c r="B98" s="144">
        <v>0.11</v>
      </c>
      <c r="D98" s="144">
        <v>92</v>
      </c>
      <c r="E98" s="144">
        <v>0.01</v>
      </c>
      <c r="G98" s="113"/>
      <c r="H98" s="113"/>
      <c r="I98" s="113"/>
      <c r="J98" s="113"/>
      <c r="K98" s="113"/>
      <c r="L98" s="113"/>
      <c r="N98" s="113"/>
      <c r="O98" s="113"/>
      <c r="P98" s="113"/>
      <c r="Q98" s="113"/>
      <c r="R98" s="113"/>
      <c r="S98" s="113"/>
      <c r="U98" s="86">
        <v>92</v>
      </c>
      <c r="V98" s="149">
        <v>8.2899999999999991</v>
      </c>
      <c r="W98" s="149">
        <v>0.03</v>
      </c>
      <c r="X98" s="149">
        <f>(0.0831/2)*(1-COS(RADIANS(U98)))
 + 0.14625
 - SQRT(0.14625^2 - ((0.14625/2*SIN(RADIANS(U98)))^2))</f>
        <v>6.256815071233543E-2</v>
      </c>
      <c r="Y98" s="149">
        <f t="shared" si="6"/>
        <v>62.568150712335431</v>
      </c>
      <c r="Z98" s="149">
        <f>(Y98-Y97)/1</f>
        <v>0.70564799383610222</v>
      </c>
      <c r="AA98" s="149">
        <f t="shared" si="7"/>
        <v>28.57874375036214</v>
      </c>
      <c r="AB98" s="149">
        <f>((Z98-Z97)/1)*(((6750*6)^2) /1000)</f>
        <v>-21438.113652392007</v>
      </c>
      <c r="AD98" s="149">
        <f t="shared" si="9"/>
        <v>10.52999999999999</v>
      </c>
      <c r="AE98" s="149">
        <f t="shared" si="8"/>
        <v>0</v>
      </c>
      <c r="AG98" s="149">
        <f xml:space="preserve"> $I$45 * (AD99 - AD97) / (2 * (PI()/180))</f>
        <v>-20503.124999999553</v>
      </c>
      <c r="AH98" s="149">
        <f xml:space="preserve"> $I$45 * (AE99 - AE97) / (2 * (PI()/180))</f>
        <v>0</v>
      </c>
      <c r="AJ98" s="149">
        <f>(AG99 - AG97) / RADIANS(U99 - U97) * (2*PI()*$P$33/60)</f>
        <v>-581263593.74999833</v>
      </c>
      <c r="AK98" s="149">
        <f>(AH99 - AH97) / RADIANS(2) * (2*PI()*$P$33/60)</f>
        <v>41518828.125</v>
      </c>
    </row>
    <row r="99" spans="1:37" x14ac:dyDescent="0.35">
      <c r="A99" s="144">
        <v>93</v>
      </c>
      <c r="B99" s="144">
        <v>0.11</v>
      </c>
      <c r="D99" s="144">
        <v>93</v>
      </c>
      <c r="E99" s="144">
        <v>0.01</v>
      </c>
      <c r="G99" s="113"/>
      <c r="H99" s="113"/>
      <c r="I99" s="113"/>
      <c r="J99" s="113"/>
      <c r="K99" s="113"/>
      <c r="L99" s="113"/>
      <c r="N99" s="113"/>
      <c r="O99" s="113"/>
      <c r="P99" s="113"/>
      <c r="Q99" s="113"/>
      <c r="R99" s="113"/>
      <c r="S99" s="113"/>
      <c r="U99" s="149">
        <v>93</v>
      </c>
      <c r="V99" s="149">
        <v>8.5299999999999994</v>
      </c>
      <c r="W99" s="149">
        <v>0.03</v>
      </c>
      <c r="X99" s="149">
        <f>(0.0831/2)*(1-COS(RADIANS(U99)))
 + 0.14625
 - SQRT(0.14625^2 - ((0.14625/2*SIN(RADIANS(U99)))^2))</f>
        <v>6.3260537203348843E-2</v>
      </c>
      <c r="Y99" s="149">
        <f t="shared" si="6"/>
        <v>63.260537203348846</v>
      </c>
      <c r="Z99" s="149">
        <f>(Y99-Y98)/1</f>
        <v>0.69238649101341565</v>
      </c>
      <c r="AA99" s="149">
        <f t="shared" si="7"/>
        <v>28.041652886043334</v>
      </c>
      <c r="AB99" s="149">
        <f>((Z99-Z98)/1)*(((6750*6)^2) /1000)</f>
        <v>-21752.180004911639</v>
      </c>
      <c r="AD99" s="149">
        <f t="shared" si="9"/>
        <v>8.7075000000000298</v>
      </c>
      <c r="AE99" s="149">
        <f t="shared" si="8"/>
        <v>0</v>
      </c>
      <c r="AG99" s="149">
        <f xml:space="preserve"> $I$45 * (AD100 - AD98) / (2 * (PI()/180))</f>
        <v>-36905.624999999942</v>
      </c>
      <c r="AH99" s="149">
        <f xml:space="preserve"> $I$45 * (AE100 - AE98) / (2 * (PI()/180))</f>
        <v>2050.3125</v>
      </c>
      <c r="AJ99" s="149">
        <f>(AG100 - AG98) / RADIANS(U100 - U98) * (2*PI()*$P$33/60)</f>
        <v>-456707109.37501991</v>
      </c>
      <c r="AK99" s="149">
        <f>(AH100 - AH98) / RADIANS(2) * (2*PI()*$P$33/60)</f>
        <v>41518828.125</v>
      </c>
    </row>
    <row r="100" spans="1:37" x14ac:dyDescent="0.35">
      <c r="A100" s="144">
        <v>94</v>
      </c>
      <c r="B100" s="144">
        <v>0.11</v>
      </c>
      <c r="D100" s="144">
        <v>94</v>
      </c>
      <c r="E100" s="144">
        <v>0.01</v>
      </c>
      <c r="G100" s="113"/>
      <c r="H100" s="113"/>
      <c r="I100" s="113"/>
      <c r="J100" s="113"/>
      <c r="K100" s="113"/>
      <c r="L100" s="113"/>
      <c r="N100" s="113"/>
      <c r="O100" s="113"/>
      <c r="P100" s="113"/>
      <c r="Q100" s="113"/>
      <c r="R100" s="113"/>
      <c r="S100" s="113"/>
      <c r="U100" s="86">
        <v>94</v>
      </c>
      <c r="V100" s="149">
        <v>8.7200000000000006</v>
      </c>
      <c r="W100" s="149">
        <v>0.03</v>
      </c>
      <c r="X100" s="149">
        <f>(0.0831/2)*(1-COS(RADIANS(U100)))
 + 0.14625
 - SQRT(0.14625^2 - ((0.14625/2*SIN(RADIANS(U100)))^2))</f>
        <v>6.3939490333421584E-2</v>
      </c>
      <c r="Y100" s="149">
        <f t="shared" si="6"/>
        <v>63.939490333421581</v>
      </c>
      <c r="Z100" s="149">
        <f>(Y100-Y99)/1</f>
        <v>0.67895313007273472</v>
      </c>
      <c r="AA100" s="149">
        <f t="shared" si="7"/>
        <v>27.497601767945756</v>
      </c>
      <c r="AB100" s="149">
        <f>((Z100-Z99)/1)*(((6750*6)^2) /1000)</f>
        <v>-22034.070282951892</v>
      </c>
      <c r="AD100" s="149">
        <f t="shared" si="9"/>
        <v>6.8849999999999962</v>
      </c>
      <c r="AE100" s="149">
        <f t="shared" si="8"/>
        <v>0.20250000000000004</v>
      </c>
      <c r="AG100" s="149">
        <f xml:space="preserve"> $I$45 * (AD101 - AD99) / (2 * (PI()/180))</f>
        <v>-43056.562500000538</v>
      </c>
      <c r="AH100" s="149">
        <f xml:space="preserve"> $I$45 * (AE101 - AE99) / (2 * (PI()/180))</f>
        <v>2050.3125</v>
      </c>
      <c r="AJ100" s="149">
        <f>(AG101 - AG99) / RADIANS(U101 - U99) * (2*PI()*$P$33/60)</f>
        <v>-166075312.4999963</v>
      </c>
      <c r="AK100" s="149">
        <f>(AH101 - AH99) / RADIANS(2) * (2*PI()*$P$33/60)</f>
        <v>-83037656.25</v>
      </c>
    </row>
    <row r="101" spans="1:37" x14ac:dyDescent="0.35">
      <c r="A101" s="144">
        <v>95</v>
      </c>
      <c r="B101" s="144">
        <v>0.11</v>
      </c>
      <c r="D101" s="144">
        <v>95</v>
      </c>
      <c r="E101" s="144">
        <v>0.01</v>
      </c>
      <c r="G101" s="113"/>
      <c r="H101" s="113"/>
      <c r="I101" s="113"/>
      <c r="J101" s="113"/>
      <c r="K101" s="113"/>
      <c r="L101" s="113"/>
      <c r="N101" s="113"/>
      <c r="O101" s="113"/>
      <c r="P101" s="113"/>
      <c r="Q101" s="113"/>
      <c r="R101" s="113"/>
      <c r="S101" s="113"/>
      <c r="U101" s="86">
        <v>95</v>
      </c>
      <c r="V101" s="149">
        <v>8.8699999999999992</v>
      </c>
      <c r="W101" s="149">
        <v>0.04</v>
      </c>
      <c r="X101" s="149">
        <f>(0.0831/2)*(1-COS(RADIANS(U101)))
 + 0.14625
 - SQRT(0.14625^2 - ((0.14625/2*SIN(RADIANS(U101)))^2))</f>
        <v>6.4604857806741772E-2</v>
      </c>
      <c r="Y101" s="149">
        <f t="shared" si="6"/>
        <v>64.604857806741776</v>
      </c>
      <c r="Z101" s="149">
        <f>(Y101-Y100)/1</f>
        <v>0.6653674733201953</v>
      </c>
      <c r="AA101" s="149">
        <f t="shared" si="7"/>
        <v>26.94738266946791</v>
      </c>
      <c r="AB101" s="149">
        <f>((Z101-Z100)/1)*(((6750*6)^2) /1000)</f>
        <v>-22283.873488352787</v>
      </c>
      <c r="AD101" s="149">
        <f t="shared" si="9"/>
        <v>4.454999999999977</v>
      </c>
      <c r="AE101" s="149">
        <f t="shared" si="8"/>
        <v>0.20250000000000004</v>
      </c>
      <c r="AG101" s="149">
        <f xml:space="preserve"> $I$45 * (AD102 - AD100) / (2 * (PI()/180))</f>
        <v>-45106.87499999976</v>
      </c>
      <c r="AH101" s="149">
        <f xml:space="preserve"> $I$45 * (AE102 - AE100) / (2 * (PI()/180))</f>
        <v>-2050.3125</v>
      </c>
      <c r="AJ101" s="149">
        <f>(AG102 - AG100) / RADIANS(U102 - U100) * (2*PI()*$P$33/60)</f>
        <v>207594140.62501764</v>
      </c>
      <c r="AK101" s="149">
        <f>(AH102 - AH100) / RADIANS(2) * (2*PI()*$P$33/60)</f>
        <v>-83037656.25</v>
      </c>
    </row>
    <row r="102" spans="1:37" x14ac:dyDescent="0.35">
      <c r="A102" s="144">
        <v>96</v>
      </c>
      <c r="B102" s="144">
        <v>0.11</v>
      </c>
      <c r="D102" s="144">
        <v>96</v>
      </c>
      <c r="E102" s="144">
        <v>0.01</v>
      </c>
      <c r="G102" s="113"/>
      <c r="H102" s="113"/>
      <c r="I102" s="113"/>
      <c r="J102" s="113"/>
      <c r="K102" s="113"/>
      <c r="L102" s="113"/>
      <c r="N102" s="113"/>
      <c r="O102" s="113"/>
      <c r="P102" s="113"/>
      <c r="Q102" s="113"/>
      <c r="R102" s="113"/>
      <c r="S102" s="113"/>
      <c r="U102" s="86">
        <v>96</v>
      </c>
      <c r="V102" s="149">
        <v>8.94</v>
      </c>
      <c r="W102" s="149">
        <v>0.04</v>
      </c>
      <c r="X102" s="149">
        <f>(0.0831/2)*(1-COS(RADIANS(U102)))
 + 0.14625
 - SQRT(0.14625^2 - ((0.14625/2*SIN(RADIANS(U102)))^2))</f>
        <v>6.5256506787815777E-2</v>
      </c>
      <c r="Y102" s="149">
        <f t="shared" si="6"/>
        <v>65.256506787815781</v>
      </c>
      <c r="Z102" s="149">
        <f>(Y102-Y101)/1</f>
        <v>0.65164898107400404</v>
      </c>
      <c r="AA102" s="149">
        <f t="shared" si="7"/>
        <v>26.391783733497164</v>
      </c>
      <c r="AB102" s="149">
        <f>((Z102-Z101)/1)*(((6750*6)^2) /1000)</f>
        <v>-22501.756906815215</v>
      </c>
      <c r="AD102" s="149">
        <f t="shared" si="9"/>
        <v>2.4300000000000201</v>
      </c>
      <c r="AE102" s="149">
        <f t="shared" si="8"/>
        <v>0</v>
      </c>
      <c r="AG102" s="149">
        <f xml:space="preserve"> $I$45 * (AD103 - AD101) / (2 * (PI()/180))</f>
        <v>-32804.999999999665</v>
      </c>
      <c r="AH102" s="149">
        <f xml:space="preserve"> $I$45 * (AE103 - AE101) / (2 * (PI()/180))</f>
        <v>-2050.3125</v>
      </c>
      <c r="AJ102" s="149">
        <f>(AG103 - AG101) / RADIANS(U103 - U101) * (2*PI()*$P$33/60)</f>
        <v>332150624.99999273</v>
      </c>
      <c r="AK102" s="149">
        <f>(AH103 - AH101) / RADIANS(2) * (2*PI()*$P$33/60)</f>
        <v>41518828.125</v>
      </c>
    </row>
    <row r="103" spans="1:37" x14ac:dyDescent="0.35">
      <c r="A103" s="144">
        <v>97</v>
      </c>
      <c r="B103" s="144">
        <v>0.11</v>
      </c>
      <c r="D103" s="144">
        <v>97</v>
      </c>
      <c r="E103" s="144">
        <v>0.01</v>
      </c>
      <c r="G103" s="113"/>
      <c r="H103" s="113"/>
      <c r="I103" s="113"/>
      <c r="J103" s="113"/>
      <c r="K103" s="113"/>
      <c r="L103" s="113"/>
      <c r="N103" s="113"/>
      <c r="O103" s="113"/>
      <c r="P103" s="113"/>
      <c r="Q103" s="113"/>
      <c r="R103" s="113"/>
      <c r="S103" s="113"/>
      <c r="U103" s="149">
        <v>97</v>
      </c>
      <c r="V103" s="149">
        <v>8.99</v>
      </c>
      <c r="W103" s="149">
        <v>0.04</v>
      </c>
      <c r="X103" s="149">
        <f>(0.0831/2)*(1-COS(RADIANS(U103)))
 + 0.14625
 - SQRT(0.14625^2 - ((0.14625/2*SIN(RADIANS(U103)))^2))</f>
        <v>6.5894323752648726E-2</v>
      </c>
      <c r="Y103" s="149">
        <f t="shared" si="6"/>
        <v>65.894323752648731</v>
      </c>
      <c r="Z103" s="149">
        <f>(Y103-Y102)/1</f>
        <v>0.63781696483295036</v>
      </c>
      <c r="AA103" s="149">
        <f t="shared" si="7"/>
        <v>25.83158707573449</v>
      </c>
      <c r="AB103" s="149">
        <f>((Z103-Z102)/1)*(((6750*6)^2) /1000)</f>
        <v>-22687.964639388298</v>
      </c>
      <c r="AD103" s="149">
        <f t="shared" si="9"/>
        <v>1.2150000000000101</v>
      </c>
      <c r="AE103" s="149">
        <f t="shared" si="8"/>
        <v>0</v>
      </c>
      <c r="AG103" s="149">
        <f xml:space="preserve"> $I$45 * (AD104 - AD102) / (2 * (PI()/180))</f>
        <v>-28704.375000000116</v>
      </c>
      <c r="AH103" s="149">
        <f xml:space="preserve"> $I$45 * (AE104 - AE102) / (2 * (PI()/180))</f>
        <v>0</v>
      </c>
      <c r="AJ103" s="149">
        <f>(AG104 - AG102) / RADIANS(U104 - U102) * (2*PI()*$P$33/60)</f>
        <v>-83037656.250005588</v>
      </c>
      <c r="AK103" s="149">
        <f>(AH104 - AH102) / RADIANS(2) * (2*PI()*$P$33/60)</f>
        <v>41518828.125</v>
      </c>
    </row>
    <row r="104" spans="1:37" x14ac:dyDescent="0.35">
      <c r="A104" s="144">
        <v>98</v>
      </c>
      <c r="B104" s="144">
        <v>0.11</v>
      </c>
      <c r="D104" s="144">
        <v>98</v>
      </c>
      <c r="E104" s="144">
        <v>0.01</v>
      </c>
      <c r="G104" s="113"/>
      <c r="H104" s="113"/>
      <c r="I104" s="113"/>
      <c r="J104" s="113"/>
      <c r="K104" s="113"/>
      <c r="L104" s="113"/>
      <c r="N104" s="113"/>
      <c r="O104" s="113"/>
      <c r="P104" s="113"/>
      <c r="Q104" s="113"/>
      <c r="R104" s="113"/>
      <c r="S104" s="113"/>
      <c r="U104" s="86">
        <v>98</v>
      </c>
      <c r="V104" s="156">
        <v>9</v>
      </c>
      <c r="W104" s="149">
        <v>0.04</v>
      </c>
      <c r="X104" s="149">
        <f>(0.0831/2)*(1-COS(RADIANS(U104)))
 + 0.14625
 - SQRT(0.14625^2 - ((0.14625/2*SIN(RADIANS(U104)))^2))</f>
        <v>6.6518214294236377E-2</v>
      </c>
      <c r="Y104" s="149">
        <f t="shared" si="6"/>
        <v>66.518214294236373</v>
      </c>
      <c r="Z104" s="149">
        <f>(Y104-Y103)/1</f>
        <v>0.62389054158764168</v>
      </c>
      <c r="AA104" s="149">
        <f t="shared" si="7"/>
        <v>25.267566934299488</v>
      </c>
      <c r="AB104" s="149">
        <f>((Z104-Z103)/1)*(((6750*6)^2) /1000)</f>
        <v>-22842.815728117566</v>
      </c>
      <c r="AD104" s="149">
        <f t="shared" si="9"/>
        <v>-0.40499999999999137</v>
      </c>
      <c r="AE104" s="149">
        <f t="shared" si="8"/>
        <v>0</v>
      </c>
      <c r="AG104" s="149">
        <f xml:space="preserve"> $I$45 * (AD105 - AD103) / (2 * (PI()/180))</f>
        <v>-36905.624999999942</v>
      </c>
      <c r="AH104" s="149">
        <f xml:space="preserve"> $I$45 * (AE105 - AE103) / (2 * (PI()/180))</f>
        <v>0</v>
      </c>
      <c r="AJ104" s="149">
        <f>(AG105 - AG103) / RADIANS(U105 - U103) * (2*PI()*$P$33/60)</f>
        <v>-373669453.1249994</v>
      </c>
      <c r="AK104" s="149">
        <f>(AH105 - AH103) / RADIANS(2) * (2*PI()*$P$33/60)</f>
        <v>41518828.125</v>
      </c>
    </row>
    <row r="105" spans="1:37" x14ac:dyDescent="0.35">
      <c r="A105" s="144">
        <v>99</v>
      </c>
      <c r="B105" s="144">
        <v>0.11</v>
      </c>
      <c r="D105" s="144">
        <v>99</v>
      </c>
      <c r="E105" s="144">
        <v>0.01</v>
      </c>
      <c r="G105" s="113"/>
      <c r="H105" s="113"/>
      <c r="I105" s="113"/>
      <c r="J105" s="113"/>
      <c r="K105" s="113"/>
      <c r="L105" s="113"/>
      <c r="N105" s="113"/>
      <c r="O105" s="113"/>
      <c r="P105" s="113"/>
      <c r="Q105" s="113"/>
      <c r="R105" s="113"/>
      <c r="S105" s="113"/>
      <c r="U105" s="86">
        <v>99</v>
      </c>
      <c r="V105" s="149">
        <v>8.9700000000000006</v>
      </c>
      <c r="W105" s="149">
        <v>0.04</v>
      </c>
      <c r="X105" s="149">
        <f>(0.0831/2)*(1-COS(RADIANS(U105)))
 + 0.14625
 - SQRT(0.14625^2 - ((0.14625/2*SIN(RADIANS(U105)))^2))</f>
        <v>6.7128102883741658E-2</v>
      </c>
      <c r="Y105" s="149">
        <f t="shared" si="6"/>
        <v>67.128102883741661</v>
      </c>
      <c r="Z105" s="149">
        <f>(Y105-Y104)/1</f>
        <v>0.60988858950528879</v>
      </c>
      <c r="AA105" s="149">
        <f t="shared" si="7"/>
        <v>24.700487874964196</v>
      </c>
      <c r="AB105" s="149">
        <f>((Z105-Z104)/1)*(((6750*6)^2) /1000)</f>
        <v>-22966.701903079324</v>
      </c>
      <c r="AD105" s="149">
        <f t="shared" si="9"/>
        <v>-2.4299999999999842</v>
      </c>
      <c r="AE105" s="149">
        <f t="shared" si="8"/>
        <v>0</v>
      </c>
      <c r="AG105" s="149">
        <f xml:space="preserve"> $I$45 * (AD106 - AD104) / (2 * (PI()/180))</f>
        <v>-47157.187500000087</v>
      </c>
      <c r="AH105" s="149">
        <f xml:space="preserve"> $I$45 * (AE106 - AE104) / (2 * (PI()/180))</f>
        <v>2050.3125</v>
      </c>
      <c r="AJ105" s="149">
        <f>(AG106 - AG104) / RADIANS(U106 - U104) * (2*PI()*$P$33/60)</f>
        <v>-373669453.1250065</v>
      </c>
      <c r="AK105" s="149">
        <f>(AH106 - AH104) / RADIANS(2) * (2*PI()*$P$33/60)</f>
        <v>41518828.125</v>
      </c>
    </row>
    <row r="106" spans="1:37" x14ac:dyDescent="0.35">
      <c r="A106" s="144">
        <v>100</v>
      </c>
      <c r="B106" s="144">
        <v>0.11</v>
      </c>
      <c r="D106" s="144">
        <v>100</v>
      </c>
      <c r="E106" s="144">
        <v>0.01</v>
      </c>
      <c r="G106" s="113"/>
      <c r="H106" s="113"/>
      <c r="I106" s="113"/>
      <c r="J106" s="113"/>
      <c r="K106" s="113"/>
      <c r="L106" s="113"/>
      <c r="N106" s="113"/>
      <c r="O106" s="113"/>
      <c r="P106" s="113"/>
      <c r="Q106" s="113"/>
      <c r="R106" s="113"/>
      <c r="S106" s="113"/>
      <c r="U106" s="86">
        <v>100</v>
      </c>
      <c r="V106" s="149">
        <v>8.8800000000000008</v>
      </c>
      <c r="W106" s="149">
        <v>0.04</v>
      </c>
      <c r="X106" s="149">
        <f>(0.0831/2)*(1-COS(RADIANS(U106)))
 + 0.14625
 - SQRT(0.14625^2 - ((0.14625/2*SIN(RADIANS(U106)))^2))</f>
        <v>6.7723932588950625E-2</v>
      </c>
      <c r="Y106" s="149">
        <f t="shared" si="6"/>
        <v>67.723932588950632</v>
      </c>
      <c r="Z106" s="149">
        <f>(Y106-Y105)/1</f>
        <v>0.59582970520897049</v>
      </c>
      <c r="AA106" s="149">
        <f t="shared" si="7"/>
        <v>24.131103060963305</v>
      </c>
      <c r="AB106" s="149">
        <f>((Z106-Z105)/1)*(((6750*6)^2) /1000)</f>
        <v>-23060.084967036088</v>
      </c>
      <c r="AD106" s="149">
        <f t="shared" si="9"/>
        <v>-5.0625</v>
      </c>
      <c r="AE106" s="149">
        <f t="shared" si="8"/>
        <v>0.20250000000000004</v>
      </c>
      <c r="AG106" s="149">
        <f xml:space="preserve"> $I$45 * (AD107 - AD105) / (2 * (PI()/180))</f>
        <v>-55358.437500000262</v>
      </c>
      <c r="AH106" s="149">
        <f xml:space="preserve"> $I$45 * (AE107 - AE105) / (2 * (PI()/180))</f>
        <v>2050.3125</v>
      </c>
      <c r="AJ106" s="149">
        <f>(AG107 - AG105) / RADIANS(U107 - U105) * (2*PI()*$P$33/60)</f>
        <v>83037656.249998525</v>
      </c>
      <c r="AK106" s="149">
        <f>(AH107 - AH105) / RADIANS(2) * (2*PI()*$P$33/60)</f>
        <v>-83037656.25</v>
      </c>
    </row>
    <row r="107" spans="1:37" x14ac:dyDescent="0.35">
      <c r="A107" s="144">
        <v>101</v>
      </c>
      <c r="B107" s="144">
        <v>0.11</v>
      </c>
      <c r="D107" s="144">
        <v>101</v>
      </c>
      <c r="E107" s="144">
        <v>0.01</v>
      </c>
      <c r="G107" s="113"/>
      <c r="H107" s="113"/>
      <c r="I107" s="113"/>
      <c r="J107" s="113"/>
      <c r="K107" s="113"/>
      <c r="L107" s="113"/>
      <c r="N107" s="113"/>
      <c r="O107" s="113"/>
      <c r="P107" s="113"/>
      <c r="Q107" s="113"/>
      <c r="R107" s="113"/>
      <c r="S107" s="113"/>
      <c r="U107" s="149">
        <v>101</v>
      </c>
      <c r="V107" s="149">
        <v>8.7200000000000006</v>
      </c>
      <c r="W107" s="149">
        <v>0.05</v>
      </c>
      <c r="X107" s="149">
        <f>(0.0831/2)*(1-COS(RADIANS(U107)))
 + 0.14625
 - SQRT(0.14625^2 - ((0.14625/2*SIN(RADIANS(U107)))^2))</f>
        <v>6.8305664751803857E-2</v>
      </c>
      <c r="Y107" s="149">
        <f t="shared" si="6"/>
        <v>68.30566475180386</v>
      </c>
      <c r="Z107" s="149">
        <f>(Y107-Y106)/1</f>
        <v>0.58173216285322837</v>
      </c>
      <c r="AA107" s="149">
        <f t="shared" si="7"/>
        <v>23.560152595555749</v>
      </c>
      <c r="AB107" s="149">
        <f>((Z107-Z106)/1)*(((6750*6)^2) /1000)</f>
        <v>-23123.493849006012</v>
      </c>
      <c r="AD107" s="149">
        <f t="shared" si="9"/>
        <v>-7.8975000000000106</v>
      </c>
      <c r="AE107" s="149">
        <f t="shared" si="8"/>
        <v>0.20250000000000004</v>
      </c>
      <c r="AG107" s="149">
        <f xml:space="preserve"> $I$45 * (AD108 - AD106) / (2 * (PI()/180))</f>
        <v>-43056.56250000016</v>
      </c>
      <c r="AH107" s="149">
        <f xml:space="preserve"> $I$45 * (AE108 - AE106) / (2 * (PI()/180))</f>
        <v>-2050.3125</v>
      </c>
      <c r="AJ107" s="149">
        <f>(AG108 - AG106) / RADIANS(U108 - U106) * (2*PI()*$P$33/60)</f>
        <v>622782421.87500811</v>
      </c>
      <c r="AK107" s="149">
        <f>(AH108 - AH106) / RADIANS(2) * (2*PI()*$P$33/60)</f>
        <v>-83037656.25</v>
      </c>
    </row>
    <row r="108" spans="1:37" x14ac:dyDescent="0.35">
      <c r="A108" s="144">
        <v>102</v>
      </c>
      <c r="B108" s="144">
        <v>0.11</v>
      </c>
      <c r="D108" s="144">
        <v>102</v>
      </c>
      <c r="E108" s="144">
        <v>0.01</v>
      </c>
      <c r="G108" s="113"/>
      <c r="H108" s="113"/>
      <c r="I108" s="113"/>
      <c r="J108" s="113"/>
      <c r="K108" s="113"/>
      <c r="L108" s="113"/>
      <c r="N108" s="113"/>
      <c r="O108" s="113"/>
      <c r="P108" s="113"/>
      <c r="Q108" s="113"/>
      <c r="R108" s="113"/>
      <c r="S108" s="113"/>
      <c r="U108" s="86">
        <v>102</v>
      </c>
      <c r="V108" s="149">
        <v>8.49</v>
      </c>
      <c r="W108" s="149">
        <v>0.05</v>
      </c>
      <c r="X108" s="149">
        <f>(0.0831/2)*(1-COS(RADIANS(U108)))
 + 0.14625
 - SQRT(0.14625^2 - ((0.14625/2*SIN(RADIANS(U108)))^2))</f>
        <v>6.8873278626985557E-2</v>
      </c>
      <c r="Y108" s="149">
        <f t="shared" si="6"/>
        <v>68.873278626985552</v>
      </c>
      <c r="Z108" s="149">
        <f>(Y108-Y107)/1</f>
        <v>0.56761387518169215</v>
      </c>
      <c r="AA108" s="149">
        <f t="shared" si="7"/>
        <v>22.988361944858532</v>
      </c>
      <c r="AB108" s="149">
        <f>((Z108-Z107)/1)*(((6750*6)^2) /1000)</f>
        <v>-23157.521353237291</v>
      </c>
      <c r="AD108" s="149">
        <f t="shared" si="9"/>
        <v>-9.3150000000000155</v>
      </c>
      <c r="AE108" s="149">
        <f t="shared" si="8"/>
        <v>0</v>
      </c>
      <c r="AG108" s="149">
        <f xml:space="preserve"> $I$45 * (AD109 - AD107) / (2 * (PI()/180))</f>
        <v>-24603.749999999862</v>
      </c>
      <c r="AH108" s="149">
        <f xml:space="preserve"> $I$45 * (AE109 - AE107) / (2 * (PI()/180))</f>
        <v>-2050.3125</v>
      </c>
      <c r="AJ108" s="149">
        <f>(AG109 - AG107) / RADIANS(U109 - U107) * (2*PI()*$P$33/60)</f>
        <v>415188281.25000858</v>
      </c>
      <c r="AK108" s="149">
        <f>(AH109 - AH107) / RADIANS(2) * (2*PI()*$P$33/60)</f>
        <v>41518828.125</v>
      </c>
    </row>
    <row r="109" spans="1:37" x14ac:dyDescent="0.35">
      <c r="A109" s="144">
        <v>103</v>
      </c>
      <c r="B109" s="144">
        <v>0.11</v>
      </c>
      <c r="D109" s="144">
        <v>103</v>
      </c>
      <c r="E109" s="144">
        <v>0.02</v>
      </c>
      <c r="G109" s="113"/>
      <c r="H109" s="113"/>
      <c r="I109" s="113"/>
      <c r="J109" s="113"/>
      <c r="K109" s="113"/>
      <c r="L109" s="113"/>
      <c r="N109" s="113"/>
      <c r="O109" s="113"/>
      <c r="P109" s="113"/>
      <c r="Q109" s="113"/>
      <c r="R109" s="113"/>
      <c r="S109" s="113"/>
      <c r="U109" s="86">
        <v>103</v>
      </c>
      <c r="V109" s="149">
        <v>8.26</v>
      </c>
      <c r="W109" s="149">
        <v>0.05</v>
      </c>
      <c r="X109" s="149">
        <f>(0.0831/2)*(1-COS(RADIANS(U109)))
 + 0.14625
 - SQRT(0.14625^2 - ((0.14625/2*SIN(RADIANS(U109)))^2))</f>
        <v>6.942677098371608E-2</v>
      </c>
      <c r="Y109" s="149">
        <f t="shared" si="6"/>
        <v>69.426770983716082</v>
      </c>
      <c r="Z109" s="149">
        <f>(Y109-Y108)/1</f>
        <v>0.55349235673052988</v>
      </c>
      <c r="AA109" s="149">
        <f t="shared" si="7"/>
        <v>22.41644044758646</v>
      </c>
      <c r="AB109" s="149">
        <f>((Z109-Z108)/1)*(((6750*6)^2) /1000)</f>
        <v>-23162.820639518919</v>
      </c>
      <c r="AD109" s="149">
        <f t="shared" si="9"/>
        <v>-10.327499999999997</v>
      </c>
      <c r="AE109" s="149">
        <f t="shared" si="8"/>
        <v>0</v>
      </c>
      <c r="AG109" s="149">
        <f xml:space="preserve"> $I$45 * (AD110 - AD108) / (2 * (PI()/180))</f>
        <v>-22553.437499999738</v>
      </c>
      <c r="AH109" s="149">
        <f xml:space="preserve"> $I$45 * (AE110 - AE108) / (2 * (PI()/180))</f>
        <v>0</v>
      </c>
      <c r="AJ109" s="149">
        <f>(AG110 - AG108) / RADIANS(U110 - U108) * (2*PI()*$P$33/60)</f>
        <v>41518828.12499661</v>
      </c>
      <c r="AK109" s="149">
        <f>(AH110 - AH108) / RADIANS(2) * (2*PI()*$P$33/60)</f>
        <v>41518828.125</v>
      </c>
    </row>
    <row r="110" spans="1:37" x14ac:dyDescent="0.35">
      <c r="A110" s="144">
        <v>104</v>
      </c>
      <c r="B110" s="144">
        <v>0.11</v>
      </c>
      <c r="D110" s="144">
        <v>104</v>
      </c>
      <c r="E110" s="144">
        <v>0.03</v>
      </c>
      <c r="G110" s="113"/>
      <c r="H110" s="113"/>
      <c r="I110" s="113"/>
      <c r="J110" s="113"/>
      <c r="K110" s="113"/>
      <c r="L110" s="113"/>
      <c r="N110" s="113"/>
      <c r="O110" s="113"/>
      <c r="P110" s="113"/>
      <c r="Q110" s="113"/>
      <c r="R110" s="113"/>
      <c r="S110" s="113"/>
      <c r="U110" s="86">
        <v>104</v>
      </c>
      <c r="V110" s="149">
        <v>7.98</v>
      </c>
      <c r="W110" s="149">
        <v>0.05</v>
      </c>
      <c r="X110" s="149">
        <f>(0.0831/2)*(1-COS(RADIANS(U110)))
 + 0.14625
 - SQRT(0.14625^2 - ((0.14625/2*SIN(RADIANS(U110)))^2))</f>
        <v>6.9966155673040209E-2</v>
      </c>
      <c r="Y110" s="149">
        <f t="shared" si="6"/>
        <v>69.966155673040205</v>
      </c>
      <c r="Z110" s="149">
        <f>(Y110-Y109)/1</f>
        <v>0.5393846893241232</v>
      </c>
      <c r="AA110" s="149">
        <f t="shared" si="7"/>
        <v>21.84507991762699</v>
      </c>
      <c r="AB110" s="149">
        <f>((Z110-Z109)/1)*(((6750*6)^2) /1000)</f>
        <v>-23140.101463358551</v>
      </c>
      <c r="AD110" s="149">
        <f t="shared" si="9"/>
        <v>-11.54249999999999</v>
      </c>
      <c r="AE110" s="149">
        <f t="shared" si="8"/>
        <v>0</v>
      </c>
      <c r="AG110" s="149">
        <f xml:space="preserve"> $I$45 * (AD111 - AD109) / (2 * (PI()/180))</f>
        <v>-22553.437500000029</v>
      </c>
      <c r="AH110" s="149">
        <f xml:space="preserve"> $I$45 * (AE111 - AE109) / (2 * (PI()/180))</f>
        <v>0</v>
      </c>
      <c r="AJ110" s="149">
        <f>(AG111 - AG109) / RADIANS(U111 - U109) * (2*PI()*$P$33/60)</f>
        <v>207594140.62498927</v>
      </c>
      <c r="AK110" s="149">
        <f>(AH111 - AH109) / RADIANS(2) * (2*PI()*$P$33/60)</f>
        <v>41518828.12499997</v>
      </c>
    </row>
    <row r="111" spans="1:37" x14ac:dyDescent="0.35">
      <c r="A111" s="144">
        <v>105</v>
      </c>
      <c r="B111" s="144">
        <v>0.12</v>
      </c>
      <c r="D111" s="144">
        <v>105</v>
      </c>
      <c r="E111" s="144">
        <v>0.04</v>
      </c>
      <c r="G111" s="113"/>
      <c r="H111" s="113"/>
      <c r="I111" s="113"/>
      <c r="J111" s="113"/>
      <c r="K111" s="113"/>
      <c r="L111" s="113"/>
      <c r="N111" s="113"/>
      <c r="O111" s="113"/>
      <c r="P111" s="113"/>
      <c r="Q111" s="113"/>
      <c r="R111" s="113"/>
      <c r="S111" s="113"/>
      <c r="U111" s="149">
        <v>105</v>
      </c>
      <c r="V111" s="149">
        <v>7.69</v>
      </c>
      <c r="W111" s="149">
        <v>0.05</v>
      </c>
      <c r="X111" s="149">
        <f>(0.0831/2)*(1-COS(RADIANS(U111)))
 + 0.14625
 - SQRT(0.14625^2 - ((0.14625/2*SIN(RADIANS(U111)))^2))</f>
        <v>7.0491463163024487E-2</v>
      </c>
      <c r="Y111" s="149">
        <f t="shared" si="6"/>
        <v>70.491463163024491</v>
      </c>
      <c r="Z111" s="149">
        <f>(Y111-Y110)/1</f>
        <v>0.52530748998428578</v>
      </c>
      <c r="AA111" s="149">
        <f t="shared" si="7"/>
        <v>21.274953344363574</v>
      </c>
      <c r="AB111" s="149">
        <f>((Z111-Z110)/1)*(((6750*6)^2) /1000)</f>
        <v>-23090.12621716833</v>
      </c>
      <c r="AD111" s="149">
        <f t="shared" si="9"/>
        <v>-12.555</v>
      </c>
      <c r="AE111" s="149">
        <f t="shared" si="8"/>
        <v>0</v>
      </c>
      <c r="AG111" s="149">
        <f xml:space="preserve"> $I$45 * (AD112 - AD110) / (2 * (PI()/180))</f>
        <v>-12301.875000000267</v>
      </c>
      <c r="AH111" s="149">
        <f xml:space="preserve"> $I$45 * (AE112 - AE110) / (2 * (PI()/180))</f>
        <v>2050.3124999999986</v>
      </c>
      <c r="AJ111" s="149">
        <f>(AG112 - AG110) / RADIANS(U112 - U110) * (2*PI()*$P$33/60)</f>
        <v>456707109.3750006</v>
      </c>
      <c r="AK111" s="149">
        <f>(AH112 - AH110) / RADIANS(2) * (2*PI()*$P$33/60)</f>
        <v>41518828.12499997</v>
      </c>
    </row>
    <row r="112" spans="1:37" x14ac:dyDescent="0.35">
      <c r="A112" s="144">
        <v>106</v>
      </c>
      <c r="B112" s="144">
        <v>0.13</v>
      </c>
      <c r="D112" s="144">
        <v>106</v>
      </c>
      <c r="E112" s="144">
        <v>0.05</v>
      </c>
      <c r="G112" s="113"/>
      <c r="H112" s="113"/>
      <c r="I112" s="113"/>
      <c r="J112" s="113"/>
      <c r="K112" s="113"/>
      <c r="L112" s="113"/>
      <c r="N112" s="113"/>
      <c r="O112" s="113"/>
      <c r="P112" s="113"/>
      <c r="Q112" s="113"/>
      <c r="R112" s="113"/>
      <c r="S112" s="113"/>
      <c r="U112" s="86">
        <v>106</v>
      </c>
      <c r="V112" s="149">
        <v>7.36</v>
      </c>
      <c r="W112" s="149">
        <v>0.05</v>
      </c>
      <c r="X112" s="149">
        <f>(0.0831/2)*(1-COS(RADIANS(U112)))
 + 0.14625
 - SQRT(0.14625^2 - ((0.14625/2*SIN(RADIANS(U112)))^2))</f>
        <v>7.1002740044379703E-2</v>
      </c>
      <c r="Y112" s="149">
        <f t="shared" si="6"/>
        <v>71.002740044379706</v>
      </c>
      <c r="Z112" s="149">
        <f>(Y112-Y111)/1</f>
        <v>0.5112768813552151</v>
      </c>
      <c r="AA112" s="149">
        <f t="shared" si="7"/>
        <v>20.706713694886211</v>
      </c>
      <c r="AB112" s="149">
        <f>((Z112-Z111)/1)*(((6750*6)^2) /1000)</f>
        <v>-23013.705803833189</v>
      </c>
      <c r="AD112" s="149">
        <f t="shared" si="9"/>
        <v>-12.757500000000016</v>
      </c>
      <c r="AE112" s="149">
        <f t="shared" si="8"/>
        <v>0.20249999999999987</v>
      </c>
      <c r="AG112" s="149">
        <f xml:space="preserve"> $I$45 * (AD113 - AD111) / (2 * (PI()/180))</f>
        <v>0</v>
      </c>
      <c r="AH112" s="149">
        <f xml:space="preserve"> $I$45 * (AE113 - AE111) / (2 * (PI()/180))</f>
        <v>2050.3124999999986</v>
      </c>
      <c r="AJ112" s="149">
        <f>(AG113 - AG111) / RADIANS(U113 - U111) * (2*PI()*$P$33/60)</f>
        <v>332150625.00001144</v>
      </c>
      <c r="AK112" s="149">
        <f>(AH113 - AH111) / RADIANS(2) * (2*PI()*$P$33/60)</f>
        <v>-83037656.24999994</v>
      </c>
    </row>
    <row r="113" spans="1:37" x14ac:dyDescent="0.35">
      <c r="A113" s="144">
        <v>107</v>
      </c>
      <c r="B113" s="144">
        <v>0.14000000000000001</v>
      </c>
      <c r="D113" s="144">
        <v>107</v>
      </c>
      <c r="E113" s="144">
        <v>7.0000000000000007E-2</v>
      </c>
      <c r="G113" s="113"/>
      <c r="H113" s="113"/>
      <c r="I113" s="113"/>
      <c r="J113" s="113"/>
      <c r="K113" s="113"/>
      <c r="L113" s="113"/>
      <c r="N113" s="113"/>
      <c r="O113" s="113"/>
      <c r="P113" s="113"/>
      <c r="Q113" s="113"/>
      <c r="R113" s="113"/>
      <c r="S113" s="113"/>
      <c r="U113" s="86">
        <v>107</v>
      </c>
      <c r="V113" s="149">
        <v>7.06</v>
      </c>
      <c r="W113" s="149">
        <v>0.06</v>
      </c>
      <c r="X113" s="149">
        <f>(0.0831/2)*(1-COS(RADIANS(U113)))
 + 0.14625
 - SQRT(0.14625^2 - ((0.14625/2*SIN(RADIANS(U113)))^2))</f>
        <v>7.150004850910141E-2</v>
      </c>
      <c r="Y113" s="149">
        <f t="shared" si="6"/>
        <v>71.500048509101404</v>
      </c>
      <c r="Z113" s="149">
        <f>(Y113-Y112)/1</f>
        <v>0.49730846472169787</v>
      </c>
      <c r="AA113" s="149">
        <f t="shared" si="7"/>
        <v>20.140992821228764</v>
      </c>
      <c r="AB113" s="149">
        <f>((Z113-Z112)/1)*(((6750*6)^2) /1000)</f>
        <v>-22911.695383126622</v>
      </c>
      <c r="AD113" s="149">
        <f t="shared" si="9"/>
        <v>-12.555</v>
      </c>
      <c r="AE113" s="149">
        <f t="shared" si="8"/>
        <v>0.20249999999999987</v>
      </c>
      <c r="AG113" s="149">
        <f xml:space="preserve"> $I$45 * (AD114 - AD112) / (2 * (PI()/180))</f>
        <v>4100.6250000002992</v>
      </c>
      <c r="AH113" s="149">
        <f xml:space="preserve"> $I$45 * (AE114 - AE112) / (2 * (PI()/180))</f>
        <v>-2050.3124999999986</v>
      </c>
      <c r="AJ113" s="149">
        <f>(AG114 - AG112) / RADIANS(U114 - U112) * (2*PI()*$P$33/60)</f>
        <v>-41518828.124999382</v>
      </c>
      <c r="AK113" s="149">
        <f>(AH114 - AH112) / RADIANS(2) * (2*PI()*$P$33/60)</f>
        <v>-83037656.24999994</v>
      </c>
    </row>
    <row r="114" spans="1:37" x14ac:dyDescent="0.35">
      <c r="A114" s="144">
        <v>108</v>
      </c>
      <c r="B114" s="144">
        <v>0.15</v>
      </c>
      <c r="D114" s="144">
        <v>108</v>
      </c>
      <c r="E114" s="144">
        <v>0.09</v>
      </c>
      <c r="G114" s="113"/>
      <c r="H114" s="113"/>
      <c r="I114" s="113"/>
      <c r="J114" s="113"/>
      <c r="K114" s="113"/>
      <c r="L114" s="113"/>
      <c r="N114" s="113"/>
      <c r="O114" s="113"/>
      <c r="P114" s="113"/>
      <c r="Q114" s="113"/>
      <c r="R114" s="113"/>
      <c r="S114" s="113"/>
      <c r="U114" s="86">
        <v>108</v>
      </c>
      <c r="V114" s="149">
        <v>6.74</v>
      </c>
      <c r="W114" s="149">
        <v>0.06</v>
      </c>
      <c r="X114" s="149">
        <f>(0.0831/2)*(1-COS(RADIANS(U114)))
 + 0.14625
 - SQRT(0.14625^2 - ((0.14625/2*SIN(RADIANS(U114)))^2))</f>
        <v>7.1983465804778657E-2</v>
      </c>
      <c r="Y114" s="149">
        <f t="shared" si="6"/>
        <v>71.98346580477866</v>
      </c>
      <c r="Z114" s="149">
        <f>(Y114-Y113)/1</f>
        <v>0.48341729567725622</v>
      </c>
      <c r="AA114" s="149">
        <f t="shared" si="7"/>
        <v>19.578400474928877</v>
      </c>
      <c r="AB114" s="149">
        <f>((Z114-Z113)/1)*(((6750*6)^2) /1000)</f>
        <v>-22784.990025145424</v>
      </c>
      <c r="AD114" s="149">
        <f t="shared" si="9"/>
        <v>-12.352499999999987</v>
      </c>
      <c r="AE114" s="149">
        <f t="shared" si="8"/>
        <v>0</v>
      </c>
      <c r="AG114" s="149">
        <f xml:space="preserve"> $I$45 * (AD115 - AD113) / (2 * (PI()/180))</f>
        <v>-2050.3124999999695</v>
      </c>
      <c r="AH114" s="149">
        <f xml:space="preserve"> $I$45 * (AE115 - AE113) / (2 * (PI()/180))</f>
        <v>-2050.3124999999986</v>
      </c>
      <c r="AJ114" s="149">
        <f>(AG115 - AG113) / RADIANS(U115 - U113) * (2*PI()*$P$33/60)</f>
        <v>-41518828.125011042</v>
      </c>
      <c r="AK114" s="149">
        <f>(AH115 - AH113) / RADIANS(2) * (2*PI()*$P$33/60)</f>
        <v>41518828.12499997</v>
      </c>
    </row>
    <row r="115" spans="1:37" x14ac:dyDescent="0.35">
      <c r="A115" s="144">
        <v>109</v>
      </c>
      <c r="B115" s="144">
        <v>0.16</v>
      </c>
      <c r="D115" s="144">
        <v>109</v>
      </c>
      <c r="E115" s="144">
        <v>0.1</v>
      </c>
      <c r="G115" s="113"/>
      <c r="H115" s="113"/>
      <c r="I115" s="113"/>
      <c r="J115" s="113"/>
      <c r="K115" s="113"/>
      <c r="L115" s="113"/>
      <c r="N115" s="113"/>
      <c r="O115" s="113"/>
      <c r="P115" s="113"/>
      <c r="Q115" s="113"/>
      <c r="R115" s="113"/>
      <c r="S115" s="113"/>
      <c r="U115" s="149">
        <v>109</v>
      </c>
      <c r="V115" s="149">
        <v>6.45</v>
      </c>
      <c r="W115" s="149">
        <v>0.06</v>
      </c>
      <c r="X115" s="149">
        <f>(0.0831/2)*(1-COS(RADIANS(U115)))
 + 0.14625
 - SQRT(0.14625^2 - ((0.14625/2*SIN(RADIANS(U115)))^2))</f>
        <v>7.2453083667254864E-2</v>
      </c>
      <c r="Y115" s="149">
        <f t="shared" si="6"/>
        <v>72.453083667254859</v>
      </c>
      <c r="Z115" s="149">
        <f>(Y115-Y114)/1</f>
        <v>0.46961786247619841</v>
      </c>
      <c r="AA115" s="149">
        <f t="shared" si="7"/>
        <v>19.019523430286036</v>
      </c>
      <c r="AB115" s="149">
        <f>((Z115-Z114)/1)*(((6750*6)^2) /1000)</f>
        <v>-22634.520308035073</v>
      </c>
      <c r="AD115" s="149">
        <f t="shared" si="9"/>
        <v>-12.757499999999997</v>
      </c>
      <c r="AE115" s="149">
        <f t="shared" si="8"/>
        <v>0</v>
      </c>
      <c r="AG115" s="149">
        <f xml:space="preserve"> $I$45 * (AD116 - AD114) / (2 * (PI()/180))</f>
        <v>2050.312499999754</v>
      </c>
      <c r="AH115" s="149">
        <f xml:space="preserve"> $I$45 * (AE116 - AE114) / (2 * (PI()/180))</f>
        <v>0</v>
      </c>
      <c r="AJ115" s="149">
        <f>(AG116 - AG114) / RADIANS(U116 - U114) * (2*PI()*$P$33/60)</f>
        <v>124556484.37499705</v>
      </c>
      <c r="AK115" s="149">
        <f>(AH116 - AH114) / RADIANS(2) * (2*PI()*$P$33/60)</f>
        <v>41518828.12499997</v>
      </c>
    </row>
    <row r="116" spans="1:37" x14ac:dyDescent="0.35">
      <c r="A116" s="144">
        <v>110</v>
      </c>
      <c r="B116" s="144">
        <v>0.18</v>
      </c>
      <c r="D116" s="144">
        <v>110</v>
      </c>
      <c r="E116" s="144">
        <v>0.12</v>
      </c>
      <c r="G116" s="113"/>
      <c r="H116" s="113"/>
      <c r="I116" s="113"/>
      <c r="J116" s="113"/>
      <c r="K116" s="113"/>
      <c r="L116" s="113"/>
      <c r="N116" s="113"/>
      <c r="O116" s="113"/>
      <c r="P116" s="113"/>
      <c r="Q116" s="113"/>
      <c r="R116" s="113"/>
      <c r="S116" s="113"/>
      <c r="U116" s="86">
        <v>110</v>
      </c>
      <c r="V116" s="149">
        <v>6.11</v>
      </c>
      <c r="W116" s="149">
        <v>0.06</v>
      </c>
      <c r="X116" s="149">
        <f>(0.0831/2)*(1-COS(RADIANS(U116)))
 + 0.14625
 - SQRT(0.14625^2 - ((0.14625/2*SIN(RADIANS(U116)))^2))</f>
        <v>7.2909007734337561E-2</v>
      </c>
      <c r="Y116" s="149">
        <f t="shared" si="6"/>
        <v>72.909007734337564</v>
      </c>
      <c r="Z116" s="149">
        <f>(Y116-Y115)/1</f>
        <v>0.45592406708270516</v>
      </c>
      <c r="AA116" s="149">
        <f t="shared" si="7"/>
        <v>18.464924716849559</v>
      </c>
      <c r="AB116" s="149">
        <f>((Z116-Z115)/1)*(((6750*6)^2) /1000)</f>
        <v>-22461.247894177297</v>
      </c>
      <c r="AD116" s="149">
        <f t="shared" si="9"/>
        <v>-12.150000000000011</v>
      </c>
      <c r="AE116" s="149">
        <f t="shared" si="8"/>
        <v>0</v>
      </c>
      <c r="AG116" s="149">
        <f xml:space="preserve"> $I$45 * (AD117 - AD115) / (2 * (PI()/180))</f>
        <v>4100.6249999998854</v>
      </c>
      <c r="AH116" s="149">
        <f xml:space="preserve"> $I$45 * (AE117 - AE115) / (2 * (PI()/180))</f>
        <v>0</v>
      </c>
      <c r="AJ116" s="149">
        <f>(AG117 - AG115) / RADIANS(U117 - U115) * (2*PI()*$P$33/60)</f>
        <v>-249112968.74999046</v>
      </c>
      <c r="AK116" s="149">
        <f>(AH117 - AH115) / RADIANS(2) * (2*PI()*$P$33/60)</f>
        <v>41518828.125000022</v>
      </c>
    </row>
    <row r="117" spans="1:37" x14ac:dyDescent="0.35">
      <c r="A117" s="144">
        <v>111</v>
      </c>
      <c r="B117" s="144">
        <v>0.2</v>
      </c>
      <c r="D117" s="144">
        <v>111</v>
      </c>
      <c r="E117" s="144">
        <v>0.14000000000000001</v>
      </c>
      <c r="G117" s="113"/>
      <c r="H117" s="113"/>
      <c r="I117" s="113"/>
      <c r="J117" s="113"/>
      <c r="K117" s="113"/>
      <c r="L117" s="113"/>
      <c r="N117" s="113"/>
      <c r="O117" s="113"/>
      <c r="P117" s="113"/>
      <c r="Q117" s="113"/>
      <c r="R117" s="113"/>
      <c r="S117" s="113"/>
      <c r="U117" s="86">
        <v>111</v>
      </c>
      <c r="V117" s="149">
        <v>5.85</v>
      </c>
      <c r="W117" s="149">
        <v>0.06</v>
      </c>
      <c r="X117" s="149">
        <f>(0.0831/2)*(1-COS(RADIANS(U117)))
 + 0.14625
 - SQRT(0.14625^2 - ((0.14625/2*SIN(RADIANS(U117)))^2))</f>
        <v>7.3351356943245655E-2</v>
      </c>
      <c r="Y117" s="149">
        <f t="shared" si="6"/>
        <v>73.351356943245648</v>
      </c>
      <c r="Z117" s="149">
        <f>(Y117-Y116)/1</f>
        <v>0.44234920890808382</v>
      </c>
      <c r="AA117" s="149">
        <f t="shared" si="7"/>
        <v>17.915142960777395</v>
      </c>
      <c r="AB117" s="149">
        <f>((Z117-Z116)/1)*(((6750*6)^2) /1000)</f>
        <v>-22266.161120922654</v>
      </c>
      <c r="AD117" s="149">
        <f t="shared" si="9"/>
        <v>-12.352500000000008</v>
      </c>
      <c r="AE117" s="149">
        <f t="shared" si="8"/>
        <v>0</v>
      </c>
      <c r="AG117" s="149">
        <f xml:space="preserve"> $I$45 * (AD118 - AD116) / (2 * (PI()/180))</f>
        <v>-10251.562499999776</v>
      </c>
      <c r="AH117" s="149">
        <f xml:space="preserve"> $I$45 * (AE118 - AE116) / (2 * (PI()/180))</f>
        <v>2050.3125000000014</v>
      </c>
      <c r="AJ117" s="149">
        <f>(AG118 - AG116) / RADIANS(U118 - U116) * (2*PI()*$P$33/60)</f>
        <v>4.3833097151946276E-6</v>
      </c>
      <c r="AK117" s="149">
        <f>(AH118 - AH116) / RADIANS(2) * (2*PI()*$P$33/60)</f>
        <v>41518828.125000022</v>
      </c>
    </row>
    <row r="118" spans="1:37" x14ac:dyDescent="0.35">
      <c r="A118" s="144">
        <v>112</v>
      </c>
      <c r="B118" s="144">
        <v>0.22</v>
      </c>
      <c r="D118" s="144">
        <v>112</v>
      </c>
      <c r="E118" s="144">
        <v>0.15</v>
      </c>
      <c r="G118" s="113"/>
      <c r="H118" s="113"/>
      <c r="I118" s="113"/>
      <c r="J118" s="113"/>
      <c r="K118" s="113"/>
      <c r="L118" s="113"/>
      <c r="N118" s="113"/>
      <c r="O118" s="113"/>
      <c r="P118" s="113"/>
      <c r="Q118" s="113"/>
      <c r="R118" s="113"/>
      <c r="S118" s="113"/>
      <c r="U118" s="86">
        <v>112</v>
      </c>
      <c r="V118" s="149">
        <v>5.5</v>
      </c>
      <c r="W118" s="149">
        <v>0.06</v>
      </c>
      <c r="X118" s="149">
        <f>(0.0831/2)*(1-COS(RADIANS(U118)))
 + 0.14625
 - SQRT(0.14625^2 - ((0.14625/2*SIN(RADIANS(U118)))^2))</f>
        <v>7.3780262914456662E-2</v>
      </c>
      <c r="Y118" s="149">
        <f t="shared" si="6"/>
        <v>73.780262914456657</v>
      </c>
      <c r="Z118" s="149">
        <f>(Y118-Y117)/1</f>
        <v>0.42890597121100882</v>
      </c>
      <c r="AA118" s="149">
        <f t="shared" si="7"/>
        <v>17.370691834045857</v>
      </c>
      <c r="AB118" s="149">
        <f>((Z118-Z117)/1)*(((6750*6)^2) /1000)</f>
        <v>-22050.270632627278</v>
      </c>
      <c r="AD118" s="149">
        <f t="shared" si="9"/>
        <v>-13.162499999999989</v>
      </c>
      <c r="AE118" s="149">
        <f t="shared" si="8"/>
        <v>0.20250000000000015</v>
      </c>
      <c r="AG118" s="149">
        <f xml:space="preserve"> $I$45 * (AD119 - AD117) / (2 * (PI()/180))</f>
        <v>4100.6250000001019</v>
      </c>
      <c r="AH118" s="149">
        <f xml:space="preserve"> $I$45 * (AE119 - AE117) / (2 * (PI()/180))</f>
        <v>2050.3125000000014</v>
      </c>
      <c r="AJ118" s="149">
        <f>(AG119 - AG117) / RADIANS(U119 - U117) * (2*PI()*$P$33/60)</f>
        <v>664301249.99999309</v>
      </c>
      <c r="AK118" s="149">
        <f>(AH119 - AH117) / RADIANS(2) * (2*PI()*$P$33/60)</f>
        <v>-83037656.250000045</v>
      </c>
    </row>
    <row r="119" spans="1:37" x14ac:dyDescent="0.35">
      <c r="A119" s="144">
        <v>113</v>
      </c>
      <c r="B119" s="144">
        <v>0.23</v>
      </c>
      <c r="D119" s="144">
        <v>113</v>
      </c>
      <c r="E119" s="144">
        <v>0.17</v>
      </c>
      <c r="G119" s="113"/>
      <c r="H119" s="113"/>
      <c r="I119" s="113"/>
      <c r="J119" s="113"/>
      <c r="K119" s="113"/>
      <c r="L119" s="113"/>
      <c r="N119" s="113"/>
      <c r="O119" s="113"/>
      <c r="P119" s="113"/>
      <c r="Q119" s="113"/>
      <c r="R119" s="113"/>
      <c r="S119" s="113"/>
      <c r="U119" s="149">
        <v>113</v>
      </c>
      <c r="V119" s="149">
        <v>5.2</v>
      </c>
      <c r="W119" s="149">
        <v>7.0000000000000007E-2</v>
      </c>
      <c r="X119" s="149">
        <f>(0.0831/2)*(1-COS(RADIANS(U119)))
 + 0.14625
 - SQRT(0.14625^2 - ((0.14625/2*SIN(RADIANS(U119)))^2))</f>
        <v>7.419586932456923E-2</v>
      </c>
      <c r="Y119" s="149">
        <f t="shared" si="6"/>
        <v>74.19586932456923</v>
      </c>
      <c r="Z119" s="149">
        <f>(Y119-Y118)/1</f>
        <v>0.4156064101125736</v>
      </c>
      <c r="AA119" s="149">
        <f t="shared" si="7"/>
        <v>16.832059609559231</v>
      </c>
      <c r="AB119" s="149">
        <f>((Z119-Z118)/1)*(((6750*6)^2) /1000)</f>
        <v>-21814.60509170837</v>
      </c>
      <c r="AD119" s="149">
        <f t="shared" si="9"/>
        <v>-11.947499999999998</v>
      </c>
      <c r="AE119" s="149">
        <f t="shared" si="8"/>
        <v>0.20250000000000015</v>
      </c>
      <c r="AG119" s="149">
        <f xml:space="preserve"> $I$45 * (AD120 - AD118) / (2 * (PI()/180))</f>
        <v>22553.43749999988</v>
      </c>
      <c r="AH119" s="149">
        <f xml:space="preserve"> $I$45 * (AE120 - AE118) / (2 * (PI()/180))</f>
        <v>-2050.3125000000014</v>
      </c>
      <c r="AJ119" s="149">
        <f>(AG120 - AG118) / RADIANS(U120 - U118) * (2*PI()*$P$33/60)</f>
        <v>249112968.74999809</v>
      </c>
      <c r="AK119" s="149">
        <f>(AH120 - AH118) / RADIANS(2) * (2*PI()*$P$33/60)</f>
        <v>-83037656.250000045</v>
      </c>
    </row>
    <row r="120" spans="1:37" x14ac:dyDescent="0.35">
      <c r="A120" s="144">
        <v>114</v>
      </c>
      <c r="B120" s="144">
        <v>0.25</v>
      </c>
      <c r="D120" s="144">
        <v>114</v>
      </c>
      <c r="E120" s="144">
        <v>0.19</v>
      </c>
      <c r="G120" s="113"/>
      <c r="H120" s="113"/>
      <c r="I120" s="113"/>
      <c r="J120" s="113"/>
      <c r="K120" s="113"/>
      <c r="L120" s="113"/>
      <c r="N120" s="113"/>
      <c r="O120" s="113"/>
      <c r="P120" s="113"/>
      <c r="Q120" s="113"/>
      <c r="R120" s="113"/>
      <c r="S120" s="113"/>
      <c r="U120" s="86">
        <v>114</v>
      </c>
      <c r="V120" s="149">
        <v>4.91</v>
      </c>
      <c r="W120" s="149">
        <v>7.0000000000000007E-2</v>
      </c>
      <c r="X120" s="149">
        <f>(0.0831/2)*(1-COS(RADIANS(U120)))
 + 0.14625
 - SQRT(0.14625^2 - ((0.14625/2*SIN(RADIANS(U120)))^2))</f>
        <v>7.4598331270735813E-2</v>
      </c>
      <c r="Y120" s="149">
        <f t="shared" si="6"/>
        <v>74.598331270735812</v>
      </c>
      <c r="Z120" s="149">
        <f>(Y120-Y119)/1</f>
        <v>0.40246194616658215</v>
      </c>
      <c r="AA120" s="149">
        <f t="shared" si="7"/>
        <v>16.299708819746577</v>
      </c>
      <c r="AB120" s="149">
        <f>((Z120-Z119)/1)*(((6750*6)^2) /1000)</f>
        <v>-21560.206987412472</v>
      </c>
      <c r="AD120" s="149">
        <f t="shared" si="9"/>
        <v>-10.935</v>
      </c>
      <c r="AE120" s="149">
        <f t="shared" si="8"/>
        <v>0</v>
      </c>
      <c r="AG120" s="149">
        <f xml:space="preserve"> $I$45 * (AD121 - AD119) / (2 * (PI()/180))</f>
        <v>16402.500000000007</v>
      </c>
      <c r="AH120" s="149">
        <f xml:space="preserve"> $I$45 * (AE121 - AE119) / (2 * (PI()/180))</f>
        <v>-2050.3125000000014</v>
      </c>
      <c r="AJ120" s="149">
        <f>(AG121 - AG119) / RADIANS(U121 - U119) * (2*PI()*$P$33/60)</f>
        <v>-332150624.99999684</v>
      </c>
      <c r="AK120" s="149">
        <f>(AH121 - AH119) / RADIANS(2) * (2*PI()*$P$33/60)</f>
        <v>41518828.125000022</v>
      </c>
    </row>
    <row r="121" spans="1:37" x14ac:dyDescent="0.35">
      <c r="A121" s="144">
        <v>115</v>
      </c>
      <c r="B121" s="144">
        <v>0.27</v>
      </c>
      <c r="D121" s="144">
        <v>115</v>
      </c>
      <c r="E121" s="144">
        <v>0.2</v>
      </c>
      <c r="G121" s="113"/>
      <c r="H121" s="113"/>
      <c r="I121" s="113"/>
      <c r="J121" s="113"/>
      <c r="K121" s="113"/>
      <c r="L121" s="113"/>
      <c r="N121" s="113"/>
      <c r="O121" s="113"/>
      <c r="P121" s="113"/>
      <c r="Q121" s="113"/>
      <c r="R121" s="113"/>
      <c r="S121" s="113"/>
      <c r="U121" s="86">
        <v>115</v>
      </c>
      <c r="V121" s="149">
        <v>4.66</v>
      </c>
      <c r="W121" s="149">
        <v>7.0000000000000007E-2</v>
      </c>
      <c r="X121" s="149">
        <f>(0.0831/2)*(1-COS(RADIANS(U121)))
 + 0.14625
 - SQRT(0.14625^2 - ((0.14625/2*SIN(RADIANS(U121)))^2))</f>
        <v>7.4987814629140698E-2</v>
      </c>
      <c r="Y121" s="149">
        <f t="shared" si="6"/>
        <v>74.987814629140701</v>
      </c>
      <c r="Z121" s="149">
        <f>(Y121-Y120)/1</f>
        <v>0.38948335840488824</v>
      </c>
      <c r="AA121" s="149">
        <f t="shared" si="7"/>
        <v>15.774076015397974</v>
      </c>
      <c r="AB121" s="149">
        <f>((Z121-Z120)/1)*(((6750*6)^2) /1000)</f>
        <v>-21288.128576118444</v>
      </c>
      <c r="AD121" s="149">
        <f t="shared" si="9"/>
        <v>-10.327499999999997</v>
      </c>
      <c r="AE121" s="149">
        <f t="shared" si="8"/>
        <v>0</v>
      </c>
      <c r="AG121" s="149">
        <f xml:space="preserve"> $I$45 * (AD122 - AD120) / (2 * (PI()/180))</f>
        <v>6150.9375000000355</v>
      </c>
      <c r="AH121" s="149">
        <f xml:space="preserve"> $I$45 * (AE122 - AE120) / (2 * (PI()/180))</f>
        <v>0</v>
      </c>
      <c r="AJ121" s="149">
        <f>(AG122 - AG120) / RADIANS(U122 - U120) * (2*PI()*$P$33/60)</f>
        <v>-207594140.62500235</v>
      </c>
      <c r="AK121" s="149">
        <f>(AH122 - AH120) / RADIANS(2) * (2*PI()*$P$33/60)</f>
        <v>41518828.125000022</v>
      </c>
    </row>
    <row r="122" spans="1:37" x14ac:dyDescent="0.35">
      <c r="A122" s="144">
        <v>116</v>
      </c>
      <c r="B122" s="144">
        <v>0.28999999999999998</v>
      </c>
      <c r="D122" s="144">
        <v>116</v>
      </c>
      <c r="E122" s="144">
        <v>0.22</v>
      </c>
      <c r="G122" s="113"/>
      <c r="H122" s="113"/>
      <c r="I122" s="113"/>
      <c r="J122" s="113"/>
      <c r="K122" s="113"/>
      <c r="L122" s="113"/>
      <c r="N122" s="113"/>
      <c r="O122" s="113"/>
      <c r="P122" s="113"/>
      <c r="Q122" s="113"/>
      <c r="R122" s="113"/>
      <c r="S122" s="113"/>
      <c r="U122" s="86">
        <v>116</v>
      </c>
      <c r="V122" s="149">
        <v>4.4000000000000004</v>
      </c>
      <c r="W122" s="149">
        <v>7.0000000000000007E-2</v>
      </c>
      <c r="X122" s="149">
        <f>(0.0831/2)*(1-COS(RADIANS(U122)))
 + 0.14625
 - SQRT(0.14625^2 - ((0.14625/2*SIN(RADIANS(U122)))^2))</f>
        <v>7.5364495409909749E-2</v>
      </c>
      <c r="Y122" s="149">
        <f t="shared" si="6"/>
        <v>75.36449540990975</v>
      </c>
      <c r="Z122" s="149">
        <f>(Y122-Y121)/1</f>
        <v>0.37668078076904976</v>
      </c>
      <c r="AA122" s="149">
        <f t="shared" si="7"/>
        <v>15.255571621146515</v>
      </c>
      <c r="AB122" s="149">
        <f>((Z122-Z121)/1)*(((6750*6)^2) /1000)</f>
        <v>-20999.42796718406</v>
      </c>
      <c r="AD122" s="149">
        <f t="shared" si="9"/>
        <v>-10.327499999999997</v>
      </c>
      <c r="AE122" s="149">
        <f t="shared" si="8"/>
        <v>0</v>
      </c>
      <c r="AG122" s="149">
        <f xml:space="preserve"> $I$45 * (AD123 - AD121) / (2 * (PI()/180))</f>
        <v>6150.9374999998909</v>
      </c>
      <c r="AH122" s="149">
        <f xml:space="preserve"> $I$45 * (AE123 - AE121) / (2 * (PI()/180))</f>
        <v>0</v>
      </c>
      <c r="AJ122" s="149">
        <f>(AG123 - AG121) / RADIANS(U123 - U121) * (2*PI()*$P$33/60)</f>
        <v>41518828.124997914</v>
      </c>
      <c r="AK122" s="149">
        <f>(AH123 - AH121) / RADIANS(2) * (2*PI()*$P$33/60)</f>
        <v>41518828.12499997</v>
      </c>
    </row>
    <row r="123" spans="1:37" x14ac:dyDescent="0.35">
      <c r="A123" s="144">
        <v>117</v>
      </c>
      <c r="B123" s="144">
        <v>0.3</v>
      </c>
      <c r="D123" s="144">
        <v>117</v>
      </c>
      <c r="E123" s="144">
        <v>0.24</v>
      </c>
      <c r="G123" s="113"/>
      <c r="H123" s="113"/>
      <c r="I123" s="113"/>
      <c r="J123" s="113"/>
      <c r="K123" s="113"/>
      <c r="L123" s="113"/>
      <c r="N123" s="113"/>
      <c r="O123" s="113"/>
      <c r="P123" s="113"/>
      <c r="Q123" s="113"/>
      <c r="R123" s="113"/>
      <c r="S123" s="113"/>
      <c r="U123" s="149">
        <v>117</v>
      </c>
      <c r="V123" s="149">
        <v>4.1500000000000004</v>
      </c>
      <c r="W123" s="149">
        <v>7.0000000000000007E-2</v>
      </c>
      <c r="X123" s="149">
        <f>(0.0831/2)*(1-COS(RADIANS(U123)))
 + 0.14625
 - SQRT(0.14625^2 - ((0.14625/2*SIN(RADIANS(U123)))^2))</f>
        <v>7.572855911073248E-2</v>
      </c>
      <c r="Y123" s="149">
        <f t="shared" si="6"/>
        <v>75.728559110732476</v>
      </c>
      <c r="Z123" s="149">
        <f>(Y123-Y122)/1</f>
        <v>0.36406370082272588</v>
      </c>
      <c r="AA123" s="149">
        <f t="shared" si="7"/>
        <v>14.744579883320398</v>
      </c>
      <c r="AB123" s="149">
        <f>((Z123-Z122)/1)*(((6750*6)^2) /1000)</f>
        <v>-20695.165381957751</v>
      </c>
      <c r="AD123" s="149">
        <f t="shared" si="9"/>
        <v>-9.7200000000000077</v>
      </c>
      <c r="AE123" s="149">
        <f t="shared" si="8"/>
        <v>0</v>
      </c>
      <c r="AG123" s="149">
        <f xml:space="preserve"> $I$45 * (AD124 - AD122) / (2 * (PI()/180))</f>
        <v>8201.2499999999327</v>
      </c>
      <c r="AH123" s="149">
        <f xml:space="preserve"> $I$45 * (AE124 - AE122) / (2 * (PI()/180))</f>
        <v>2050.3124999999986</v>
      </c>
      <c r="AJ123" s="149">
        <f>(AG124 - AG122) / RADIANS(U124 - U122) * (2*PI()*$P$33/60)</f>
        <v>-124556484.37499632</v>
      </c>
      <c r="AK123" s="149">
        <f>(AH124 - AH122) / RADIANS(2) * (2*PI()*$P$33/60)</f>
        <v>41518828.12499997</v>
      </c>
    </row>
    <row r="124" spans="1:37" x14ac:dyDescent="0.35">
      <c r="A124" s="144">
        <v>118</v>
      </c>
      <c r="B124" s="144">
        <v>0.32</v>
      </c>
      <c r="D124" s="144">
        <v>118</v>
      </c>
      <c r="E124" s="144">
        <v>0.26</v>
      </c>
      <c r="G124" s="113"/>
      <c r="H124" s="113"/>
      <c r="I124" s="113"/>
      <c r="J124" s="113"/>
      <c r="K124" s="113"/>
      <c r="L124" s="113"/>
      <c r="N124" s="113"/>
      <c r="O124" s="113"/>
      <c r="P124" s="113"/>
      <c r="Q124" s="113"/>
      <c r="R124" s="113"/>
      <c r="S124" s="113"/>
      <c r="U124" s="86">
        <v>118</v>
      </c>
      <c r="V124" s="149">
        <v>3.92</v>
      </c>
      <c r="W124" s="149">
        <v>7.0000000000000007E-2</v>
      </c>
      <c r="X124" s="149">
        <f>(0.0831/2)*(1-COS(RADIANS(U124)))
 + 0.14625
 - SQRT(0.14625^2 - ((0.14625/2*SIN(RADIANS(U124)))^2))</f>
        <v>7.6080200071365345E-2</v>
      </c>
      <c r="Y124" s="149">
        <f t="shared" si="6"/>
        <v>76.08020007136534</v>
      </c>
      <c r="Z124" s="149">
        <f>(Y124-Y123)/1</f>
        <v>0.35164096063286365</v>
      </c>
      <c r="AA124" s="149">
        <f t="shared" si="7"/>
        <v>14.241458905630978</v>
      </c>
      <c r="AB124" s="149">
        <f>((Z124-Z123)/1)*(((6750*6)^2) /1000)</f>
        <v>-20376.399596421514</v>
      </c>
      <c r="AD124" s="149">
        <f t="shared" si="9"/>
        <v>-9.5175000000000036</v>
      </c>
      <c r="AE124" s="149">
        <f t="shared" si="8"/>
        <v>0.20249999999999987</v>
      </c>
      <c r="AG124" s="149">
        <f xml:space="preserve"> $I$45 * (AD125 - AD123) / (2 * (PI()/180))</f>
        <v>7.1942451995710144E-11</v>
      </c>
      <c r="AH124" s="149">
        <f xml:space="preserve"> $I$45 * (AE125 - AE123) / (2 * (PI()/180))</f>
        <v>2050.3124999999986</v>
      </c>
      <c r="AJ124" s="149">
        <f>(AG125 - AG123) / RADIANS(U125 - U123) * (2*PI()*$P$33/60)</f>
        <v>1.8048922356683761E-6</v>
      </c>
      <c r="AK124" s="149">
        <f>(AH125 - AH123) / RADIANS(2) * (2*PI()*$P$33/60)</f>
        <v>-83037656.24999994</v>
      </c>
    </row>
    <row r="125" spans="1:37" x14ac:dyDescent="0.35">
      <c r="A125" s="144">
        <v>119</v>
      </c>
      <c r="B125" s="144">
        <v>0.34</v>
      </c>
      <c r="D125" s="144">
        <v>119</v>
      </c>
      <c r="E125" s="144">
        <v>0.27</v>
      </c>
      <c r="G125" s="113"/>
      <c r="H125" s="113"/>
      <c r="I125" s="113"/>
      <c r="J125" s="113"/>
      <c r="K125" s="113"/>
      <c r="L125" s="113"/>
      <c r="N125" s="113"/>
      <c r="O125" s="113"/>
      <c r="P125" s="113"/>
      <c r="Q125" s="113"/>
      <c r="R125" s="113"/>
      <c r="S125" s="113"/>
      <c r="U125" s="86">
        <v>119</v>
      </c>
      <c r="V125" s="149">
        <v>3.68</v>
      </c>
      <c r="W125" s="149">
        <v>0.08</v>
      </c>
      <c r="X125" s="149">
        <f>(0.0831/2)*(1-COS(RADIANS(U125)))
 + 0.14625
 - SQRT(0.14625^2 - ((0.14625/2*SIN(RADIANS(U125)))^2))</f>
        <v>7.6419620831061907E-2</v>
      </c>
      <c r="Y125" s="149">
        <f t="shared" si="6"/>
        <v>76.419620831061906</v>
      </c>
      <c r="Z125" s="149">
        <f>(Y125-Y124)/1</f>
        <v>0.33942075969656571</v>
      </c>
      <c r="AA125" s="149">
        <f t="shared" si="7"/>
        <v>13.746540767710911</v>
      </c>
      <c r="AB125" s="149">
        <f>((Z125-Z124)/1)*(((6750*6)^2) /1000)</f>
        <v>-20044.184585762701</v>
      </c>
      <c r="AD125" s="149">
        <f t="shared" si="9"/>
        <v>-9.7200000000000006</v>
      </c>
      <c r="AE125" s="149">
        <f t="shared" si="8"/>
        <v>0.20249999999999987</v>
      </c>
      <c r="AG125" s="149">
        <f xml:space="preserve"> $I$45 * (AD126 - AD124) / (2 * (PI()/180))</f>
        <v>8201.2500000000218</v>
      </c>
      <c r="AH125" s="149">
        <f xml:space="preserve"> $I$45 * (AE126 - AE124) / (2 * (PI()/180))</f>
        <v>-2050.3124999999986</v>
      </c>
      <c r="AJ125" s="149">
        <f>(AG126 - AG124) / RADIANS(U126 - U124) * (2*PI()*$P$33/60)</f>
        <v>249112968.74999887</v>
      </c>
      <c r="AK125" s="149">
        <f>(AH126 - AH124) / RADIANS(2) * (2*PI()*$P$33/60)</f>
        <v>-83037656.24999994</v>
      </c>
    </row>
    <row r="126" spans="1:37" x14ac:dyDescent="0.35">
      <c r="A126" s="144">
        <v>120</v>
      </c>
      <c r="B126" s="144">
        <v>0.36</v>
      </c>
      <c r="D126" s="144">
        <v>120</v>
      </c>
      <c r="E126" s="144">
        <v>0.28999999999999998</v>
      </c>
      <c r="G126" s="113"/>
      <c r="H126" s="113"/>
      <c r="I126" s="113"/>
      <c r="J126" s="113"/>
      <c r="K126" s="113"/>
      <c r="L126" s="113"/>
      <c r="N126" s="113"/>
      <c r="O126" s="113"/>
      <c r="P126" s="113"/>
      <c r="Q126" s="113"/>
      <c r="R126" s="113"/>
      <c r="S126" s="113"/>
      <c r="U126" s="86">
        <v>120</v>
      </c>
      <c r="V126" s="149">
        <v>3.44</v>
      </c>
      <c r="W126" s="149">
        <v>0.08</v>
      </c>
      <c r="X126" s="149">
        <f>(0.0831/2)*(1-COS(RADIANS(U126)))
 + 0.14625
 - SQRT(0.14625^2 - ((0.14625/2*SIN(RADIANS(U126)))^2))</f>
        <v>7.6747031490847883E-2</v>
      </c>
      <c r="Y126" s="149">
        <f t="shared" si="6"/>
        <v>76.747031490847888</v>
      </c>
      <c r="Z126" s="149">
        <f>(Y126-Y125)/1</f>
        <v>0.32741065978598272</v>
      </c>
      <c r="AA126" s="149">
        <f t="shared" si="7"/>
        <v>13.2601317213323</v>
      </c>
      <c r="AB126" s="149">
        <f>((Z126-Z125)/1)*(((6750*6)^2) /1000)</f>
        <v>-19699.566378333755</v>
      </c>
      <c r="AD126" s="149">
        <f t="shared" si="9"/>
        <v>-8.7075000000000014</v>
      </c>
      <c r="AE126" s="149">
        <f t="shared" si="8"/>
        <v>0</v>
      </c>
      <c r="AG126" s="149">
        <f xml:space="preserve"> $I$45 * (AD127 - AD125) / (2 * (PI()/180))</f>
        <v>12301.875000000016</v>
      </c>
      <c r="AH126" s="149">
        <f xml:space="preserve"> $I$45 * (AE127 - AE125) / (2 * (PI()/180))</f>
        <v>-2050.3124999999986</v>
      </c>
      <c r="AJ126" s="149">
        <f>(AG127 - AG125) / RADIANS(U127 - U125) * (2*PI()*$P$33/60)</f>
        <v>-41518828.124999724</v>
      </c>
      <c r="AK126" s="149">
        <f>(AH127 - AH125) / RADIANS(2) * (2*PI()*$P$33/60)</f>
        <v>41518828.12499997</v>
      </c>
    </row>
    <row r="127" spans="1:37" x14ac:dyDescent="0.35">
      <c r="A127" s="144">
        <v>121</v>
      </c>
      <c r="B127" s="144">
        <v>0.38</v>
      </c>
      <c r="D127" s="144">
        <v>121</v>
      </c>
      <c r="E127" s="144">
        <v>0.3</v>
      </c>
      <c r="G127" s="113"/>
      <c r="H127" s="113"/>
      <c r="I127" s="113"/>
      <c r="J127" s="113"/>
      <c r="K127" s="113"/>
      <c r="L127" s="113"/>
      <c r="N127" s="113"/>
      <c r="O127" s="113"/>
      <c r="P127" s="113"/>
      <c r="Q127" s="113"/>
      <c r="R127" s="113"/>
      <c r="S127" s="113"/>
      <c r="U127" s="149">
        <v>121</v>
      </c>
      <c r="V127" s="149">
        <v>3.25</v>
      </c>
      <c r="W127" s="149">
        <v>0.08</v>
      </c>
      <c r="X127" s="149">
        <f>(0.0831/2)*(1-COS(RADIANS(U127)))
 + 0.14625
 - SQRT(0.14625^2 - ((0.14625/2*SIN(RADIANS(U127)))^2))</f>
        <v>7.7062649082423051E-2</v>
      </c>
      <c r="Y127" s="149">
        <f t="shared" si="6"/>
        <v>77.06264908242305</v>
      </c>
      <c r="Z127" s="149">
        <f>(Y127-Y126)/1</f>
        <v>0.31561759157516178</v>
      </c>
      <c r="AA127" s="149">
        <f t="shared" si="7"/>
        <v>12.782512458794052</v>
      </c>
      <c r="AB127" s="149">
        <f>((Z127-Z126)/1)*(((6750*6)^2) /1000)</f>
        <v>-19343.580132799038</v>
      </c>
      <c r="AD127" s="149">
        <f t="shared" si="9"/>
        <v>-8.504999999999999</v>
      </c>
      <c r="AE127" s="149">
        <f t="shared" si="8"/>
        <v>0</v>
      </c>
      <c r="AG127" s="149">
        <f xml:space="preserve"> $I$45 * (AD128 - AD126) / (2 * (PI()/180))</f>
        <v>6150.9375000000355</v>
      </c>
      <c r="AH127" s="149">
        <f xml:space="preserve"> $I$45 * (AE128 - AE126) / (2 * (PI()/180))</f>
        <v>0</v>
      </c>
      <c r="AJ127" s="149">
        <f>(AG128 - AG126) / RADIANS(U128 - U126) * (2*PI()*$P$33/60)</f>
        <v>166075312.50000024</v>
      </c>
      <c r="AK127" s="149">
        <f>(AH128 - AH126) / RADIANS(2) * (2*PI()*$P$33/60)</f>
        <v>41518828.12499997</v>
      </c>
    </row>
    <row r="128" spans="1:37" x14ac:dyDescent="0.35">
      <c r="A128" s="144">
        <v>122</v>
      </c>
      <c r="B128" s="144">
        <v>0.4</v>
      </c>
      <c r="D128" s="144">
        <v>122</v>
      </c>
      <c r="E128" s="144">
        <v>0.32</v>
      </c>
      <c r="G128" s="113"/>
      <c r="H128" s="113"/>
      <c r="I128" s="113"/>
      <c r="J128" s="113"/>
      <c r="K128" s="113"/>
      <c r="L128" s="113"/>
      <c r="N128" s="113"/>
      <c r="O128" s="113"/>
      <c r="P128" s="113"/>
      <c r="Q128" s="113"/>
      <c r="R128" s="113"/>
      <c r="S128" s="113"/>
      <c r="U128" s="86">
        <v>122</v>
      </c>
      <c r="V128" s="149">
        <v>3.02</v>
      </c>
      <c r="W128" s="149">
        <v>0.08</v>
      </c>
      <c r="X128" s="149">
        <f>(0.0831/2)*(1-COS(RADIANS(U128)))
 + 0.14625
 - SQRT(0.14625^2 - ((0.14625/2*SIN(RADIANS(U128)))^2))</f>
        <v>7.7366696945336016E-2</v>
      </c>
      <c r="Y128" s="149">
        <f t="shared" si="6"/>
        <v>77.366696945336017</v>
      </c>
      <c r="Z128" s="149">
        <f>(Y128-Y127)/1</f>
        <v>0.30404786291296659</v>
      </c>
      <c r="AA128" s="149">
        <f t="shared" si="7"/>
        <v>12.313938447975147</v>
      </c>
      <c r="AB128" s="149">
        <f>((Z128-Z127)/1)*(((6750*6)^2) /1000)</f>
        <v>-18977.247438165658</v>
      </c>
      <c r="AD128" s="149">
        <f t="shared" si="9"/>
        <v>-8.0999999999999979</v>
      </c>
      <c r="AE128" s="149">
        <f t="shared" si="8"/>
        <v>0</v>
      </c>
      <c r="AG128" s="149">
        <f xml:space="preserve"> $I$45 * (AD129 - AD127) / (2 * (PI()/180))</f>
        <v>20503.125000000029</v>
      </c>
      <c r="AH128" s="149">
        <f xml:space="preserve"> $I$45 * (AE129 - AE127) / (2 * (PI()/180))</f>
        <v>0</v>
      </c>
      <c r="AJ128" s="149">
        <f>(AG129 - AG127) / RADIANS(U129 - U127) * (2*PI()*$P$33/60)</f>
        <v>166075312.49999866</v>
      </c>
      <c r="AK128" s="149">
        <f>(AH129 - AH127) / RADIANS(2) * (2*PI()*$P$33/60)</f>
        <v>0</v>
      </c>
    </row>
    <row r="129" spans="1:37" x14ac:dyDescent="0.35">
      <c r="A129" s="144">
        <v>123</v>
      </c>
      <c r="B129" s="144">
        <v>0.41</v>
      </c>
      <c r="D129" s="144">
        <v>123</v>
      </c>
      <c r="E129" s="144">
        <v>0.34</v>
      </c>
      <c r="G129" s="113"/>
      <c r="H129" s="113"/>
      <c r="I129" s="113"/>
      <c r="J129" s="113"/>
      <c r="K129" s="113"/>
      <c r="L129" s="113"/>
      <c r="N129" s="113"/>
      <c r="O129" s="113"/>
      <c r="P129" s="113"/>
      <c r="Q129" s="113"/>
      <c r="R129" s="113"/>
      <c r="S129" s="113"/>
      <c r="U129" s="86">
        <v>123</v>
      </c>
      <c r="V129" s="149">
        <v>2.85</v>
      </c>
      <c r="W129" s="149">
        <v>0.08</v>
      </c>
      <c r="X129" s="149">
        <f>(0.0831/2)*(1-COS(RADIANS(U129)))
 + 0.14625
 - SQRT(0.14625^2 - ((0.14625/2*SIN(RADIANS(U129)))^2))</f>
        <v>7.7659404113937097E-2</v>
      </c>
      <c r="Y129" s="149">
        <f t="shared" si="6"/>
        <v>77.6594041139371</v>
      </c>
      <c r="Z129" s="149">
        <f>(Y129-Y128)/1</f>
        <v>0.29270716860108337</v>
      </c>
      <c r="AA129" s="149">
        <f t="shared" si="7"/>
        <v>11.854640328343876</v>
      </c>
      <c r="AB129" s="149">
        <f>((Z129-Z128)/1)*(((6750*6)^2) /1000)</f>
        <v>-18601.573845066461</v>
      </c>
      <c r="AD129" s="149">
        <f t="shared" si="9"/>
        <v>-6.479999999999996</v>
      </c>
      <c r="AE129" s="149">
        <f t="shared" si="8"/>
        <v>0</v>
      </c>
      <c r="AG129" s="149">
        <f xml:space="preserve"> $I$45 * (AD130 - AD128) / (2 * (PI()/180))</f>
        <v>14352.187499999969</v>
      </c>
      <c r="AH129" s="149">
        <f xml:space="preserve"> $I$45 * (AE130 - AE128) / (2 * (PI()/180))</f>
        <v>0</v>
      </c>
      <c r="AJ129" s="149">
        <f>(AG130 - AG128) / RADIANS(U130 - U128) * (2*PI()*$P$33/60)</f>
        <v>-664301250.00000262</v>
      </c>
      <c r="AK129" s="149">
        <f>(AH130 - AH128) / RADIANS(2) * (2*PI()*$P$33/60)</f>
        <v>0</v>
      </c>
    </row>
    <row r="130" spans="1:37" x14ac:dyDescent="0.35">
      <c r="A130" s="144">
        <v>124</v>
      </c>
      <c r="B130" s="144">
        <v>0.43</v>
      </c>
      <c r="D130" s="144">
        <v>124</v>
      </c>
      <c r="E130" s="144">
        <v>0.36</v>
      </c>
      <c r="G130" s="113"/>
      <c r="H130" s="113"/>
      <c r="I130" s="113"/>
      <c r="J130" s="113"/>
      <c r="K130" s="113"/>
      <c r="L130" s="113"/>
      <c r="N130" s="113"/>
      <c r="O130" s="113"/>
      <c r="P130" s="113"/>
      <c r="Q130" s="113"/>
      <c r="R130" s="113"/>
      <c r="S130" s="113"/>
      <c r="U130" s="86">
        <v>124</v>
      </c>
      <c r="V130" s="149">
        <v>2.7</v>
      </c>
      <c r="W130" s="149">
        <v>0.08</v>
      </c>
      <c r="X130" s="149">
        <f>(0.0831/2)*(1-COS(RADIANS(U130)))
 + 0.14625
 - SQRT(0.14625^2 - ((0.14625/2*SIN(RADIANS(U130)))^2))</f>
        <v>7.7941004715474299E-2</v>
      </c>
      <c r="Y130" s="149">
        <f t="shared" si="6"/>
        <v>77.941004715474293</v>
      </c>
      <c r="Z130" s="149">
        <f>(Y130-Y129)/1</f>
        <v>0.28160060153719257</v>
      </c>
      <c r="AA130" s="149">
        <f t="shared" si="7"/>
        <v>11.404824362256299</v>
      </c>
      <c r="AB130" s="149">
        <f>((Z130-Z129)/1)*(((6750*6)^2) /1000)</f>
        <v>-18217.546626546875</v>
      </c>
      <c r="AD130" s="149">
        <f t="shared" si="9"/>
        <v>-6.682500000000001</v>
      </c>
      <c r="AE130" s="149">
        <f t="shared" si="8"/>
        <v>0</v>
      </c>
      <c r="AG130" s="149">
        <f xml:space="preserve"> $I$45 * (AD131 - AD129) / (2 * (PI()/180))</f>
        <v>-12301.875000000106</v>
      </c>
      <c r="AH130" s="149">
        <f xml:space="preserve"> $I$45 * (AE131 - AE129) / (2 * (PI()/180))</f>
        <v>0</v>
      </c>
      <c r="AJ130" s="149">
        <f>(AG131 - AG129) / RADIANS(U131 - U129) * (2*PI()*$P$33/60)</f>
        <v>-332150624.99999839</v>
      </c>
      <c r="AK130" s="149">
        <f>(AH131 - AH129) / RADIANS(2) * (2*PI()*$P$33/60)</f>
        <v>0</v>
      </c>
    </row>
    <row r="131" spans="1:37" x14ac:dyDescent="0.35">
      <c r="A131" s="144">
        <v>125</v>
      </c>
      <c r="B131" s="144">
        <v>0.45</v>
      </c>
      <c r="D131" s="144">
        <v>125</v>
      </c>
      <c r="E131" s="144">
        <v>0.38</v>
      </c>
      <c r="G131" s="113"/>
      <c r="H131" s="113"/>
      <c r="I131" s="113"/>
      <c r="J131" s="113"/>
      <c r="K131" s="113"/>
      <c r="L131" s="113"/>
      <c r="N131" s="113"/>
      <c r="O131" s="113"/>
      <c r="P131" s="113"/>
      <c r="Q131" s="113"/>
      <c r="R131" s="113"/>
      <c r="S131" s="113"/>
      <c r="U131" s="149">
        <v>125</v>
      </c>
      <c r="V131" s="149">
        <v>2.52</v>
      </c>
      <c r="W131" s="149">
        <v>0.08</v>
      </c>
      <c r="X131" s="149">
        <f>(0.0831/2)*(1-COS(RADIANS(U131)))
 + 0.14625
 - SQRT(0.14625^2 - ((0.14625/2*SIN(RADIANS(U131)))^2))</f>
        <v>7.821173738055695E-2</v>
      </c>
      <c r="Y131" s="149">
        <f t="shared" si="6"/>
        <v>78.211737380556954</v>
      </c>
      <c r="Z131" s="149">
        <f>(Y131-Y130)/1</f>
        <v>0.27073266508266158</v>
      </c>
      <c r="AA131" s="149">
        <f t="shared" si="7"/>
        <v>10.964672935847794</v>
      </c>
      <c r="AB131" s="149">
        <f>((Z131-Z130)/1)*(((6750*6)^2) /1000)</f>
        <v>-17826.132769544456</v>
      </c>
      <c r="AD131" s="149">
        <f t="shared" si="9"/>
        <v>-7.6950000000000065</v>
      </c>
      <c r="AE131" s="149">
        <f t="shared" si="8"/>
        <v>0</v>
      </c>
      <c r="AG131" s="149">
        <f xml:space="preserve"> $I$45 * (AD132 - AD130) / (2 * (PI()/180))</f>
        <v>-2050.3124999999518</v>
      </c>
      <c r="AH131" s="149">
        <f xml:space="preserve"> $I$45 * (AE132 - AE130) / (2 * (PI()/180))</f>
        <v>0</v>
      </c>
      <c r="AJ131" s="149">
        <f>(AG132 - AG130) / RADIANS(U132 - U130) * (2*PI()*$P$33/60)</f>
        <v>705820078.12500358</v>
      </c>
      <c r="AK131" s="149">
        <f>(AH132 - AH130) / RADIANS(2) * (2*PI()*$P$33/60)</f>
        <v>41518828.12499997</v>
      </c>
    </row>
    <row r="132" spans="1:37" x14ac:dyDescent="0.35">
      <c r="A132" s="144">
        <v>126</v>
      </c>
      <c r="B132" s="144">
        <v>0.47</v>
      </c>
      <c r="D132" s="144">
        <v>126</v>
      </c>
      <c r="E132" s="144">
        <v>0.4</v>
      </c>
      <c r="G132" s="113"/>
      <c r="H132" s="113"/>
      <c r="I132" s="113"/>
      <c r="J132" s="113"/>
      <c r="K132" s="113"/>
      <c r="L132" s="113"/>
      <c r="N132" s="113"/>
      <c r="O132" s="113"/>
      <c r="P132" s="113"/>
      <c r="Q132" s="113"/>
      <c r="R132" s="113"/>
      <c r="S132" s="113"/>
      <c r="U132" s="86">
        <v>126</v>
      </c>
      <c r="V132" s="149">
        <v>2.3199999999999998</v>
      </c>
      <c r="W132" s="149">
        <v>0.08</v>
      </c>
      <c r="X132" s="149">
        <f>(0.0831/2)*(1-COS(RADIANS(U132)))
 + 0.14625
 - SQRT(0.14625^2 - ((0.14625/2*SIN(RADIANS(U132)))^2))</f>
        <v>7.8471844667074214E-2</v>
      </c>
      <c r="Y132" s="149">
        <f t="shared" si="6"/>
        <v>78.471844667074208</v>
      </c>
      <c r="Z132" s="149">
        <f>(Y132-Y131)/1</f>
        <v>0.26010728651725401</v>
      </c>
      <c r="AA132" s="149">
        <f t="shared" si="7"/>
        <v>10.534345103948787</v>
      </c>
      <c r="AB132" s="149">
        <f>((Z132-Z131)/1)*(((6750*6)^2) /1000)</f>
        <v>-17428.277191909772</v>
      </c>
      <c r="AD132" s="149">
        <f t="shared" si="9"/>
        <v>-6.8849999999999962</v>
      </c>
      <c r="AE132" s="149">
        <f t="shared" si="8"/>
        <v>0</v>
      </c>
      <c r="AG132" s="149">
        <f xml:space="preserve"> $I$45 * (AD133 - AD131) / (2 * (PI()/180))</f>
        <v>22553.437500000065</v>
      </c>
      <c r="AH132" s="149">
        <f xml:space="preserve"> $I$45 * (AE133 - AE131) / (2 * (PI()/180))</f>
        <v>2050.3124999999986</v>
      </c>
      <c r="AJ132" s="149">
        <f>(AG133 - AG131) / RADIANS(U133 - U131) * (2*PI()*$P$33/60)</f>
        <v>249112968.74999726</v>
      </c>
      <c r="AK132" s="149">
        <f>(AH133 - AH131) / RADIANS(2) * (2*PI()*$P$33/60)</f>
        <v>41518828.12499997</v>
      </c>
    </row>
    <row r="133" spans="1:37" x14ac:dyDescent="0.35">
      <c r="A133" s="144">
        <v>127</v>
      </c>
      <c r="B133" s="144">
        <v>0.49</v>
      </c>
      <c r="D133" s="144">
        <v>127</v>
      </c>
      <c r="E133" s="144">
        <v>0.43</v>
      </c>
      <c r="G133" s="113"/>
      <c r="H133" s="113"/>
      <c r="I133" s="113"/>
      <c r="J133" s="113"/>
      <c r="K133" s="113"/>
      <c r="L133" s="113"/>
      <c r="N133" s="113"/>
      <c r="O133" s="113"/>
      <c r="P133" s="113"/>
      <c r="Q133" s="113"/>
      <c r="R133" s="113"/>
      <c r="S133" s="113"/>
      <c r="U133" s="86">
        <v>127</v>
      </c>
      <c r="V133" s="149">
        <v>2.1800000000000002</v>
      </c>
      <c r="W133" s="149">
        <v>0.08</v>
      </c>
      <c r="X133" s="149">
        <f>(0.0831/2)*(1-COS(RADIANS(U133)))
 + 0.14625
 - SQRT(0.14625^2 - ((0.14625/2*SIN(RADIANS(U133)))^2))</f>
        <v>7.8721572498519743E-2</v>
      </c>
      <c r="Y133" s="149">
        <f t="shared" si="6"/>
        <v>78.721572498519748</v>
      </c>
      <c r="Z133" s="149">
        <f>(Y133-Y132)/1</f>
        <v>0.24972783144554001</v>
      </c>
      <c r="AA133" s="149">
        <f t="shared" si="7"/>
        <v>10.11397717354437</v>
      </c>
      <c r="AB133" s="149">
        <f>((Z133-Z132)/1)*(((6750*6)^2) /1000)</f>
        <v>-17024.901181378897</v>
      </c>
      <c r="AD133" s="149">
        <f t="shared" si="9"/>
        <v>-5.4675000000000002</v>
      </c>
      <c r="AE133" s="149">
        <f t="shared" si="8"/>
        <v>0.20249999999999987</v>
      </c>
      <c r="AG133" s="149">
        <f xml:space="preserve"> $I$45 * (AD134 - AD132) / (2 * (PI()/180))</f>
        <v>10251.562499999913</v>
      </c>
      <c r="AH133" s="149">
        <f xml:space="preserve"> $I$45 * (AE134 - AE132) / (2 * (PI()/180))</f>
        <v>2050.3124999999986</v>
      </c>
      <c r="AJ133" s="149">
        <f>(AG134 - AG132) / RADIANS(U134 - U132) * (2*PI()*$P$33/60)</f>
        <v>-581263593.75000036</v>
      </c>
      <c r="AK133" s="149">
        <f>(AH134 - AH132) / RADIANS(2) * (2*PI()*$P$33/60)</f>
        <v>-83037656.24999994</v>
      </c>
    </row>
    <row r="134" spans="1:37" x14ac:dyDescent="0.35">
      <c r="A134" s="144">
        <v>128</v>
      </c>
      <c r="B134" s="144">
        <v>0.51</v>
      </c>
      <c r="D134" s="144">
        <v>128</v>
      </c>
      <c r="E134" s="144">
        <v>0.47</v>
      </c>
      <c r="G134" s="113"/>
      <c r="H134" s="113"/>
      <c r="I134" s="113"/>
      <c r="J134" s="113"/>
      <c r="K134" s="113"/>
      <c r="L134" s="113"/>
      <c r="N134" s="113"/>
      <c r="O134" s="113"/>
      <c r="P134" s="113"/>
      <c r="Q134" s="113"/>
      <c r="R134" s="113"/>
      <c r="S134" s="113"/>
      <c r="U134" s="86">
        <v>128</v>
      </c>
      <c r="V134" s="149">
        <v>2.0499999999999998</v>
      </c>
      <c r="W134" s="149">
        <v>0.09</v>
      </c>
      <c r="X134" s="149">
        <f>(0.0831/2)*(1-COS(RADIANS(U134)))
 + 0.14625
 - SQRT(0.14625^2 - ((0.14625/2*SIN(RADIANS(U134)))^2))</f>
        <v>7.8961169617542487E-2</v>
      </c>
      <c r="Y134" s="149">
        <f t="shared" si="6"/>
        <v>78.961169617542481</v>
      </c>
      <c r="Z134" s="149">
        <f>(Y134-Y133)/1</f>
        <v>0.23959711902273284</v>
      </c>
      <c r="AA134" s="149">
        <f t="shared" si="7"/>
        <v>9.70368332042068</v>
      </c>
      <c r="AB134" s="149">
        <f>((Z134-Z133)/1)*(((6750*6)^2) /1000)</f>
        <v>-16616.901051509452</v>
      </c>
      <c r="AD134" s="149">
        <f t="shared" si="9"/>
        <v>-5.8725000000000049</v>
      </c>
      <c r="AE134" s="149">
        <f t="shared" si="8"/>
        <v>0.20249999999999987</v>
      </c>
      <c r="AG134" s="149">
        <f xml:space="preserve"> $I$45 * (AD135 - AD133) / (2 * (PI()/180))</f>
        <v>-6150.9374999999536</v>
      </c>
      <c r="AH134" s="149">
        <f xml:space="preserve"> $I$45 * (AE135 - AE133) / (2 * (PI()/180))</f>
        <v>-2050.3124999999986</v>
      </c>
      <c r="AJ134" s="149">
        <f>(AG135 - AG133) / RADIANS(U135 - U133) * (2*PI()*$P$33/60)</f>
        <v>-124556484.37499635</v>
      </c>
      <c r="AK134" s="149">
        <f>(AH135 - AH133) / RADIANS(2) * (2*PI()*$P$33/60)</f>
        <v>-83037656.24999994</v>
      </c>
    </row>
    <row r="135" spans="1:37" x14ac:dyDescent="0.35">
      <c r="A135" s="144">
        <v>129</v>
      </c>
      <c r="B135" s="144">
        <v>0.53</v>
      </c>
      <c r="D135" s="144">
        <v>129</v>
      </c>
      <c r="E135" s="144">
        <v>0.5</v>
      </c>
      <c r="G135" s="113"/>
      <c r="H135" s="113"/>
      <c r="I135" s="113"/>
      <c r="J135" s="113"/>
      <c r="K135" s="113"/>
      <c r="L135" s="113"/>
      <c r="N135" s="113"/>
      <c r="O135" s="113"/>
      <c r="P135" s="113"/>
      <c r="Q135" s="113"/>
      <c r="R135" s="113"/>
      <c r="S135" s="113"/>
      <c r="U135" s="149">
        <v>129</v>
      </c>
      <c r="V135" s="149">
        <v>1.89</v>
      </c>
      <c r="W135" s="149">
        <v>0.09</v>
      </c>
      <c r="X135" s="149">
        <f>(0.0831/2)*(1-COS(RADIANS(U135)))
 + 0.14625
 - SQRT(0.14625^2 - ((0.14625/2*SIN(RADIANS(U135)))^2))</f>
        <v>7.9190887055416409E-2</v>
      </c>
      <c r="Y135" s="149">
        <f t="shared" si="6"/>
        <v>79.190887055416411</v>
      </c>
      <c r="Z135" s="149">
        <f>(Y135-Y134)/1</f>
        <v>0.22971743787392995</v>
      </c>
      <c r="AA135" s="149">
        <f t="shared" si="7"/>
        <v>9.3035562338941631</v>
      </c>
      <c r="AB135" s="149">
        <f>((Z135-Z134)/1)*(((6750*6)^2) /1000)</f>
        <v>-16205.147004323937</v>
      </c>
      <c r="AD135" s="149">
        <f t="shared" si="9"/>
        <v>-6.0749999999999957</v>
      </c>
      <c r="AE135" s="149">
        <f t="shared" si="8"/>
        <v>0</v>
      </c>
      <c r="AG135" s="149">
        <f xml:space="preserve"> $I$45 * (AD136 - AD134) / (2 * (PI()/180))</f>
        <v>4100.6250000000928</v>
      </c>
      <c r="AH135" s="149">
        <f xml:space="preserve"> $I$45 * (AE136 - AE134) / (2 * (PI()/180))</f>
        <v>-2050.3124999999986</v>
      </c>
      <c r="AJ135" s="149">
        <f>(AG136 - AG134) / RADIANS(U136 - U134) * (2*PI()*$P$33/60)</f>
        <v>290631796.87499821</v>
      </c>
      <c r="AK135" s="149">
        <f>(AH136 - AH134) / RADIANS(2) * (2*PI()*$P$33/60)</f>
        <v>41518828.12499997</v>
      </c>
    </row>
    <row r="136" spans="1:37" x14ac:dyDescent="0.35">
      <c r="A136" s="144">
        <v>130</v>
      </c>
      <c r="B136" s="144">
        <v>0.56000000000000005</v>
      </c>
      <c r="D136" s="144">
        <v>130</v>
      </c>
      <c r="E136" s="144">
        <v>0.55000000000000004</v>
      </c>
      <c r="G136" s="113"/>
      <c r="H136" s="113"/>
      <c r="I136" s="113"/>
      <c r="J136" s="113"/>
      <c r="K136" s="113"/>
      <c r="L136" s="113"/>
      <c r="N136" s="113"/>
      <c r="O136" s="113"/>
      <c r="P136" s="113"/>
      <c r="Q136" s="113"/>
      <c r="R136" s="113"/>
      <c r="S136" s="113"/>
      <c r="U136" s="86">
        <v>130</v>
      </c>
      <c r="V136" s="149">
        <v>1.75</v>
      </c>
      <c r="W136" s="149">
        <v>0.09</v>
      </c>
      <c r="X136" s="149">
        <f>(0.0831/2)*(1-COS(RADIANS(U136)))
 + 0.14625
 - SQRT(0.14625^2 - ((0.14625/2*SIN(RADIANS(U136)))^2))</f>
        <v>7.9410977618001172E-2</v>
      </c>
      <c r="Y136" s="149">
        <f t="shared" ref="Y136:Y199" si="10">X136*1000</f>
        <v>79.410977618001169</v>
      </c>
      <c r="Z136" s="149">
        <f>(Y136-Y135)/1</f>
        <v>0.22009056258475823</v>
      </c>
      <c r="AA136" s="149">
        <f t="shared" ref="AA136:AA199" si="11">Z136*(6750*6/1000)</f>
        <v>8.9136677846827084</v>
      </c>
      <c r="AB136" s="149">
        <f>((Z136-Z135)/1)*(((6750*6)^2) /1000)</f>
        <v>-15790.482193063915</v>
      </c>
      <c r="AD136" s="149">
        <f t="shared" si="9"/>
        <v>-5.4674999999999958</v>
      </c>
      <c r="AE136" s="149">
        <f t="shared" si="8"/>
        <v>0</v>
      </c>
      <c r="AG136" s="149">
        <f xml:space="preserve"> $I$45 * (AD137 - AD135) / (2 * (PI()/180))</f>
        <v>8201.24999999996</v>
      </c>
      <c r="AH136" s="149">
        <f xml:space="preserve"> $I$45 * (AE137 - AE135) / (2 * (PI()/180))</f>
        <v>0</v>
      </c>
      <c r="AJ136" s="149">
        <f>(AG137 - AG135) / RADIANS(U137 - U135) * (2*PI()*$P$33/60)</f>
        <v>41518828.124996461</v>
      </c>
      <c r="AK136" s="149">
        <f>(AH137 - AH135) / RADIANS(2) * (2*PI()*$P$33/60)</f>
        <v>41518828.12499997</v>
      </c>
    </row>
    <row r="137" spans="1:37" x14ac:dyDescent="0.35">
      <c r="A137" s="144">
        <v>131</v>
      </c>
      <c r="B137" s="144">
        <v>0.59</v>
      </c>
      <c r="D137" s="144">
        <v>131</v>
      </c>
      <c r="E137" s="144">
        <v>0.59</v>
      </c>
      <c r="G137" s="113"/>
      <c r="H137" s="113"/>
      <c r="I137" s="113"/>
      <c r="J137" s="113"/>
      <c r="K137" s="113"/>
      <c r="L137" s="113"/>
      <c r="N137" s="113"/>
      <c r="O137" s="113"/>
      <c r="P137" s="113"/>
      <c r="Q137" s="113"/>
      <c r="R137" s="113"/>
      <c r="S137" s="113"/>
      <c r="U137" s="86">
        <v>131</v>
      </c>
      <c r="V137" s="149">
        <v>1.62</v>
      </c>
      <c r="W137" s="149">
        <v>0.09</v>
      </c>
      <c r="X137" s="149">
        <f>(0.0831/2)*(1-COS(RADIANS(U137)))
 + 0.14625
 - SQRT(0.14625^2 - ((0.14625/2*SIN(RADIANS(U137)))^2))</f>
        <v>7.9621695388648717E-2</v>
      </c>
      <c r="Y137" s="149">
        <f t="shared" si="10"/>
        <v>79.621695388648718</v>
      </c>
      <c r="Z137" s="149">
        <f>(Y137-Y136)/1</f>
        <v>0.21071777064754826</v>
      </c>
      <c r="AA137" s="149">
        <f t="shared" si="11"/>
        <v>8.5340697112257047</v>
      </c>
      <c r="AB137" s="149">
        <f>((Z137-Z136)/1)*(((6750*6)^2) /1000)</f>
        <v>-15373.72197500865</v>
      </c>
      <c r="AD137" s="149">
        <f t="shared" si="9"/>
        <v>-5.2649999999999997</v>
      </c>
      <c r="AE137" s="149">
        <f t="shared" si="8"/>
        <v>0</v>
      </c>
      <c r="AG137" s="149">
        <f xml:space="preserve"> $I$45 * (AD138 - AD136) / (2 * (PI()/180))</f>
        <v>6150.9374999999181</v>
      </c>
      <c r="AH137" s="149">
        <f xml:space="preserve"> $I$45 * (AE138 - AE136) / (2 * (PI()/180))</f>
        <v>0</v>
      </c>
      <c r="AJ137" s="149">
        <f>(AG138 - AG136) / RADIANS(U138 - U136) * (2*PI()*$P$33/60)</f>
        <v>-41518828.124999024</v>
      </c>
      <c r="AK137" s="149">
        <f>(AH138 - AH136) / RADIANS(2) * (2*PI()*$P$33/60)</f>
        <v>41518828.125000022</v>
      </c>
    </row>
    <row r="138" spans="1:37" x14ac:dyDescent="0.35">
      <c r="A138" s="144">
        <v>132</v>
      </c>
      <c r="B138" s="144">
        <v>0.63</v>
      </c>
      <c r="D138" s="144">
        <v>132</v>
      </c>
      <c r="E138" s="144">
        <v>0.65</v>
      </c>
      <c r="G138" s="113"/>
      <c r="H138" s="113"/>
      <c r="I138" s="113"/>
      <c r="J138" s="113"/>
      <c r="K138" s="113"/>
      <c r="L138" s="113"/>
      <c r="N138" s="113"/>
      <c r="O138" s="113"/>
      <c r="P138" s="113"/>
      <c r="Q138" s="113"/>
      <c r="R138" s="113"/>
      <c r="S138" s="113"/>
      <c r="U138" s="86">
        <v>132</v>
      </c>
      <c r="V138" s="149">
        <v>1.49</v>
      </c>
      <c r="W138" s="149">
        <v>0.09</v>
      </c>
      <c r="X138" s="149">
        <f>(0.0831/2)*(1-COS(RADIANS(U138)))
 + 0.14625
 - SQRT(0.14625^2 - ((0.14625/2*SIN(RADIANS(U138)))^2))</f>
        <v>7.9823295248402426E-2</v>
      </c>
      <c r="Y138" s="149">
        <f t="shared" si="10"/>
        <v>79.823295248402431</v>
      </c>
      <c r="Z138" s="149">
        <f>(Y138-Y137)/1</f>
        <v>0.20159985975371342</v>
      </c>
      <c r="AA138" s="149">
        <f t="shared" si="11"/>
        <v>8.1647943200253934</v>
      </c>
      <c r="AB138" s="149">
        <f>((Z138-Z137)/1)*(((6750*6)^2) /1000)</f>
        <v>-14955.653343612606</v>
      </c>
      <c r="AD138" s="149">
        <f t="shared" si="9"/>
        <v>-4.8600000000000039</v>
      </c>
      <c r="AE138" s="149">
        <f t="shared" ref="AE138:AE201" si="12">((W137 - W139) / RADIANS(U137 - U139)) * (2*PI()*$P$33/60) / 1000</f>
        <v>0</v>
      </c>
      <c r="AG138" s="149">
        <f xml:space="preserve"> $I$45 * (AD139 - AD137) / (2 * (PI()/180))</f>
        <v>6150.9375000000082</v>
      </c>
      <c r="AH138" s="149">
        <f xml:space="preserve"> $I$45 * (AE139 - AE137) / (2 * (PI()/180))</f>
        <v>2050.3125000000014</v>
      </c>
      <c r="AJ138" s="149">
        <f>(AG139 - AG137) / RADIANS(U139 - U137) * (2*PI()*$P$33/60)</f>
        <v>-41518828.124997377</v>
      </c>
      <c r="AK138" s="149">
        <f>(AH139 - AH137) / RADIANS(2) * (2*PI()*$P$33/60)</f>
        <v>41518828.125000022</v>
      </c>
    </row>
    <row r="139" spans="1:37" x14ac:dyDescent="0.35">
      <c r="A139" s="144">
        <v>133</v>
      </c>
      <c r="B139" s="144">
        <v>0.67</v>
      </c>
      <c r="D139" s="144">
        <v>133</v>
      </c>
      <c r="E139" s="144">
        <v>0.71</v>
      </c>
      <c r="G139" s="113"/>
      <c r="H139" s="113"/>
      <c r="I139" s="113"/>
      <c r="J139" s="113"/>
      <c r="K139" s="113"/>
      <c r="L139" s="113"/>
      <c r="N139" s="113"/>
      <c r="O139" s="113"/>
      <c r="P139" s="113"/>
      <c r="Q139" s="113"/>
      <c r="R139" s="113"/>
      <c r="S139" s="113"/>
      <c r="U139" s="149">
        <v>133</v>
      </c>
      <c r="V139" s="149">
        <v>1.38</v>
      </c>
      <c r="W139" s="149">
        <v>0.09</v>
      </c>
      <c r="X139" s="149">
        <f>(0.0831/2)*(1-COS(RADIANS(U139)))
 + 0.14625
 - SQRT(0.14625^2 - ((0.14625/2*SIN(RADIANS(U139)))^2))</f>
        <v>8.0016032413731841E-2</v>
      </c>
      <c r="Y139" s="149">
        <f t="shared" si="10"/>
        <v>80.016032413731836</v>
      </c>
      <c r="Z139" s="149">
        <f>(Y139-Y138)/1</f>
        <v>0.19273716532940455</v>
      </c>
      <c r="AA139" s="149">
        <f t="shared" si="11"/>
        <v>7.8058551958408842</v>
      </c>
      <c r="AB139" s="149">
        <f>((Z139-Z138)/1)*(((6750*6)^2) /1000)</f>
        <v>-14537.034529472625</v>
      </c>
      <c r="AD139" s="149">
        <f t="shared" si="9"/>
        <v>-4.6574999999999989</v>
      </c>
      <c r="AE139" s="149">
        <f t="shared" si="12"/>
        <v>0.20250000000000015</v>
      </c>
      <c r="AG139" s="149">
        <f xml:space="preserve"> $I$45 * (AD140 - AD138) / (2 * (PI()/180))</f>
        <v>4100.6250000000473</v>
      </c>
      <c r="AH139" s="149">
        <f xml:space="preserve"> $I$45 * (AE140 - AE138) / (2 * (PI()/180))</f>
        <v>2050.3125000000014</v>
      </c>
      <c r="AJ139" s="149">
        <f>(AG140 - AG138) / RADIANS(U140 - U138) * (2*PI()*$P$33/60)</f>
        <v>-1.8417267710901797E-7</v>
      </c>
      <c r="AK139" s="149">
        <f>(AH140 - AH138) / RADIANS(2) * (2*PI()*$P$33/60)</f>
        <v>-83037656.250000045</v>
      </c>
    </row>
    <row r="140" spans="1:37" x14ac:dyDescent="0.35">
      <c r="A140" s="144">
        <v>134</v>
      </c>
      <c r="B140" s="144">
        <v>0.71</v>
      </c>
      <c r="D140" s="144">
        <v>134</v>
      </c>
      <c r="E140" s="144">
        <v>0.76</v>
      </c>
      <c r="G140" s="113"/>
      <c r="H140" s="113"/>
      <c r="I140" s="113"/>
      <c r="J140" s="113"/>
      <c r="K140" s="113"/>
      <c r="L140" s="113"/>
      <c r="N140" s="113"/>
      <c r="O140" s="113"/>
      <c r="P140" s="113"/>
      <c r="Q140" s="113"/>
      <c r="R140" s="113"/>
      <c r="S140" s="113"/>
      <c r="U140" s="86">
        <v>134</v>
      </c>
      <c r="V140" s="149">
        <v>1.26</v>
      </c>
      <c r="W140" s="149">
        <v>0.1</v>
      </c>
      <c r="X140" s="149">
        <f>(0.0831/2)*(1-COS(RADIANS(U140)))
 + 0.14625
 - SQRT(0.14625^2 - ((0.14625/2*SIN(RADIANS(U140)))^2))</f>
        <v>8.0200161991951124E-2</v>
      </c>
      <c r="Y140" s="149">
        <f t="shared" si="10"/>
        <v>80.20016199195112</v>
      </c>
      <c r="Z140" s="149">
        <f>(Y140-Y139)/1</f>
        <v>0.18412957821928444</v>
      </c>
      <c r="AA140" s="149">
        <f t="shared" si="11"/>
        <v>7.4572479178810198</v>
      </c>
      <c r="AB140" s="149">
        <f>((Z140-Z139)/1)*(((6750*6)^2) /1000)</f>
        <v>-14118.594757374505</v>
      </c>
      <c r="AD140" s="149">
        <f t="shared" si="9"/>
        <v>-4.4549999999999992</v>
      </c>
      <c r="AE140" s="149">
        <f t="shared" si="12"/>
        <v>0.20250000000000015</v>
      </c>
      <c r="AG140" s="149">
        <f xml:space="preserve"> $I$45 * (AD141 - AD139) / (2 * (PI()/180))</f>
        <v>6150.9374999999991</v>
      </c>
      <c r="AH140" s="149">
        <f xml:space="preserve"> $I$45 * (AE141 - AE139) / (2 * (PI()/180))</f>
        <v>-2050.3125000000014</v>
      </c>
      <c r="AJ140" s="149">
        <f>(AG141 - AG139) / RADIANS(U141 - U139) * (2*PI()*$P$33/60)</f>
        <v>41518828.124999024</v>
      </c>
      <c r="AK140" s="149">
        <f>(AH141 - AH139) / RADIANS(2) * (2*PI()*$P$33/60)</f>
        <v>-83037656.250000045</v>
      </c>
    </row>
    <row r="141" spans="1:37" x14ac:dyDescent="0.35">
      <c r="A141" s="144">
        <v>135</v>
      </c>
      <c r="B141" s="144">
        <v>0.77</v>
      </c>
      <c r="D141" s="144">
        <v>135</v>
      </c>
      <c r="E141" s="144">
        <v>0.83</v>
      </c>
      <c r="G141" s="113"/>
      <c r="H141" s="113"/>
      <c r="I141" s="113"/>
      <c r="J141" s="113"/>
      <c r="K141" s="113"/>
      <c r="L141" s="113"/>
      <c r="N141" s="113"/>
      <c r="O141" s="113"/>
      <c r="P141" s="113"/>
      <c r="Q141" s="113"/>
      <c r="R141" s="113"/>
      <c r="S141" s="113"/>
      <c r="U141" s="86">
        <v>135</v>
      </c>
      <c r="V141" s="149">
        <v>1.1599999999999999</v>
      </c>
      <c r="W141" s="149">
        <v>0.1</v>
      </c>
      <c r="X141" s="149">
        <f>(0.0831/2)*(1-COS(RADIANS(U141)))
 + 0.14625
 - SQRT(0.14625^2 - ((0.14625/2*SIN(RADIANS(U141)))^2))</f>
        <v>8.0375938554378801E-2</v>
      </c>
      <c r="Y141" s="149">
        <f t="shared" si="10"/>
        <v>80.375938554378806</v>
      </c>
      <c r="Z141" s="149">
        <f>(Y141-Y140)/1</f>
        <v>0.17577656242768569</v>
      </c>
      <c r="AA141" s="149">
        <f t="shared" si="11"/>
        <v>7.1189507783212704</v>
      </c>
      <c r="AB141" s="149">
        <f>((Z141-Z140)/1)*(((6750*6)^2) /1000)</f>
        <v>-13701.03415216985</v>
      </c>
      <c r="AD141" s="149">
        <f t="shared" si="9"/>
        <v>-4.0499999999999989</v>
      </c>
      <c r="AE141" s="149">
        <f t="shared" si="12"/>
        <v>0</v>
      </c>
      <c r="AG141" s="149">
        <f xml:space="preserve"> $I$45 * (AD142 - AD140) / (2 * (PI()/180))</f>
        <v>6150.9374999999991</v>
      </c>
      <c r="AH141" s="149">
        <f xml:space="preserve"> $I$45 * (AE142 - AE140) / (2 * (PI()/180))</f>
        <v>-2050.3125000000014</v>
      </c>
      <c r="AJ141" s="149">
        <f>(AG142 - AG140) / RADIANS(U142 - U140) * (2*PI()*$P$33/60)</f>
        <v>-41518828.125000387</v>
      </c>
      <c r="AK141" s="149">
        <f>(AH142 - AH140) / RADIANS(2) * (2*PI()*$P$33/60)</f>
        <v>41518828.125000022</v>
      </c>
    </row>
    <row r="142" spans="1:37" x14ac:dyDescent="0.35">
      <c r="A142" s="144">
        <v>136</v>
      </c>
      <c r="B142" s="144">
        <v>0.82</v>
      </c>
      <c r="D142" s="144">
        <v>136</v>
      </c>
      <c r="E142" s="144">
        <v>0.91</v>
      </c>
      <c r="G142" s="113"/>
      <c r="H142" s="113"/>
      <c r="I142" s="113"/>
      <c r="J142" s="113"/>
      <c r="K142" s="113"/>
      <c r="L142" s="113"/>
      <c r="N142" s="113"/>
      <c r="O142" s="113"/>
      <c r="P142" s="113"/>
      <c r="Q142" s="113"/>
      <c r="R142" s="113"/>
      <c r="S142" s="113"/>
      <c r="U142" s="86">
        <v>136</v>
      </c>
      <c r="V142" s="149">
        <v>1.06</v>
      </c>
      <c r="W142" s="149">
        <v>0.1</v>
      </c>
      <c r="X142" s="149">
        <f>(0.0831/2)*(1-COS(RADIANS(U142)))
 + 0.14625
 - SQRT(0.14625^2 - ((0.14625/2*SIN(RADIANS(U142)))^2))</f>
        <v>8.0543615727216772E-2</v>
      </c>
      <c r="Y142" s="149">
        <f t="shared" si="10"/>
        <v>80.543615727216775</v>
      </c>
      <c r="Z142" s="149">
        <f>(Y142-Y141)/1</f>
        <v>0.16767717283796912</v>
      </c>
      <c r="AA142" s="149">
        <f t="shared" si="11"/>
        <v>6.7909254999377495</v>
      </c>
      <c r="AB142" s="149">
        <f>((Z142-Z141)/1)*(((6750*6)^2) /1000)</f>
        <v>-13285.023774532598</v>
      </c>
      <c r="AD142" s="149">
        <f t="shared" ref="AD142:AD205" si="13">((V141 - V143) / RADIANS(U141 - U143)) * (2*PI()*$P$33/60) / 1000</f>
        <v>-3.8474999999999993</v>
      </c>
      <c r="AE142" s="149">
        <f t="shared" si="12"/>
        <v>0</v>
      </c>
      <c r="AG142" s="149">
        <f xml:space="preserve"> $I$45 * (AD143 - AD141) / (2 * (PI()/180))</f>
        <v>4100.62499999998</v>
      </c>
      <c r="AH142" s="149">
        <f xml:space="preserve"> $I$45 * (AE143 - AE141) / (2 * (PI()/180))</f>
        <v>0</v>
      </c>
      <c r="AJ142" s="149">
        <f>(AG143 - AG141) / RADIANS(U143 - U141) * (2*PI()*$P$33/60)</f>
        <v>-41518828.124999754</v>
      </c>
      <c r="AK142" s="149">
        <f>(AH143 - AH141) / RADIANS(2) * (2*PI()*$P$33/60)</f>
        <v>41518828.125000022</v>
      </c>
    </row>
    <row r="143" spans="1:37" x14ac:dyDescent="0.35">
      <c r="A143" s="144">
        <v>137</v>
      </c>
      <c r="B143" s="144">
        <v>0.89</v>
      </c>
      <c r="D143" s="144">
        <v>137</v>
      </c>
      <c r="E143" s="144">
        <v>0.99</v>
      </c>
      <c r="G143" s="113"/>
      <c r="H143" s="113"/>
      <c r="I143" s="113"/>
      <c r="J143" s="113"/>
      <c r="K143" s="113"/>
      <c r="L143" s="113"/>
      <c r="N143" s="113"/>
      <c r="O143" s="113"/>
      <c r="P143" s="113"/>
      <c r="Q143" s="113"/>
      <c r="R143" s="113"/>
      <c r="S143" s="113"/>
      <c r="U143" s="149">
        <v>137</v>
      </c>
      <c r="V143" s="149">
        <v>0.97</v>
      </c>
      <c r="W143" s="149">
        <v>0.1</v>
      </c>
      <c r="X143" s="149">
        <f>(0.0831/2)*(1-COS(RADIANS(U143)))
 + 0.14625
 - SQRT(0.14625^2 - ((0.14625/2*SIN(RADIANS(U143)))^2))</f>
        <v>8.0703445800049761E-2</v>
      </c>
      <c r="Y143" s="149">
        <f t="shared" si="10"/>
        <v>80.703445800049764</v>
      </c>
      <c r="Z143" s="149">
        <f>(Y143-Y142)/1</f>
        <v>0.15983007283298889</v>
      </c>
      <c r="AA143" s="149">
        <f t="shared" si="11"/>
        <v>6.47311794973605</v>
      </c>
      <c r="AB143" s="149">
        <f>((Z143-Z142)/1)*(((6750*6)^2) /1000)</f>
        <v>-12871.205783168829</v>
      </c>
      <c r="AD143" s="149">
        <f t="shared" si="13"/>
        <v>-3.6450000000000009</v>
      </c>
      <c r="AE143" s="149">
        <f t="shared" si="12"/>
        <v>0</v>
      </c>
      <c r="AG143" s="149">
        <f xml:space="preserve"> $I$45 * (AD144 - AD142) / (2 * (PI()/180))</f>
        <v>4100.6250000000109</v>
      </c>
      <c r="AH143" s="149">
        <f xml:space="preserve"> $I$45 * (AE144 - AE142) / (2 * (PI()/180))</f>
        <v>0</v>
      </c>
      <c r="AJ143" s="149">
        <f>(AG144 - AG142) / RADIANS(U144 - U142) * (2*PI()*$P$33/60)</f>
        <v>83037656.250000581</v>
      </c>
      <c r="AK143" s="149">
        <f>(AH144 - AH142) / RADIANS(2) * (2*PI()*$P$33/60)</f>
        <v>0</v>
      </c>
    </row>
    <row r="144" spans="1:37" x14ac:dyDescent="0.35">
      <c r="A144" s="144">
        <v>138</v>
      </c>
      <c r="B144" s="144">
        <v>0.96</v>
      </c>
      <c r="D144" s="144">
        <v>138</v>
      </c>
      <c r="E144" s="144">
        <v>1.06</v>
      </c>
      <c r="G144" s="113"/>
      <c r="H144" s="113"/>
      <c r="I144" s="113"/>
      <c r="J144" s="113"/>
      <c r="K144" s="113"/>
      <c r="L144" s="113"/>
      <c r="N144" s="113"/>
      <c r="O144" s="113"/>
      <c r="P144" s="113"/>
      <c r="Q144" s="113"/>
      <c r="R144" s="113"/>
      <c r="S144" s="113"/>
      <c r="U144" s="86">
        <v>138</v>
      </c>
      <c r="V144" s="149">
        <v>0.88</v>
      </c>
      <c r="W144" s="149">
        <v>0.1</v>
      </c>
      <c r="X144" s="149">
        <f>(0.0831/2)*(1-COS(RADIANS(U144)))
 + 0.14625
 - SQRT(0.14625^2 - ((0.14625/2*SIN(RADIANS(U144)))^2))</f>
        <v>8.0855679351800519E-2</v>
      </c>
      <c r="Y144" s="149">
        <f t="shared" si="10"/>
        <v>80.855679351800518</v>
      </c>
      <c r="Z144" s="149">
        <f>(Y144-Y143)/1</f>
        <v>0.15223355175075426</v>
      </c>
      <c r="AA144" s="149">
        <f t="shared" si="11"/>
        <v>6.1654588459055475</v>
      </c>
      <c r="AB144" s="149">
        <f>((Z144-Z143)/1)*(((6750*6)^2) /1000)</f>
        <v>-12460.193705135353</v>
      </c>
      <c r="AD144" s="149">
        <f t="shared" si="13"/>
        <v>-3.4424999999999981</v>
      </c>
      <c r="AE144" s="149">
        <f t="shared" si="12"/>
        <v>0</v>
      </c>
      <c r="AG144" s="149">
        <f xml:space="preserve"> $I$45 * (AD145 - AD143) / (2 * (PI()/180))</f>
        <v>8201.2500000000091</v>
      </c>
      <c r="AH144" s="149">
        <f xml:space="preserve"> $I$45 * (AE145 - AE143) / (2 * (PI()/180))</f>
        <v>0</v>
      </c>
      <c r="AJ144" s="149">
        <f>(AG145 - AG143) / RADIANS(U145 - U143) * (2*PI()*$P$33/60)</f>
        <v>83037656.249999449</v>
      </c>
      <c r="AK144" s="149">
        <f>(AH145 - AH143) / RADIANS(2) * (2*PI()*$P$33/60)</f>
        <v>0</v>
      </c>
    </row>
    <row r="145" spans="1:37" x14ac:dyDescent="0.35">
      <c r="A145" s="144">
        <v>139</v>
      </c>
      <c r="B145" s="144">
        <v>1.04</v>
      </c>
      <c r="D145" s="144">
        <v>139</v>
      </c>
      <c r="E145" s="144">
        <v>1.1499999999999999</v>
      </c>
      <c r="G145" s="113"/>
      <c r="H145" s="113"/>
      <c r="I145" s="113"/>
      <c r="J145" s="113"/>
      <c r="K145" s="113"/>
      <c r="L145" s="113"/>
      <c r="N145" s="113"/>
      <c r="O145" s="113"/>
      <c r="P145" s="113"/>
      <c r="Q145" s="113"/>
      <c r="R145" s="113"/>
      <c r="S145" s="113"/>
      <c r="U145" s="86">
        <v>139</v>
      </c>
      <c r="V145" s="149">
        <v>0.8</v>
      </c>
      <c r="W145" s="149">
        <v>0.1</v>
      </c>
      <c r="X145" s="149">
        <f>(0.0831/2)*(1-COS(RADIANS(U145)))
 + 0.14625
 - SQRT(0.14625^2 - ((0.14625/2*SIN(RADIANS(U145)))^2))</f>
        <v>8.1000564893913912E-2</v>
      </c>
      <c r="Y145" s="149">
        <f t="shared" si="10"/>
        <v>81.000564893913918</v>
      </c>
      <c r="Z145" s="149">
        <f>(Y145-Y144)/1</f>
        <v>0.14488554211339988</v>
      </c>
      <c r="AA145" s="149">
        <f t="shared" si="11"/>
        <v>5.8678644555926951</v>
      </c>
      <c r="AB145" s="149">
        <f>((Z145-Z144)/1)*(((6750*6)^2) /1000)</f>
        <v>-12052.572807670522</v>
      </c>
      <c r="AD145" s="149">
        <f t="shared" si="13"/>
        <v>-2.835</v>
      </c>
      <c r="AE145" s="149">
        <f t="shared" si="12"/>
        <v>0</v>
      </c>
      <c r="AG145" s="149">
        <f xml:space="preserve"> $I$45 * (AD146 - AD144) / (2 * (PI()/180))</f>
        <v>8201.2499999999836</v>
      </c>
      <c r="AH145" s="149">
        <f xml:space="preserve"> $I$45 * (AE146 - AE144) / (2 * (PI()/180))</f>
        <v>0</v>
      </c>
      <c r="AJ145" s="149">
        <f>(AG146 - AG144) / RADIANS(U146 - U144) * (2*PI()*$P$33/60)</f>
        <v>-166075312.50000018</v>
      </c>
      <c r="AK145" s="149">
        <f>(AH146 - AH144) / RADIANS(2) * (2*PI()*$P$33/60)</f>
        <v>0</v>
      </c>
    </row>
    <row r="146" spans="1:37" x14ac:dyDescent="0.35">
      <c r="A146" s="144">
        <v>140</v>
      </c>
      <c r="B146" s="144">
        <v>1.1100000000000001</v>
      </c>
      <c r="D146" s="144">
        <v>140</v>
      </c>
      <c r="E146" s="144">
        <v>1.24</v>
      </c>
      <c r="G146" s="113"/>
      <c r="H146" s="113"/>
      <c r="I146" s="113"/>
      <c r="J146" s="113"/>
      <c r="K146" s="113"/>
      <c r="L146" s="113"/>
      <c r="N146" s="113"/>
      <c r="O146" s="113"/>
      <c r="P146" s="113"/>
      <c r="Q146" s="113"/>
      <c r="R146" s="113"/>
      <c r="S146" s="113"/>
      <c r="U146" s="86">
        <v>140</v>
      </c>
      <c r="V146" s="149">
        <v>0.74</v>
      </c>
      <c r="W146" s="149">
        <v>0.1</v>
      </c>
      <c r="X146" s="149">
        <f>(0.0831/2)*(1-COS(RADIANS(U146)))
 + 0.14625
 - SQRT(0.14625^2 - ((0.14625/2*SIN(RADIANS(U146)))^2))</f>
        <v>8.1138348530489485E-2</v>
      </c>
      <c r="Y146" s="149">
        <f t="shared" si="10"/>
        <v>81.13834853048948</v>
      </c>
      <c r="Z146" s="149">
        <f>(Y146-Y145)/1</f>
        <v>0.1377836365755627</v>
      </c>
      <c r="AA146" s="149">
        <f t="shared" si="11"/>
        <v>5.5802372813102892</v>
      </c>
      <c r="AB146" s="149">
        <f>((Z146-Z145)/1)*(((6750*6)^2) /1000)</f>
        <v>-11648.900558437439</v>
      </c>
      <c r="AD146" s="149">
        <f t="shared" si="13"/>
        <v>-2.6324999999999998</v>
      </c>
      <c r="AE146" s="149">
        <f t="shared" si="12"/>
        <v>0</v>
      </c>
      <c r="AG146" s="149">
        <f xml:space="preserve"> $I$45 * (AD147 - AD145) / (2 * (PI()/180))</f>
        <v>0</v>
      </c>
      <c r="AH146" s="149">
        <f xml:space="preserve"> $I$45 * (AE147 - AE145) / (2 * (PI()/180))</f>
        <v>0</v>
      </c>
      <c r="AJ146" s="149">
        <f>(AG147 - AG145) / RADIANS(U147 - U145) * (2*PI()*$P$33/60)</f>
        <v>-166075312.49999967</v>
      </c>
      <c r="AK146" s="149">
        <f>(AH147 - AH145) / RADIANS(2) * (2*PI()*$P$33/60)</f>
        <v>0</v>
      </c>
    </row>
    <row r="147" spans="1:37" x14ac:dyDescent="0.35">
      <c r="A147" s="144">
        <v>141</v>
      </c>
      <c r="B147" s="144">
        <v>1.2</v>
      </c>
      <c r="D147" s="144">
        <v>141</v>
      </c>
      <c r="E147" s="144">
        <v>1.34</v>
      </c>
      <c r="G147" s="113"/>
      <c r="H147" s="113"/>
      <c r="I147" s="113"/>
      <c r="J147" s="113"/>
      <c r="K147" s="113"/>
      <c r="L147" s="113"/>
      <c r="N147" s="113"/>
      <c r="O147" s="113"/>
      <c r="P147" s="113"/>
      <c r="Q147" s="113"/>
      <c r="R147" s="113"/>
      <c r="S147" s="113"/>
      <c r="U147" s="149">
        <v>141</v>
      </c>
      <c r="V147" s="149">
        <v>0.67</v>
      </c>
      <c r="W147" s="149">
        <v>0.1</v>
      </c>
      <c r="X147" s="149">
        <f>(0.0831/2)*(1-COS(RADIANS(U147)))
 + 0.14625
 - SQRT(0.14625^2 - ((0.14625/2*SIN(RADIANS(U147)))^2))</f>
        <v>8.1269273635035166E-2</v>
      </c>
      <c r="Y147" s="149">
        <f t="shared" si="10"/>
        <v>81.269273635035162</v>
      </c>
      <c r="Z147" s="149">
        <f>(Y147-Y146)/1</f>
        <v>0.13092510454568185</v>
      </c>
      <c r="AA147" s="149">
        <f t="shared" si="11"/>
        <v>5.3024667341001148</v>
      </c>
      <c r="AB147" s="149">
        <f>((Z147-Z146)/1)*(((6750*6)^2) /1000)</f>
        <v>-11249.707162012062</v>
      </c>
      <c r="AD147" s="149">
        <f t="shared" si="13"/>
        <v>-2.835</v>
      </c>
      <c r="AE147" s="149">
        <f t="shared" si="12"/>
        <v>0</v>
      </c>
      <c r="AG147" s="149">
        <f xml:space="preserve"> $I$45 * (AD148 - AD146) / (2 * (PI()/180))</f>
        <v>0</v>
      </c>
      <c r="AH147" s="149">
        <f xml:space="preserve"> $I$45 * (AE148 - AE146) / (2 * (PI()/180))</f>
        <v>0</v>
      </c>
      <c r="AJ147" s="149">
        <f>(AG148 - AG146) / RADIANS(U148 - U146) * (2*PI()*$P$33/60)</f>
        <v>83037656.249999955</v>
      </c>
      <c r="AK147" s="149">
        <f>(AH148 - AH146) / RADIANS(2) * (2*PI()*$P$33/60)</f>
        <v>0</v>
      </c>
    </row>
    <row r="148" spans="1:37" x14ac:dyDescent="0.35">
      <c r="A148" s="144">
        <v>142</v>
      </c>
      <c r="B148" s="144">
        <v>1.29</v>
      </c>
      <c r="D148" s="144">
        <v>142</v>
      </c>
      <c r="E148" s="144">
        <v>1.45</v>
      </c>
      <c r="G148" s="113"/>
      <c r="H148" s="113"/>
      <c r="I148" s="113"/>
      <c r="J148" s="113"/>
      <c r="K148" s="113"/>
      <c r="L148" s="113"/>
      <c r="N148" s="113"/>
      <c r="O148" s="113"/>
      <c r="P148" s="113"/>
      <c r="Q148" s="113"/>
      <c r="R148" s="113"/>
      <c r="S148" s="113"/>
      <c r="U148" s="86">
        <v>142</v>
      </c>
      <c r="V148" s="149">
        <v>0.6</v>
      </c>
      <c r="W148" s="149">
        <v>0.1</v>
      </c>
      <c r="X148" s="149">
        <f>(0.0831/2)*(1-COS(RADIANS(U148)))
 + 0.14625
 - SQRT(0.14625^2 - ((0.14625/2*SIN(RADIANS(U148)))^2))</f>
        <v>8.1393580543470873E-2</v>
      </c>
      <c r="Y148" s="149">
        <f t="shared" si="10"/>
        <v>81.393580543470875</v>
      </c>
      <c r="Z148" s="149">
        <f>(Y148-Y147)/1</f>
        <v>0.12430690843571313</v>
      </c>
      <c r="AA148" s="149">
        <f t="shared" si="11"/>
        <v>5.0344297916463816</v>
      </c>
      <c r="AB148" s="149">
        <f>((Z148-Z147)/1)*(((6750*6)^2) /1000)</f>
        <v>-10855.496169376196</v>
      </c>
      <c r="AD148" s="149">
        <f t="shared" si="13"/>
        <v>-2.6324999999999998</v>
      </c>
      <c r="AE148" s="149">
        <f t="shared" si="12"/>
        <v>0</v>
      </c>
      <c r="AG148" s="149">
        <f xml:space="preserve"> $I$45 * (AD149 - AD147) / (2 * (PI()/180))</f>
        <v>4100.6249999999982</v>
      </c>
      <c r="AH148" s="149">
        <f xml:space="preserve"> $I$45 * (AE149 - AE147) / (2 * (PI()/180))</f>
        <v>0</v>
      </c>
      <c r="AJ148" s="149">
        <f>(AG149 - AG147) / RADIANS(U149 - U147) * (2*PI()*$P$33/60)</f>
        <v>124556484.37499988</v>
      </c>
      <c r="AK148" s="149">
        <f>(AH149 - AH147) / RADIANS(2) * (2*PI()*$P$33/60)</f>
        <v>0</v>
      </c>
    </row>
    <row r="149" spans="1:37" x14ac:dyDescent="0.35">
      <c r="A149" s="144">
        <v>143</v>
      </c>
      <c r="B149" s="144">
        <v>1.38</v>
      </c>
      <c r="D149" s="144">
        <v>143</v>
      </c>
      <c r="E149" s="144">
        <v>1.56</v>
      </c>
      <c r="G149" s="113"/>
      <c r="H149" s="113"/>
      <c r="I149" s="113"/>
      <c r="J149" s="113"/>
      <c r="K149" s="113"/>
      <c r="L149" s="113"/>
      <c r="N149" s="113"/>
      <c r="O149" s="113"/>
      <c r="P149" s="113"/>
      <c r="Q149" s="113"/>
      <c r="R149" s="113"/>
      <c r="S149" s="113"/>
      <c r="U149" s="86">
        <v>143</v>
      </c>
      <c r="V149" s="149">
        <v>0.54</v>
      </c>
      <c r="W149" s="149">
        <v>0.1</v>
      </c>
      <c r="X149" s="149">
        <f>(0.0831/2)*(1-COS(RADIANS(U149)))
 + 0.14625
 - SQRT(0.14625^2 - ((0.14625/2*SIN(RADIANS(U149)))^2))</f>
        <v>8.1511506262978317E-2</v>
      </c>
      <c r="Y149" s="149">
        <f t="shared" si="10"/>
        <v>81.511506262978315</v>
      </c>
      <c r="Z149" s="149">
        <f>(Y149-Y148)/1</f>
        <v>0.11792571950743991</v>
      </c>
      <c r="AA149" s="149">
        <f t="shared" si="11"/>
        <v>4.7759916400513163</v>
      </c>
      <c r="AB149" s="149">
        <f>((Z149-Z148)/1)*(((6750*6)^2) /1000)</f>
        <v>-10466.745139600145</v>
      </c>
      <c r="AD149" s="149">
        <f t="shared" si="13"/>
        <v>-2.4300000000000002</v>
      </c>
      <c r="AE149" s="149">
        <f t="shared" si="12"/>
        <v>0</v>
      </c>
      <c r="AG149" s="149">
        <f xml:space="preserve"> $I$45 * (AD150 - AD148) / (2 * (PI()/180))</f>
        <v>6150.9374999999945</v>
      </c>
      <c r="AH149" s="149">
        <f xml:space="preserve"> $I$45 * (AE150 - AE148) / (2 * (PI()/180))</f>
        <v>0</v>
      </c>
      <c r="AJ149" s="149">
        <f>(AG150 - AG148) / RADIANS(U150 - U148) * (2*PI()*$P$33/60)</f>
        <v>41518828.125000201</v>
      </c>
      <c r="AK149" s="149">
        <f>(AH150 - AH148) / RADIANS(2) * (2*PI()*$P$33/60)</f>
        <v>0</v>
      </c>
    </row>
    <row r="150" spans="1:37" x14ac:dyDescent="0.35">
      <c r="A150" s="144">
        <v>144</v>
      </c>
      <c r="B150" s="144">
        <v>1.48</v>
      </c>
      <c r="D150" s="144">
        <v>144</v>
      </c>
      <c r="E150" s="144">
        <v>1.67</v>
      </c>
      <c r="G150" s="113"/>
      <c r="H150" s="113"/>
      <c r="I150" s="113"/>
      <c r="J150" s="113"/>
      <c r="K150" s="113"/>
      <c r="L150" s="113"/>
      <c r="N150" s="113"/>
      <c r="O150" s="113"/>
      <c r="P150" s="113"/>
      <c r="Q150" s="113"/>
      <c r="R150" s="113"/>
      <c r="S150" s="113"/>
      <c r="U150" s="86">
        <v>144</v>
      </c>
      <c r="V150" s="149">
        <v>0.48</v>
      </c>
      <c r="W150" s="149">
        <v>0.1</v>
      </c>
      <c r="X150" s="149">
        <f>(0.0831/2)*(1-COS(RADIANS(U150)))
 + 0.14625
 - SQRT(0.14625^2 - ((0.14625/2*SIN(RADIANS(U150)))^2))</f>
        <v>8.1623284196260387E-2</v>
      </c>
      <c r="Y150" s="149">
        <f t="shared" si="10"/>
        <v>81.623284196260386</v>
      </c>
      <c r="Z150" s="149">
        <f>(Y150-Y149)/1</f>
        <v>0.11177793328207031</v>
      </c>
      <c r="AA150" s="149">
        <f t="shared" si="11"/>
        <v>4.5270062979238475</v>
      </c>
      <c r="AB150" s="149">
        <f>((Z150-Z149)/1)*(((6750*6)^2) /1000)</f>
        <v>-10083.906356162486</v>
      </c>
      <c r="AD150" s="149">
        <f t="shared" si="13"/>
        <v>-2.0250000000000004</v>
      </c>
      <c r="AE150" s="149">
        <f t="shared" si="12"/>
        <v>0</v>
      </c>
      <c r="AG150" s="149">
        <f xml:space="preserve"> $I$45 * (AD151 - AD149) / (2 * (PI()/180))</f>
        <v>6150.9375000000082</v>
      </c>
      <c r="AH150" s="149">
        <f xml:space="preserve"> $I$45 * (AE151 - AE149) / (2 * (PI()/180))</f>
        <v>0</v>
      </c>
      <c r="AJ150" s="149">
        <f>(AG151 - AG149) / RADIANS(U151 - U149) * (2*PI()*$P$33/60)</f>
        <v>-83037656.249999911</v>
      </c>
      <c r="AK150" s="149">
        <f>(AH151 - AH149) / RADIANS(2) * (2*PI()*$P$33/60)</f>
        <v>0</v>
      </c>
    </row>
    <row r="151" spans="1:37" x14ac:dyDescent="0.35">
      <c r="A151" s="144">
        <v>145</v>
      </c>
      <c r="B151" s="144">
        <v>1.56</v>
      </c>
      <c r="D151" s="144">
        <v>145</v>
      </c>
      <c r="E151" s="144">
        <v>1.8</v>
      </c>
      <c r="G151" s="113"/>
      <c r="H151" s="113"/>
      <c r="I151" s="113"/>
      <c r="J151" s="113"/>
      <c r="K151" s="113"/>
      <c r="L151" s="113"/>
      <c r="N151" s="113"/>
      <c r="O151" s="113"/>
      <c r="P151" s="113"/>
      <c r="Q151" s="113"/>
      <c r="R151" s="113"/>
      <c r="S151" s="113"/>
      <c r="U151" s="149">
        <v>145</v>
      </c>
      <c r="V151" s="149">
        <v>0.44</v>
      </c>
      <c r="W151" s="149">
        <v>0.1</v>
      </c>
      <c r="X151" s="149">
        <f>(0.0831/2)*(1-COS(RADIANS(U151)))
 + 0.14625
 - SQRT(0.14625^2 - ((0.14625/2*SIN(RADIANS(U151)))^2))</f>
        <v>8.1729143880750366E-2</v>
      </c>
      <c r="Y151" s="149">
        <f t="shared" si="10"/>
        <v>81.729143880750371</v>
      </c>
      <c r="Z151" s="149">
        <f>(Y151-Y150)/1</f>
        <v>0.10585968448998528</v>
      </c>
      <c r="AA151" s="149">
        <f t="shared" si="11"/>
        <v>4.287317221844404</v>
      </c>
      <c r="AB151" s="149">
        <f>((Z151-Z150)/1)*(((6750*6)^2) /1000)</f>
        <v>-9707.4075812174597</v>
      </c>
      <c r="AD151" s="149">
        <f t="shared" si="13"/>
        <v>-1.8224999999999993</v>
      </c>
      <c r="AE151" s="149">
        <f t="shared" si="12"/>
        <v>0</v>
      </c>
      <c r="AG151" s="149">
        <f xml:space="preserve"> $I$45 * (AD152 - AD150) / (2 * (PI()/180))</f>
        <v>2050.3124999999991</v>
      </c>
      <c r="AH151" s="149">
        <f xml:space="preserve"> $I$45 * (AE152 - AE150) / (2 * (PI()/180))</f>
        <v>0</v>
      </c>
      <c r="AJ151" s="149">
        <f>(AG152 - AG150) / RADIANS(U152 - U150) * (2*PI()*$P$33/60)</f>
        <v>-41518828.125000313</v>
      </c>
      <c r="AK151" s="149">
        <f>(AH152 - AH150) / RADIANS(2) * (2*PI()*$P$33/60)</f>
        <v>0</v>
      </c>
    </row>
    <row r="152" spans="1:37" x14ac:dyDescent="0.35">
      <c r="A152" s="144">
        <v>146</v>
      </c>
      <c r="B152" s="144">
        <v>1.69</v>
      </c>
      <c r="D152" s="144">
        <v>146</v>
      </c>
      <c r="E152" s="144">
        <v>1.91</v>
      </c>
      <c r="G152" s="113"/>
      <c r="H152" s="113"/>
      <c r="I152" s="113"/>
      <c r="J152" s="113"/>
      <c r="K152" s="113"/>
      <c r="L152" s="113"/>
      <c r="N152" s="113"/>
      <c r="O152" s="113"/>
      <c r="P152" s="113"/>
      <c r="Q152" s="113"/>
      <c r="R152" s="113"/>
      <c r="S152" s="113"/>
      <c r="U152" s="86">
        <v>146</v>
      </c>
      <c r="V152" s="149">
        <v>0.39</v>
      </c>
      <c r="W152" s="149">
        <v>0.1</v>
      </c>
      <c r="X152" s="149">
        <f>(0.0831/2)*(1-COS(RADIANS(U152)))
 + 0.14625
 - SQRT(0.14625^2 - ((0.14625/2*SIN(RADIANS(U152)))^2))</f>
        <v>8.1829310742290357E-2</v>
      </c>
      <c r="Y152" s="149">
        <f t="shared" si="10"/>
        <v>81.82931074229036</v>
      </c>
      <c r="Z152" s="149">
        <f>(Y152-Y151)/1</f>
        <v>0.10016686153998933</v>
      </c>
      <c r="AA152" s="149">
        <f t="shared" si="11"/>
        <v>4.0567578923695677</v>
      </c>
      <c r="AB152" s="149">
        <f>((Z152-Z151)/1)*(((6750*6)^2) /1000)</f>
        <v>-9337.652843730868</v>
      </c>
      <c r="AD152" s="149">
        <f t="shared" si="13"/>
        <v>-1.8225000000000005</v>
      </c>
      <c r="AE152" s="149">
        <f t="shared" si="12"/>
        <v>0</v>
      </c>
      <c r="AG152" s="149">
        <f xml:space="preserve"> $I$45 * (AD153 - AD151) / (2 * (PI()/180))</f>
        <v>4100.6249999999927</v>
      </c>
      <c r="AH152" s="149">
        <f xml:space="preserve"> $I$45 * (AE153 - AE151) / (2 * (PI()/180))</f>
        <v>0</v>
      </c>
      <c r="AJ152" s="149">
        <f>(AG153 - AG151) / RADIANS(U153 - U151) * (2*PI()*$P$33/60)</f>
        <v>83037656.250000089</v>
      </c>
      <c r="AK152" s="149">
        <f>(AH153 - AH151) / RADIANS(2) * (2*PI()*$P$33/60)</f>
        <v>0</v>
      </c>
    </row>
    <row r="153" spans="1:37" x14ac:dyDescent="0.35">
      <c r="A153" s="144">
        <v>147</v>
      </c>
      <c r="B153" s="144">
        <v>1.81</v>
      </c>
      <c r="D153" s="144">
        <v>147</v>
      </c>
      <c r="E153" s="144">
        <v>2.06</v>
      </c>
      <c r="G153" s="113"/>
      <c r="H153" s="113"/>
      <c r="I153" s="113"/>
      <c r="J153" s="113"/>
      <c r="K153" s="113"/>
      <c r="L153" s="113"/>
      <c r="N153" s="113"/>
      <c r="O153" s="113"/>
      <c r="P153" s="113"/>
      <c r="Q153" s="113"/>
      <c r="R153" s="113"/>
      <c r="S153" s="113"/>
      <c r="U153" s="86">
        <v>147</v>
      </c>
      <c r="V153" s="149">
        <v>0.35</v>
      </c>
      <c r="W153" s="149">
        <v>0.1</v>
      </c>
      <c r="X153" s="149">
        <f>(0.0831/2)*(1-COS(RADIANS(U153)))
 + 0.14625
 - SQRT(0.14625^2 - ((0.14625/2*SIN(RADIANS(U153)))^2))</f>
        <v>8.1924005862782978E-2</v>
      </c>
      <c r="Y153" s="149">
        <f t="shared" si="10"/>
        <v>81.924005862782977</v>
      </c>
      <c r="Z153" s="149">
        <f>(Y153-Y152)/1</f>
        <v>9.4695120492616525E-2</v>
      </c>
      <c r="AA153" s="149">
        <f t="shared" si="11"/>
        <v>3.8351523799509692</v>
      </c>
      <c r="AB153" s="149">
        <f>((Z153-Z152)/1)*(((6750*6)^2) /1000)</f>
        <v>-8975.0232529532386</v>
      </c>
      <c r="AD153" s="149">
        <f t="shared" si="13"/>
        <v>-1.4175</v>
      </c>
      <c r="AE153" s="149">
        <f t="shared" si="12"/>
        <v>0</v>
      </c>
      <c r="AG153" s="149">
        <f xml:space="preserve"> $I$45 * (AD154 - AD152) / (2 * (PI()/180))</f>
        <v>6150.9375000000036</v>
      </c>
      <c r="AH153" s="149">
        <f xml:space="preserve"> $I$45 * (AE154 - AE152) / (2 * (PI()/180))</f>
        <v>0</v>
      </c>
      <c r="AJ153" s="149">
        <f>(AG154 - AG152) / RADIANS(U154 - U152) * (2*PI()*$P$33/60)</f>
        <v>-41518828.124999873</v>
      </c>
      <c r="AK153" s="149">
        <f>(AH154 - AH152) / RADIANS(2) * (2*PI()*$P$33/60)</f>
        <v>0</v>
      </c>
    </row>
    <row r="154" spans="1:37" x14ac:dyDescent="0.35">
      <c r="A154" s="144">
        <v>148</v>
      </c>
      <c r="B154" s="144">
        <v>1.93</v>
      </c>
      <c r="D154" s="144">
        <v>148</v>
      </c>
      <c r="E154" s="144">
        <v>2.2000000000000002</v>
      </c>
      <c r="G154" s="113"/>
      <c r="H154" s="113"/>
      <c r="I154" s="113"/>
      <c r="J154" s="113"/>
      <c r="K154" s="113"/>
      <c r="L154" s="113"/>
      <c r="N154" s="113"/>
      <c r="O154" s="113"/>
      <c r="P154" s="113"/>
      <c r="Q154" s="113"/>
      <c r="R154" s="113"/>
      <c r="S154" s="113"/>
      <c r="U154" s="86">
        <v>148</v>
      </c>
      <c r="V154" s="149">
        <v>0.32</v>
      </c>
      <c r="W154" s="149">
        <v>0.1</v>
      </c>
      <c r="X154" s="149">
        <f>(0.0831/2)*(1-COS(RADIANS(U154)))
 + 0.14625
 - SQRT(0.14625^2 - ((0.14625/2*SIN(RADIANS(U154)))^2))</f>
        <v>8.20134457613097E-2</v>
      </c>
      <c r="Y154" s="149">
        <f t="shared" si="10"/>
        <v>82.013445761309697</v>
      </c>
      <c r="Z154" s="149">
        <f>(Y154-Y153)/1</f>
        <v>8.9439898526720185E-2</v>
      </c>
      <c r="AA154" s="149">
        <f t="shared" si="11"/>
        <v>3.6223158903321675</v>
      </c>
      <c r="AB154" s="149">
        <f>((Z154-Z153)/1)*(((6750*6)^2) /1000)</f>
        <v>-8619.8778295614702</v>
      </c>
      <c r="AD154" s="149">
        <f t="shared" si="13"/>
        <v>-1.2150000000000001</v>
      </c>
      <c r="AE154" s="149">
        <f t="shared" si="12"/>
        <v>0</v>
      </c>
      <c r="AG154" s="149">
        <f xml:space="preserve"> $I$45 * (AD155 - AD153) / (2 * (PI()/180))</f>
        <v>2050.3124999999991</v>
      </c>
      <c r="AH154" s="149">
        <f xml:space="preserve"> $I$45 * (AE155 - AE153) / (2 * (PI()/180))</f>
        <v>0</v>
      </c>
      <c r="AJ154" s="149">
        <f>(AG155 - AG153) / RADIANS(U155 - U153) * (2*PI()*$P$33/60)</f>
        <v>-83037656.25</v>
      </c>
      <c r="AK154" s="149">
        <f>(AH155 - AH153) / RADIANS(2) * (2*PI()*$P$33/60)</f>
        <v>41518828.12499997</v>
      </c>
    </row>
    <row r="155" spans="1:37" x14ac:dyDescent="0.35">
      <c r="A155" s="144">
        <v>149</v>
      </c>
      <c r="B155" s="144">
        <v>2.06</v>
      </c>
      <c r="D155" s="144">
        <v>149</v>
      </c>
      <c r="E155" s="144">
        <v>2.3199999999999998</v>
      </c>
      <c r="G155" s="113"/>
      <c r="H155" s="113"/>
      <c r="I155" s="113"/>
      <c r="J155" s="113"/>
      <c r="K155" s="113"/>
      <c r="L155" s="113"/>
      <c r="N155" s="113"/>
      <c r="O155" s="113"/>
      <c r="P155" s="113"/>
      <c r="Q155" s="113"/>
      <c r="R155" s="113"/>
      <c r="S155" s="113"/>
      <c r="U155" s="149">
        <v>149</v>
      </c>
      <c r="V155" s="149">
        <v>0.28999999999999998</v>
      </c>
      <c r="W155" s="149">
        <v>0.1</v>
      </c>
      <c r="X155" s="149">
        <f>(0.0831/2)*(1-COS(RADIANS(U155)))
 + 0.14625
 - SQRT(0.14625^2 - ((0.14625/2*SIN(RADIANS(U155)))^2))</f>
        <v>8.2097842188200071E-2</v>
      </c>
      <c r="Y155" s="149">
        <f t="shared" si="10"/>
        <v>82.097842188200076</v>
      </c>
      <c r="Z155" s="149">
        <f>(Y155-Y154)/1</f>
        <v>8.4396426890378962E-2</v>
      </c>
      <c r="AA155" s="149">
        <f t="shared" si="11"/>
        <v>3.4180552890603479</v>
      </c>
      <c r="AB155" s="149">
        <f>((Z155-Z154)/1)*(((6750*6)^2) /1000)</f>
        <v>-8272.554351508692</v>
      </c>
      <c r="AD155" s="149">
        <f t="shared" si="13"/>
        <v>-1.2150000000000001</v>
      </c>
      <c r="AE155" s="149">
        <f t="shared" si="12"/>
        <v>0</v>
      </c>
      <c r="AG155" s="149">
        <f xml:space="preserve"> $I$45 * (AD156 - AD154) / (2 * (PI()/180))</f>
        <v>2050.3125000000036</v>
      </c>
      <c r="AH155" s="149">
        <f xml:space="preserve"> $I$45 * (AE156 - AE154) / (2 * (PI()/180))</f>
        <v>2050.3124999999986</v>
      </c>
      <c r="AJ155" s="149">
        <f>(AG156 - AG154) / RADIANS(U156 - U154) * (2*PI()*$P$33/60)</f>
        <v>0</v>
      </c>
      <c r="AK155" s="149">
        <f>(AH156 - AH154) / RADIANS(2) * (2*PI()*$P$33/60)</f>
        <v>41518828.12499997</v>
      </c>
    </row>
    <row r="156" spans="1:37" x14ac:dyDescent="0.35">
      <c r="A156" s="144">
        <v>150</v>
      </c>
      <c r="B156" s="144">
        <v>2.2000000000000002</v>
      </c>
      <c r="D156" s="144">
        <v>150</v>
      </c>
      <c r="E156" s="144">
        <v>2.5</v>
      </c>
      <c r="G156" s="113"/>
      <c r="H156" s="113"/>
      <c r="I156" s="113"/>
      <c r="J156" s="113"/>
      <c r="K156" s="113"/>
      <c r="L156" s="113"/>
      <c r="N156" s="113"/>
      <c r="O156" s="113"/>
      <c r="P156" s="113"/>
      <c r="Q156" s="113"/>
      <c r="R156" s="113"/>
      <c r="S156" s="113"/>
      <c r="U156" s="86">
        <v>150</v>
      </c>
      <c r="V156" s="149">
        <v>0.26</v>
      </c>
      <c r="W156" s="149">
        <v>0.1</v>
      </c>
      <c r="X156" s="149">
        <f>(0.0831/2)*(1-COS(RADIANS(U156)))
 + 0.14625
 - SQRT(0.14625^2 - ((0.14625/2*SIN(RADIANS(U156)))^2))</f>
        <v>8.2177401931534777E-2</v>
      </c>
      <c r="Y156" s="149">
        <f t="shared" si="10"/>
        <v>82.177401931534774</v>
      </c>
      <c r="Z156" s="149">
        <f>(Y156-Y155)/1</f>
        <v>7.9559743334698396E-2</v>
      </c>
      <c r="AA156" s="149">
        <f t="shared" si="11"/>
        <v>3.222169605055285</v>
      </c>
      <c r="AB156" s="149">
        <f>((Z156-Z155)/1)*(((6750*6)^2) /1000)</f>
        <v>-7933.3702022050475</v>
      </c>
      <c r="AD156" s="149">
        <f t="shared" si="13"/>
        <v>-1.0124999999999997</v>
      </c>
      <c r="AE156" s="149">
        <f t="shared" si="12"/>
        <v>0.20249999999999987</v>
      </c>
      <c r="AG156" s="149">
        <f xml:space="preserve"> $I$45 * (AD157 - AD155) / (2 * (PI()/180))</f>
        <v>2050.3124999999991</v>
      </c>
      <c r="AH156" s="149">
        <f xml:space="preserve"> $I$45 * (AE157 - AE155) / (2 * (PI()/180))</f>
        <v>2050.3124999999986</v>
      </c>
      <c r="AJ156" s="149">
        <f>(AG157 - AG155) / RADIANS(U157 - U155) * (2*PI()*$P$33/60)</f>
        <v>-2.7625901566352695E-8</v>
      </c>
      <c r="AK156" s="149">
        <f>(AH157 - AH155) / RADIANS(2) * (2*PI()*$P$33/60)</f>
        <v>-83037656.24999994</v>
      </c>
    </row>
    <row r="157" spans="1:37" x14ac:dyDescent="0.35">
      <c r="A157" s="144">
        <v>151</v>
      </c>
      <c r="B157" s="144">
        <v>2.34</v>
      </c>
      <c r="D157" s="144">
        <v>151</v>
      </c>
      <c r="E157" s="144">
        <v>2.67</v>
      </c>
      <c r="G157" s="113"/>
      <c r="H157" s="113"/>
      <c r="I157" s="113"/>
      <c r="J157" s="113"/>
      <c r="K157" s="113"/>
      <c r="L157" s="113"/>
      <c r="N157" s="113"/>
      <c r="O157" s="113"/>
      <c r="P157" s="113"/>
      <c r="Q157" s="113"/>
      <c r="R157" s="113"/>
      <c r="S157" s="113"/>
      <c r="U157" s="86">
        <v>151</v>
      </c>
      <c r="V157" s="149">
        <v>0.24</v>
      </c>
      <c r="W157" s="149">
        <v>0.11</v>
      </c>
      <c r="X157" s="149">
        <f>(0.0831/2)*(1-COS(RADIANS(U157)))
 + 0.14625
 - SQRT(0.14625^2 - ((0.14625/2*SIN(RADIANS(U157)))^2))</f>
        <v>8.2252326635561784E-2</v>
      </c>
      <c r="Y157" s="149">
        <f t="shared" si="10"/>
        <v>82.252326635561786</v>
      </c>
      <c r="Z157" s="149">
        <f>(Y157-Y156)/1</f>
        <v>7.4924704027012012E-2</v>
      </c>
      <c r="AA157" s="149">
        <f t="shared" si="11"/>
        <v>3.0344505130939865</v>
      </c>
      <c r="AB157" s="149">
        <f>((Z157-Z156)/1)*(((6750*6)^2) /1000)</f>
        <v>-7602.6232244325911</v>
      </c>
      <c r="AD157" s="149">
        <f t="shared" si="13"/>
        <v>-1.0125000000000002</v>
      </c>
      <c r="AE157" s="149">
        <f t="shared" si="12"/>
        <v>0.20249999999999987</v>
      </c>
      <c r="AG157" s="149">
        <f xml:space="preserve"> $I$45 * (AD158 - AD156) / (2 * (PI()/180))</f>
        <v>2050.3125000000023</v>
      </c>
      <c r="AH157" s="149">
        <f xml:space="preserve"> $I$45 * (AE158 - AE156) / (2 * (PI()/180))</f>
        <v>-2050.3124999999986</v>
      </c>
      <c r="AJ157" s="149">
        <f>(AG158 - AG156) / RADIANS(U158 - U156) * (2*PI()*$P$33/60)</f>
        <v>41518828.125000037</v>
      </c>
      <c r="AK157" s="149">
        <f>(AH158 - AH156) / RADIANS(2) * (2*PI()*$P$33/60)</f>
        <v>-83037656.24999994</v>
      </c>
    </row>
    <row r="158" spans="1:37" x14ac:dyDescent="0.35">
      <c r="A158" s="144">
        <v>152</v>
      </c>
      <c r="B158" s="144">
        <v>2.4900000000000002</v>
      </c>
      <c r="D158" s="144">
        <v>152</v>
      </c>
      <c r="E158" s="144">
        <v>2.81</v>
      </c>
      <c r="G158" s="113"/>
      <c r="H158" s="113"/>
      <c r="I158" s="113"/>
      <c r="J158" s="113"/>
      <c r="K158" s="113"/>
      <c r="L158" s="113"/>
      <c r="N158" s="113"/>
      <c r="O158" s="113"/>
      <c r="P158" s="113"/>
      <c r="Q158" s="113"/>
      <c r="R158" s="113"/>
      <c r="S158" s="113"/>
      <c r="U158" s="86">
        <v>152</v>
      </c>
      <c r="V158" s="149">
        <v>0.21</v>
      </c>
      <c r="W158" s="149">
        <v>0.11</v>
      </c>
      <c r="X158" s="149">
        <f>(0.0831/2)*(1-COS(RADIANS(U158)))
 + 0.14625
 - SQRT(0.14625^2 - ((0.14625/2*SIN(RADIANS(U158)))^2))</f>
        <v>8.2322812630509806E-2</v>
      </c>
      <c r="Y158" s="149">
        <f t="shared" si="10"/>
        <v>82.322812630509802</v>
      </c>
      <c r="Z158" s="149">
        <f>(Y158-Y157)/1</f>
        <v>7.0485994948015218E-2</v>
      </c>
      <c r="AA158" s="149">
        <f t="shared" si="11"/>
        <v>2.8546827953946163</v>
      </c>
      <c r="AB158" s="149">
        <f>((Z158-Z157)/1)*(((6750*6)^2) /1000)</f>
        <v>-7280.5925668244918</v>
      </c>
      <c r="AD158" s="149">
        <f t="shared" si="13"/>
        <v>-0.8099999999999995</v>
      </c>
      <c r="AE158" s="149">
        <f t="shared" si="12"/>
        <v>0</v>
      </c>
      <c r="AG158" s="149">
        <f xml:space="preserve"> $I$45 * (AD159 - AD157) / (2 * (PI()/180))</f>
        <v>4100.6250000000009</v>
      </c>
      <c r="AH158" s="149">
        <f xml:space="preserve"> $I$45 * (AE159 - AE157) / (2 * (PI()/180))</f>
        <v>-2050.3124999999986</v>
      </c>
      <c r="AJ158" s="149">
        <f>(AG159 - AG157) / RADIANS(U159 - U157) * (2*PI()*$P$33/60)</f>
        <v>-41518828.125000186</v>
      </c>
      <c r="AK158" s="149">
        <f>(AH159 - AH157) / RADIANS(2) * (2*PI()*$P$33/60)</f>
        <v>41518828.12499997</v>
      </c>
    </row>
    <row r="159" spans="1:37" x14ac:dyDescent="0.35">
      <c r="A159" s="144">
        <v>153</v>
      </c>
      <c r="B159" s="144">
        <v>2.63</v>
      </c>
      <c r="D159" s="144">
        <v>153</v>
      </c>
      <c r="E159" s="144">
        <v>3</v>
      </c>
      <c r="G159" s="113"/>
      <c r="H159" s="113"/>
      <c r="I159" s="113"/>
      <c r="J159" s="113"/>
      <c r="K159" s="113"/>
      <c r="L159" s="113"/>
      <c r="N159" s="113"/>
      <c r="O159" s="113"/>
      <c r="P159" s="113"/>
      <c r="Q159" s="113"/>
      <c r="R159" s="113"/>
      <c r="S159" s="113"/>
      <c r="U159" s="149">
        <v>153</v>
      </c>
      <c r="V159" s="149">
        <v>0.2</v>
      </c>
      <c r="W159" s="149">
        <v>0.11</v>
      </c>
      <c r="X159" s="149">
        <f>(0.0831/2)*(1-COS(RADIANS(U159)))
 + 0.14625
 - SQRT(0.14625^2 - ((0.14625/2*SIN(RADIANS(U159)))^2))</f>
        <v>8.2389050773284928E-2</v>
      </c>
      <c r="Y159" s="149">
        <f t="shared" si="10"/>
        <v>82.389050773284922</v>
      </c>
      <c r="Z159" s="149">
        <f>(Y159-Y158)/1</f>
        <v>6.6238142775119968E-2</v>
      </c>
      <c r="AA159" s="149">
        <f t="shared" si="11"/>
        <v>2.6826447823923587</v>
      </c>
      <c r="AB159" s="149">
        <f>((Z159-Z158)/1)*(((6750*6)^2) /1000)</f>
        <v>-6967.539526591434</v>
      </c>
      <c r="AD159" s="149">
        <f t="shared" si="13"/>
        <v>-0.60750000000000004</v>
      </c>
      <c r="AE159" s="149">
        <f t="shared" si="12"/>
        <v>0</v>
      </c>
      <c r="AG159" s="149">
        <f xml:space="preserve"> $I$45 * (AD160 - AD158) / (2 * (PI()/180))</f>
        <v>-6.7446048745978268E-12</v>
      </c>
      <c r="AH159" s="149">
        <f xml:space="preserve"> $I$45 * (AE160 - AE158) / (2 * (PI()/180))</f>
        <v>0</v>
      </c>
      <c r="AJ159" s="149">
        <f>(AG160 - AG158) / RADIANS(U160 - U158) * (2*PI()*$P$33/60)</f>
        <v>-124556484.37499991</v>
      </c>
      <c r="AK159" s="149">
        <f>(AH160 - AH158) / RADIANS(2) * (2*PI()*$P$33/60)</f>
        <v>41518828.12499997</v>
      </c>
    </row>
    <row r="160" spans="1:37" x14ac:dyDescent="0.35">
      <c r="A160" s="144">
        <v>154</v>
      </c>
      <c r="B160" s="144">
        <v>2.7</v>
      </c>
      <c r="D160" s="144">
        <v>154</v>
      </c>
      <c r="E160" s="144">
        <v>3.19</v>
      </c>
      <c r="G160" s="113"/>
      <c r="H160" s="113"/>
      <c r="I160" s="113"/>
      <c r="J160" s="113"/>
      <c r="K160" s="113"/>
      <c r="L160" s="113"/>
      <c r="N160" s="113"/>
      <c r="O160" s="113"/>
      <c r="P160" s="113"/>
      <c r="Q160" s="113"/>
      <c r="R160" s="113"/>
      <c r="S160" s="113"/>
      <c r="U160" s="86">
        <v>154</v>
      </c>
      <c r="V160" s="149">
        <v>0.18</v>
      </c>
      <c r="W160" s="149">
        <v>0.11</v>
      </c>
      <c r="X160" s="149">
        <f>(0.0831/2)*(1-COS(RADIANS(U160)))
 + 0.14625
 - SQRT(0.14625^2 - ((0.14625/2*SIN(RADIANS(U160)))^2))</f>
        <v>8.2451226298546787E-2</v>
      </c>
      <c r="Y160" s="149">
        <f t="shared" si="10"/>
        <v>82.451226298546786</v>
      </c>
      <c r="Z160" s="149">
        <f>(Y160-Y159)/1</f>
        <v>6.2175525261864095E-2</v>
      </c>
      <c r="AA160" s="149">
        <f t="shared" si="11"/>
        <v>2.5181087731054959</v>
      </c>
      <c r="AB160" s="149">
        <f>((Z160-Z159)/1)*(((6750*6)^2) /1000)</f>
        <v>-6663.7083761179456</v>
      </c>
      <c r="AD160" s="149">
        <f t="shared" si="13"/>
        <v>-0.81000000000000016</v>
      </c>
      <c r="AE160" s="149">
        <f t="shared" si="12"/>
        <v>0</v>
      </c>
      <c r="AG160" s="149">
        <f xml:space="preserve"> $I$45 * (AD161 - AD159) / (2 * (PI()/180))</f>
        <v>-2050.3124999999945</v>
      </c>
      <c r="AH160" s="149">
        <f xml:space="preserve"> $I$45 * (AE161 - AE159) / (2 * (PI()/180))</f>
        <v>0</v>
      </c>
      <c r="AJ160" s="149">
        <f>(AG161 - AG159) / RADIANS(U161 - U159) * (2*PI()*$P$33/60)</f>
        <v>1.3657824871060598E-7</v>
      </c>
      <c r="AK160" s="149">
        <f>(AH161 - AH159) / RADIANS(2) * (2*PI()*$P$33/60)</f>
        <v>0</v>
      </c>
    </row>
    <row r="161" spans="1:37" x14ac:dyDescent="0.35">
      <c r="A161" s="144">
        <v>155</v>
      </c>
      <c r="B161" s="144">
        <v>2.94</v>
      </c>
      <c r="D161" s="144">
        <v>155</v>
      </c>
      <c r="E161" s="144">
        <v>3.38</v>
      </c>
      <c r="G161" s="113"/>
      <c r="H161" s="113"/>
      <c r="I161" s="113"/>
      <c r="J161" s="113"/>
      <c r="K161" s="113"/>
      <c r="L161" s="113"/>
      <c r="N161" s="113"/>
      <c r="O161" s="113"/>
      <c r="P161" s="113"/>
      <c r="Q161" s="113"/>
      <c r="R161" s="113"/>
      <c r="S161" s="113"/>
      <c r="U161" s="86">
        <v>155</v>
      </c>
      <c r="V161" s="149">
        <v>0.16</v>
      </c>
      <c r="W161" s="149">
        <v>0.11</v>
      </c>
      <c r="X161" s="149">
        <f>(0.0831/2)*(1-COS(RADIANS(U161)))
 + 0.14625
 - SQRT(0.14625^2 - ((0.14625/2*SIN(RADIANS(U161)))^2))</f>
        <v>8.2509518679666466E-2</v>
      </c>
      <c r="Y161" s="149">
        <f t="shared" si="10"/>
        <v>82.509518679666471</v>
      </c>
      <c r="Z161" s="149">
        <f>(Y161-Y160)/1</f>
        <v>5.8292381119684933E-2</v>
      </c>
      <c r="AA161" s="149">
        <f t="shared" si="11"/>
        <v>2.3608414353472398</v>
      </c>
      <c r="AB161" s="149">
        <f>((Z161-Z160)/1)*(((6750*6)^2) /1000)</f>
        <v>-6369.327179209371</v>
      </c>
      <c r="AD161" s="149">
        <f t="shared" si="13"/>
        <v>-0.8099999999999995</v>
      </c>
      <c r="AE161" s="149">
        <f t="shared" si="12"/>
        <v>0</v>
      </c>
      <c r="AG161" s="149">
        <f xml:space="preserve"> $I$45 * (AD162 - AD160) / (2 * (PI()/180))</f>
        <v>0</v>
      </c>
      <c r="AH161" s="149">
        <f xml:space="preserve"> $I$45 * (AE162 - AE160) / (2 * (PI()/180))</f>
        <v>0</v>
      </c>
      <c r="AJ161" s="149">
        <f>(AG162 - AG160) / RADIANS(U162 - U160) * (2*PI()*$P$33/60)</f>
        <v>41518828.124999754</v>
      </c>
      <c r="AK161" s="149">
        <f>(AH162 - AH160) / RADIANS(2) * (2*PI()*$P$33/60)</f>
        <v>0</v>
      </c>
    </row>
    <row r="162" spans="1:37" x14ac:dyDescent="0.35">
      <c r="A162" s="144">
        <v>156</v>
      </c>
      <c r="B162" s="144">
        <v>3.15</v>
      </c>
      <c r="D162" s="144">
        <v>156</v>
      </c>
      <c r="E162" s="144">
        <v>3.56</v>
      </c>
      <c r="G162" s="113"/>
      <c r="H162" s="113"/>
      <c r="I162" s="113"/>
      <c r="J162" s="113"/>
      <c r="K162" s="113"/>
      <c r="L162" s="113"/>
      <c r="N162" s="113"/>
      <c r="O162" s="113"/>
      <c r="P162" s="113"/>
      <c r="Q162" s="113"/>
      <c r="R162" s="113"/>
      <c r="S162" s="113"/>
      <c r="U162" s="86">
        <v>156</v>
      </c>
      <c r="V162" s="149">
        <v>0.14000000000000001</v>
      </c>
      <c r="W162" s="149">
        <v>0.11</v>
      </c>
      <c r="X162" s="149">
        <f>(0.0831/2)*(1-COS(RADIANS(U162)))
 + 0.14625
 - SQRT(0.14625^2 - ((0.14625/2*SIN(RADIANS(U162)))^2))</f>
        <v>8.2564101499081277E-2</v>
      </c>
      <c r="Y162" s="149">
        <f t="shared" si="10"/>
        <v>82.564101499081275</v>
      </c>
      <c r="Z162" s="149">
        <f>(Y162-Y161)/1</f>
        <v>5.4582819414804362E-2</v>
      </c>
      <c r="AA162" s="149">
        <f t="shared" si="11"/>
        <v>2.2106041862995767</v>
      </c>
      <c r="AB162" s="149">
        <f>((Z162-Z161)/1)*(((6750*6)^2) /1000)</f>
        <v>-6084.6085864303559</v>
      </c>
      <c r="AD162" s="149">
        <f t="shared" si="13"/>
        <v>-0.81000000000000016</v>
      </c>
      <c r="AE162" s="149">
        <f t="shared" si="12"/>
        <v>0</v>
      </c>
      <c r="AG162" s="149">
        <f xml:space="preserve"> $I$45 * (AD163 - AD161) / (2 * (PI()/180))</f>
        <v>-6.7446048745978268E-12</v>
      </c>
      <c r="AH162" s="149">
        <f xml:space="preserve"> $I$45 * (AE163 - AE161) / (2 * (PI()/180))</f>
        <v>0</v>
      </c>
      <c r="AJ162" s="149">
        <f>(AG163 - AG161) / RADIANS(U163 - U161) * (2*PI()*$P$33/60)</f>
        <v>41518828.125000022</v>
      </c>
      <c r="AK162" s="149">
        <f>(AH163 - AH161) / RADIANS(2) * (2*PI()*$P$33/60)</f>
        <v>0</v>
      </c>
    </row>
    <row r="163" spans="1:37" x14ac:dyDescent="0.35">
      <c r="A163" s="144">
        <v>157</v>
      </c>
      <c r="B163" s="144">
        <v>3.3</v>
      </c>
      <c r="D163" s="144">
        <v>157</v>
      </c>
      <c r="E163" s="144">
        <v>3.77</v>
      </c>
      <c r="G163" s="113"/>
      <c r="H163" s="113"/>
      <c r="I163" s="113"/>
      <c r="J163" s="113"/>
      <c r="K163" s="113"/>
      <c r="L163" s="113"/>
      <c r="N163" s="113"/>
      <c r="O163" s="113"/>
      <c r="P163" s="113"/>
      <c r="Q163" s="113"/>
      <c r="R163" s="113"/>
      <c r="S163" s="113"/>
      <c r="U163" s="149">
        <v>157</v>
      </c>
      <c r="V163" s="149">
        <v>0.12</v>
      </c>
      <c r="W163" s="149">
        <v>0.11</v>
      </c>
      <c r="X163" s="149">
        <f>(0.0831/2)*(1-COS(RADIANS(U163)))
 + 0.14625
 - SQRT(0.14625^2 - ((0.14625/2*SIN(RADIANS(U163)))^2))</f>
        <v>8.261514232757311E-2</v>
      </c>
      <c r="Y163" s="149">
        <f t="shared" si="10"/>
        <v>82.61514232757311</v>
      </c>
      <c r="Z163" s="149">
        <f>(Y163-Y162)/1</f>
        <v>5.1040828491835555E-2</v>
      </c>
      <c r="AA163" s="149">
        <f t="shared" si="11"/>
        <v>2.06715355391934</v>
      </c>
      <c r="AB163" s="149">
        <f>((Z163-Z162)/1)*(((6750*6)^2) /1000)</f>
        <v>-5809.750611399586</v>
      </c>
      <c r="AD163" s="149">
        <f t="shared" si="13"/>
        <v>-0.81000000000000016</v>
      </c>
      <c r="AE163" s="149">
        <f t="shared" si="12"/>
        <v>0</v>
      </c>
      <c r="AG163" s="149">
        <f xml:space="preserve"> $I$45 * (AD164 - AD162) / (2 * (PI()/180))</f>
        <v>2050.3125000000009</v>
      </c>
      <c r="AH163" s="149">
        <f xml:space="preserve"> $I$45 * (AE164 - AE162) / (2 * (PI()/180))</f>
        <v>0</v>
      </c>
      <c r="AJ163" s="149">
        <f>(AG164 - AG162) / RADIANS(U164 - U162) * (2*PI()*$P$33/60)</f>
        <v>41518828.125000156</v>
      </c>
      <c r="AK163" s="149">
        <f>(AH164 - AH162) / RADIANS(2) * (2*PI()*$P$33/60)</f>
        <v>0</v>
      </c>
    </row>
    <row r="164" spans="1:37" x14ac:dyDescent="0.35">
      <c r="A164" s="144">
        <v>158</v>
      </c>
      <c r="B164" s="144">
        <v>3.51</v>
      </c>
      <c r="D164" s="144">
        <v>158</v>
      </c>
      <c r="E164" s="144">
        <v>4.0199999999999996</v>
      </c>
      <c r="G164" s="113"/>
      <c r="H164" s="113"/>
      <c r="I164" s="113"/>
      <c r="J164" s="113"/>
      <c r="K164" s="113"/>
      <c r="L164" s="113"/>
      <c r="N164" s="113"/>
      <c r="O164" s="113"/>
      <c r="P164" s="113"/>
      <c r="Q164" s="113"/>
      <c r="R164" s="113"/>
      <c r="S164" s="113"/>
      <c r="U164" s="86">
        <v>158</v>
      </c>
      <c r="V164" s="149">
        <v>0.1</v>
      </c>
      <c r="W164" s="149">
        <v>0.11</v>
      </c>
      <c r="X164" s="149">
        <f>(0.0831/2)*(1-COS(RADIANS(U164)))
 + 0.14625
 - SQRT(0.14625^2 - ((0.14625/2*SIN(RADIANS(U164)))^2))</f>
        <v>8.2662802612010616E-2</v>
      </c>
      <c r="Y164" s="149">
        <f t="shared" si="10"/>
        <v>82.662802612010623</v>
      </c>
      <c r="Z164" s="149">
        <f>(Y164-Y163)/1</f>
        <v>4.7660284437512246E-2</v>
      </c>
      <c r="AA164" s="149">
        <f t="shared" si="11"/>
        <v>1.930241519719246</v>
      </c>
      <c r="AB164" s="149">
        <f>((Z164-Z163)/1)*(((6750*6)^2) /1000)</f>
        <v>-5544.9373851038072</v>
      </c>
      <c r="AD164" s="149">
        <f t="shared" si="13"/>
        <v>-0.60750000000000004</v>
      </c>
      <c r="AE164" s="149">
        <f t="shared" si="12"/>
        <v>0</v>
      </c>
      <c r="AG164" s="149">
        <f xml:space="preserve"> $I$45 * (AD165 - AD163) / (2 * (PI()/180))</f>
        <v>2050.3125000000009</v>
      </c>
      <c r="AH164" s="149">
        <f xml:space="preserve"> $I$45 * (AE165 - AE163) / (2 * (PI()/180))</f>
        <v>0</v>
      </c>
      <c r="AJ164" s="149">
        <f>(AG165 - AG163) / RADIANS(U165 - U163) * (2*PI()*$P$33/60)</f>
        <v>-83037656.249999955</v>
      </c>
      <c r="AK164" s="149">
        <f>(AH165 - AH163) / RADIANS(2) * (2*PI()*$P$33/60)</f>
        <v>0</v>
      </c>
    </row>
    <row r="165" spans="1:37" x14ac:dyDescent="0.35">
      <c r="A165" s="144">
        <v>159</v>
      </c>
      <c r="B165" s="144">
        <v>3.69</v>
      </c>
      <c r="D165" s="144">
        <v>159</v>
      </c>
      <c r="E165" s="144">
        <v>4.21</v>
      </c>
      <c r="G165" s="113"/>
      <c r="H165" s="113"/>
      <c r="I165" s="113"/>
      <c r="J165" s="113"/>
      <c r="K165" s="113"/>
      <c r="L165" s="113"/>
      <c r="N165" s="113"/>
      <c r="O165" s="113"/>
      <c r="P165" s="113"/>
      <c r="Q165" s="113"/>
      <c r="R165" s="113"/>
      <c r="S165" s="113"/>
      <c r="U165" s="86">
        <v>159</v>
      </c>
      <c r="V165" s="149">
        <v>0.09</v>
      </c>
      <c r="W165" s="149">
        <v>0.11</v>
      </c>
      <c r="X165" s="149">
        <f>(0.0831/2)*(1-COS(RADIANS(U165)))
 + 0.14625
 - SQRT(0.14625^2 - ((0.14625/2*SIN(RADIANS(U165)))^2))</f>
        <v>8.2707237571110953E-2</v>
      </c>
      <c r="Y165" s="149">
        <f t="shared" si="10"/>
        <v>82.707237571110952</v>
      </c>
      <c r="Z165" s="149">
        <f>(Y165-Y164)/1</f>
        <v>4.4434959100328797E-2</v>
      </c>
      <c r="AA165" s="149">
        <f t="shared" si="11"/>
        <v>1.7996158435633163</v>
      </c>
      <c r="AB165" s="149">
        <f>((Z165-Z164)/1)*(((6750*6)^2) /1000)</f>
        <v>-5290.3398843151517</v>
      </c>
      <c r="AD165" s="149">
        <f t="shared" si="13"/>
        <v>-0.60750000000000004</v>
      </c>
      <c r="AE165" s="149">
        <f t="shared" si="12"/>
        <v>0</v>
      </c>
      <c r="AG165" s="149">
        <f xml:space="preserve"> $I$45 * (AD166 - AD164) / (2 * (PI()/180))</f>
        <v>-2050.3124999999977</v>
      </c>
      <c r="AH165" s="149">
        <f xml:space="preserve"> $I$45 * (AE166 - AE164) / (2 * (PI()/180))</f>
        <v>0</v>
      </c>
      <c r="AJ165" s="149">
        <f>(AG166 - AG164) / RADIANS(U166 - U164) * (2*PI()*$P$33/60)</f>
        <v>-83037656.250000045</v>
      </c>
      <c r="AK165" s="149">
        <f>(AH166 - AH164) / RADIANS(2) * (2*PI()*$P$33/60)</f>
        <v>0</v>
      </c>
    </row>
    <row r="166" spans="1:37" x14ac:dyDescent="0.35">
      <c r="A166" s="144">
        <v>160</v>
      </c>
      <c r="B166" s="144">
        <v>3.89</v>
      </c>
      <c r="D166" s="144">
        <v>160</v>
      </c>
      <c r="E166" s="144">
        <v>4.42</v>
      </c>
      <c r="G166" s="113"/>
      <c r="H166" s="113"/>
      <c r="I166" s="113"/>
      <c r="J166" s="113"/>
      <c r="K166" s="113"/>
      <c r="L166" s="113"/>
      <c r="N166" s="113"/>
      <c r="O166" s="113"/>
      <c r="P166" s="113"/>
      <c r="Q166" s="113"/>
      <c r="R166" s="113"/>
      <c r="S166" s="113"/>
      <c r="U166" s="86">
        <v>160</v>
      </c>
      <c r="V166" s="149">
        <v>7.0000000000000007E-2</v>
      </c>
      <c r="W166" s="149">
        <v>0.11</v>
      </c>
      <c r="X166" s="149">
        <f>(0.0831/2)*(1-COS(RADIANS(U166)))
 + 0.14625
 - SQRT(0.14625^2 - ((0.14625/2*SIN(RADIANS(U166)))^2))</f>
        <v>8.2748596098792093E-2</v>
      </c>
      <c r="Y166" s="149">
        <f t="shared" si="10"/>
        <v>82.748596098792092</v>
      </c>
      <c r="Z166" s="149">
        <f>(Y166-Y165)/1</f>
        <v>4.1358527681140345E-2</v>
      </c>
      <c r="AA166" s="149">
        <f t="shared" si="11"/>
        <v>1.675020371086184</v>
      </c>
      <c r="AB166" s="149">
        <f>((Z166-Z165)/1)*(((6750*6)^2) /1000)</f>
        <v>-5046.1166353238586</v>
      </c>
      <c r="AD166" s="149">
        <f t="shared" si="13"/>
        <v>-0.80999999999999983</v>
      </c>
      <c r="AE166" s="149">
        <f t="shared" si="12"/>
        <v>0</v>
      </c>
      <c r="AG166" s="149">
        <f xml:space="preserve"> $I$45 * (AD167 - AD165) / (2 * (PI()/180))</f>
        <v>-2050.3125000000009</v>
      </c>
      <c r="AH166" s="149">
        <f xml:space="preserve"> $I$45 * (AE167 - AE165) / (2 * (PI()/180))</f>
        <v>0</v>
      </c>
      <c r="AJ166" s="149">
        <f>(AG167 - AG165) / RADIANS(U167 - U165) * (2*PI()*$P$33/60)</f>
        <v>83037656.249999911</v>
      </c>
      <c r="AK166" s="149">
        <f>(AH167 - AH165) / RADIANS(2) * (2*PI()*$P$33/60)</f>
        <v>0</v>
      </c>
    </row>
    <row r="167" spans="1:37" x14ac:dyDescent="0.35">
      <c r="A167" s="144">
        <v>161</v>
      </c>
      <c r="B167" s="144">
        <v>4.12</v>
      </c>
      <c r="D167" s="144">
        <v>161</v>
      </c>
      <c r="E167" s="144">
        <v>4.67</v>
      </c>
      <c r="G167" s="113"/>
      <c r="H167" s="113"/>
      <c r="I167" s="113"/>
      <c r="J167" s="113"/>
      <c r="K167" s="113"/>
      <c r="L167" s="113"/>
      <c r="N167" s="113"/>
      <c r="O167" s="113"/>
      <c r="P167" s="113"/>
      <c r="Q167" s="113"/>
      <c r="R167" s="113"/>
      <c r="S167" s="113"/>
      <c r="U167" s="149">
        <v>161</v>
      </c>
      <c r="V167" s="149">
        <v>0.05</v>
      </c>
      <c r="W167" s="149">
        <v>0.11</v>
      </c>
      <c r="X167" s="149">
        <f>(0.0831/2)*(1-COS(RADIANS(U167)))
 + 0.14625
 - SQRT(0.14625^2 - ((0.14625/2*SIN(RADIANS(U167)))^2))</f>
        <v>8.2787020674703893E-2</v>
      </c>
      <c r="Y167" s="149">
        <f t="shared" si="10"/>
        <v>82.787020674703896</v>
      </c>
      <c r="Z167" s="149">
        <f>(Y167-Y166)/1</f>
        <v>3.8424575911804482E-2</v>
      </c>
      <c r="AA167" s="149">
        <f t="shared" si="11"/>
        <v>1.5561953244280815</v>
      </c>
      <c r="AB167" s="149">
        <f>((Z167-Z166)/1)*(((6750*6)^2) /1000)</f>
        <v>-4812.4143896531496</v>
      </c>
      <c r="AD167" s="149">
        <f t="shared" si="13"/>
        <v>-0.81000000000000016</v>
      </c>
      <c r="AE167" s="149">
        <f t="shared" si="12"/>
        <v>0</v>
      </c>
      <c r="AG167" s="149">
        <f xml:space="preserve"> $I$45 * (AD168 - AD166) / (2 * (PI()/180))</f>
        <v>2050.3124999999977</v>
      </c>
      <c r="AH167" s="149">
        <f xml:space="preserve"> $I$45 * (AE168 - AE166) / (2 * (PI()/180))</f>
        <v>0</v>
      </c>
      <c r="AJ167" s="149">
        <f>(AG168 - AG166) / RADIANS(U168 - U166) * (2*PI()*$P$33/60)</f>
        <v>83037656.250000045</v>
      </c>
      <c r="AK167" s="149">
        <f>(AH168 - AH166) / RADIANS(2) * (2*PI()*$P$33/60)</f>
        <v>0</v>
      </c>
    </row>
    <row r="168" spans="1:37" x14ac:dyDescent="0.35">
      <c r="A168" s="144">
        <v>162</v>
      </c>
      <c r="B168" s="144">
        <v>4.32</v>
      </c>
      <c r="D168" s="144">
        <v>162</v>
      </c>
      <c r="E168" s="144">
        <v>4.91</v>
      </c>
      <c r="G168" s="113"/>
      <c r="H168" s="113"/>
      <c r="I168" s="113"/>
      <c r="J168" s="113"/>
      <c r="K168" s="113"/>
      <c r="L168" s="113"/>
      <c r="N168" s="113"/>
      <c r="O168" s="113"/>
      <c r="P168" s="113"/>
      <c r="Q168" s="113"/>
      <c r="R168" s="113"/>
      <c r="S168" s="113"/>
      <c r="U168" s="86">
        <v>162</v>
      </c>
      <c r="V168" s="149">
        <v>0.03</v>
      </c>
      <c r="W168" s="149">
        <v>0.11</v>
      </c>
      <c r="X168" s="149">
        <f>(0.0831/2)*(1-COS(RADIANS(U168)))
 + 0.14625
 - SQRT(0.14625^2 - ((0.14625/2*SIN(RADIANS(U168)))^2))</f>
        <v>8.2822647281542455E-2</v>
      </c>
      <c r="Y168" s="149">
        <f t="shared" si="10"/>
        <v>82.822647281542459</v>
      </c>
      <c r="Z168" s="149">
        <f>(Y168-Y167)/1</f>
        <v>3.5626606838562225E-2</v>
      </c>
      <c r="AA168" s="149">
        <f t="shared" si="11"/>
        <v>1.4428775769617701</v>
      </c>
      <c r="AB168" s="149">
        <f>((Z168-Z167)/1)*(((6750*6)^2) /1000)</f>
        <v>-4589.3687723856119</v>
      </c>
      <c r="AD168" s="149">
        <f t="shared" si="13"/>
        <v>-0.60750000000000004</v>
      </c>
      <c r="AE168" s="149">
        <f t="shared" si="12"/>
        <v>0</v>
      </c>
      <c r="AG168" s="149">
        <f xml:space="preserve"> $I$45 * (AD169 - AD167) / (2 * (PI()/180))</f>
        <v>2050.3125000000009</v>
      </c>
      <c r="AH168" s="149">
        <f xml:space="preserve"> $I$45 * (AE169 - AE167) / (2 * (PI()/180))</f>
        <v>0</v>
      </c>
      <c r="AJ168" s="149">
        <f>(AG169 - AG167) / RADIANS(U169 - U167) * (2*PI()*$P$33/60)</f>
        <v>4.6043169277254492E-8</v>
      </c>
      <c r="AK168" s="149">
        <f>(AH169 - AH167) / RADIANS(2) * (2*PI()*$P$33/60)</f>
        <v>0</v>
      </c>
    </row>
    <row r="169" spans="1:37" x14ac:dyDescent="0.35">
      <c r="A169" s="144">
        <v>163</v>
      </c>
      <c r="B169" s="144">
        <v>4.5599999999999996</v>
      </c>
      <c r="D169" s="144">
        <v>163</v>
      </c>
      <c r="E169" s="144">
        <v>5.2</v>
      </c>
      <c r="G169" s="113"/>
      <c r="H169" s="113"/>
      <c r="I169" s="113"/>
      <c r="J169" s="113"/>
      <c r="K169" s="113"/>
      <c r="L169" s="113"/>
      <c r="N169" s="113"/>
      <c r="O169" s="113"/>
      <c r="P169" s="113"/>
      <c r="Q169" s="113"/>
      <c r="R169" s="113"/>
      <c r="S169" s="113"/>
      <c r="U169" s="86">
        <v>163</v>
      </c>
      <c r="V169" s="149">
        <v>0.02</v>
      </c>
      <c r="W169" s="149">
        <v>0.11</v>
      </c>
      <c r="X169" s="149">
        <f>(0.0831/2)*(1-COS(RADIANS(U169)))
 + 0.14625
 - SQRT(0.14625^2 - ((0.14625/2*SIN(RADIANS(U169)))^2))</f>
        <v>8.2855605328771509E-2</v>
      </c>
      <c r="Y169" s="149">
        <f t="shared" si="10"/>
        <v>82.855605328771503</v>
      </c>
      <c r="Z169" s="149">
        <f>(Y169-Y168)/1</f>
        <v>3.2958047229044496E-2</v>
      </c>
      <c r="AA169" s="149">
        <f t="shared" si="11"/>
        <v>1.3348009127763021</v>
      </c>
      <c r="AB169" s="149">
        <f>((Z169-Z168)/1)*(((6750*6)^2) /1000)</f>
        <v>-4377.1048995114552</v>
      </c>
      <c r="AD169" s="149">
        <f t="shared" si="13"/>
        <v>-0.60750000000000004</v>
      </c>
      <c r="AE169" s="149">
        <f t="shared" si="12"/>
        <v>0</v>
      </c>
      <c r="AG169" s="149">
        <f xml:space="preserve"> $I$45 * (AD170 - AD168) / (2 * (PI()/180))</f>
        <v>2050.3125</v>
      </c>
      <c r="AH169" s="149">
        <f xml:space="preserve"> $I$45 * (AE170 - AE168) / (2 * (PI()/180))</f>
        <v>0</v>
      </c>
      <c r="AJ169" s="149">
        <f>(AG170 - AG168) / RADIANS(U170 - U168) * (2*PI()*$P$33/60)</f>
        <v>83037656.24999997</v>
      </c>
      <c r="AK169" s="149">
        <f>(AH170 - AH168) / RADIANS(2) * (2*PI()*$P$33/60)</f>
        <v>0</v>
      </c>
    </row>
    <row r="170" spans="1:37" x14ac:dyDescent="0.35">
      <c r="A170" s="144">
        <v>164</v>
      </c>
      <c r="B170" s="144">
        <v>4.75</v>
      </c>
      <c r="D170" s="144">
        <v>164</v>
      </c>
      <c r="E170" s="144">
        <v>5.34</v>
      </c>
      <c r="G170" s="113"/>
      <c r="H170" s="113"/>
      <c r="I170" s="113"/>
      <c r="J170" s="113"/>
      <c r="K170" s="113"/>
      <c r="L170" s="113"/>
      <c r="N170" s="113"/>
      <c r="O170" s="113"/>
      <c r="P170" s="113"/>
      <c r="Q170" s="113"/>
      <c r="R170" s="113"/>
      <c r="S170" s="113"/>
      <c r="U170" s="86">
        <v>164</v>
      </c>
      <c r="V170" s="149">
        <v>0</v>
      </c>
      <c r="W170" s="149">
        <v>0.11</v>
      </c>
      <c r="X170" s="149">
        <f>(0.0831/2)*(1-COS(RADIANS(U170)))
 + 0.14625
 - SQRT(0.14625^2 - ((0.14625/2*SIN(RADIANS(U170)))^2))</f>
        <v>8.2886017582391225E-2</v>
      </c>
      <c r="Y170" s="149">
        <f t="shared" si="10"/>
        <v>82.886017582391219</v>
      </c>
      <c r="Z170" s="149">
        <f>(Y170-Y169)/1</f>
        <v>3.0412253619715557E-2</v>
      </c>
      <c r="AA170" s="149">
        <f t="shared" si="11"/>
        <v>1.2316962715984801</v>
      </c>
      <c r="AB170" s="149">
        <f>((Z170-Z169)/1)*(((6750*6)^2) /1000)</f>
        <v>-4175.7379677017925</v>
      </c>
      <c r="AD170" s="149">
        <f t="shared" si="13"/>
        <v>-0.40500000000000003</v>
      </c>
      <c r="AE170" s="149">
        <f t="shared" si="12"/>
        <v>0</v>
      </c>
      <c r="AG170" s="149">
        <f xml:space="preserve"> $I$45 * (AD171 - AD169) / (2 * (PI()/180))</f>
        <v>6150.9375</v>
      </c>
      <c r="AH170" s="149">
        <f xml:space="preserve"> $I$45 * (AE171 - AE169) / (2 * (PI()/180))</f>
        <v>0</v>
      </c>
      <c r="AJ170" s="149">
        <f>(AG171 - AG169) / RADIANS(U171 - U169) * (2*PI()*$P$33/60)</f>
        <v>41518828.125</v>
      </c>
      <c r="AK170" s="149">
        <f>(AH171 - AH169) / RADIANS(2) * (2*PI()*$P$33/60)</f>
        <v>0</v>
      </c>
    </row>
    <row r="171" spans="1:37" x14ac:dyDescent="0.35">
      <c r="A171" s="144">
        <v>165</v>
      </c>
      <c r="B171" s="144">
        <v>5.0599999999999996</v>
      </c>
      <c r="D171" s="144">
        <v>165</v>
      </c>
      <c r="E171" s="144">
        <v>5.72</v>
      </c>
      <c r="G171" s="113"/>
      <c r="H171" s="113"/>
      <c r="I171" s="113"/>
      <c r="J171" s="113"/>
      <c r="K171" s="113"/>
      <c r="L171" s="113"/>
      <c r="N171" s="113"/>
      <c r="O171" s="113"/>
      <c r="P171" s="113"/>
      <c r="Q171" s="113"/>
      <c r="R171" s="113"/>
      <c r="S171" s="113"/>
      <c r="U171" s="149">
        <v>165</v>
      </c>
      <c r="V171" s="149">
        <v>0</v>
      </c>
      <c r="W171" s="149">
        <v>0.11</v>
      </c>
      <c r="X171" s="149">
        <f>(0.0831/2)*(1-COS(RADIANS(U171)))
 + 0.14625
 - SQRT(0.14625^2 - ((0.14625/2*SIN(RADIANS(U171)))^2))</f>
        <v>8.2914000100414775E-2</v>
      </c>
      <c r="Y171" s="149">
        <f t="shared" si="10"/>
        <v>82.914000100414782</v>
      </c>
      <c r="Z171" s="149">
        <f>(Y171-Y170)/1</f>
        <v>2.798251802356333E-2</v>
      </c>
      <c r="AA171" s="149">
        <f t="shared" si="11"/>
        <v>1.1332919799543149</v>
      </c>
      <c r="AB171" s="149">
        <f>((Z171-Z170)/1)*(((6750*6)^2) /1000)</f>
        <v>-3985.3738115886904</v>
      </c>
      <c r="AD171" s="149">
        <f t="shared" si="13"/>
        <v>0</v>
      </c>
      <c r="AE171" s="149">
        <f t="shared" si="12"/>
        <v>0</v>
      </c>
      <c r="AG171" s="149">
        <f xml:space="preserve"> $I$45 * (AD172 - AD170) / (2 * (PI()/180))</f>
        <v>4100.625</v>
      </c>
      <c r="AH171" s="149">
        <f xml:space="preserve"> $I$45 * (AE172 - AE170) / (2 * (PI()/180))</f>
        <v>0</v>
      </c>
      <c r="AJ171" s="149">
        <f>(AG172 - AG170) / RADIANS(U172 - U170) * (2*PI()*$P$33/60)</f>
        <v>-124556484.37499999</v>
      </c>
      <c r="AK171" s="149">
        <f>(AH172 - AH170) / RADIANS(2) * (2*PI()*$P$33/60)</f>
        <v>0</v>
      </c>
    </row>
    <row r="172" spans="1:37" x14ac:dyDescent="0.35">
      <c r="A172" s="144">
        <v>166</v>
      </c>
      <c r="B172" s="144">
        <v>5.27</v>
      </c>
      <c r="D172" s="144">
        <v>166</v>
      </c>
      <c r="E172" s="144">
        <v>6</v>
      </c>
      <c r="G172" s="113"/>
      <c r="H172" s="113"/>
      <c r="I172" s="113"/>
      <c r="J172" s="113"/>
      <c r="K172" s="113"/>
      <c r="L172" s="113"/>
      <c r="N172" s="113"/>
      <c r="O172" s="113"/>
      <c r="P172" s="113"/>
      <c r="Q172" s="113"/>
      <c r="R172" s="113"/>
      <c r="S172" s="113"/>
      <c r="U172" s="86">
        <v>166</v>
      </c>
      <c r="V172" s="149">
        <v>0</v>
      </c>
      <c r="W172" s="149">
        <v>0.11</v>
      </c>
      <c r="X172" s="149">
        <f>(0.0831/2)*(1-COS(RADIANS(U172)))
 + 0.14625
 - SQRT(0.14625^2 - ((0.14625/2*SIN(RADIANS(U172)))^2))</f>
        <v>8.2939662173730555E-2</v>
      </c>
      <c r="Y172" s="149">
        <f t="shared" si="10"/>
        <v>82.939662173730554</v>
      </c>
      <c r="Z172" s="149">
        <f>(Y172-Y171)/1</f>
        <v>2.566207331577175E-2</v>
      </c>
      <c r="AA172" s="149">
        <f t="shared" si="11"/>
        <v>1.0393139692887559</v>
      </c>
      <c r="AB172" s="149">
        <f>((Z172-Z171)/1)*(((6750*6)^2) /1000)</f>
        <v>-3806.1094319551394</v>
      </c>
      <c r="AD172" s="149">
        <f t="shared" si="13"/>
        <v>0</v>
      </c>
      <c r="AE172" s="149">
        <f t="shared" si="12"/>
        <v>0</v>
      </c>
      <c r="AG172" s="149">
        <f xml:space="preserve"> $I$45 * (AD173 - AD171) / (2 * (PI()/180))</f>
        <v>0</v>
      </c>
      <c r="AH172" s="149">
        <f xml:space="preserve"> $I$45 * (AE173 - AE171) / (2 * (PI()/180))</f>
        <v>0</v>
      </c>
      <c r="AJ172" s="149">
        <f>(AG173 - AG171) / RADIANS(U173 - U171) * (2*PI()*$P$33/60)</f>
        <v>-83037656.25</v>
      </c>
      <c r="AK172" s="149">
        <f>(AH173 - AH171) / RADIANS(2) * (2*PI()*$P$33/60)</f>
        <v>0</v>
      </c>
    </row>
    <row r="173" spans="1:37" x14ac:dyDescent="0.35">
      <c r="A173" s="144">
        <v>167</v>
      </c>
      <c r="B173" s="144">
        <v>5.53</v>
      </c>
      <c r="D173" s="144">
        <v>167</v>
      </c>
      <c r="E173" s="144">
        <v>6.27</v>
      </c>
      <c r="G173" s="113"/>
      <c r="H173" s="113"/>
      <c r="I173" s="113"/>
      <c r="J173" s="113"/>
      <c r="K173" s="113"/>
      <c r="L173" s="113"/>
      <c r="N173" s="113"/>
      <c r="O173" s="113"/>
      <c r="P173" s="113"/>
      <c r="Q173" s="113"/>
      <c r="R173" s="113"/>
      <c r="S173" s="113"/>
      <c r="U173" s="86">
        <v>167</v>
      </c>
      <c r="V173" s="149">
        <v>0</v>
      </c>
      <c r="W173" s="149">
        <v>0.11</v>
      </c>
      <c r="X173" s="149">
        <f>(0.0831/2)*(1-COS(RADIANS(U173)))
 + 0.14625
 - SQRT(0.14625^2 - ((0.14625/2*SIN(RADIANS(U173)))^2))</f>
        <v>8.2963106272047699E-2</v>
      </c>
      <c r="Y173" s="149">
        <f t="shared" si="10"/>
        <v>82.963106272047696</v>
      </c>
      <c r="Z173" s="149">
        <f>(Y173-Y172)/1</f>
        <v>2.3444098317142448E-2</v>
      </c>
      <c r="AA173" s="149">
        <f t="shared" si="11"/>
        <v>0.94948598184426913</v>
      </c>
      <c r="AB173" s="149">
        <f>((Z173-Z172)/1)*(((6750*6)^2) /1000)</f>
        <v>-3638.0334915017124</v>
      </c>
      <c r="AD173" s="149">
        <f t="shared" si="13"/>
        <v>0</v>
      </c>
      <c r="AE173" s="149">
        <f t="shared" si="12"/>
        <v>0</v>
      </c>
      <c r="AG173" s="149">
        <f xml:space="preserve"> $I$45 * (AD174 - AD172) / (2 * (PI()/180))</f>
        <v>0</v>
      </c>
      <c r="AH173" s="149">
        <f xml:space="preserve"> $I$45 * (AE174 - AE172) / (2 * (PI()/180))</f>
        <v>0</v>
      </c>
      <c r="AJ173" s="149">
        <f>(AG174 - AG172) / RADIANS(U174 - U172) * (2*PI()*$P$33/60)</f>
        <v>0</v>
      </c>
      <c r="AK173" s="149">
        <f>(AH174 - AH172) / RADIANS(2) * (2*PI()*$P$33/60)</f>
        <v>0</v>
      </c>
    </row>
    <row r="174" spans="1:37" x14ac:dyDescent="0.35">
      <c r="A174" s="144">
        <v>168</v>
      </c>
      <c r="B174" s="144">
        <v>5.79</v>
      </c>
      <c r="D174" s="144">
        <v>168</v>
      </c>
      <c r="E174" s="144">
        <v>6.57</v>
      </c>
      <c r="G174" s="113"/>
      <c r="H174" s="113"/>
      <c r="I174" s="113"/>
      <c r="J174" s="113"/>
      <c r="K174" s="113"/>
      <c r="L174" s="113"/>
      <c r="N174" s="113"/>
      <c r="O174" s="113"/>
      <c r="P174" s="113"/>
      <c r="Q174" s="113"/>
      <c r="R174" s="113"/>
      <c r="S174" s="113"/>
      <c r="U174" s="86">
        <v>168</v>
      </c>
      <c r="V174" s="149">
        <v>0</v>
      </c>
      <c r="W174" s="149">
        <v>0.11</v>
      </c>
      <c r="X174" s="149">
        <f>(0.0831/2)*(1-COS(RADIANS(U174)))
 + 0.14625
 - SQRT(0.14625^2 - ((0.14625/2*SIN(RADIANS(U174)))^2))</f>
        <v>8.2984427994641008E-2</v>
      </c>
      <c r="Y174" s="149">
        <f t="shared" si="10"/>
        <v>82.98442799464101</v>
      </c>
      <c r="Z174" s="149">
        <f>(Y174-Y173)/1</f>
        <v>2.1321722593313552E-2</v>
      </c>
      <c r="AA174" s="149">
        <f t="shared" si="11"/>
        <v>0.86352976502919887</v>
      </c>
      <c r="AB174" s="149">
        <f>((Z174-Z173)/1)*(((6750*6)^2) /1000)</f>
        <v>-3481.2267810103458</v>
      </c>
      <c r="AD174" s="149">
        <f t="shared" si="13"/>
        <v>0</v>
      </c>
      <c r="AE174" s="149">
        <f t="shared" si="12"/>
        <v>0</v>
      </c>
      <c r="AG174" s="149">
        <f xml:space="preserve"> $I$45 * (AD175 - AD173) / (2 * (PI()/180))</f>
        <v>0</v>
      </c>
      <c r="AH174" s="149">
        <f xml:space="preserve"> $I$45 * (AE175 - AE173) / (2 * (PI()/180))</f>
        <v>0</v>
      </c>
      <c r="AJ174" s="149">
        <f>(AG175 - AG173) / RADIANS(U175 - U173) * (2*PI()*$P$33/60)</f>
        <v>0</v>
      </c>
      <c r="AK174" s="149">
        <f>(AH175 - AH173) / RADIANS(2) * (2*PI()*$P$33/60)</f>
        <v>0</v>
      </c>
    </row>
    <row r="175" spans="1:37" x14ac:dyDescent="0.35">
      <c r="A175" s="144">
        <v>169</v>
      </c>
      <c r="B175" s="144">
        <v>6.12</v>
      </c>
      <c r="D175" s="144">
        <v>169</v>
      </c>
      <c r="E175" s="144">
        <v>6.89</v>
      </c>
      <c r="G175" s="113"/>
      <c r="H175" s="113"/>
      <c r="I175" s="113"/>
      <c r="J175" s="113"/>
      <c r="K175" s="113"/>
      <c r="L175" s="113"/>
      <c r="N175" s="113"/>
      <c r="O175" s="113"/>
      <c r="P175" s="113"/>
      <c r="Q175" s="113"/>
      <c r="R175" s="113"/>
      <c r="S175" s="113"/>
      <c r="U175" s="149">
        <v>169</v>
      </c>
      <c r="V175" s="149">
        <v>0</v>
      </c>
      <c r="W175" s="149">
        <v>0.11</v>
      </c>
      <c r="X175" s="149">
        <f>(0.0831/2)*(1-COS(RADIANS(U175)))
 + 0.14625
 - SQRT(0.14625^2 - ((0.14625/2*SIN(RADIANS(U175)))^2))</f>
        <v>8.300371602563017E-2</v>
      </c>
      <c r="Y175" s="149">
        <f t="shared" si="10"/>
        <v>83.003716025630169</v>
      </c>
      <c r="Z175" s="149">
        <f>(Y175-Y174)/1</f>
        <v>1.9288030989159211E-2</v>
      </c>
      <c r="AA175" s="149">
        <f t="shared" si="11"/>
        <v>0.78116525506094803</v>
      </c>
      <c r="AB175" s="149">
        <f>((Z175-Z174)/1)*(((6750*6)^2) /1000)</f>
        <v>-3335.7626537141591</v>
      </c>
      <c r="AD175" s="149">
        <f t="shared" si="13"/>
        <v>0</v>
      </c>
      <c r="AE175" s="149">
        <f t="shared" si="12"/>
        <v>0</v>
      </c>
      <c r="AG175" s="149">
        <f xml:space="preserve"> $I$45 * (AD176 - AD174) / (2 * (PI()/180))</f>
        <v>0</v>
      </c>
      <c r="AH175" s="149">
        <f xml:space="preserve"> $I$45 * (AE176 - AE174) / (2 * (PI()/180))</f>
        <v>0</v>
      </c>
      <c r="AJ175" s="149">
        <f>(AG176 - AG174) / RADIANS(U176 - U174) * (2*PI()*$P$33/60)</f>
        <v>0</v>
      </c>
      <c r="AK175" s="149">
        <f>(AH176 - AH174) / RADIANS(2) * (2*PI()*$P$33/60)</f>
        <v>0</v>
      </c>
    </row>
    <row r="176" spans="1:37" x14ac:dyDescent="0.35">
      <c r="A176" s="144">
        <v>170</v>
      </c>
      <c r="B176" s="144">
        <v>6.38</v>
      </c>
      <c r="D176" s="144">
        <v>170</v>
      </c>
      <c r="E176" s="144">
        <v>7.15</v>
      </c>
      <c r="G176" s="113"/>
      <c r="H176" s="113"/>
      <c r="I176" s="113"/>
      <c r="J176" s="113"/>
      <c r="K176" s="113"/>
      <c r="L176" s="113"/>
      <c r="N176" s="113"/>
      <c r="O176" s="113"/>
      <c r="P176" s="113"/>
      <c r="Q176" s="113"/>
      <c r="R176" s="113"/>
      <c r="S176" s="113"/>
      <c r="U176" s="86">
        <v>170</v>
      </c>
      <c r="V176" s="149">
        <v>0</v>
      </c>
      <c r="W176" s="149">
        <v>0.11</v>
      </c>
      <c r="X176" s="149">
        <f>(0.0831/2)*(1-COS(RADIANS(U176)))
 + 0.14625
 - SQRT(0.14625^2 - ((0.14625/2*SIN(RADIANS(U176)))^2))</f>
        <v>8.3021052093548015E-2</v>
      </c>
      <c r="Y176" s="149">
        <f t="shared" si="10"/>
        <v>83.021052093548008</v>
      </c>
      <c r="Z176" s="149">
        <f>(Y176-Y175)/1</f>
        <v>1.7336067917838704E-2</v>
      </c>
      <c r="AA176" s="149">
        <f t="shared" si="11"/>
        <v>0.70211075067246753</v>
      </c>
      <c r="AB176" s="149">
        <f>((Z176-Z175)/1)*(((6750*6)^2) /1000)</f>
        <v>-3201.70742773346</v>
      </c>
      <c r="AD176" s="149">
        <f t="shared" si="13"/>
        <v>0</v>
      </c>
      <c r="AE176" s="149">
        <f t="shared" si="12"/>
        <v>0</v>
      </c>
      <c r="AG176" s="149">
        <f xml:space="preserve"> $I$45 * (AD177 - AD175) / (2 * (PI()/180))</f>
        <v>0</v>
      </c>
      <c r="AH176" s="149">
        <f xml:space="preserve"> $I$45 * (AE177 - AE175) / (2 * (PI()/180))</f>
        <v>0</v>
      </c>
      <c r="AJ176" s="149">
        <f>(AG177 - AG175) / RADIANS(U177 - U175) * (2*PI()*$P$33/60)</f>
        <v>0</v>
      </c>
      <c r="AK176" s="149">
        <f>(AH177 - AH175) / RADIANS(2) * (2*PI()*$P$33/60)</f>
        <v>0</v>
      </c>
    </row>
    <row r="177" spans="1:37" x14ac:dyDescent="0.35">
      <c r="A177" s="144">
        <v>171</v>
      </c>
      <c r="B177" s="144">
        <v>6.59</v>
      </c>
      <c r="D177" s="144">
        <v>171</v>
      </c>
      <c r="E177" s="144">
        <v>7.45</v>
      </c>
      <c r="G177" s="113"/>
      <c r="H177" s="113"/>
      <c r="I177" s="113"/>
      <c r="J177" s="113"/>
      <c r="K177" s="113"/>
      <c r="L177" s="113"/>
      <c r="N177" s="113"/>
      <c r="O177" s="113"/>
      <c r="P177" s="113"/>
      <c r="Q177" s="113"/>
      <c r="R177" s="113"/>
      <c r="S177" s="113"/>
      <c r="U177" s="86">
        <v>171</v>
      </c>
      <c r="V177" s="149">
        <v>0</v>
      </c>
      <c r="W177" s="149">
        <v>0.11</v>
      </c>
      <c r="X177" s="149">
        <f>(0.0831/2)*(1-COS(RADIANS(U177)))
 + 0.14625
 - SQRT(0.14625^2 - ((0.14625/2*SIN(RADIANS(U177)))^2))</f>
        <v>8.3036510934970248E-2</v>
      </c>
      <c r="Y177" s="149">
        <f t="shared" si="10"/>
        <v>83.036510934970252</v>
      </c>
      <c r="Z177" s="149">
        <f>(Y177-Y176)/1</f>
        <v>1.5458841422244518E-2</v>
      </c>
      <c r="AA177" s="149">
        <f t="shared" si="11"/>
        <v>0.62608307760090298</v>
      </c>
      <c r="AB177" s="149">
        <f>((Z177-Z176)/1)*(((6750*6)^2) /1000)</f>
        <v>-3079.1207593983645</v>
      </c>
      <c r="AD177" s="149">
        <f t="shared" si="13"/>
        <v>0</v>
      </c>
      <c r="AE177" s="149">
        <f t="shared" si="12"/>
        <v>0</v>
      </c>
      <c r="AG177" s="149">
        <f xml:space="preserve"> $I$45 * (AD178 - AD176) / (2 * (PI()/180))</f>
        <v>0</v>
      </c>
      <c r="AH177" s="149">
        <f xml:space="preserve"> $I$45 * (AE178 - AE176) / (2 * (PI()/180))</f>
        <v>0</v>
      </c>
      <c r="AJ177" s="149">
        <f>(AG178 - AG176) / RADIANS(U178 - U176) * (2*PI()*$P$33/60)</f>
        <v>0</v>
      </c>
      <c r="AK177" s="149">
        <f>(AH178 - AH176) / RADIANS(2) * (2*PI()*$P$33/60)</f>
        <v>0</v>
      </c>
    </row>
    <row r="178" spans="1:37" x14ac:dyDescent="0.35">
      <c r="A178" s="144">
        <v>172</v>
      </c>
      <c r="B178" s="144">
        <v>6.89</v>
      </c>
      <c r="D178" s="144">
        <v>172</v>
      </c>
      <c r="E178" s="144">
        <v>7.76</v>
      </c>
      <c r="G178" s="113"/>
      <c r="H178" s="113"/>
      <c r="I178" s="113"/>
      <c r="J178" s="113"/>
      <c r="K178" s="113"/>
      <c r="L178" s="113"/>
      <c r="N178" s="113"/>
      <c r="O178" s="113"/>
      <c r="P178" s="113"/>
      <c r="Q178" s="113"/>
      <c r="R178" s="113"/>
      <c r="S178" s="113"/>
      <c r="U178" s="86">
        <v>172</v>
      </c>
      <c r="V178" s="149">
        <v>0</v>
      </c>
      <c r="W178" s="149">
        <v>0.11</v>
      </c>
      <c r="X178" s="149">
        <f>(0.0831/2)*(1-COS(RADIANS(U178)))
 + 0.14625
 - SQRT(0.14625^2 - ((0.14625/2*SIN(RADIANS(U178)))^2))</f>
        <v>8.3050160261998546E-2</v>
      </c>
      <c r="Y178" s="149">
        <f t="shared" si="10"/>
        <v>83.050160261998542</v>
      </c>
      <c r="Z178" s="149">
        <f>(Y178-Y177)/1</f>
        <v>1.3649327028289804E-2</v>
      </c>
      <c r="AA178" s="149">
        <f t="shared" si="11"/>
        <v>0.55279774464573705</v>
      </c>
      <c r="AB178" s="149">
        <f>((Z178-Z177)/1)*(((6750*6)^2) /1000)</f>
        <v>-2968.0559846842202</v>
      </c>
      <c r="AD178" s="149">
        <f t="shared" si="13"/>
        <v>0</v>
      </c>
      <c r="AE178" s="149">
        <f t="shared" si="12"/>
        <v>0</v>
      </c>
      <c r="AG178" s="149">
        <f xml:space="preserve"> $I$45 * (AD179 - AD177) / (2 * (PI()/180))</f>
        <v>0</v>
      </c>
      <c r="AH178" s="149">
        <f xml:space="preserve"> $I$45 * (AE179 - AE177) / (2 * (PI()/180))</f>
        <v>0</v>
      </c>
      <c r="AJ178" s="149">
        <f>(AG179 - AG177) / RADIANS(U179 - U177) * (2*PI()*$P$33/60)</f>
        <v>0</v>
      </c>
      <c r="AK178" s="149">
        <f>(AH179 - AH177) / RADIANS(2) * (2*PI()*$P$33/60)</f>
        <v>0</v>
      </c>
    </row>
    <row r="179" spans="1:37" x14ac:dyDescent="0.35">
      <c r="A179" s="144">
        <v>173</v>
      </c>
      <c r="B179" s="144">
        <v>7.16</v>
      </c>
      <c r="D179" s="144">
        <v>173</v>
      </c>
      <c r="E179" s="144">
        <v>8.01</v>
      </c>
      <c r="G179" s="113"/>
      <c r="H179" s="113"/>
      <c r="I179" s="113"/>
      <c r="J179" s="113"/>
      <c r="K179" s="113"/>
      <c r="L179" s="113"/>
      <c r="N179" s="113"/>
      <c r="O179" s="113"/>
      <c r="P179" s="113"/>
      <c r="Q179" s="113"/>
      <c r="R179" s="113"/>
      <c r="S179" s="113"/>
      <c r="U179" s="149">
        <v>173</v>
      </c>
      <c r="V179" s="149">
        <v>0</v>
      </c>
      <c r="W179" s="149">
        <v>0.11</v>
      </c>
      <c r="X179" s="149">
        <f>(0.0831/2)*(1-COS(RADIANS(U179)))
 + 0.14625
 - SQRT(0.14625^2 - ((0.14625/2*SIN(RADIANS(U179)))^2))</f>
        <v>8.3062060733407828E-2</v>
      </c>
      <c r="Y179" s="149">
        <f t="shared" si="10"/>
        <v>83.062060733407833</v>
      </c>
      <c r="Z179" s="149">
        <f>(Y179-Y178)/1</f>
        <v>1.1900471409290958E-2</v>
      </c>
      <c r="AA179" s="149">
        <f t="shared" si="11"/>
        <v>0.4819690920762838</v>
      </c>
      <c r="AB179" s="149">
        <f>((Z179-Z178)/1)*(((6750*6)^2) /1000)</f>
        <v>-2868.5604290628567</v>
      </c>
      <c r="AD179" s="149">
        <f t="shared" si="13"/>
        <v>0</v>
      </c>
      <c r="AE179" s="149">
        <f t="shared" si="12"/>
        <v>0</v>
      </c>
      <c r="AG179" s="149">
        <f xml:space="preserve"> $I$45 * (AD180 - AD178) / (2 * (PI()/180))</f>
        <v>0</v>
      </c>
      <c r="AH179" s="149">
        <f xml:space="preserve"> $I$45 * (AE180 - AE178) / (2 * (PI()/180))</f>
        <v>0</v>
      </c>
      <c r="AJ179" s="149">
        <f>(AG180 - AG178) / RADIANS(U180 - U178) * (2*PI()*$P$33/60)</f>
        <v>0</v>
      </c>
      <c r="AK179" s="149">
        <f>(AH180 - AH178) / RADIANS(2) * (2*PI()*$P$33/60)</f>
        <v>0</v>
      </c>
    </row>
    <row r="180" spans="1:37" x14ac:dyDescent="0.35">
      <c r="A180" s="144">
        <v>174</v>
      </c>
      <c r="B180" s="144">
        <v>7.41</v>
      </c>
      <c r="D180" s="144">
        <v>174</v>
      </c>
      <c r="E180" s="144">
        <v>8.2899999999999991</v>
      </c>
      <c r="G180" s="113"/>
      <c r="H180" s="113"/>
      <c r="I180" s="113"/>
      <c r="J180" s="113"/>
      <c r="K180" s="113"/>
      <c r="L180" s="113"/>
      <c r="N180" s="113"/>
      <c r="O180" s="113"/>
      <c r="P180" s="113"/>
      <c r="Q180" s="113"/>
      <c r="R180" s="113"/>
      <c r="S180" s="113"/>
      <c r="U180" s="86">
        <v>174</v>
      </c>
      <c r="V180" s="149">
        <v>0</v>
      </c>
      <c r="W180" s="149">
        <v>0.11</v>
      </c>
      <c r="X180" s="149">
        <f>(0.0831/2)*(1-COS(RADIANS(U180)))
 + 0.14625
 - SQRT(0.14625^2 - ((0.14625/2*SIN(RADIANS(U180)))^2))</f>
        <v>8.3072265929285988E-2</v>
      </c>
      <c r="Y180" s="149">
        <f t="shared" si="10"/>
        <v>83.07226592928599</v>
      </c>
      <c r="Z180" s="149">
        <f>(Y180-Y179)/1</f>
        <v>1.0205195878157269E-2</v>
      </c>
      <c r="AA180" s="149">
        <f t="shared" si="11"/>
        <v>0.41331043306536941</v>
      </c>
      <c r="AB180" s="149">
        <f>((Z180-Z179)/1)*(((6750*6)^2) /1000)</f>
        <v>-2780.6756899420329</v>
      </c>
      <c r="AD180" s="149">
        <f t="shared" si="13"/>
        <v>0</v>
      </c>
      <c r="AE180" s="149">
        <f t="shared" si="12"/>
        <v>0</v>
      </c>
      <c r="AG180" s="149">
        <f xml:space="preserve"> $I$45 * (AD181 - AD179) / (2 * (PI()/180))</f>
        <v>0</v>
      </c>
      <c r="AH180" s="149">
        <f xml:space="preserve"> $I$45 * (AE181 - AE179) / (2 * (PI()/180))</f>
        <v>0</v>
      </c>
      <c r="AJ180" s="149">
        <f>(AG181 - AG179) / RADIANS(U181 - U179) * (2*PI()*$P$33/60)</f>
        <v>0</v>
      </c>
      <c r="AK180" s="149">
        <f>(AH181 - AH179) / RADIANS(2) * (2*PI()*$P$33/60)</f>
        <v>0</v>
      </c>
    </row>
    <row r="181" spans="1:37" x14ac:dyDescent="0.35">
      <c r="A181" s="144">
        <v>175</v>
      </c>
      <c r="B181" s="144">
        <v>7.63</v>
      </c>
      <c r="D181" s="144">
        <v>175</v>
      </c>
      <c r="E181" s="144">
        <v>8.5299999999999994</v>
      </c>
      <c r="G181" s="113"/>
      <c r="H181" s="113"/>
      <c r="I181" s="113"/>
      <c r="J181" s="113"/>
      <c r="K181" s="113"/>
      <c r="L181" s="113"/>
      <c r="N181" s="113"/>
      <c r="O181" s="113"/>
      <c r="P181" s="113"/>
      <c r="Q181" s="113"/>
      <c r="R181" s="113"/>
      <c r="S181" s="113"/>
      <c r="U181" s="86">
        <v>175</v>
      </c>
      <c r="V181" s="149">
        <v>0</v>
      </c>
      <c r="W181" s="149">
        <v>0.11</v>
      </c>
      <c r="X181" s="149">
        <f>(0.0831/2)*(1-COS(RADIANS(U181)))
 + 0.14625
 - SQRT(0.14625^2 - ((0.14625/2*SIN(RADIANS(U181)))^2))</f>
        <v>8.3080822329014536E-2</v>
      </c>
      <c r="Y181" s="149">
        <f t="shared" si="10"/>
        <v>83.080822329014538</v>
      </c>
      <c r="Z181" s="149">
        <f>(Y181-Y180)/1</f>
        <v>8.5563997285476034E-3</v>
      </c>
      <c r="AA181" s="149">
        <f t="shared" si="11"/>
        <v>0.34653418900617794</v>
      </c>
      <c r="AB181" s="149">
        <f>((Z181-Z180)/1)*(((6750*6)^2) /1000)</f>
        <v>-2704.4378843972545</v>
      </c>
      <c r="AD181" s="149">
        <f t="shared" si="13"/>
        <v>0</v>
      </c>
      <c r="AE181" s="149">
        <f t="shared" si="12"/>
        <v>0</v>
      </c>
      <c r="AG181" s="149">
        <f xml:space="preserve"> $I$45 * (AD182 - AD180) / (2 * (PI()/180))</f>
        <v>0</v>
      </c>
      <c r="AH181" s="149">
        <f xml:space="preserve"> $I$45 * (AE182 - AE180) / (2 * (PI()/180))</f>
        <v>0</v>
      </c>
      <c r="AJ181" s="149">
        <f>(AG182 - AG180) / RADIANS(U182 - U180) * (2*PI()*$P$33/60)</f>
        <v>0</v>
      </c>
      <c r="AK181" s="149">
        <f>(AH182 - AH180) / RADIANS(2) * (2*PI()*$P$33/60)</f>
        <v>0</v>
      </c>
    </row>
    <row r="182" spans="1:37" x14ac:dyDescent="0.35">
      <c r="A182" s="144">
        <v>176</v>
      </c>
      <c r="B182" s="144">
        <v>7.84</v>
      </c>
      <c r="D182" s="144">
        <v>176</v>
      </c>
      <c r="E182" s="144">
        <v>8.7200000000000006</v>
      </c>
      <c r="G182" s="113"/>
      <c r="H182" s="113"/>
      <c r="I182" s="113"/>
      <c r="J182" s="113"/>
      <c r="K182" s="113"/>
      <c r="L182" s="113"/>
      <c r="N182" s="113"/>
      <c r="O182" s="113"/>
      <c r="P182" s="113"/>
      <c r="Q182" s="113"/>
      <c r="R182" s="113"/>
      <c r="S182" s="113"/>
      <c r="U182" s="86">
        <v>176</v>
      </c>
      <c r="V182" s="149">
        <v>0</v>
      </c>
      <c r="W182" s="149">
        <v>0.11</v>
      </c>
      <c r="X182" s="149">
        <f>(0.0831/2)*(1-COS(RADIANS(U182)))
 + 0.14625
 - SQRT(0.14625^2 - ((0.14625/2*SIN(RADIANS(U182)))^2))</f>
        <v>8.3087769292454872E-2</v>
      </c>
      <c r="Y182" s="149">
        <f t="shared" si="10"/>
        <v>83.087769292454865</v>
      </c>
      <c r="Z182" s="149">
        <f>(Y182-Y181)/1</f>
        <v>6.9469634403276359E-3</v>
      </c>
      <c r="AA182" s="149">
        <f t="shared" si="11"/>
        <v>0.28135201933326925</v>
      </c>
      <c r="AB182" s="149">
        <f>((Z182-Z181)/1)*(((6750*6)^2) /1000)</f>
        <v>-2639.8778717528016</v>
      </c>
      <c r="AD182" s="149">
        <f t="shared" si="13"/>
        <v>0</v>
      </c>
      <c r="AE182" s="149">
        <f t="shared" si="12"/>
        <v>0</v>
      </c>
      <c r="AG182" s="149">
        <f xml:space="preserve"> $I$45 * (AD183 - AD181) / (2 * (PI()/180))</f>
        <v>0</v>
      </c>
      <c r="AH182" s="149">
        <f xml:space="preserve"> $I$45 * (AE183 - AE181) / (2 * (PI()/180))</f>
        <v>0</v>
      </c>
      <c r="AJ182" s="149">
        <f>(AG183 - AG181) / RADIANS(U183 - U181) * (2*PI()*$P$33/60)</f>
        <v>0</v>
      </c>
      <c r="AK182" s="149">
        <f>(AH183 - AH181) / RADIANS(2) * (2*PI()*$P$33/60)</f>
        <v>0</v>
      </c>
    </row>
    <row r="183" spans="1:37" x14ac:dyDescent="0.35">
      <c r="A183" s="144">
        <v>177</v>
      </c>
      <c r="B183" s="144">
        <v>8.02</v>
      </c>
      <c r="D183" s="144">
        <v>177</v>
      </c>
      <c r="E183" s="144">
        <v>8.8699999999999992</v>
      </c>
      <c r="G183" s="113"/>
      <c r="H183" s="113"/>
      <c r="I183" s="113"/>
      <c r="J183" s="113"/>
      <c r="K183" s="113"/>
      <c r="L183" s="113"/>
      <c r="N183" s="113"/>
      <c r="O183" s="113"/>
      <c r="P183" s="113"/>
      <c r="Q183" s="113"/>
      <c r="R183" s="113"/>
      <c r="S183" s="113"/>
      <c r="U183" s="149">
        <v>177</v>
      </c>
      <c r="V183" s="149">
        <v>0</v>
      </c>
      <c r="W183" s="149">
        <v>0.11</v>
      </c>
      <c r="X183" s="149">
        <f>(0.0831/2)*(1-COS(RADIANS(U183)))
 + 0.14625
 - SQRT(0.14625^2 - ((0.14625/2*SIN(RADIANS(U183)))^2))</f>
        <v>8.3093139044224884E-2</v>
      </c>
      <c r="Y183" s="149">
        <f t="shared" si="10"/>
        <v>83.093139044224884</v>
      </c>
      <c r="Z183" s="149">
        <f>(Y183-Y182)/1</f>
        <v>5.3697517700186381E-3</v>
      </c>
      <c r="AA183" s="149">
        <f t="shared" si="11"/>
        <v>0.21747494668575484</v>
      </c>
      <c r="AB183" s="149">
        <f>((Z183-Z182)/1)*(((6750*6)^2) /1000)</f>
        <v>-2587.0214422243334</v>
      </c>
      <c r="AD183" s="149">
        <f t="shared" si="13"/>
        <v>0</v>
      </c>
      <c r="AE183" s="149">
        <f t="shared" si="12"/>
        <v>0</v>
      </c>
      <c r="AG183" s="149">
        <f xml:space="preserve"> $I$45 * (AD184 - AD182) / (2 * (PI()/180))</f>
        <v>0</v>
      </c>
      <c r="AH183" s="149">
        <f xml:space="preserve"> $I$45 * (AE184 - AE182) / (2 * (PI()/180))</f>
        <v>0</v>
      </c>
      <c r="AJ183" s="149">
        <f>(AG184 - AG182) / RADIANS(U184 - U182) * (2*PI()*$P$33/60)</f>
        <v>0</v>
      </c>
      <c r="AK183" s="149">
        <f>(AH184 - AH182) / RADIANS(2) * (2*PI()*$P$33/60)</f>
        <v>0</v>
      </c>
    </row>
    <row r="184" spans="1:37" x14ac:dyDescent="0.35">
      <c r="A184" s="144">
        <v>178</v>
      </c>
      <c r="B184" s="144">
        <v>8.11</v>
      </c>
      <c r="D184" s="144">
        <v>178</v>
      </c>
      <c r="E184" s="144">
        <v>8.94</v>
      </c>
      <c r="G184" s="113"/>
      <c r="H184" s="113"/>
      <c r="I184" s="113"/>
      <c r="J184" s="113"/>
      <c r="K184" s="113"/>
      <c r="L184" s="113"/>
      <c r="N184" s="113"/>
      <c r="O184" s="113"/>
      <c r="P184" s="113"/>
      <c r="Q184" s="113"/>
      <c r="R184" s="113"/>
      <c r="S184" s="113"/>
      <c r="U184" s="86">
        <v>178</v>
      </c>
      <c r="V184" s="149">
        <v>0</v>
      </c>
      <c r="W184" s="149">
        <v>0.11</v>
      </c>
      <c r="X184" s="149">
        <f>(0.0831/2)*(1-COS(RADIANS(U184)))
 + 0.14625
 - SQRT(0.14625^2 - ((0.14625/2*SIN(RADIANS(U184)))^2))</f>
        <v>8.3096956660967447E-2</v>
      </c>
      <c r="Y184" s="149">
        <f t="shared" si="10"/>
        <v>83.09695666096745</v>
      </c>
      <c r="Z184" s="149">
        <f>(Y184-Y183)/1</f>
        <v>3.8176167425660879E-3</v>
      </c>
      <c r="AA184" s="149">
        <f t="shared" si="11"/>
        <v>0.15461347807392656</v>
      </c>
      <c r="AB184" s="149">
        <f>((Z184-Z183)/1)*(((6750*6)^2) /1000)</f>
        <v>-2545.8894787790455</v>
      </c>
      <c r="AD184" s="149">
        <f t="shared" si="13"/>
        <v>0</v>
      </c>
      <c r="AE184" s="149">
        <f t="shared" si="12"/>
        <v>0</v>
      </c>
      <c r="AG184" s="149">
        <f xml:space="preserve"> $I$45 * (AD185 - AD183) / (2 * (PI()/180))</f>
        <v>0</v>
      </c>
      <c r="AH184" s="149">
        <f xml:space="preserve"> $I$45 * (AE185 - AE183) / (2 * (PI()/180))</f>
        <v>0</v>
      </c>
      <c r="AJ184" s="149">
        <f>(AG185 - AG183) / RADIANS(U185 - U183) * (2*PI()*$P$33/60)</f>
        <v>0</v>
      </c>
      <c r="AK184" s="149">
        <f>(AH185 - AH183) / RADIANS(2) * (2*PI()*$P$33/60)</f>
        <v>0</v>
      </c>
    </row>
    <row r="185" spans="1:37" x14ac:dyDescent="0.35">
      <c r="A185" s="144">
        <v>179</v>
      </c>
      <c r="B185" s="144">
        <v>8.17</v>
      </c>
      <c r="D185" s="144">
        <v>179</v>
      </c>
      <c r="E185" s="144">
        <v>8.99</v>
      </c>
      <c r="G185" s="113"/>
      <c r="H185" s="113"/>
      <c r="I185" s="113"/>
      <c r="J185" s="113"/>
      <c r="K185" s="113"/>
      <c r="L185" s="113"/>
      <c r="N185" s="113"/>
      <c r="O185" s="113"/>
      <c r="P185" s="113"/>
      <c r="Q185" s="113"/>
      <c r="R185" s="113"/>
      <c r="S185" s="113"/>
      <c r="U185" s="86">
        <v>179</v>
      </c>
      <c r="V185" s="149">
        <v>0</v>
      </c>
      <c r="W185" s="149">
        <v>0.11</v>
      </c>
      <c r="X185" s="149">
        <f>(0.0831/2)*(1-COS(RADIANS(U185)))
 + 0.14625
 - SQRT(0.14625^2 - ((0.14625/2*SIN(RADIANS(U185)))^2))</f>
        <v>8.3099240061530993E-2</v>
      </c>
      <c r="Y185" s="149">
        <f t="shared" si="10"/>
        <v>83.099240061530992</v>
      </c>
      <c r="Z185" s="149">
        <f>(Y185-Y184)/1</f>
        <v>2.2834005635417043E-3</v>
      </c>
      <c r="AA185" s="149">
        <f t="shared" si="11"/>
        <v>9.2477722823439024E-2</v>
      </c>
      <c r="AB185" s="149">
        <f>((Z185-Z184)/1)*(((6750*6)^2) /1000)</f>
        <v>-2516.4980876447453</v>
      </c>
      <c r="AD185" s="149">
        <f t="shared" si="13"/>
        <v>0</v>
      </c>
      <c r="AE185" s="149">
        <f t="shared" si="12"/>
        <v>0</v>
      </c>
      <c r="AG185" s="149">
        <f xml:space="preserve"> $I$45 * (AD186 - AD184) / (2 * (PI()/180))</f>
        <v>0</v>
      </c>
      <c r="AH185" s="149">
        <f xml:space="preserve"> $I$45 * (AE186 - AE184) / (2 * (PI()/180))</f>
        <v>0</v>
      </c>
      <c r="AJ185" s="149">
        <f>(AG186 - AG184) / RADIANS(U186 - U184) * (2*PI()*$P$33/60)</f>
        <v>0</v>
      </c>
      <c r="AK185" s="149">
        <f>(AH186 - AH184) / RADIANS(2) * (2*PI()*$P$33/60)</f>
        <v>0</v>
      </c>
    </row>
    <row r="186" spans="1:37" x14ac:dyDescent="0.35">
      <c r="A186" s="145">
        <v>180</v>
      </c>
      <c r="B186" s="146">
        <v>8.19</v>
      </c>
      <c r="D186" s="145">
        <v>180</v>
      </c>
      <c r="E186" s="146">
        <v>9</v>
      </c>
      <c r="G186" s="113"/>
      <c r="H186" s="113"/>
      <c r="I186" s="113"/>
      <c r="J186" s="113"/>
      <c r="K186" s="113"/>
      <c r="L186" s="113"/>
      <c r="N186" s="113"/>
      <c r="O186" s="113"/>
      <c r="P186" s="113"/>
      <c r="Q186" s="113"/>
      <c r="R186" s="113"/>
      <c r="S186" s="113"/>
      <c r="U186" s="86">
        <v>180</v>
      </c>
      <c r="V186" s="149">
        <v>0</v>
      </c>
      <c r="W186" s="149">
        <v>0.11</v>
      </c>
      <c r="X186" s="149">
        <f>(0.0831/2)*(1-COS(RADIANS(U186)))
 + 0.14625
 - SQRT(0.14625^2 - ((0.14625/2*SIN(RADIANS(U186)))^2))</f>
        <v>8.3100000000000007E-2</v>
      </c>
      <c r="Y186" s="149">
        <f t="shared" si="10"/>
        <v>83.100000000000009</v>
      </c>
      <c r="Z186" s="149">
        <f>(Y186-Y185)/1</f>
        <v>7.5993846901667439E-4</v>
      </c>
      <c r="AA186" s="149">
        <f t="shared" si="11"/>
        <v>3.0777507995175313E-2</v>
      </c>
      <c r="AB186" s="149">
        <f>((Z186-Z185)/1)*(((6750*6)^2) /1000)</f>
        <v>-2498.8587005446802</v>
      </c>
      <c r="AD186" s="149">
        <f t="shared" si="13"/>
        <v>0</v>
      </c>
      <c r="AE186" s="149">
        <f t="shared" si="12"/>
        <v>0</v>
      </c>
      <c r="AG186" s="149">
        <f xml:space="preserve"> $I$45 * (AD187 - AD185) / (2 * (PI()/180))</f>
        <v>0</v>
      </c>
      <c r="AH186" s="149">
        <f xml:space="preserve"> $I$45 * (AE187 - AE185) / (2 * (PI()/180))</f>
        <v>0</v>
      </c>
      <c r="AJ186" s="149">
        <f>(AG187 - AG185) / RADIANS(U187 - U185) * (2*PI()*$P$33/60)</f>
        <v>0</v>
      </c>
      <c r="AK186" s="149">
        <f>(AH187 - AH185) / RADIANS(2) * (2*PI()*$P$33/60)</f>
        <v>41518828.12499997</v>
      </c>
    </row>
    <row r="187" spans="1:37" x14ac:dyDescent="0.35">
      <c r="A187" s="144">
        <v>181</v>
      </c>
      <c r="B187" s="144">
        <v>8.16</v>
      </c>
      <c r="D187" s="144">
        <v>181</v>
      </c>
      <c r="E187" s="144">
        <v>8.9700000000000006</v>
      </c>
      <c r="G187" s="113"/>
      <c r="H187" s="113"/>
      <c r="I187" s="113"/>
      <c r="J187" s="113"/>
      <c r="K187" s="113"/>
      <c r="L187" s="113"/>
      <c r="N187" s="113"/>
      <c r="O187" s="113"/>
      <c r="P187" s="113"/>
      <c r="Q187" s="113"/>
      <c r="R187" s="113"/>
      <c r="S187" s="113"/>
      <c r="U187" s="149">
        <v>181</v>
      </c>
      <c r="V187" s="149">
        <v>0</v>
      </c>
      <c r="W187" s="149">
        <v>0.11</v>
      </c>
      <c r="X187" s="149">
        <f>(0.0831/2)*(1-COS(RADIANS(U187)))
 + 0.14625
 - SQRT(0.14625^2 - ((0.14625/2*SIN(RADIANS(U187)))^2))</f>
        <v>8.3099240061530993E-2</v>
      </c>
      <c r="Y187" s="149">
        <f t="shared" si="10"/>
        <v>83.099240061530992</v>
      </c>
      <c r="Z187" s="149">
        <f>(Y187-Y186)/1</f>
        <v>-7.5993846901667439E-4</v>
      </c>
      <c r="AA187" s="149">
        <f t="shared" si="11"/>
        <v>-3.0777507995175313E-2</v>
      </c>
      <c r="AB187" s="149">
        <f>((Z187-Z186)/1)*(((6750*6)^2) /1000)</f>
        <v>-2492.9781476092003</v>
      </c>
      <c r="AD187" s="149">
        <f t="shared" si="13"/>
        <v>0</v>
      </c>
      <c r="AE187" s="149">
        <f t="shared" si="12"/>
        <v>0</v>
      </c>
      <c r="AG187" s="149">
        <f xml:space="preserve"> $I$45 * (AD188 - AD186) / (2 * (PI()/180))</f>
        <v>0</v>
      </c>
      <c r="AH187" s="149">
        <f xml:space="preserve"> $I$45 * (AE188 - AE186) / (2 * (PI()/180))</f>
        <v>2050.3124999999986</v>
      </c>
      <c r="AJ187" s="149">
        <f>(AG188 - AG186) / RADIANS(U188 - U186) * (2*PI()*$P$33/60)</f>
        <v>0</v>
      </c>
      <c r="AK187" s="149">
        <f>(AH188 - AH186) / RADIANS(2) * (2*PI()*$P$33/60)</f>
        <v>83037656.25</v>
      </c>
    </row>
    <row r="188" spans="1:37" x14ac:dyDescent="0.35">
      <c r="A188" s="144">
        <v>182</v>
      </c>
      <c r="B188" s="144">
        <v>8.09</v>
      </c>
      <c r="D188" s="144">
        <v>182</v>
      </c>
      <c r="E188" s="144">
        <v>8.8800000000000008</v>
      </c>
      <c r="G188" s="113"/>
      <c r="H188" s="113"/>
      <c r="I188" s="113"/>
      <c r="J188" s="113"/>
      <c r="K188" s="113"/>
      <c r="L188" s="113"/>
      <c r="N188" s="113"/>
      <c r="O188" s="113"/>
      <c r="P188" s="113"/>
      <c r="Q188" s="113"/>
      <c r="R188" s="113"/>
      <c r="S188" s="113"/>
      <c r="U188" s="86">
        <v>182</v>
      </c>
      <c r="V188" s="149">
        <v>0</v>
      </c>
      <c r="W188" s="149">
        <v>0.11</v>
      </c>
      <c r="X188" s="149">
        <f>(0.0831/2)*(1-COS(RADIANS(U188)))
 + 0.14625
 - SQRT(0.14625^2 - ((0.14625/2*SIN(RADIANS(U188)))^2))</f>
        <v>8.3096956660967447E-2</v>
      </c>
      <c r="Y188" s="149">
        <f t="shared" si="10"/>
        <v>83.09695666096745</v>
      </c>
      <c r="Z188" s="149">
        <f>(Y188-Y187)/1</f>
        <v>-2.2834005635417043E-3</v>
      </c>
      <c r="AA188" s="149">
        <f t="shared" si="11"/>
        <v>-9.2477722823439024E-2</v>
      </c>
      <c r="AB188" s="149">
        <f>((Z188-Z187)/1)*(((6750*6)^2) /1000)</f>
        <v>-2498.8587005446802</v>
      </c>
      <c r="AD188" s="149">
        <f t="shared" si="13"/>
        <v>0</v>
      </c>
      <c r="AE188" s="149">
        <f t="shared" si="12"/>
        <v>0.20249999999999987</v>
      </c>
      <c r="AG188" s="149">
        <f xml:space="preserve"> $I$45 * (AD189 - AD187) / (2 * (PI()/180))</f>
        <v>0</v>
      </c>
      <c r="AH188" s="149">
        <f xml:space="preserve"> $I$45 * (AE189 - AE187) / (2 * (PI()/180))</f>
        <v>4100.625</v>
      </c>
      <c r="AJ188" s="149">
        <f>(AG189 - AG187) / RADIANS(U189 - U187) * (2*PI()*$P$33/60)</f>
        <v>0</v>
      </c>
      <c r="AK188" s="149">
        <f>(AH189 - AH187) / RADIANS(2) * (2*PI()*$P$33/60)</f>
        <v>1.1050360626541078E-7</v>
      </c>
    </row>
    <row r="189" spans="1:37" x14ac:dyDescent="0.35">
      <c r="A189" s="144">
        <v>183</v>
      </c>
      <c r="B189" s="144">
        <v>7.94</v>
      </c>
      <c r="D189" s="144">
        <v>183</v>
      </c>
      <c r="E189" s="144">
        <v>8.7200000000000006</v>
      </c>
      <c r="G189" s="113"/>
      <c r="H189" s="113"/>
      <c r="I189" s="113"/>
      <c r="J189" s="113"/>
      <c r="K189" s="113"/>
      <c r="L189" s="113"/>
      <c r="N189" s="113"/>
      <c r="O189" s="113"/>
      <c r="P189" s="113"/>
      <c r="Q189" s="113"/>
      <c r="R189" s="113"/>
      <c r="S189" s="113"/>
      <c r="U189" s="86">
        <v>183</v>
      </c>
      <c r="V189" s="149">
        <v>0</v>
      </c>
      <c r="W189" s="149">
        <v>0.12</v>
      </c>
      <c r="X189" s="149">
        <f>(0.0831/2)*(1-COS(RADIANS(U189)))
 + 0.14625
 - SQRT(0.14625^2 - ((0.14625/2*SIN(RADIANS(U189)))^2))</f>
        <v>8.3093139044224884E-2</v>
      </c>
      <c r="Y189" s="149">
        <f t="shared" si="10"/>
        <v>83.093139044224884</v>
      </c>
      <c r="Z189" s="149">
        <f>(Y189-Y188)/1</f>
        <v>-3.8176167425660879E-3</v>
      </c>
      <c r="AA189" s="149">
        <f t="shared" si="11"/>
        <v>-0.15461347807392656</v>
      </c>
      <c r="AB189" s="149">
        <f>((Z189-Z188)/1)*(((6750*6)^2) /1000)</f>
        <v>-2516.4980876447453</v>
      </c>
      <c r="AD189" s="149">
        <f t="shared" si="13"/>
        <v>0</v>
      </c>
      <c r="AE189" s="149">
        <f t="shared" si="12"/>
        <v>0.40500000000000008</v>
      </c>
      <c r="AG189" s="149">
        <f xml:space="preserve"> $I$45 * (AD190 - AD188) / (2 * (PI()/180))</f>
        <v>0</v>
      </c>
      <c r="AH189" s="149">
        <f xml:space="preserve"> $I$45 * (AE190 - AE188) / (2 * (PI()/180))</f>
        <v>2050.3125000000041</v>
      </c>
      <c r="AJ189" s="149">
        <f>(AG190 - AG188) / RADIANS(U190 - U188) * (2*PI()*$P$33/60)</f>
        <v>0</v>
      </c>
      <c r="AK189" s="149">
        <f>(AH190 - AH188) / RADIANS(2) * (2*PI()*$P$33/60)</f>
        <v>-83037656.250000075</v>
      </c>
    </row>
    <row r="190" spans="1:37" x14ac:dyDescent="0.35">
      <c r="A190" s="144">
        <v>184</v>
      </c>
      <c r="B190" s="144">
        <v>7.58</v>
      </c>
      <c r="D190" s="144">
        <v>184</v>
      </c>
      <c r="E190" s="144">
        <v>8.49</v>
      </c>
      <c r="G190" s="113"/>
      <c r="H190" s="113"/>
      <c r="I190" s="113"/>
      <c r="J190" s="113"/>
      <c r="K190" s="113"/>
      <c r="L190" s="113"/>
      <c r="N190" s="113"/>
      <c r="O190" s="113"/>
      <c r="P190" s="113"/>
      <c r="Q190" s="113"/>
      <c r="R190" s="113"/>
      <c r="S190" s="113"/>
      <c r="U190" s="86">
        <v>184</v>
      </c>
      <c r="V190" s="149">
        <v>0</v>
      </c>
      <c r="W190" s="149">
        <v>0.13</v>
      </c>
      <c r="X190" s="149">
        <f>(0.0831/2)*(1-COS(RADIANS(U190)))
 + 0.14625
 - SQRT(0.14625^2 - ((0.14625/2*SIN(RADIANS(U190)))^2))</f>
        <v>8.3087769292454872E-2</v>
      </c>
      <c r="Y190" s="149">
        <f t="shared" si="10"/>
        <v>83.087769292454865</v>
      </c>
      <c r="Z190" s="149">
        <f>(Y190-Y189)/1</f>
        <v>-5.3697517700186381E-3</v>
      </c>
      <c r="AA190" s="149">
        <f t="shared" si="11"/>
        <v>-0.21747494668575484</v>
      </c>
      <c r="AB190" s="149">
        <f>((Z190-Z189)/1)*(((6750*6)^2) /1000)</f>
        <v>-2545.8894787790455</v>
      </c>
      <c r="AD190" s="149">
        <f t="shared" si="13"/>
        <v>0</v>
      </c>
      <c r="AE190" s="149">
        <f t="shared" si="12"/>
        <v>0.4050000000000003</v>
      </c>
      <c r="AG190" s="149">
        <f xml:space="preserve"> $I$45 * (AD191 - AD189) / (2 * (PI()/180))</f>
        <v>0</v>
      </c>
      <c r="AH190" s="149">
        <f xml:space="preserve"> $I$45 * (AE191 - AE189) / (2 * (PI()/180))</f>
        <v>-3.3723024372989134E-12</v>
      </c>
      <c r="AJ190" s="149">
        <f>(AG191 - AG189) / RADIANS(U191 - U189) * (2*PI()*$P$33/60)</f>
        <v>0</v>
      </c>
      <c r="AK190" s="149">
        <f>(AH191 - AH189) / RADIANS(2) * (2*PI()*$P$33/60)</f>
        <v>-41518828.125000194</v>
      </c>
    </row>
    <row r="191" spans="1:37" x14ac:dyDescent="0.35">
      <c r="A191" s="144">
        <v>185</v>
      </c>
      <c r="B191" s="144">
        <v>7.37</v>
      </c>
      <c r="D191" s="144">
        <v>185</v>
      </c>
      <c r="E191" s="144">
        <v>8.26</v>
      </c>
      <c r="G191" s="113"/>
      <c r="H191" s="113"/>
      <c r="I191" s="113"/>
      <c r="J191" s="113"/>
      <c r="K191" s="113"/>
      <c r="L191" s="113"/>
      <c r="N191" s="113"/>
      <c r="O191" s="113"/>
      <c r="P191" s="113"/>
      <c r="Q191" s="113"/>
      <c r="R191" s="113"/>
      <c r="S191" s="113"/>
      <c r="U191" s="149">
        <v>185</v>
      </c>
      <c r="V191" s="149">
        <v>0</v>
      </c>
      <c r="W191" s="149">
        <v>0.14000000000000001</v>
      </c>
      <c r="X191" s="149">
        <f>(0.0831/2)*(1-COS(RADIANS(U191)))
 + 0.14625
 - SQRT(0.14625^2 - ((0.14625/2*SIN(RADIANS(U191)))^2))</f>
        <v>8.3080822329014536E-2</v>
      </c>
      <c r="Y191" s="149">
        <f t="shared" si="10"/>
        <v>83.080822329014538</v>
      </c>
      <c r="Z191" s="149">
        <f>(Y191-Y190)/1</f>
        <v>-6.9469634403276359E-3</v>
      </c>
      <c r="AA191" s="149">
        <f t="shared" si="11"/>
        <v>-0.28135201933326925</v>
      </c>
      <c r="AB191" s="149">
        <f>((Z191-Z190)/1)*(((6750*6)^2) /1000)</f>
        <v>-2587.0214422243334</v>
      </c>
      <c r="AD191" s="149">
        <f t="shared" si="13"/>
        <v>0</v>
      </c>
      <c r="AE191" s="149">
        <f t="shared" si="12"/>
        <v>0.40499999999999975</v>
      </c>
      <c r="AG191" s="149">
        <f xml:space="preserve"> $I$45 * (AD192 - AD190) / (2 * (PI()/180))</f>
        <v>0</v>
      </c>
      <c r="AH191" s="149">
        <f xml:space="preserve"> $I$45 * (AE192 - AE190) / (2 * (PI()/180))</f>
        <v>-5.6205040621648542E-12</v>
      </c>
      <c r="AJ191" s="149">
        <f>(AG192 - AG190) / RADIANS(U192 - U190) * (2*PI()*$P$33/60)</f>
        <v>0</v>
      </c>
      <c r="AK191" s="149">
        <f>(AH192 - AH190) / RADIANS(2) * (2*PI()*$P$33/60)</f>
        <v>41518828.125000119</v>
      </c>
    </row>
    <row r="192" spans="1:37" x14ac:dyDescent="0.35">
      <c r="A192" s="144">
        <v>186</v>
      </c>
      <c r="B192" s="144">
        <v>7.08</v>
      </c>
      <c r="D192" s="144">
        <v>186</v>
      </c>
      <c r="E192" s="144">
        <v>7.98</v>
      </c>
      <c r="G192" s="113"/>
      <c r="H192" s="113"/>
      <c r="I192" s="113"/>
      <c r="J192" s="113"/>
      <c r="K192" s="113"/>
      <c r="L192" s="113"/>
      <c r="N192" s="113"/>
      <c r="O192" s="113"/>
      <c r="P192" s="113"/>
      <c r="Q192" s="113"/>
      <c r="R192" s="113"/>
      <c r="S192" s="113"/>
      <c r="U192" s="86">
        <v>186</v>
      </c>
      <c r="V192" s="149">
        <v>0</v>
      </c>
      <c r="W192" s="149">
        <v>0.15</v>
      </c>
      <c r="X192" s="149">
        <f>(0.0831/2)*(1-COS(RADIANS(U192)))
 + 0.14625
 - SQRT(0.14625^2 - ((0.14625/2*SIN(RADIANS(U192)))^2))</f>
        <v>8.3072265929285988E-2</v>
      </c>
      <c r="Y192" s="149">
        <f t="shared" si="10"/>
        <v>83.07226592928599</v>
      </c>
      <c r="Z192" s="149">
        <f>(Y192-Y191)/1</f>
        <v>-8.5563997285476034E-3</v>
      </c>
      <c r="AA192" s="149">
        <f t="shared" si="11"/>
        <v>-0.34653418900617794</v>
      </c>
      <c r="AB192" s="149">
        <f>((Z192-Z191)/1)*(((6750*6)^2) /1000)</f>
        <v>-2639.8778717528016</v>
      </c>
      <c r="AD192" s="149">
        <f t="shared" si="13"/>
        <v>0</v>
      </c>
      <c r="AE192" s="149">
        <f t="shared" si="12"/>
        <v>0.40499999999999975</v>
      </c>
      <c r="AG192" s="149">
        <f xml:space="preserve"> $I$45 * (AD193 - AD191) / (2 * (PI()/180))</f>
        <v>0</v>
      </c>
      <c r="AH192" s="149">
        <f xml:space="preserve"> $I$45 * (AE193 - AE191) / (2 * (PI()/180))</f>
        <v>2050.3125000000027</v>
      </c>
      <c r="AJ192" s="149">
        <f>(AG193 - AG191) / RADIANS(U193 - U191) * (2*PI()*$P$33/60)</f>
        <v>0</v>
      </c>
      <c r="AK192" s="149">
        <f>(AH193 - AH191) / RADIANS(2) * (2*PI()*$P$33/60)</f>
        <v>83037656.250000179</v>
      </c>
    </row>
    <row r="193" spans="1:37" x14ac:dyDescent="0.35">
      <c r="A193" s="144">
        <v>187</v>
      </c>
      <c r="B193" s="144">
        <v>6.76</v>
      </c>
      <c r="D193" s="144">
        <v>187</v>
      </c>
      <c r="E193" s="144">
        <v>7.69</v>
      </c>
      <c r="G193" s="113"/>
      <c r="H193" s="113"/>
      <c r="I193" s="113"/>
      <c r="J193" s="113"/>
      <c r="K193" s="113"/>
      <c r="L193" s="113"/>
      <c r="N193" s="113"/>
      <c r="O193" s="113"/>
      <c r="P193" s="113"/>
      <c r="Q193" s="113"/>
      <c r="R193" s="113"/>
      <c r="S193" s="113"/>
      <c r="U193" s="86">
        <v>187</v>
      </c>
      <c r="V193" s="149">
        <v>0</v>
      </c>
      <c r="W193" s="149">
        <v>0.16</v>
      </c>
      <c r="X193" s="149">
        <f>(0.0831/2)*(1-COS(RADIANS(U193)))
 + 0.14625
 - SQRT(0.14625^2 - ((0.14625/2*SIN(RADIANS(U193)))^2))</f>
        <v>8.3062060733407828E-2</v>
      </c>
      <c r="Y193" s="149">
        <f t="shared" si="10"/>
        <v>83.062060733407833</v>
      </c>
      <c r="Z193" s="149">
        <f>(Y193-Y192)/1</f>
        <v>-1.0205195878157269E-2</v>
      </c>
      <c r="AA193" s="149">
        <f t="shared" si="11"/>
        <v>-0.41331043306536941</v>
      </c>
      <c r="AB193" s="149">
        <f>((Z193-Z192)/1)*(((6750*6)^2) /1000)</f>
        <v>-2704.4378843972545</v>
      </c>
      <c r="AD193" s="149">
        <f t="shared" si="13"/>
        <v>0</v>
      </c>
      <c r="AE193" s="149">
        <f t="shared" si="12"/>
        <v>0.60750000000000004</v>
      </c>
      <c r="AG193" s="149">
        <f xml:space="preserve"> $I$45 * (AD194 - AD192) / (2 * (PI()/180))</f>
        <v>0</v>
      </c>
      <c r="AH193" s="149">
        <f xml:space="preserve"> $I$45 * (AE194 - AE192) / (2 * (PI()/180))</f>
        <v>4100.6250000000036</v>
      </c>
      <c r="AJ193" s="149">
        <f>(AG194 - AG192) / RADIANS(U194 - U192) * (2*PI()*$P$33/60)</f>
        <v>0</v>
      </c>
      <c r="AK193" s="149">
        <f>(AH194 - AH192) / RADIANS(2) * (2*PI()*$P$33/60)</f>
        <v>-3.6834535421803594E-8</v>
      </c>
    </row>
    <row r="194" spans="1:37" x14ac:dyDescent="0.35">
      <c r="A194" s="144">
        <v>188</v>
      </c>
      <c r="B194" s="144">
        <v>6.54</v>
      </c>
      <c r="D194" s="144">
        <v>188</v>
      </c>
      <c r="E194" s="144">
        <v>7.36</v>
      </c>
      <c r="G194" s="113"/>
      <c r="H194" s="113"/>
      <c r="I194" s="113"/>
      <c r="J194" s="113"/>
      <c r="K194" s="113"/>
      <c r="L194" s="113"/>
      <c r="N194" s="113"/>
      <c r="O194" s="113"/>
      <c r="P194" s="113"/>
      <c r="Q194" s="113"/>
      <c r="R194" s="113"/>
      <c r="S194" s="113"/>
      <c r="U194" s="86">
        <v>188</v>
      </c>
      <c r="V194" s="149">
        <v>0</v>
      </c>
      <c r="W194" s="149">
        <v>0.18</v>
      </c>
      <c r="X194" s="149">
        <f>(0.0831/2)*(1-COS(RADIANS(U194)))
 + 0.14625
 - SQRT(0.14625^2 - ((0.14625/2*SIN(RADIANS(U194)))^2))</f>
        <v>8.3050160261998546E-2</v>
      </c>
      <c r="Y194" s="149">
        <f t="shared" si="10"/>
        <v>83.050160261998542</v>
      </c>
      <c r="Z194" s="149">
        <f>(Y194-Y193)/1</f>
        <v>-1.1900471409290958E-2</v>
      </c>
      <c r="AA194" s="149">
        <f t="shared" si="11"/>
        <v>-0.4819690920762838</v>
      </c>
      <c r="AB194" s="149">
        <f>((Z194-Z193)/1)*(((6750*6)^2) /1000)</f>
        <v>-2780.6756899420329</v>
      </c>
      <c r="AD194" s="149">
        <f t="shared" si="13"/>
        <v>0</v>
      </c>
      <c r="AE194" s="149">
        <f t="shared" si="12"/>
        <v>0.81000000000000016</v>
      </c>
      <c r="AG194" s="149">
        <f xml:space="preserve"> $I$45 * (AD195 - AD193) / (2 * (PI()/180))</f>
        <v>0</v>
      </c>
      <c r="AH194" s="149">
        <f xml:space="preserve"> $I$45 * (AE195 - AE193) / (2 * (PI()/180))</f>
        <v>2050.3125000000009</v>
      </c>
      <c r="AJ194" s="149">
        <f>(AG195 - AG193) / RADIANS(U195 - U193) * (2*PI()*$P$33/60)</f>
        <v>0</v>
      </c>
      <c r="AK194" s="149">
        <f>(AH195 - AH193) / RADIANS(2) * (2*PI()*$P$33/60)</f>
        <v>-124556484.37500009</v>
      </c>
    </row>
    <row r="195" spans="1:37" x14ac:dyDescent="0.35">
      <c r="A195" s="144">
        <v>189</v>
      </c>
      <c r="B195" s="144">
        <v>6.24</v>
      </c>
      <c r="D195" s="144">
        <v>189</v>
      </c>
      <c r="E195" s="144">
        <v>7.06</v>
      </c>
      <c r="G195" s="113"/>
      <c r="H195" s="113"/>
      <c r="I195" s="113"/>
      <c r="J195" s="113"/>
      <c r="K195" s="113"/>
      <c r="L195" s="113"/>
      <c r="N195" s="113"/>
      <c r="O195" s="113"/>
      <c r="P195" s="113"/>
      <c r="Q195" s="113"/>
      <c r="R195" s="113"/>
      <c r="S195" s="113"/>
      <c r="U195" s="149">
        <v>189</v>
      </c>
      <c r="V195" s="149">
        <v>0</v>
      </c>
      <c r="W195" s="149">
        <v>0.2</v>
      </c>
      <c r="X195" s="149">
        <f>(0.0831/2)*(1-COS(RADIANS(U195)))
 + 0.14625
 - SQRT(0.14625^2 - ((0.14625/2*SIN(RADIANS(U195)))^2))</f>
        <v>8.3036510934970248E-2</v>
      </c>
      <c r="Y195" s="149">
        <f t="shared" si="10"/>
        <v>83.036510934970252</v>
      </c>
      <c r="Z195" s="149">
        <f>(Y195-Y194)/1</f>
        <v>-1.3649327028289804E-2</v>
      </c>
      <c r="AA195" s="149">
        <f t="shared" si="11"/>
        <v>-0.55279774464573705</v>
      </c>
      <c r="AB195" s="149">
        <f>((Z195-Z194)/1)*(((6750*6)^2) /1000)</f>
        <v>-2868.5604290628567</v>
      </c>
      <c r="AD195" s="149">
        <f t="shared" si="13"/>
        <v>0</v>
      </c>
      <c r="AE195" s="149">
        <f t="shared" si="12"/>
        <v>0.81000000000000016</v>
      </c>
      <c r="AG195" s="149">
        <f xml:space="preserve"> $I$45 * (AD196 - AD194) / (2 * (PI()/180))</f>
        <v>0</v>
      </c>
      <c r="AH195" s="149">
        <f xml:space="preserve"> $I$45 * (AE196 - AE194) / (2 * (PI()/180))</f>
        <v>-2050.3125000000009</v>
      </c>
      <c r="AJ195" s="149">
        <f>(AG196 - AG194) / RADIANS(U196 - U194) * (2*PI()*$P$33/60)</f>
        <v>0</v>
      </c>
      <c r="AK195" s="149">
        <f>(AH196 - AH194) / RADIANS(2) * (2*PI()*$P$33/60)</f>
        <v>-83037656.250000045</v>
      </c>
    </row>
    <row r="196" spans="1:37" x14ac:dyDescent="0.35">
      <c r="A196" s="144">
        <v>190</v>
      </c>
      <c r="B196" s="144">
        <v>5.98</v>
      </c>
      <c r="D196" s="144">
        <v>190</v>
      </c>
      <c r="E196" s="144">
        <v>6.74</v>
      </c>
      <c r="G196" s="113"/>
      <c r="H196" s="113"/>
      <c r="I196" s="113"/>
      <c r="J196" s="113"/>
      <c r="K196" s="113"/>
      <c r="L196" s="113"/>
      <c r="N196" s="113"/>
      <c r="O196" s="113"/>
      <c r="P196" s="113"/>
      <c r="Q196" s="113"/>
      <c r="R196" s="113"/>
      <c r="S196" s="113"/>
      <c r="U196" s="86">
        <v>190</v>
      </c>
      <c r="V196" s="149">
        <v>0</v>
      </c>
      <c r="W196" s="149">
        <v>0.22</v>
      </c>
      <c r="X196" s="149">
        <f>(0.0831/2)*(1-COS(RADIANS(U196)))
 + 0.14625
 - SQRT(0.14625^2 - ((0.14625/2*SIN(RADIANS(U196)))^2))</f>
        <v>8.3021052093548042E-2</v>
      </c>
      <c r="Y196" s="149">
        <f t="shared" si="10"/>
        <v>83.021052093548036</v>
      </c>
      <c r="Z196" s="149">
        <f>(Y196-Y195)/1</f>
        <v>-1.5458841422216096E-2</v>
      </c>
      <c r="AA196" s="149">
        <f t="shared" si="11"/>
        <v>-0.6260830775997519</v>
      </c>
      <c r="AB196" s="149">
        <f>((Z196-Z195)/1)*(((6750*6)^2) /1000)</f>
        <v>-2968.0559846376013</v>
      </c>
      <c r="AD196" s="149">
        <f t="shared" si="13"/>
        <v>0</v>
      </c>
      <c r="AE196" s="149">
        <f t="shared" si="12"/>
        <v>0.60750000000000004</v>
      </c>
      <c r="AG196" s="149">
        <f xml:space="preserve"> $I$45 * (AD197 - AD195) / (2 * (PI()/180))</f>
        <v>0</v>
      </c>
      <c r="AH196" s="149">
        <f xml:space="preserve"> $I$45 * (AE197 - AE195) / (2 * (PI()/180))</f>
        <v>-2050.3125000000009</v>
      </c>
      <c r="AJ196" s="149">
        <f>(AG197 - AG195) / RADIANS(U197 - U195) * (2*PI()*$P$33/60)</f>
        <v>0</v>
      </c>
      <c r="AK196" s="149">
        <f>(AH197 - AH195) / RADIANS(2) * (2*PI()*$P$33/60)</f>
        <v>83037656.250000045</v>
      </c>
    </row>
    <row r="197" spans="1:37" x14ac:dyDescent="0.35">
      <c r="A197" s="144">
        <v>191</v>
      </c>
      <c r="B197" s="144">
        <v>5.7</v>
      </c>
      <c r="D197" s="144">
        <v>191</v>
      </c>
      <c r="E197" s="144">
        <v>6.45</v>
      </c>
      <c r="G197" s="113"/>
      <c r="H197" s="113"/>
      <c r="I197" s="113"/>
      <c r="J197" s="113"/>
      <c r="K197" s="113"/>
      <c r="L197" s="113"/>
      <c r="N197" s="113"/>
      <c r="O197" s="113"/>
      <c r="P197" s="113"/>
      <c r="Q197" s="113"/>
      <c r="R197" s="113"/>
      <c r="S197" s="113"/>
      <c r="U197" s="86">
        <v>191</v>
      </c>
      <c r="V197" s="149">
        <v>0</v>
      </c>
      <c r="W197" s="149">
        <v>0.23</v>
      </c>
      <c r="X197" s="149">
        <f>(0.0831/2)*(1-COS(RADIANS(U197)))
 + 0.14625
 - SQRT(0.14625^2 - ((0.14625/2*SIN(RADIANS(U197)))^2))</f>
        <v>8.300371602563017E-2</v>
      </c>
      <c r="Y197" s="149">
        <f t="shared" si="10"/>
        <v>83.003716025630169</v>
      </c>
      <c r="Z197" s="149">
        <f>(Y197-Y196)/1</f>
        <v>-1.7336067917867126E-2</v>
      </c>
      <c r="AA197" s="149">
        <f t="shared" si="11"/>
        <v>-0.70211075067361861</v>
      </c>
      <c r="AB197" s="149">
        <f>((Z197-Z196)/1)*(((6750*6)^2) /1000)</f>
        <v>-3079.1207594916018</v>
      </c>
      <c r="AD197" s="149">
        <f t="shared" si="13"/>
        <v>0</v>
      </c>
      <c r="AE197" s="149">
        <f t="shared" si="12"/>
        <v>0.60750000000000004</v>
      </c>
      <c r="AG197" s="149">
        <f xml:space="preserve"> $I$45 * (AD198 - AD196) / (2 * (PI()/180))</f>
        <v>0</v>
      </c>
      <c r="AH197" s="149">
        <f xml:space="preserve"> $I$45 * (AE198 - AE196) / (2 * (PI()/180))</f>
        <v>2050.3125000000009</v>
      </c>
      <c r="AJ197" s="149">
        <f>(AG198 - AG196) / RADIANS(U198 - U196) * (2*PI()*$P$33/60)</f>
        <v>0</v>
      </c>
      <c r="AK197" s="149">
        <f>(AH198 - AH196) / RADIANS(2) * (2*PI()*$P$33/60)</f>
        <v>83037656.249999911</v>
      </c>
    </row>
    <row r="198" spans="1:37" x14ac:dyDescent="0.35">
      <c r="A198" s="144">
        <v>192</v>
      </c>
      <c r="B198" s="144">
        <v>5.42</v>
      </c>
      <c r="D198" s="144">
        <v>192</v>
      </c>
      <c r="E198" s="144">
        <v>6.11</v>
      </c>
      <c r="G198" s="113"/>
      <c r="H198" s="113"/>
      <c r="I198" s="113"/>
      <c r="J198" s="113"/>
      <c r="K198" s="113"/>
      <c r="L198" s="113"/>
      <c r="N198" s="113"/>
      <c r="O198" s="113"/>
      <c r="P198" s="113"/>
      <c r="Q198" s="113"/>
      <c r="R198" s="113"/>
      <c r="S198" s="113"/>
      <c r="U198" s="86">
        <v>192</v>
      </c>
      <c r="V198" s="149">
        <v>0</v>
      </c>
      <c r="W198" s="149">
        <v>0.25</v>
      </c>
      <c r="X198" s="149">
        <f>(0.0831/2)*(1-COS(RADIANS(U198)))
 + 0.14625
 - SQRT(0.14625^2 - ((0.14625/2*SIN(RADIANS(U198)))^2))</f>
        <v>8.2984427994641008E-2</v>
      </c>
      <c r="Y198" s="149">
        <f t="shared" si="10"/>
        <v>82.98442799464101</v>
      </c>
      <c r="Z198" s="149">
        <f>(Y198-Y197)/1</f>
        <v>-1.9288030989159211E-2</v>
      </c>
      <c r="AA198" s="149">
        <f t="shared" si="11"/>
        <v>-0.78116525506094803</v>
      </c>
      <c r="AB198" s="149">
        <f>((Z198-Z197)/1)*(((6750*6)^2) /1000)</f>
        <v>-3201.7074276868416</v>
      </c>
      <c r="AD198" s="149">
        <f t="shared" si="13"/>
        <v>0</v>
      </c>
      <c r="AE198" s="149">
        <f t="shared" si="12"/>
        <v>0.81000000000000016</v>
      </c>
      <c r="AG198" s="149">
        <f xml:space="preserve"> $I$45 * (AD199 - AD197) / (2 * (PI()/180))</f>
        <v>0</v>
      </c>
      <c r="AH198" s="149">
        <f xml:space="preserve"> $I$45 * (AE199 - AE197) / (2 * (PI()/180))</f>
        <v>2050.3124999999945</v>
      </c>
      <c r="AJ198" s="149">
        <f>(AG199 - AG197) / RADIANS(U199 - U197) * (2*PI()*$P$33/60)</f>
        <v>0</v>
      </c>
      <c r="AK198" s="149">
        <f>(AH199 - AH197) / RADIANS(2) * (2*PI()*$P$33/60)</f>
        <v>-83037656.250000149</v>
      </c>
    </row>
    <row r="199" spans="1:37" x14ac:dyDescent="0.35">
      <c r="A199" s="144">
        <v>193</v>
      </c>
      <c r="B199" s="144">
        <v>5.14</v>
      </c>
      <c r="D199" s="144">
        <v>193</v>
      </c>
      <c r="E199" s="144">
        <v>5.85</v>
      </c>
      <c r="G199" s="113"/>
      <c r="H199" s="113"/>
      <c r="I199" s="113"/>
      <c r="J199" s="113"/>
      <c r="K199" s="113"/>
      <c r="L199" s="113"/>
      <c r="N199" s="113"/>
      <c r="O199" s="113"/>
      <c r="P199" s="113"/>
      <c r="Q199" s="113"/>
      <c r="R199" s="113"/>
      <c r="S199" s="113"/>
      <c r="U199" s="149">
        <v>193</v>
      </c>
      <c r="V199" s="149">
        <v>0</v>
      </c>
      <c r="W199" s="149">
        <v>0.27</v>
      </c>
      <c r="X199" s="149">
        <f>(0.0831/2)*(1-COS(RADIANS(U199)))
 + 0.14625
 - SQRT(0.14625^2 - ((0.14625/2*SIN(RADIANS(U199)))^2))</f>
        <v>8.2963106272047726E-2</v>
      </c>
      <c r="Y199" s="149">
        <f t="shared" si="10"/>
        <v>82.963106272047725</v>
      </c>
      <c r="Z199" s="149">
        <f>(Y199-Y198)/1</f>
        <v>-2.1321722593285131E-2</v>
      </c>
      <c r="AA199" s="149">
        <f t="shared" si="11"/>
        <v>-0.86352976502804779</v>
      </c>
      <c r="AB199" s="149">
        <f>((Z199-Z198)/1)*(((6750*6)^2) /1000)</f>
        <v>-3335.7626536675402</v>
      </c>
      <c r="AD199" s="149">
        <f t="shared" si="13"/>
        <v>0</v>
      </c>
      <c r="AE199" s="149">
        <f t="shared" si="12"/>
        <v>0.8099999999999995</v>
      </c>
      <c r="AG199" s="149">
        <f xml:space="preserve"> $I$45 * (AD200 - AD198) / (2 * (PI()/180))</f>
        <v>0</v>
      </c>
      <c r="AH199" s="149">
        <f xml:space="preserve"> $I$45 * (AE200 - AE198) / (2 * (PI()/180))</f>
        <v>-2050.3125000000068</v>
      </c>
      <c r="AJ199" s="149">
        <f>(AG200 - AG198) / RADIANS(U200 - U198) * (2*PI()*$P$33/60)</f>
        <v>0</v>
      </c>
      <c r="AK199" s="149">
        <f>(AH200 - AH198) / RADIANS(2) * (2*PI()*$P$33/60)</f>
        <v>-83037656.249999672</v>
      </c>
    </row>
    <row r="200" spans="1:37" x14ac:dyDescent="0.35">
      <c r="A200" s="144">
        <v>194</v>
      </c>
      <c r="B200" s="144">
        <v>4.84</v>
      </c>
      <c r="D200" s="144">
        <v>194</v>
      </c>
      <c r="E200" s="144">
        <v>5.5</v>
      </c>
      <c r="G200" s="113"/>
      <c r="H200" s="113"/>
      <c r="I200" s="113"/>
      <c r="J200" s="113"/>
      <c r="K200" s="113"/>
      <c r="L200" s="113"/>
      <c r="N200" s="113"/>
      <c r="O200" s="113"/>
      <c r="P200" s="113"/>
      <c r="Q200" s="113"/>
      <c r="R200" s="113"/>
      <c r="S200" s="113"/>
      <c r="U200" s="86">
        <v>194</v>
      </c>
      <c r="V200" s="149">
        <v>0</v>
      </c>
      <c r="W200" s="149">
        <v>0.28999999999999998</v>
      </c>
      <c r="X200" s="149">
        <f>(0.0831/2)*(1-COS(RADIANS(U200)))
 + 0.14625
 - SQRT(0.14625^2 - ((0.14625/2*SIN(RADIANS(U200)))^2))</f>
        <v>8.2939662173730555E-2</v>
      </c>
      <c r="Y200" s="149">
        <f t="shared" ref="Y200:Y263" si="14">X200*1000</f>
        <v>82.939662173730554</v>
      </c>
      <c r="Z200" s="149">
        <f>(Y200-Y199)/1</f>
        <v>-2.3444098317170869E-2</v>
      </c>
      <c r="AA200" s="149">
        <f t="shared" ref="AA200:AA263" si="15">Z200*(6750*6/1000)</f>
        <v>-0.94948598184542021</v>
      </c>
      <c r="AB200" s="149">
        <f>((Z200-Z199)/1)*(((6750*6)^2) /1000)</f>
        <v>-3481.2267811035831</v>
      </c>
      <c r="AD200" s="149">
        <f t="shared" si="13"/>
        <v>0</v>
      </c>
      <c r="AE200" s="149">
        <f t="shared" si="12"/>
        <v>0.60749999999999948</v>
      </c>
      <c r="AG200" s="149">
        <f xml:space="preserve"> $I$45 * (AD201 - AD199) / (2 * (PI()/180))</f>
        <v>0</v>
      </c>
      <c r="AH200" s="149">
        <f xml:space="preserve"> $I$45 * (AE201 - AE199) / (2 * (PI()/180))</f>
        <v>-2050.31249999999</v>
      </c>
      <c r="AJ200" s="149">
        <f>(AG201 - AG199) / RADIANS(U201 - U199) * (2*PI()*$P$33/60)</f>
        <v>0</v>
      </c>
      <c r="AK200" s="149">
        <f>(AH201 - AH199) / RADIANS(2) * (2*PI()*$P$33/60)</f>
        <v>83037656.250000373</v>
      </c>
    </row>
    <row r="201" spans="1:37" x14ac:dyDescent="0.35">
      <c r="A201" s="144">
        <v>195</v>
      </c>
      <c r="B201" s="144">
        <v>4.62</v>
      </c>
      <c r="D201" s="144">
        <v>195</v>
      </c>
      <c r="E201" s="144">
        <v>5.2</v>
      </c>
      <c r="G201" s="113"/>
      <c r="H201" s="113"/>
      <c r="I201" s="113"/>
      <c r="J201" s="113"/>
      <c r="K201" s="113"/>
      <c r="L201" s="113"/>
      <c r="N201" s="113"/>
      <c r="O201" s="113"/>
      <c r="P201" s="113"/>
      <c r="Q201" s="113"/>
      <c r="R201" s="113"/>
      <c r="S201" s="113"/>
      <c r="U201" s="86">
        <v>195</v>
      </c>
      <c r="V201" s="149">
        <v>0</v>
      </c>
      <c r="W201" s="149">
        <v>0.3</v>
      </c>
      <c r="X201" s="149">
        <f>(0.0831/2)*(1-COS(RADIANS(U201)))
 + 0.14625
 - SQRT(0.14625^2 - ((0.14625/2*SIN(RADIANS(U201)))^2))</f>
        <v>8.2914000100414748E-2</v>
      </c>
      <c r="Y201" s="149">
        <f t="shared" si="14"/>
        <v>82.914000100414754</v>
      </c>
      <c r="Z201" s="149">
        <f>(Y201-Y200)/1</f>
        <v>-2.5662073315800171E-2</v>
      </c>
      <c r="AA201" s="149">
        <f t="shared" si="15"/>
        <v>-1.0393139692899069</v>
      </c>
      <c r="AB201" s="149">
        <f>((Z201-Z200)/1)*(((6750*6)^2) /1000)</f>
        <v>-3638.0334915017124</v>
      </c>
      <c r="AD201" s="149">
        <f t="shared" si="13"/>
        <v>0</v>
      </c>
      <c r="AE201" s="149">
        <f t="shared" si="12"/>
        <v>0.60750000000000048</v>
      </c>
      <c r="AG201" s="149">
        <f xml:space="preserve"> $I$45 * (AD202 - AD200) / (2 * (PI()/180))</f>
        <v>0</v>
      </c>
      <c r="AH201" s="149">
        <f xml:space="preserve"> $I$45 * (AE202 - AE200) / (2 * (PI()/180))</f>
        <v>2050.3125000000114</v>
      </c>
      <c r="AJ201" s="149">
        <f>(AG202 - AG200) / RADIANS(U202 - U200) * (2*PI()*$P$33/60)</f>
        <v>0</v>
      </c>
      <c r="AK201" s="149">
        <f>(AH202 - AH200) / RADIANS(2) * (2*PI()*$P$33/60)</f>
        <v>83037656.249999598</v>
      </c>
    </row>
    <row r="202" spans="1:37" x14ac:dyDescent="0.35">
      <c r="A202" s="144">
        <v>196</v>
      </c>
      <c r="B202" s="144">
        <v>4.3600000000000003</v>
      </c>
      <c r="D202" s="144">
        <v>196</v>
      </c>
      <c r="E202" s="144">
        <v>4.91</v>
      </c>
      <c r="G202" s="113"/>
      <c r="H202" s="113"/>
      <c r="I202" s="113"/>
      <c r="J202" s="113"/>
      <c r="K202" s="113"/>
      <c r="L202" s="113"/>
      <c r="N202" s="113"/>
      <c r="O202" s="113"/>
      <c r="P202" s="113"/>
      <c r="Q202" s="113"/>
      <c r="R202" s="113"/>
      <c r="S202" s="113"/>
      <c r="U202" s="86">
        <v>196</v>
      </c>
      <c r="V202" s="149">
        <v>0</v>
      </c>
      <c r="W202" s="149">
        <v>0.32</v>
      </c>
      <c r="X202" s="149">
        <f>(0.0831/2)*(1-COS(RADIANS(U202)))
 + 0.14625
 - SQRT(0.14625^2 - ((0.14625/2*SIN(RADIANS(U202)))^2))</f>
        <v>8.2886017582391225E-2</v>
      </c>
      <c r="Y202" s="149">
        <f t="shared" si="14"/>
        <v>82.886017582391219</v>
      </c>
      <c r="Z202" s="149">
        <f>(Y202-Y201)/1</f>
        <v>-2.7982518023534908E-2</v>
      </c>
      <c r="AA202" s="149">
        <f t="shared" si="15"/>
        <v>-1.1332919799531638</v>
      </c>
      <c r="AB202" s="149">
        <f>((Z202-Z201)/1)*(((6750*6)^2) /1000)</f>
        <v>-3806.1094318619021</v>
      </c>
      <c r="AD202" s="149">
        <f t="shared" si="13"/>
        <v>0</v>
      </c>
      <c r="AE202" s="149">
        <f t="shared" ref="AE202:AE265" si="16">((W201 - W203) / RADIANS(U201 - U203)) * (2*PI()*$P$33/60) / 1000</f>
        <v>0.81000000000000061</v>
      </c>
      <c r="AG202" s="149">
        <f xml:space="preserve"> $I$45 * (AD203 - AD201) / (2 * (PI()/180))</f>
        <v>0</v>
      </c>
      <c r="AH202" s="149">
        <f xml:space="preserve"> $I$45 * (AE203 - AE201) / (2 * (PI()/180))</f>
        <v>2050.31249999999</v>
      </c>
      <c r="AJ202" s="149">
        <f>(AG203 - AG201) / RADIANS(U203 - U201) * (2*PI()*$P$33/60)</f>
        <v>0</v>
      </c>
      <c r="AK202" s="149">
        <f>(AH203 - AH201) / RADIANS(2) * (2*PI()*$P$33/60)</f>
        <v>-41518828.125000454</v>
      </c>
    </row>
    <row r="203" spans="1:37" x14ac:dyDescent="0.35">
      <c r="A203" s="144">
        <v>197</v>
      </c>
      <c r="B203" s="144">
        <v>4.1100000000000003</v>
      </c>
      <c r="D203" s="144">
        <v>197</v>
      </c>
      <c r="E203" s="144">
        <v>4.66</v>
      </c>
      <c r="G203" s="113"/>
      <c r="H203" s="113"/>
      <c r="I203" s="113"/>
      <c r="J203" s="113"/>
      <c r="K203" s="113"/>
      <c r="L203" s="113"/>
      <c r="N203" s="113"/>
      <c r="O203" s="113"/>
      <c r="P203" s="113"/>
      <c r="Q203" s="113"/>
      <c r="R203" s="113"/>
      <c r="S203" s="113"/>
      <c r="U203" s="149">
        <v>197</v>
      </c>
      <c r="V203" s="149">
        <v>0</v>
      </c>
      <c r="W203" s="149">
        <v>0.34</v>
      </c>
      <c r="X203" s="149">
        <f>(0.0831/2)*(1-COS(RADIANS(U203)))
 + 0.14625
 - SQRT(0.14625^2 - ((0.14625/2*SIN(RADIANS(U203)))^2))</f>
        <v>8.2855605328771509E-2</v>
      </c>
      <c r="Y203" s="149">
        <f t="shared" si="14"/>
        <v>82.855605328771503</v>
      </c>
      <c r="Z203" s="149">
        <f>(Y203-Y202)/1</f>
        <v>-3.0412253619715557E-2</v>
      </c>
      <c r="AA203" s="149">
        <f t="shared" si="15"/>
        <v>-1.2316962715984801</v>
      </c>
      <c r="AB203" s="149">
        <f>((Z203-Z202)/1)*(((6750*6)^2) /1000)</f>
        <v>-3985.3738116353093</v>
      </c>
      <c r="AD203" s="149">
        <f t="shared" si="13"/>
        <v>0</v>
      </c>
      <c r="AE203" s="149">
        <f t="shared" si="16"/>
        <v>0.8099999999999995</v>
      </c>
      <c r="AG203" s="149">
        <f xml:space="preserve"> $I$45 * (AD204 - AD202) / (2 * (PI()/180))</f>
        <v>0</v>
      </c>
      <c r="AH203" s="149">
        <f xml:space="preserve"> $I$45 * (AE204 - AE202) / (2 * (PI()/180))</f>
        <v>-1.1241008124329708E-11</v>
      </c>
      <c r="AJ203" s="149">
        <f>(AG204 - AG202) / RADIANS(U204 - U202) * (2*PI()*$P$33/60)</f>
        <v>0</v>
      </c>
      <c r="AK203" s="149">
        <f>(AH204 - AH202) / RADIANS(2) * (2*PI()*$P$33/60)</f>
        <v>-41518828.124999568</v>
      </c>
    </row>
    <row r="204" spans="1:37" x14ac:dyDescent="0.35">
      <c r="A204" s="144">
        <v>198</v>
      </c>
      <c r="B204" s="144">
        <v>3.92</v>
      </c>
      <c r="D204" s="144">
        <v>198</v>
      </c>
      <c r="E204" s="144">
        <v>4.4000000000000004</v>
      </c>
      <c r="G204" s="113"/>
      <c r="H204" s="113"/>
      <c r="I204" s="113"/>
      <c r="J204" s="113"/>
      <c r="K204" s="113"/>
      <c r="L204" s="113"/>
      <c r="N204" s="113"/>
      <c r="O204" s="113"/>
      <c r="P204" s="113"/>
      <c r="Q204" s="113"/>
      <c r="R204" s="113"/>
      <c r="S204" s="113"/>
      <c r="U204" s="86">
        <v>198</v>
      </c>
      <c r="V204" s="149">
        <v>0</v>
      </c>
      <c r="W204" s="149">
        <v>0.36</v>
      </c>
      <c r="X204" s="149">
        <f>(0.0831/2)*(1-COS(RADIANS(U204)))
 + 0.14625
 - SQRT(0.14625^2 - ((0.14625/2*SIN(RADIANS(U204)))^2))</f>
        <v>8.2822647281542455E-2</v>
      </c>
      <c r="Y204" s="149">
        <f t="shared" si="14"/>
        <v>82.822647281542459</v>
      </c>
      <c r="Z204" s="149">
        <f>(Y204-Y203)/1</f>
        <v>-3.2958047229044496E-2</v>
      </c>
      <c r="AA204" s="149">
        <f t="shared" si="15"/>
        <v>-1.3348009127763021</v>
      </c>
      <c r="AB204" s="149">
        <f>((Z204-Z203)/1)*(((6750*6)^2) /1000)</f>
        <v>-4175.7379677017925</v>
      </c>
      <c r="AD204" s="149">
        <f t="shared" si="13"/>
        <v>0</v>
      </c>
      <c r="AE204" s="149">
        <f t="shared" si="16"/>
        <v>0.8099999999999995</v>
      </c>
      <c r="AG204" s="149">
        <f xml:space="preserve"> $I$45 * (AD205 - AD203) / (2 * (PI()/180))</f>
        <v>0</v>
      </c>
      <c r="AH204" s="149">
        <f xml:space="preserve"> $I$45 * (AE205 - AE203) / (2 * (PI()/180))</f>
        <v>1.1241008124329708E-11</v>
      </c>
      <c r="AJ204" s="149">
        <f>(AG205 - AG203) / RADIANS(U205 - U203) * (2*PI()*$P$33/60)</f>
        <v>0</v>
      </c>
      <c r="AK204" s="149">
        <f>(AH205 - AH203) / RADIANS(2) * (2*PI()*$P$33/60)</f>
        <v>-41518828.124999769</v>
      </c>
    </row>
    <row r="205" spans="1:37" x14ac:dyDescent="0.35">
      <c r="A205" s="144">
        <v>199</v>
      </c>
      <c r="B205" s="144">
        <v>3.69</v>
      </c>
      <c r="D205" s="144">
        <v>199</v>
      </c>
      <c r="E205" s="144">
        <v>4.1500000000000004</v>
      </c>
      <c r="G205" s="113"/>
      <c r="H205" s="113"/>
      <c r="I205" s="113"/>
      <c r="J205" s="113"/>
      <c r="K205" s="113"/>
      <c r="L205" s="113"/>
      <c r="N205" s="113"/>
      <c r="O205" s="113"/>
      <c r="P205" s="113"/>
      <c r="Q205" s="113"/>
      <c r="R205" s="113"/>
      <c r="S205" s="113"/>
      <c r="U205" s="86">
        <v>199</v>
      </c>
      <c r="V205" s="149">
        <v>0</v>
      </c>
      <c r="W205" s="149">
        <v>0.38</v>
      </c>
      <c r="X205" s="149">
        <f>(0.0831/2)*(1-COS(RADIANS(U205)))
 + 0.14625
 - SQRT(0.14625^2 - ((0.14625/2*SIN(RADIANS(U205)))^2))</f>
        <v>8.2787020674703893E-2</v>
      </c>
      <c r="Y205" s="149">
        <f t="shared" si="14"/>
        <v>82.787020674703896</v>
      </c>
      <c r="Z205" s="149">
        <f>(Y205-Y204)/1</f>
        <v>-3.5626606838562225E-2</v>
      </c>
      <c r="AA205" s="149">
        <f t="shared" si="15"/>
        <v>-1.4428775769617701</v>
      </c>
      <c r="AB205" s="149">
        <f>((Z205-Z204)/1)*(((6750*6)^2) /1000)</f>
        <v>-4377.1048995114552</v>
      </c>
      <c r="AD205" s="149">
        <f t="shared" si="13"/>
        <v>0</v>
      </c>
      <c r="AE205" s="149">
        <f t="shared" si="16"/>
        <v>0.81000000000000061</v>
      </c>
      <c r="AG205" s="149">
        <f xml:space="preserve"> $I$45 * (AD206 - AD204) / (2 * (PI()/180))</f>
        <v>0</v>
      </c>
      <c r="AH205" s="149">
        <f xml:space="preserve"> $I$45 * (AE206 - AE204) / (2 * (PI()/180))</f>
        <v>-2050.3125</v>
      </c>
      <c r="AJ205" s="149">
        <f>(AG206 - AG204) / RADIANS(U206 - U204) * (2*PI()*$P$33/60)</f>
        <v>0</v>
      </c>
      <c r="AK205" s="149">
        <f>(AH206 - AH204) / RADIANS(2) * (2*PI()*$P$33/60)</f>
        <v>-41518828.125000454</v>
      </c>
    </row>
    <row r="206" spans="1:37" x14ac:dyDescent="0.35">
      <c r="A206" s="144">
        <v>200</v>
      </c>
      <c r="B206" s="144">
        <v>3.48</v>
      </c>
      <c r="D206" s="144">
        <v>200</v>
      </c>
      <c r="E206" s="144">
        <v>3.92</v>
      </c>
      <c r="G206" s="113"/>
      <c r="H206" s="113"/>
      <c r="I206" s="113"/>
      <c r="J206" s="113"/>
      <c r="K206" s="113"/>
      <c r="L206" s="113"/>
      <c r="N206" s="113"/>
      <c r="O206" s="113"/>
      <c r="P206" s="113"/>
      <c r="Q206" s="113"/>
      <c r="R206" s="113"/>
      <c r="S206" s="113"/>
      <c r="U206" s="86">
        <v>200</v>
      </c>
      <c r="V206" s="149">
        <v>0</v>
      </c>
      <c r="W206" s="149">
        <v>0.4</v>
      </c>
      <c r="X206" s="149">
        <f>(0.0831/2)*(1-COS(RADIANS(U206)))
 + 0.14625
 - SQRT(0.14625^2 - ((0.14625/2*SIN(RADIANS(U206)))^2))</f>
        <v>8.2748596098792093E-2</v>
      </c>
      <c r="Y206" s="149">
        <f t="shared" si="14"/>
        <v>82.748596098792092</v>
      </c>
      <c r="Z206" s="149">
        <f>(Y206-Y205)/1</f>
        <v>-3.8424575911804482E-2</v>
      </c>
      <c r="AA206" s="149">
        <f t="shared" si="15"/>
        <v>-1.5561953244280815</v>
      </c>
      <c r="AB206" s="149">
        <f>((Z206-Z205)/1)*(((6750*6)^2) /1000)</f>
        <v>-4589.3687723856119</v>
      </c>
      <c r="AD206" s="149">
        <f t="shared" ref="AD206:AD269" si="17">((V205 - V207) / RADIANS(U205 - U207)) * (2*PI()*$P$33/60) / 1000</f>
        <v>0</v>
      </c>
      <c r="AE206" s="149">
        <f t="shared" si="16"/>
        <v>0.60749999999999948</v>
      </c>
      <c r="AG206" s="149">
        <f xml:space="preserve"> $I$45 * (AD207 - AD205) / (2 * (PI()/180))</f>
        <v>0</v>
      </c>
      <c r="AH206" s="149">
        <f xml:space="preserve"> $I$45 * (AE207 - AE205) / (2 * (PI()/180))</f>
        <v>-2050.3125000000114</v>
      </c>
      <c r="AJ206" s="149">
        <f>(AG207 - AG205) / RADIANS(U207 - U205) * (2*PI()*$P$33/60)</f>
        <v>0</v>
      </c>
      <c r="AK206" s="149">
        <f>(AH207 - AH205) / RADIANS(2) * (2*PI()*$P$33/60)</f>
        <v>83037656.250000209</v>
      </c>
    </row>
    <row r="207" spans="1:37" x14ac:dyDescent="0.35">
      <c r="A207" s="144">
        <v>201</v>
      </c>
      <c r="B207" s="144">
        <v>3.32</v>
      </c>
      <c r="D207" s="144">
        <v>201</v>
      </c>
      <c r="E207" s="144">
        <v>3.68</v>
      </c>
      <c r="G207" s="113"/>
      <c r="H207" s="113"/>
      <c r="I207" s="113"/>
      <c r="J207" s="113"/>
      <c r="K207" s="113"/>
      <c r="L207" s="113"/>
      <c r="N207" s="113"/>
      <c r="O207" s="113"/>
      <c r="P207" s="113"/>
      <c r="Q207" s="113"/>
      <c r="R207" s="113"/>
      <c r="S207" s="113"/>
      <c r="U207" s="149">
        <v>201</v>
      </c>
      <c r="V207" s="149">
        <v>0</v>
      </c>
      <c r="W207" s="149">
        <v>0.41</v>
      </c>
      <c r="X207" s="149">
        <f>(0.0831/2)*(1-COS(RADIANS(U207)))
 + 0.14625
 - SQRT(0.14625^2 - ((0.14625/2*SIN(RADIANS(U207)))^2))</f>
        <v>8.2707237571110953E-2</v>
      </c>
      <c r="Y207" s="149">
        <f t="shared" si="14"/>
        <v>82.707237571110952</v>
      </c>
      <c r="Z207" s="149">
        <f>(Y207-Y206)/1</f>
        <v>-4.1358527681140345E-2</v>
      </c>
      <c r="AA207" s="149">
        <f t="shared" si="15"/>
        <v>-1.675020371086184</v>
      </c>
      <c r="AB207" s="149">
        <f>((Z207-Z206)/1)*(((6750*6)^2) /1000)</f>
        <v>-4812.4143896531496</v>
      </c>
      <c r="AD207" s="149">
        <f t="shared" si="17"/>
        <v>0</v>
      </c>
      <c r="AE207" s="149">
        <f t="shared" si="16"/>
        <v>0.60749999999999948</v>
      </c>
      <c r="AG207" s="149">
        <f xml:space="preserve"> $I$45 * (AD208 - AD206) / (2 * (PI()/180))</f>
        <v>0</v>
      </c>
      <c r="AH207" s="149">
        <f xml:space="preserve"> $I$45 * (AE208 - AE206) / (2 * (PI()/180))</f>
        <v>2050.3125000000114</v>
      </c>
      <c r="AJ207" s="149">
        <f>(AG208 - AG206) / RADIANS(U208 - U206) * (2*PI()*$P$33/60)</f>
        <v>0</v>
      </c>
      <c r="AK207" s="149">
        <f>(AH208 - AH206) / RADIANS(2) * (2*PI()*$P$33/60)</f>
        <v>83037656.250000209</v>
      </c>
    </row>
    <row r="208" spans="1:37" x14ac:dyDescent="0.35">
      <c r="A208" s="144">
        <v>202</v>
      </c>
      <c r="B208" s="144">
        <v>3.11</v>
      </c>
      <c r="D208" s="144">
        <v>202</v>
      </c>
      <c r="E208" s="144">
        <v>3.44</v>
      </c>
      <c r="G208" s="113"/>
      <c r="H208" s="113"/>
      <c r="I208" s="113"/>
      <c r="J208" s="113"/>
      <c r="K208" s="113"/>
      <c r="L208" s="113"/>
      <c r="N208" s="113"/>
      <c r="O208" s="113"/>
      <c r="P208" s="113"/>
      <c r="Q208" s="113"/>
      <c r="R208" s="113"/>
      <c r="S208" s="113"/>
      <c r="U208" s="86">
        <v>202</v>
      </c>
      <c r="V208" s="149">
        <v>0</v>
      </c>
      <c r="W208" s="149">
        <v>0.43</v>
      </c>
      <c r="X208" s="149">
        <f>(0.0831/2)*(1-COS(RADIANS(U208)))
 + 0.14625
 - SQRT(0.14625^2 - ((0.14625/2*SIN(RADIANS(U208)))^2))</f>
        <v>8.2662802612010616E-2</v>
      </c>
      <c r="Y208" s="149">
        <f t="shared" si="14"/>
        <v>82.662802612010623</v>
      </c>
      <c r="Z208" s="149">
        <f>(Y208-Y207)/1</f>
        <v>-4.4434959100328797E-2</v>
      </c>
      <c r="AA208" s="149">
        <f t="shared" si="15"/>
        <v>-1.7996158435633163</v>
      </c>
      <c r="AB208" s="149">
        <f>((Z208-Z207)/1)*(((6750*6)^2) /1000)</f>
        <v>-5046.1166353238586</v>
      </c>
      <c r="AD208" s="149">
        <f t="shared" si="17"/>
        <v>0</v>
      </c>
      <c r="AE208" s="149">
        <f t="shared" si="16"/>
        <v>0.81000000000000061</v>
      </c>
      <c r="AG208" s="149">
        <f xml:space="preserve"> $I$45 * (AD209 - AD207) / (2 * (PI()/180))</f>
        <v>0</v>
      </c>
      <c r="AH208" s="149">
        <f xml:space="preserve"> $I$45 * (AE209 - AE207) / (2 * (PI()/180))</f>
        <v>2050.3125</v>
      </c>
      <c r="AJ208" s="149">
        <f>(AG209 - AG207) / RADIANS(U209 - U207) * (2*PI()*$P$33/60)</f>
        <v>0</v>
      </c>
      <c r="AK208" s="149">
        <f>(AH209 - AH207) / RADIANS(2) * (2*PI()*$P$33/60)</f>
        <v>-41518828.125000454</v>
      </c>
    </row>
    <row r="209" spans="1:37" x14ac:dyDescent="0.35">
      <c r="A209" s="144">
        <v>203</v>
      </c>
      <c r="B209" s="144">
        <v>2.93</v>
      </c>
      <c r="D209" s="144">
        <v>203</v>
      </c>
      <c r="E209" s="144">
        <v>3.25</v>
      </c>
      <c r="G209" s="113"/>
      <c r="H209" s="113"/>
      <c r="I209" s="113"/>
      <c r="J209" s="113"/>
      <c r="K209" s="113"/>
      <c r="L209" s="113"/>
      <c r="N209" s="113"/>
      <c r="O209" s="113"/>
      <c r="P209" s="113"/>
      <c r="Q209" s="113"/>
      <c r="R209" s="113"/>
      <c r="S209" s="113"/>
      <c r="U209" s="86">
        <v>203</v>
      </c>
      <c r="V209" s="149">
        <v>0</v>
      </c>
      <c r="W209" s="149">
        <v>0.45</v>
      </c>
      <c r="X209" s="149">
        <f>(0.0831/2)*(1-COS(RADIANS(U209)))
 + 0.14625
 - SQRT(0.14625^2 - ((0.14625/2*SIN(RADIANS(U209)))^2))</f>
        <v>8.261514232757311E-2</v>
      </c>
      <c r="Y209" s="149">
        <f t="shared" si="14"/>
        <v>82.61514232757311</v>
      </c>
      <c r="Z209" s="149">
        <f>(Y209-Y208)/1</f>
        <v>-4.7660284437512246E-2</v>
      </c>
      <c r="AA209" s="149">
        <f t="shared" si="15"/>
        <v>-1.930241519719246</v>
      </c>
      <c r="AB209" s="149">
        <f>((Z209-Z208)/1)*(((6750*6)^2) /1000)</f>
        <v>-5290.3398843151517</v>
      </c>
      <c r="AD209" s="149">
        <f t="shared" si="17"/>
        <v>0</v>
      </c>
      <c r="AE209" s="149">
        <f t="shared" si="16"/>
        <v>0.8099999999999995</v>
      </c>
      <c r="AG209" s="149">
        <f xml:space="preserve"> $I$45 * (AD210 - AD208) / (2 * (PI()/180))</f>
        <v>0</v>
      </c>
      <c r="AH209" s="149">
        <f xml:space="preserve"> $I$45 * (AE210 - AE208) / (2 * (PI()/180))</f>
        <v>-1.1241008124329708E-11</v>
      </c>
      <c r="AJ209" s="149">
        <f>(AG210 - AG208) / RADIANS(U210 - U208) * (2*PI()*$P$33/60)</f>
        <v>0</v>
      </c>
      <c r="AK209" s="149">
        <f>(AH210 - AH208) / RADIANS(2) * (2*PI()*$P$33/60)</f>
        <v>-41518828.124999769</v>
      </c>
    </row>
    <row r="210" spans="1:37" x14ac:dyDescent="0.35">
      <c r="A210" s="144">
        <v>204</v>
      </c>
      <c r="B210" s="144">
        <v>2.77</v>
      </c>
      <c r="D210" s="144">
        <v>204</v>
      </c>
      <c r="E210" s="144">
        <v>3.02</v>
      </c>
      <c r="G210" s="113"/>
      <c r="H210" s="113"/>
      <c r="I210" s="113"/>
      <c r="J210" s="113"/>
      <c r="K210" s="113"/>
      <c r="L210" s="113"/>
      <c r="N210" s="113"/>
      <c r="O210" s="113"/>
      <c r="P210" s="113"/>
      <c r="Q210" s="113"/>
      <c r="R210" s="113"/>
      <c r="S210" s="113"/>
      <c r="U210" s="86">
        <v>204</v>
      </c>
      <c r="V210" s="149">
        <v>0</v>
      </c>
      <c r="W210" s="149">
        <v>0.47</v>
      </c>
      <c r="X210" s="149">
        <f>(0.0831/2)*(1-COS(RADIANS(U210)))
 + 0.14625
 - SQRT(0.14625^2 - ((0.14625/2*SIN(RADIANS(U210)))^2))</f>
        <v>8.2564101499081277E-2</v>
      </c>
      <c r="Y210" s="149">
        <f t="shared" si="14"/>
        <v>82.564101499081275</v>
      </c>
      <c r="Z210" s="149">
        <f>(Y210-Y209)/1</f>
        <v>-5.1040828491835555E-2</v>
      </c>
      <c r="AA210" s="149">
        <f t="shared" si="15"/>
        <v>-2.06715355391934</v>
      </c>
      <c r="AB210" s="149">
        <f>((Z210-Z209)/1)*(((6750*6)^2) /1000)</f>
        <v>-5544.9373851038072</v>
      </c>
      <c r="AD210" s="149">
        <f t="shared" si="17"/>
        <v>0</v>
      </c>
      <c r="AE210" s="149">
        <f t="shared" si="16"/>
        <v>0.8099999999999995</v>
      </c>
      <c r="AG210" s="149">
        <f xml:space="preserve"> $I$45 * (AD211 - AD209) / (2 * (PI()/180))</f>
        <v>0</v>
      </c>
      <c r="AH210" s="149">
        <f xml:space="preserve"> $I$45 * (AE211 - AE209) / (2 * (PI()/180))</f>
        <v>1.1241008124329708E-11</v>
      </c>
      <c r="AJ210" s="149">
        <f>(AG211 - AG209) / RADIANS(U211 - U209) * (2*PI()*$P$33/60)</f>
        <v>0</v>
      </c>
      <c r="AK210" s="149">
        <f>(AH211 - AH209) / RADIANS(2) * (2*PI()*$P$33/60)</f>
        <v>4.5526082903535315E-7</v>
      </c>
    </row>
    <row r="211" spans="1:37" x14ac:dyDescent="0.35">
      <c r="A211" s="144">
        <v>205</v>
      </c>
      <c r="B211" s="144">
        <v>2.61</v>
      </c>
      <c r="D211" s="144">
        <v>205</v>
      </c>
      <c r="E211" s="144">
        <v>2.85</v>
      </c>
      <c r="G211" s="113"/>
      <c r="H211" s="113"/>
      <c r="I211" s="113"/>
      <c r="J211" s="113"/>
      <c r="K211" s="113"/>
      <c r="L211" s="113"/>
      <c r="N211" s="113"/>
      <c r="O211" s="113"/>
      <c r="P211" s="113"/>
      <c r="Q211" s="113"/>
      <c r="R211" s="113"/>
      <c r="S211" s="113"/>
      <c r="U211" s="149">
        <v>205</v>
      </c>
      <c r="V211" s="149">
        <v>0</v>
      </c>
      <c r="W211" s="149">
        <v>0.49</v>
      </c>
      <c r="X211" s="149">
        <f>(0.0831/2)*(1-COS(RADIANS(U211)))
 + 0.14625
 - SQRT(0.14625^2 - ((0.14625/2*SIN(RADIANS(U211)))^2))</f>
        <v>8.2509518679666466E-2</v>
      </c>
      <c r="Y211" s="149">
        <f t="shared" si="14"/>
        <v>82.509518679666471</v>
      </c>
      <c r="Z211" s="149">
        <f>(Y211-Y210)/1</f>
        <v>-5.4582819414804362E-2</v>
      </c>
      <c r="AA211" s="149">
        <f t="shared" si="15"/>
        <v>-2.2106041862995767</v>
      </c>
      <c r="AB211" s="149">
        <f>((Z211-Z210)/1)*(((6750*6)^2) /1000)</f>
        <v>-5809.750611399586</v>
      </c>
      <c r="AD211" s="149">
        <f t="shared" si="17"/>
        <v>0</v>
      </c>
      <c r="AE211" s="149">
        <f t="shared" si="16"/>
        <v>0.81000000000000061</v>
      </c>
      <c r="AG211" s="149">
        <f xml:space="preserve"> $I$45 * (AD212 - AD210) / (2 * (PI()/180))</f>
        <v>0</v>
      </c>
      <c r="AH211" s="149">
        <f xml:space="preserve"> $I$45 * (AE212 - AE210) / (2 * (PI()/180))</f>
        <v>1.1241008124329708E-11</v>
      </c>
      <c r="AJ211" s="149">
        <f>(AG212 - AG210) / RADIANS(U212 - U210) * (2*PI()*$P$33/60)</f>
        <v>0</v>
      </c>
      <c r="AK211" s="149">
        <f>(AH212 - AH210) / RADIANS(2) * (2*PI()*$P$33/60)</f>
        <v>41518828.124999814</v>
      </c>
    </row>
    <row r="212" spans="1:37" x14ac:dyDescent="0.35">
      <c r="A212" s="144">
        <v>206</v>
      </c>
      <c r="B212" s="144">
        <v>2.44</v>
      </c>
      <c r="D212" s="144">
        <v>206</v>
      </c>
      <c r="E212" s="144">
        <v>2.7</v>
      </c>
      <c r="G212" s="113"/>
      <c r="H212" s="113"/>
      <c r="I212" s="113"/>
      <c r="J212" s="113"/>
      <c r="K212" s="113"/>
      <c r="L212" s="113"/>
      <c r="N212" s="113"/>
      <c r="O212" s="113"/>
      <c r="P212" s="113"/>
      <c r="Q212" s="113"/>
      <c r="R212" s="113"/>
      <c r="S212" s="113"/>
      <c r="U212" s="86">
        <v>206</v>
      </c>
      <c r="V212" s="149">
        <v>0</v>
      </c>
      <c r="W212" s="149">
        <v>0.51</v>
      </c>
      <c r="X212" s="149">
        <f>(0.0831/2)*(1-COS(RADIANS(U212)))
 + 0.14625
 - SQRT(0.14625^2 - ((0.14625/2*SIN(RADIANS(U212)))^2))</f>
        <v>8.2451226298546787E-2</v>
      </c>
      <c r="Y212" s="149">
        <f t="shared" si="14"/>
        <v>82.451226298546786</v>
      </c>
      <c r="Z212" s="149">
        <f>(Y212-Y211)/1</f>
        <v>-5.8292381119684933E-2</v>
      </c>
      <c r="AA212" s="149">
        <f t="shared" si="15"/>
        <v>-2.3608414353472398</v>
      </c>
      <c r="AB212" s="149">
        <f>((Z212-Z211)/1)*(((6750*6)^2) /1000)</f>
        <v>-6084.6085864303559</v>
      </c>
      <c r="AD212" s="149">
        <f t="shared" si="17"/>
        <v>0</v>
      </c>
      <c r="AE212" s="149">
        <f t="shared" si="16"/>
        <v>0.81000000000000061</v>
      </c>
      <c r="AG212" s="149">
        <f xml:space="preserve"> $I$45 * (AD213 - AD211) / (2 * (PI()/180))</f>
        <v>0</v>
      </c>
      <c r="AH212" s="149">
        <f xml:space="preserve"> $I$45 * (AE213 - AE211) / (2 * (PI()/180))</f>
        <v>2050.3125000000023</v>
      </c>
      <c r="AJ212" s="149">
        <f>(AG213 - AG211) / RADIANS(U213 - U211) * (2*PI()*$P$33/60)</f>
        <v>0</v>
      </c>
      <c r="AK212" s="149">
        <f>(AH213 - AH211) / RADIANS(2) * (2*PI()*$P$33/60)</f>
        <v>83037656.249999449</v>
      </c>
    </row>
    <row r="213" spans="1:37" x14ac:dyDescent="0.35">
      <c r="A213" s="144">
        <v>207</v>
      </c>
      <c r="B213" s="144">
        <v>2.2999999999999998</v>
      </c>
      <c r="D213" s="144">
        <v>207</v>
      </c>
      <c r="E213" s="144">
        <v>2.52</v>
      </c>
      <c r="G213" s="113"/>
      <c r="H213" s="113"/>
      <c r="I213" s="113"/>
      <c r="J213" s="113"/>
      <c r="K213" s="113"/>
      <c r="L213" s="113"/>
      <c r="N213" s="113"/>
      <c r="O213" s="113"/>
      <c r="P213" s="113"/>
      <c r="Q213" s="113"/>
      <c r="R213" s="113"/>
      <c r="S213" s="113"/>
      <c r="U213" s="86">
        <v>207</v>
      </c>
      <c r="V213" s="149">
        <v>0</v>
      </c>
      <c r="W213" s="149">
        <v>0.53</v>
      </c>
      <c r="X213" s="149">
        <f>(0.0831/2)*(1-COS(RADIANS(U213)))
 + 0.14625
 - SQRT(0.14625^2 - ((0.14625/2*SIN(RADIANS(U213)))^2))</f>
        <v>8.2389050773284928E-2</v>
      </c>
      <c r="Y213" s="149">
        <f t="shared" si="14"/>
        <v>82.389050773284922</v>
      </c>
      <c r="Z213" s="149">
        <f>(Y213-Y212)/1</f>
        <v>-6.2175525261864095E-2</v>
      </c>
      <c r="AA213" s="149">
        <f t="shared" si="15"/>
        <v>-2.5181087731054959</v>
      </c>
      <c r="AB213" s="149">
        <f>((Z213-Z212)/1)*(((6750*6)^2) /1000)</f>
        <v>-6369.327179209371</v>
      </c>
      <c r="AD213" s="149">
        <f t="shared" si="17"/>
        <v>0</v>
      </c>
      <c r="AE213" s="149">
        <f t="shared" si="16"/>
        <v>1.0125000000000008</v>
      </c>
      <c r="AG213" s="149">
        <f xml:space="preserve"> $I$45 * (AD214 - AD212) / (2 * (PI()/180))</f>
        <v>0</v>
      </c>
      <c r="AH213" s="149">
        <f xml:space="preserve"> $I$45 * (AE214 - AE212) / (2 * (PI()/180))</f>
        <v>4100.6249999999836</v>
      </c>
      <c r="AJ213" s="149">
        <f>(AG214 - AG212) / RADIANS(U214 - U212) * (2*PI()*$P$33/60)</f>
        <v>0</v>
      </c>
      <c r="AK213" s="149">
        <f>(AH214 - AH212) / RADIANS(2) * (2*PI()*$P$33/60)</f>
        <v>41518828.124999605</v>
      </c>
    </row>
    <row r="214" spans="1:37" x14ac:dyDescent="0.35">
      <c r="A214" s="144">
        <v>208</v>
      </c>
      <c r="B214" s="144">
        <v>2.16</v>
      </c>
      <c r="D214" s="144">
        <v>208</v>
      </c>
      <c r="E214" s="144">
        <v>2.3199999999999998</v>
      </c>
      <c r="G214" s="113"/>
      <c r="H214" s="113"/>
      <c r="I214" s="113"/>
      <c r="J214" s="113"/>
      <c r="K214" s="113"/>
      <c r="L214" s="113"/>
      <c r="N214" s="113"/>
      <c r="O214" s="113"/>
      <c r="P214" s="113"/>
      <c r="Q214" s="113"/>
      <c r="R214" s="113"/>
      <c r="S214" s="113"/>
      <c r="U214" s="86">
        <v>208</v>
      </c>
      <c r="V214" s="149">
        <v>0</v>
      </c>
      <c r="W214" s="149">
        <v>0.56000000000000005</v>
      </c>
      <c r="X214" s="149">
        <f>(0.0831/2)*(1-COS(RADIANS(U214)))
 + 0.14625
 - SQRT(0.14625^2 - ((0.14625/2*SIN(RADIANS(U214)))^2))</f>
        <v>8.2322812630509806E-2</v>
      </c>
      <c r="Y214" s="149">
        <f t="shared" si="14"/>
        <v>82.322812630509802</v>
      </c>
      <c r="Z214" s="149">
        <f>(Y214-Y213)/1</f>
        <v>-6.6238142775119968E-2</v>
      </c>
      <c r="AA214" s="149">
        <f t="shared" si="15"/>
        <v>-2.6826447823923587</v>
      </c>
      <c r="AB214" s="149">
        <f>((Z214-Z213)/1)*(((6750*6)^2) /1000)</f>
        <v>-6663.7083761179456</v>
      </c>
      <c r="AD214" s="149">
        <f t="shared" si="17"/>
        <v>0</v>
      </c>
      <c r="AE214" s="149">
        <f t="shared" si="16"/>
        <v>1.214999999999999</v>
      </c>
      <c r="AG214" s="149">
        <f xml:space="preserve"> $I$45 * (AD215 - AD213) / (2 * (PI()/180))</f>
        <v>0</v>
      </c>
      <c r="AH214" s="149">
        <f xml:space="preserve"> $I$45 * (AE215 - AE213) / (2 * (PI()/180))</f>
        <v>4100.6249999999827</v>
      </c>
      <c r="AJ214" s="149">
        <f>(AG215 - AG213) / RADIANS(U215 - U213) * (2*PI()*$P$33/60)</f>
        <v>0</v>
      </c>
      <c r="AK214" s="149">
        <f>(AH215 - AH213) / RADIANS(2) * (2*PI()*$P$33/60)</f>
        <v>7.9194251156877726E-7</v>
      </c>
    </row>
    <row r="215" spans="1:37" x14ac:dyDescent="0.35">
      <c r="A215" s="144">
        <v>209</v>
      </c>
      <c r="B215" s="144">
        <v>2.02</v>
      </c>
      <c r="D215" s="144">
        <v>209</v>
      </c>
      <c r="E215" s="144">
        <v>2.1800000000000002</v>
      </c>
      <c r="G215" s="113"/>
      <c r="H215" s="113"/>
      <c r="I215" s="113"/>
      <c r="J215" s="113"/>
      <c r="K215" s="113"/>
      <c r="L215" s="113"/>
      <c r="N215" s="113"/>
      <c r="O215" s="113"/>
      <c r="P215" s="113"/>
      <c r="Q215" s="113"/>
      <c r="R215" s="113"/>
      <c r="S215" s="113"/>
      <c r="U215" s="149">
        <v>209</v>
      </c>
      <c r="V215" s="149">
        <v>0</v>
      </c>
      <c r="W215" s="149">
        <v>0.59</v>
      </c>
      <c r="X215" s="149">
        <f>(0.0831/2)*(1-COS(RADIANS(U215)))
 + 0.14625
 - SQRT(0.14625^2 - ((0.14625/2*SIN(RADIANS(U215)))^2))</f>
        <v>8.2252326635561812E-2</v>
      </c>
      <c r="Y215" s="149">
        <f t="shared" si="14"/>
        <v>82.252326635561815</v>
      </c>
      <c r="Z215" s="149">
        <f>(Y215-Y214)/1</f>
        <v>-7.0485994947986796E-2</v>
      </c>
      <c r="AA215" s="149">
        <f t="shared" si="15"/>
        <v>-2.8546827953934653</v>
      </c>
      <c r="AB215" s="149">
        <f>((Z215-Z214)/1)*(((6750*6)^2) /1000)</f>
        <v>-6967.5395265448151</v>
      </c>
      <c r="AD215" s="149">
        <f t="shared" si="17"/>
        <v>0</v>
      </c>
      <c r="AE215" s="149">
        <f t="shared" si="16"/>
        <v>1.4174999999999991</v>
      </c>
      <c r="AG215" s="149">
        <f xml:space="preserve"> $I$45 * (AD216 - AD214) / (2 * (PI()/180))</f>
        <v>0</v>
      </c>
      <c r="AH215" s="149">
        <f xml:space="preserve"> $I$45 * (AE216 - AE214) / (2 * (PI()/180))</f>
        <v>4100.6250000000227</v>
      </c>
      <c r="AJ215" s="149">
        <f>(AG216 - AG214) / RADIANS(U216 - U214) * (2*PI()*$P$33/60)</f>
        <v>0</v>
      </c>
      <c r="AK215" s="149">
        <f>(AH216 - AH214) / RADIANS(2) * (2*PI()*$P$33/60)</f>
        <v>-41518828.124999665</v>
      </c>
    </row>
    <row r="216" spans="1:37" x14ac:dyDescent="0.35">
      <c r="A216" s="144">
        <v>210</v>
      </c>
      <c r="B216" s="144">
        <v>1.9</v>
      </c>
      <c r="D216" s="144">
        <v>210</v>
      </c>
      <c r="E216" s="144">
        <v>2.0499999999999998</v>
      </c>
      <c r="G216" s="113"/>
      <c r="H216" s="113"/>
      <c r="I216" s="113"/>
      <c r="J216" s="113"/>
      <c r="K216" s="113"/>
      <c r="L216" s="113"/>
      <c r="N216" s="113"/>
      <c r="O216" s="113"/>
      <c r="P216" s="113"/>
      <c r="Q216" s="113"/>
      <c r="R216" s="113"/>
      <c r="S216" s="113"/>
      <c r="U216" s="86">
        <v>210</v>
      </c>
      <c r="V216" s="149">
        <v>0</v>
      </c>
      <c r="W216" s="149">
        <v>0.63</v>
      </c>
      <c r="X216" s="149">
        <f>(0.0831/2)*(1-COS(RADIANS(U216)))
 + 0.14625
 - SQRT(0.14625^2 - ((0.14625/2*SIN(RADIANS(U216)))^2))</f>
        <v>8.2177401931534749E-2</v>
      </c>
      <c r="Y216" s="149">
        <f t="shared" si="14"/>
        <v>82.177401931534746</v>
      </c>
      <c r="Z216" s="149">
        <f>(Y216-Y215)/1</f>
        <v>-7.4924704027068856E-2</v>
      </c>
      <c r="AA216" s="149">
        <f t="shared" si="15"/>
        <v>-3.0344505130962887</v>
      </c>
      <c r="AB216" s="149">
        <f>((Z216-Z215)/1)*(((6750*6)^2) /1000)</f>
        <v>-7280.5925669643475</v>
      </c>
      <c r="AD216" s="149">
        <f t="shared" si="17"/>
        <v>0</v>
      </c>
      <c r="AE216" s="149">
        <f t="shared" si="16"/>
        <v>1.6200000000000012</v>
      </c>
      <c r="AG216" s="149">
        <f xml:space="preserve"> $I$45 * (AD217 - AD215) / (2 * (PI()/180))</f>
        <v>0</v>
      </c>
      <c r="AH216" s="149">
        <f xml:space="preserve"> $I$45 * (AE217 - AE215) / (2 * (PI()/180))</f>
        <v>2050.3124999999991</v>
      </c>
      <c r="AJ216" s="149">
        <f>(AG217 - AG215) / RADIANS(U217 - U215) * (2*PI()*$P$33/60)</f>
        <v>0</v>
      </c>
      <c r="AK216" s="149">
        <f>(AH217 - AH215) / RADIANS(2) * (2*PI()*$P$33/60)</f>
        <v>-8.1035977927967895E-7</v>
      </c>
    </row>
    <row r="217" spans="1:37" x14ac:dyDescent="0.35">
      <c r="A217" s="144">
        <v>211</v>
      </c>
      <c r="B217" s="144">
        <v>1.79</v>
      </c>
      <c r="D217" s="144">
        <v>211</v>
      </c>
      <c r="E217" s="144">
        <v>1.89</v>
      </c>
      <c r="G217" s="113"/>
      <c r="H217" s="113"/>
      <c r="I217" s="113"/>
      <c r="J217" s="113"/>
      <c r="K217" s="113"/>
      <c r="L217" s="113"/>
      <c r="N217" s="113"/>
      <c r="O217" s="113"/>
      <c r="P217" s="113"/>
      <c r="Q217" s="113"/>
      <c r="R217" s="113"/>
      <c r="S217" s="113"/>
      <c r="U217" s="86">
        <v>211</v>
      </c>
      <c r="V217" s="149">
        <v>0</v>
      </c>
      <c r="W217" s="149">
        <v>0.67</v>
      </c>
      <c r="X217" s="149">
        <f>(0.0831/2)*(1-COS(RADIANS(U217)))
 + 0.14625
 - SQRT(0.14625^2 - ((0.14625/2*SIN(RADIANS(U217)))^2))</f>
        <v>8.2097842188200071E-2</v>
      </c>
      <c r="Y217" s="149">
        <f t="shared" si="14"/>
        <v>82.097842188200076</v>
      </c>
      <c r="Z217" s="149">
        <f>(Y217-Y216)/1</f>
        <v>-7.9559743334669975E-2</v>
      </c>
      <c r="AA217" s="149">
        <f t="shared" si="15"/>
        <v>-3.222169605054134</v>
      </c>
      <c r="AB217" s="149">
        <f>((Z217-Z216)/1)*(((6750*6)^2) /1000)</f>
        <v>-7602.6232242927354</v>
      </c>
      <c r="AD217" s="149">
        <f t="shared" si="17"/>
        <v>0</v>
      </c>
      <c r="AE217" s="149">
        <f t="shared" si="16"/>
        <v>1.619999999999999</v>
      </c>
      <c r="AG217" s="149">
        <f xml:space="preserve"> $I$45 * (AD218 - AD216) / (2 * (PI()/180))</f>
        <v>0</v>
      </c>
      <c r="AH217" s="149">
        <f xml:space="preserve"> $I$45 * (AE218 - AE216) / (2 * (PI()/180))</f>
        <v>4100.6249999999827</v>
      </c>
      <c r="AJ217" s="149">
        <f>(AG218 - AG216) / RADIANS(U218 - U216) * (2*PI()*$P$33/60)</f>
        <v>0</v>
      </c>
      <c r="AK217" s="149">
        <f>(AH218 - AH216) / RADIANS(2) * (2*PI()*$P$33/60)</f>
        <v>83037656.250000149</v>
      </c>
    </row>
    <row r="218" spans="1:37" x14ac:dyDescent="0.35">
      <c r="A218" s="144">
        <v>212</v>
      </c>
      <c r="B218" s="144">
        <v>1.66</v>
      </c>
      <c r="D218" s="144">
        <v>212</v>
      </c>
      <c r="E218" s="144">
        <v>1.75</v>
      </c>
      <c r="G218" s="113"/>
      <c r="H218" s="113"/>
      <c r="I218" s="113"/>
      <c r="J218" s="113"/>
      <c r="K218" s="113"/>
      <c r="L218" s="113"/>
      <c r="N218" s="113"/>
      <c r="O218" s="113"/>
      <c r="P218" s="113"/>
      <c r="Q218" s="113"/>
      <c r="R218" s="113"/>
      <c r="S218" s="113"/>
      <c r="U218" s="86">
        <v>212</v>
      </c>
      <c r="V218" s="149">
        <v>0</v>
      </c>
      <c r="W218" s="149">
        <v>0.71</v>
      </c>
      <c r="X218" s="149">
        <f>(0.0831/2)*(1-COS(RADIANS(U218)))
 + 0.14625
 - SQRT(0.14625^2 - ((0.14625/2*SIN(RADIANS(U218)))^2))</f>
        <v>8.20134457613097E-2</v>
      </c>
      <c r="Y218" s="149">
        <f t="shared" si="14"/>
        <v>82.013445761309697</v>
      </c>
      <c r="Z218" s="149">
        <f>(Y218-Y217)/1</f>
        <v>-8.4396426890378962E-2</v>
      </c>
      <c r="AA218" s="149">
        <f t="shared" si="15"/>
        <v>-3.4180552890603479</v>
      </c>
      <c r="AB218" s="149">
        <f>((Z218-Z217)/1)*(((6750*6)^2) /1000)</f>
        <v>-7933.3702022516663</v>
      </c>
      <c r="AD218" s="149">
        <f t="shared" si="17"/>
        <v>0</v>
      </c>
      <c r="AE218" s="149">
        <f t="shared" si="16"/>
        <v>2.0249999999999995</v>
      </c>
      <c r="AG218" s="149">
        <f xml:space="preserve"> $I$45 * (AD219 - AD217) / (2 * (PI()/180))</f>
        <v>0</v>
      </c>
      <c r="AH218" s="149">
        <f xml:space="preserve"> $I$45 * (AE219 - AE217) / (2 * (PI()/180))</f>
        <v>6150.9375000000064</v>
      </c>
      <c r="AJ218" s="149">
        <f>(AG219 - AG217) / RADIANS(U219 - U217) * (2*PI()*$P$33/60)</f>
        <v>0</v>
      </c>
      <c r="AK218" s="149">
        <f>(AH219 - AH217) / RADIANS(2) * (2*PI()*$P$33/60)</f>
        <v>4.9726622819434851E-7</v>
      </c>
    </row>
    <row r="219" spans="1:37" x14ac:dyDescent="0.35">
      <c r="A219" s="144">
        <v>213</v>
      </c>
      <c r="B219" s="144">
        <v>1.55</v>
      </c>
      <c r="D219" s="144">
        <v>213</v>
      </c>
      <c r="E219" s="144">
        <v>1.62</v>
      </c>
      <c r="G219" s="113"/>
      <c r="H219" s="113"/>
      <c r="I219" s="113"/>
      <c r="J219" s="113"/>
      <c r="K219" s="113"/>
      <c r="L219" s="113"/>
      <c r="N219" s="113"/>
      <c r="O219" s="113"/>
      <c r="P219" s="113"/>
      <c r="Q219" s="113"/>
      <c r="R219" s="113"/>
      <c r="S219" s="113"/>
      <c r="U219" s="149">
        <v>213</v>
      </c>
      <c r="V219" s="149">
        <v>0</v>
      </c>
      <c r="W219" s="149">
        <v>0.77</v>
      </c>
      <c r="X219" s="149">
        <f>(0.0831/2)*(1-COS(RADIANS(U219)))
 + 0.14625
 - SQRT(0.14625^2 - ((0.14625/2*SIN(RADIANS(U219)))^2))</f>
        <v>8.1924005862782978E-2</v>
      </c>
      <c r="Y219" s="149">
        <f t="shared" si="14"/>
        <v>81.924005862782977</v>
      </c>
      <c r="Z219" s="149">
        <f>(Y219-Y218)/1</f>
        <v>-8.9439898526720185E-2</v>
      </c>
      <c r="AA219" s="149">
        <f t="shared" si="15"/>
        <v>-3.6223158903321675</v>
      </c>
      <c r="AB219" s="149">
        <f>((Z219-Z218)/1)*(((6750*6)^2) /1000)</f>
        <v>-8272.554351508692</v>
      </c>
      <c r="AD219" s="149">
        <f t="shared" si="17"/>
        <v>0</v>
      </c>
      <c r="AE219" s="149">
        <f t="shared" si="16"/>
        <v>2.2274999999999996</v>
      </c>
      <c r="AG219" s="149">
        <f xml:space="preserve"> $I$45 * (AD220 - AD218) / (2 * (PI()/180))</f>
        <v>0</v>
      </c>
      <c r="AH219" s="149">
        <f xml:space="preserve"> $I$45 * (AE220 - AE218) / (2 * (PI()/180))</f>
        <v>4100.6250000000073</v>
      </c>
      <c r="AJ219" s="149">
        <f>(AG220 - AG218) / RADIANS(U220 - U218) * (2*PI()*$P$33/60)</f>
        <v>0</v>
      </c>
      <c r="AK219" s="149">
        <f>(AH220 - AH218) / RADIANS(2) * (2*PI()*$P$33/60)</f>
        <v>-5.525180313270539E-8</v>
      </c>
    </row>
    <row r="220" spans="1:37" x14ac:dyDescent="0.35">
      <c r="A220" s="144">
        <v>214</v>
      </c>
      <c r="B220" s="144">
        <v>1.45</v>
      </c>
      <c r="D220" s="144">
        <v>214</v>
      </c>
      <c r="E220" s="144">
        <v>1.49</v>
      </c>
      <c r="G220" s="113"/>
      <c r="H220" s="113"/>
      <c r="I220" s="113"/>
      <c r="J220" s="113"/>
      <c r="K220" s="113"/>
      <c r="L220" s="113"/>
      <c r="N220" s="113"/>
      <c r="O220" s="113"/>
      <c r="P220" s="113"/>
      <c r="Q220" s="113"/>
      <c r="R220" s="113"/>
      <c r="S220" s="113"/>
      <c r="U220" s="86">
        <v>214</v>
      </c>
      <c r="V220" s="149">
        <v>0</v>
      </c>
      <c r="W220" s="149">
        <v>0.82</v>
      </c>
      <c r="X220" s="149">
        <f>(0.0831/2)*(1-COS(RADIANS(U220)))
 + 0.14625
 - SQRT(0.14625^2 - ((0.14625/2*SIN(RADIANS(U220)))^2))</f>
        <v>8.1829310742290329E-2</v>
      </c>
      <c r="Y220" s="149">
        <f t="shared" si="14"/>
        <v>81.829310742290332</v>
      </c>
      <c r="Z220" s="149">
        <f>(Y220-Y219)/1</f>
        <v>-9.4695120492644946E-2</v>
      </c>
      <c r="AA220" s="149">
        <f t="shared" si="15"/>
        <v>-3.8351523799521203</v>
      </c>
      <c r="AB220" s="149">
        <f>((Z220-Z219)/1)*(((6750*6)^2) /1000)</f>
        <v>-8619.8778296080891</v>
      </c>
      <c r="AD220" s="149">
        <f t="shared" si="17"/>
        <v>0</v>
      </c>
      <c r="AE220" s="149">
        <f t="shared" si="16"/>
        <v>2.4300000000000002</v>
      </c>
      <c r="AG220" s="149">
        <f xml:space="preserve"> $I$45 * (AD221 - AD219) / (2 * (PI()/180))</f>
        <v>0</v>
      </c>
      <c r="AH220" s="149">
        <f xml:space="preserve"> $I$45 * (AE221 - AE219) / (2 * (PI()/180))</f>
        <v>6150.9375000000036</v>
      </c>
      <c r="AJ220" s="149">
        <f>(AG221 - AG219) / RADIANS(U221 - U219) * (2*PI()*$P$33/60)</f>
        <v>0</v>
      </c>
      <c r="AK220" s="149">
        <f>(AH221 - AH219) / RADIANS(2) * (2*PI()*$P$33/60)</f>
        <v>41518828.124999925</v>
      </c>
    </row>
    <row r="221" spans="1:37" x14ac:dyDescent="0.35">
      <c r="A221" s="144">
        <v>215</v>
      </c>
      <c r="B221" s="144">
        <v>1.37</v>
      </c>
      <c r="D221" s="144">
        <v>215</v>
      </c>
      <c r="E221" s="144">
        <v>1.38</v>
      </c>
      <c r="G221" s="113"/>
      <c r="H221" s="113"/>
      <c r="I221" s="113"/>
      <c r="J221" s="113"/>
      <c r="K221" s="113"/>
      <c r="L221" s="113"/>
      <c r="N221" s="113"/>
      <c r="O221" s="113"/>
      <c r="P221" s="113"/>
      <c r="Q221" s="113"/>
      <c r="R221" s="113"/>
      <c r="S221" s="113"/>
      <c r="U221" s="86">
        <v>215</v>
      </c>
      <c r="V221" s="149">
        <v>0</v>
      </c>
      <c r="W221" s="149">
        <v>0.89</v>
      </c>
      <c r="X221" s="149">
        <f>(0.0831/2)*(1-COS(RADIANS(U221)))
 + 0.14625
 - SQRT(0.14625^2 - ((0.14625/2*SIN(RADIANS(U221)))^2))</f>
        <v>8.1729143880750366E-2</v>
      </c>
      <c r="Y221" s="149">
        <f t="shared" si="14"/>
        <v>81.729143880750371</v>
      </c>
      <c r="Z221" s="149">
        <f>(Y221-Y220)/1</f>
        <v>-0.10016686153996091</v>
      </c>
      <c r="AA221" s="149">
        <f t="shared" si="15"/>
        <v>-4.0567578923684167</v>
      </c>
      <c r="AB221" s="149">
        <f>((Z221-Z220)/1)*(((6750*6)^2) /1000)</f>
        <v>-8975.0232528600009</v>
      </c>
      <c r="AD221" s="149">
        <f t="shared" si="17"/>
        <v>0</v>
      </c>
      <c r="AE221" s="149">
        <f t="shared" si="16"/>
        <v>2.835</v>
      </c>
      <c r="AG221" s="149">
        <f xml:space="preserve"> $I$45 * (AD222 - AD220) / (2 * (PI()/180))</f>
        <v>0</v>
      </c>
      <c r="AH221" s="149">
        <f xml:space="preserve"> $I$45 * (AE222 - AE220) / (2 * (PI()/180))</f>
        <v>6150.9375000000036</v>
      </c>
      <c r="AJ221" s="149">
        <f>(AG222 - AG220) / RADIANS(U222 - U220) * (2*PI()*$P$33/60)</f>
        <v>0</v>
      </c>
      <c r="AK221" s="149">
        <f>(AH222 - AH220) / RADIANS(2) * (2*PI()*$P$33/60)</f>
        <v>-83037656.249999508</v>
      </c>
    </row>
    <row r="222" spans="1:37" x14ac:dyDescent="0.35">
      <c r="A222" s="144">
        <v>216</v>
      </c>
      <c r="B222" s="144">
        <v>1.28</v>
      </c>
      <c r="D222" s="144">
        <v>216</v>
      </c>
      <c r="E222" s="144">
        <v>1.26</v>
      </c>
      <c r="G222" s="113"/>
      <c r="H222" s="113"/>
      <c r="I222" s="113"/>
      <c r="J222" s="113"/>
      <c r="K222" s="113"/>
      <c r="L222" s="113"/>
      <c r="N222" s="113"/>
      <c r="O222" s="113"/>
      <c r="P222" s="113"/>
      <c r="Q222" s="113"/>
      <c r="R222" s="113"/>
      <c r="S222" s="113"/>
      <c r="U222" s="86">
        <v>216</v>
      </c>
      <c r="V222" s="149">
        <v>0</v>
      </c>
      <c r="W222" s="149">
        <v>0.96</v>
      </c>
      <c r="X222" s="149">
        <f>(0.0831/2)*(1-COS(RADIANS(U222)))
 + 0.14625
 - SQRT(0.14625^2 - ((0.14625/2*SIN(RADIANS(U222)))^2))</f>
        <v>8.1623284196260387E-2</v>
      </c>
      <c r="Y222" s="149">
        <f t="shared" si="14"/>
        <v>81.623284196260386</v>
      </c>
      <c r="Z222" s="149">
        <f>(Y222-Y221)/1</f>
        <v>-0.10585968448998528</v>
      </c>
      <c r="AA222" s="149">
        <f t="shared" si="15"/>
        <v>-4.287317221844404</v>
      </c>
      <c r="AB222" s="149">
        <f>((Z222-Z221)/1)*(((6750*6)^2) /1000)</f>
        <v>-9337.6528437774869</v>
      </c>
      <c r="AD222" s="149">
        <f t="shared" si="17"/>
        <v>0</v>
      </c>
      <c r="AE222" s="149">
        <f t="shared" si="16"/>
        <v>3.0375000000000005</v>
      </c>
      <c r="AG222" s="149">
        <f xml:space="preserve"> $I$45 * (AD223 - AD221) / (2 * (PI()/180))</f>
        <v>0</v>
      </c>
      <c r="AH222" s="149">
        <f xml:space="preserve"> $I$45 * (AE223 - AE221) / (2 * (PI()/180))</f>
        <v>2050.3125000000282</v>
      </c>
      <c r="AJ222" s="149">
        <f>(AG223 - AG221) / RADIANS(U223 - U221) * (2*PI()*$P$33/60)</f>
        <v>0</v>
      </c>
      <c r="AK222" s="149">
        <f>(AH223 - AH221) / RADIANS(2) * (2*PI()*$P$33/60)</f>
        <v>-83037656.250000581</v>
      </c>
    </row>
    <row r="223" spans="1:37" x14ac:dyDescent="0.35">
      <c r="A223" s="144">
        <v>217</v>
      </c>
      <c r="B223" s="144">
        <v>1.19</v>
      </c>
      <c r="D223" s="144">
        <v>217</v>
      </c>
      <c r="E223" s="144">
        <v>1.1599999999999999</v>
      </c>
      <c r="G223" s="113"/>
      <c r="H223" s="113"/>
      <c r="I223" s="113"/>
      <c r="J223" s="113"/>
      <c r="K223" s="113"/>
      <c r="L223" s="113"/>
      <c r="N223" s="113"/>
      <c r="O223" s="113"/>
      <c r="P223" s="113"/>
      <c r="Q223" s="113"/>
      <c r="R223" s="113"/>
      <c r="S223" s="113"/>
      <c r="U223" s="149">
        <v>217</v>
      </c>
      <c r="V223" s="149">
        <v>0</v>
      </c>
      <c r="W223" s="149">
        <v>1.04</v>
      </c>
      <c r="X223" s="149">
        <f>(0.0831/2)*(1-COS(RADIANS(U223)))
 + 0.14625
 - SQRT(0.14625^2 - ((0.14625/2*SIN(RADIANS(U223)))^2))</f>
        <v>8.1511506262978317E-2</v>
      </c>
      <c r="Y223" s="149">
        <f t="shared" si="14"/>
        <v>81.511506262978315</v>
      </c>
      <c r="Z223" s="149">
        <f>(Y223-Y222)/1</f>
        <v>-0.11177793328207031</v>
      </c>
      <c r="AA223" s="149">
        <f t="shared" si="15"/>
        <v>-4.5270062979238475</v>
      </c>
      <c r="AB223" s="149">
        <f>((Z223-Z222)/1)*(((6750*6)^2) /1000)</f>
        <v>-9707.4075812174597</v>
      </c>
      <c r="AD223" s="149">
        <f t="shared" si="17"/>
        <v>0</v>
      </c>
      <c r="AE223" s="149">
        <f t="shared" si="16"/>
        <v>3.0375000000000028</v>
      </c>
      <c r="AG223" s="149">
        <f xml:space="preserve"> $I$45 * (AD224 - AD222) / (2 * (PI()/180))</f>
        <v>0</v>
      </c>
      <c r="AH223" s="149">
        <f xml:space="preserve"> $I$45 * (AE224 - AE222) / (2 * (PI()/180))</f>
        <v>2050.3124999999741</v>
      </c>
      <c r="AJ223" s="149">
        <f>(AG224 - AG222) / RADIANS(U224 - U222) * (2*PI()*$P$33/60)</f>
        <v>0</v>
      </c>
      <c r="AK223" s="149">
        <f>(AH224 - AH222) / RADIANS(2) * (2*PI()*$P$33/60)</f>
        <v>83037656.249998599</v>
      </c>
    </row>
    <row r="224" spans="1:37" x14ac:dyDescent="0.35">
      <c r="A224" s="144">
        <v>218</v>
      </c>
      <c r="B224" s="144">
        <v>1.1000000000000001</v>
      </c>
      <c r="D224" s="144">
        <v>218</v>
      </c>
      <c r="E224" s="144">
        <v>1.06</v>
      </c>
      <c r="G224" s="113"/>
      <c r="H224" s="113"/>
      <c r="I224" s="113"/>
      <c r="J224" s="113"/>
      <c r="K224" s="113"/>
      <c r="L224" s="113"/>
      <c r="N224" s="113"/>
      <c r="O224" s="113"/>
      <c r="P224" s="113"/>
      <c r="Q224" s="113"/>
      <c r="R224" s="113"/>
      <c r="S224" s="113"/>
      <c r="U224" s="86">
        <v>218</v>
      </c>
      <c r="V224" s="149">
        <v>0</v>
      </c>
      <c r="W224" s="149">
        <v>1.1100000000000001</v>
      </c>
      <c r="X224" s="149">
        <f>(0.0831/2)*(1-COS(RADIANS(U224)))
 + 0.14625
 - SQRT(0.14625^2 - ((0.14625/2*SIN(RADIANS(U224)))^2))</f>
        <v>8.1393580543470873E-2</v>
      </c>
      <c r="Y224" s="149">
        <f t="shared" si="14"/>
        <v>81.393580543470875</v>
      </c>
      <c r="Z224" s="149">
        <f>(Y224-Y223)/1</f>
        <v>-0.11792571950743991</v>
      </c>
      <c r="AA224" s="149">
        <f t="shared" si="15"/>
        <v>-4.7759916400513163</v>
      </c>
      <c r="AB224" s="149">
        <f>((Z224-Z223)/1)*(((6750*6)^2) /1000)</f>
        <v>-10083.906356162486</v>
      </c>
      <c r="AD224" s="149">
        <f t="shared" si="17"/>
        <v>0</v>
      </c>
      <c r="AE224" s="149">
        <f t="shared" si="16"/>
        <v>3.239999999999998</v>
      </c>
      <c r="AG224" s="149">
        <f xml:space="preserve"> $I$45 * (AD225 - AD223) / (2 * (PI()/180))</f>
        <v>0</v>
      </c>
      <c r="AH224" s="149">
        <f xml:space="preserve"> $I$45 * (AE225 - AE223) / (2 * (PI()/180))</f>
        <v>6150.9374999999591</v>
      </c>
      <c r="AJ224" s="149">
        <f>(AG225 - AG223) / RADIANS(U225 - U223) * (2*PI()*$P$33/60)</f>
        <v>0</v>
      </c>
      <c r="AK224" s="149">
        <f>(AH225 - AH223) / RADIANS(2) * (2*PI()*$P$33/60)</f>
        <v>41518828.125000671</v>
      </c>
    </row>
    <row r="225" spans="1:37" x14ac:dyDescent="0.35">
      <c r="A225" s="144">
        <v>219</v>
      </c>
      <c r="B225" s="144">
        <v>1.02</v>
      </c>
      <c r="D225" s="144">
        <v>219</v>
      </c>
      <c r="E225" s="144">
        <v>0.97</v>
      </c>
      <c r="G225" s="113"/>
      <c r="H225" s="113"/>
      <c r="I225" s="113"/>
      <c r="J225" s="113"/>
      <c r="K225" s="113"/>
      <c r="L225" s="113"/>
      <c r="N225" s="113"/>
      <c r="O225" s="113"/>
      <c r="P225" s="113"/>
      <c r="Q225" s="113"/>
      <c r="R225" s="113"/>
      <c r="S225" s="113"/>
      <c r="U225" s="86">
        <v>219</v>
      </c>
      <c r="V225" s="149">
        <v>0</v>
      </c>
      <c r="W225" s="149">
        <v>1.2</v>
      </c>
      <c r="X225" s="149">
        <f>(0.0831/2)*(1-COS(RADIANS(U225)))
 + 0.14625
 - SQRT(0.14625^2 - ((0.14625/2*SIN(RADIANS(U225)))^2))</f>
        <v>8.1269273635035166E-2</v>
      </c>
      <c r="Y225" s="149">
        <f t="shared" si="14"/>
        <v>81.269273635035162</v>
      </c>
      <c r="Z225" s="149">
        <f>(Y225-Y224)/1</f>
        <v>-0.12430690843571313</v>
      </c>
      <c r="AA225" s="149">
        <f t="shared" si="15"/>
        <v>-5.0344297916463816</v>
      </c>
      <c r="AB225" s="149">
        <f>((Z225-Z224)/1)*(((6750*6)^2) /1000)</f>
        <v>-10466.745139600145</v>
      </c>
      <c r="AD225" s="149">
        <f t="shared" si="17"/>
        <v>0</v>
      </c>
      <c r="AE225" s="149">
        <f t="shared" si="16"/>
        <v>3.6449999999999987</v>
      </c>
      <c r="AG225" s="149">
        <f xml:space="preserve"> $I$45 * (AD226 - AD224) / (2 * (PI()/180))</f>
        <v>0</v>
      </c>
      <c r="AH225" s="149">
        <f xml:space="preserve"> $I$45 * (AE226 - AE224) / (2 * (PI()/180))</f>
        <v>4100.6250000000073</v>
      </c>
      <c r="AJ225" s="149">
        <f>(AG226 - AG224) / RADIANS(U226 - U224) * (2*PI()*$P$33/60)</f>
        <v>0</v>
      </c>
      <c r="AK225" s="149">
        <f>(AH226 - AH224) / RADIANS(2) * (2*PI()*$P$33/60)</f>
        <v>-83037656.249999061</v>
      </c>
    </row>
    <row r="226" spans="1:37" x14ac:dyDescent="0.35">
      <c r="A226" s="144">
        <v>220</v>
      </c>
      <c r="B226" s="144">
        <v>0.97</v>
      </c>
      <c r="D226" s="144">
        <v>220</v>
      </c>
      <c r="E226" s="144">
        <v>0.88</v>
      </c>
      <c r="G226" s="113"/>
      <c r="H226" s="113"/>
      <c r="I226" s="113"/>
      <c r="J226" s="113"/>
      <c r="K226" s="113"/>
      <c r="L226" s="113"/>
      <c r="N226" s="113"/>
      <c r="O226" s="113"/>
      <c r="P226" s="113"/>
      <c r="Q226" s="113"/>
      <c r="R226" s="113"/>
      <c r="S226" s="113"/>
      <c r="U226" s="86">
        <v>220</v>
      </c>
      <c r="V226" s="149">
        <v>0</v>
      </c>
      <c r="W226" s="149">
        <v>1.29</v>
      </c>
      <c r="X226" s="149">
        <f>(0.0831/2)*(1-COS(RADIANS(U226)))
 + 0.14625
 - SQRT(0.14625^2 - ((0.14625/2*SIN(RADIANS(U226)))^2))</f>
        <v>8.1138348530489485E-2</v>
      </c>
      <c r="Y226" s="149">
        <f t="shared" si="14"/>
        <v>81.13834853048948</v>
      </c>
      <c r="Z226" s="149">
        <f>(Y226-Y225)/1</f>
        <v>-0.13092510454568185</v>
      </c>
      <c r="AA226" s="149">
        <f t="shared" si="15"/>
        <v>-5.3024667341001148</v>
      </c>
      <c r="AB226" s="149">
        <f>((Z226-Z225)/1)*(((6750*6)^2) /1000)</f>
        <v>-10855.496169376196</v>
      </c>
      <c r="AD226" s="149">
        <f t="shared" si="17"/>
        <v>0</v>
      </c>
      <c r="AE226" s="149">
        <f t="shared" si="16"/>
        <v>3.6449999999999987</v>
      </c>
      <c r="AG226" s="149">
        <f xml:space="preserve"> $I$45 * (AD227 - AD225) / (2 * (PI()/180))</f>
        <v>0</v>
      </c>
      <c r="AH226" s="149">
        <f xml:space="preserve"> $I$45 * (AE227 - AE225) / (2 * (PI()/180))</f>
        <v>2050.3125000000055</v>
      </c>
      <c r="AJ226" s="149">
        <f>(AG227 - AG225) / RADIANS(U227 - U225) * (2*PI()*$P$33/60)</f>
        <v>0</v>
      </c>
      <c r="AK226" s="149">
        <f>(AH227 - AH225) / RADIANS(2) * (2*PI()*$P$33/60)</f>
        <v>-83037656.24999924</v>
      </c>
    </row>
    <row r="227" spans="1:37" x14ac:dyDescent="0.35">
      <c r="A227" s="144">
        <v>221</v>
      </c>
      <c r="B227" s="144">
        <v>0.9</v>
      </c>
      <c r="D227" s="144">
        <v>221</v>
      </c>
      <c r="E227" s="144">
        <v>0.8</v>
      </c>
      <c r="G227" s="113"/>
      <c r="H227" s="113"/>
      <c r="I227" s="113"/>
      <c r="J227" s="113"/>
      <c r="K227" s="113"/>
      <c r="L227" s="113"/>
      <c r="N227" s="113"/>
      <c r="O227" s="113"/>
      <c r="P227" s="113"/>
      <c r="Q227" s="113"/>
      <c r="R227" s="113"/>
      <c r="S227" s="113"/>
      <c r="U227" s="149">
        <v>221</v>
      </c>
      <c r="V227" s="149">
        <v>0</v>
      </c>
      <c r="W227" s="149">
        <v>1.38</v>
      </c>
      <c r="X227" s="149">
        <f>(0.0831/2)*(1-COS(RADIANS(U227)))
 + 0.14625
 - SQRT(0.14625^2 - ((0.14625/2*SIN(RADIANS(U227)))^2))</f>
        <v>8.1000564893913884E-2</v>
      </c>
      <c r="Y227" s="149">
        <f t="shared" si="14"/>
        <v>81.000564893913889</v>
      </c>
      <c r="Z227" s="149">
        <f>(Y227-Y226)/1</f>
        <v>-0.13778363657559112</v>
      </c>
      <c r="AA227" s="149">
        <f t="shared" si="15"/>
        <v>-5.5802372813114403</v>
      </c>
      <c r="AB227" s="149">
        <f>((Z227-Z226)/1)*(((6750*6)^2) /1000)</f>
        <v>-11249.707162058679</v>
      </c>
      <c r="AD227" s="149">
        <f t="shared" si="17"/>
        <v>0</v>
      </c>
      <c r="AE227" s="149">
        <f t="shared" si="16"/>
        <v>3.8474999999999993</v>
      </c>
      <c r="AG227" s="149">
        <f xml:space="preserve"> $I$45 * (AD228 - AD226) / (2 * (PI()/180))</f>
        <v>0</v>
      </c>
      <c r="AH227" s="149">
        <f xml:space="preserve"> $I$45 * (AE228 - AE226) / (2 * (PI()/180))</f>
        <v>4.4964032497318833E-11</v>
      </c>
      <c r="AJ227" s="149">
        <f>(AG228 - AG226) / RADIANS(U228 - U226) * (2*PI()*$P$33/60)</f>
        <v>0</v>
      </c>
      <c r="AK227" s="149">
        <f>(AH228 - AH226) / RADIANS(2) * (2*PI()*$P$33/60)</f>
        <v>41518828.124999925</v>
      </c>
    </row>
    <row r="228" spans="1:37" x14ac:dyDescent="0.35">
      <c r="A228" s="144">
        <v>222</v>
      </c>
      <c r="B228" s="144">
        <v>0.84</v>
      </c>
      <c r="D228" s="144">
        <v>222</v>
      </c>
      <c r="E228" s="144">
        <v>0.74</v>
      </c>
      <c r="G228" s="113"/>
      <c r="H228" s="113"/>
      <c r="I228" s="113"/>
      <c r="J228" s="113"/>
      <c r="K228" s="113"/>
      <c r="L228" s="113"/>
      <c r="N228" s="113"/>
      <c r="O228" s="113"/>
      <c r="P228" s="113"/>
      <c r="Q228" s="113"/>
      <c r="R228" s="113"/>
      <c r="S228" s="113"/>
      <c r="U228" s="86">
        <v>222</v>
      </c>
      <c r="V228" s="149">
        <v>0</v>
      </c>
      <c r="W228" s="149">
        <v>1.48</v>
      </c>
      <c r="X228" s="149">
        <f>(0.0831/2)*(1-COS(RADIANS(U228)))
 + 0.14625
 - SQRT(0.14625^2 - ((0.14625/2*SIN(RADIANS(U228)))^2))</f>
        <v>8.0855679351800547E-2</v>
      </c>
      <c r="Y228" s="149">
        <f t="shared" si="14"/>
        <v>80.855679351800546</v>
      </c>
      <c r="Z228" s="149">
        <f>(Y228-Y227)/1</f>
        <v>-0.14488554211334304</v>
      </c>
      <c r="AA228" s="149">
        <f t="shared" si="15"/>
        <v>-5.8678644555903929</v>
      </c>
      <c r="AB228" s="149">
        <f>((Z228-Z227)/1)*(((6750*6)^2) /1000)</f>
        <v>-11648.900558297584</v>
      </c>
      <c r="AD228" s="149">
        <f t="shared" si="17"/>
        <v>0</v>
      </c>
      <c r="AE228" s="149">
        <f t="shared" si="16"/>
        <v>3.6450000000000031</v>
      </c>
      <c r="AG228" s="149">
        <f xml:space="preserve"> $I$45 * (AD229 - AD227) / (2 * (PI()/180))</f>
        <v>0</v>
      </c>
      <c r="AH228" s="149">
        <f xml:space="preserve"> $I$45 * (AE229 - AE227) / (2 * (PI()/180))</f>
        <v>4100.6250000000018</v>
      </c>
      <c r="AJ228" s="149">
        <f>(AG229 - AG227) / RADIANS(U229 - U227) * (2*PI()*$P$33/60)</f>
        <v>0</v>
      </c>
      <c r="AK228" s="149">
        <f>(AH229 - AH227) / RADIANS(2) * (2*PI()*$P$33/60)</f>
        <v>290631796.87499845</v>
      </c>
    </row>
    <row r="229" spans="1:37" x14ac:dyDescent="0.35">
      <c r="A229" s="144">
        <v>223</v>
      </c>
      <c r="B229" s="144">
        <v>0.8</v>
      </c>
      <c r="D229" s="144">
        <v>223</v>
      </c>
      <c r="E229" s="144">
        <v>0.67</v>
      </c>
      <c r="G229" s="113"/>
      <c r="H229" s="113"/>
      <c r="I229" s="113"/>
      <c r="J229" s="113"/>
      <c r="K229" s="113"/>
      <c r="L229" s="113"/>
      <c r="N229" s="113"/>
      <c r="O229" s="113"/>
      <c r="P229" s="113"/>
      <c r="Q229" s="113"/>
      <c r="R229" s="113"/>
      <c r="S229" s="113"/>
      <c r="U229" s="86">
        <v>223</v>
      </c>
      <c r="V229" s="149">
        <v>0</v>
      </c>
      <c r="W229" s="149">
        <v>1.56</v>
      </c>
      <c r="X229" s="149">
        <f>(0.0831/2)*(1-COS(RADIANS(U229)))
 + 0.14625
 - SQRT(0.14625^2 - ((0.14625/2*SIN(RADIANS(U229)))^2))</f>
        <v>8.0703445800049761E-2</v>
      </c>
      <c r="Y229" s="149">
        <f t="shared" si="14"/>
        <v>80.703445800049764</v>
      </c>
      <c r="Z229" s="149">
        <f>(Y229-Y228)/1</f>
        <v>-0.15223355175078268</v>
      </c>
      <c r="AA229" s="149">
        <f t="shared" si="15"/>
        <v>-6.1654588459066986</v>
      </c>
      <c r="AB229" s="149">
        <f>((Z229-Z228)/1)*(((6750*6)^2) /1000)</f>
        <v>-12052.572807810378</v>
      </c>
      <c r="AD229" s="149">
        <f t="shared" si="17"/>
        <v>0</v>
      </c>
      <c r="AE229" s="149">
        <f t="shared" si="16"/>
        <v>4.2524999999999995</v>
      </c>
      <c r="AG229" s="149">
        <f xml:space="preserve"> $I$45 * (AD230 - AD228) / (2 * (PI()/180))</f>
        <v>0</v>
      </c>
      <c r="AH229" s="149">
        <f xml:space="preserve"> $I$45 * (AE230 - AE228) / (2 * (PI()/180))</f>
        <v>14352.187499999969</v>
      </c>
      <c r="AJ229" s="149">
        <f>(AG230 - AG228) / RADIANS(U230 - U228) * (2*PI()*$P$33/60)</f>
        <v>0</v>
      </c>
      <c r="AK229" s="149">
        <f>(AH230 - AH228) / RADIANS(2) * (2*PI()*$P$33/60)</f>
        <v>41518828.125000127</v>
      </c>
    </row>
    <row r="230" spans="1:37" x14ac:dyDescent="0.35">
      <c r="A230" s="144">
        <v>224</v>
      </c>
      <c r="B230" s="144">
        <v>0.75</v>
      </c>
      <c r="D230" s="144">
        <v>224</v>
      </c>
      <c r="E230" s="144">
        <v>0.6</v>
      </c>
      <c r="G230" s="113"/>
      <c r="H230" s="113"/>
      <c r="I230" s="113"/>
      <c r="J230" s="113"/>
      <c r="K230" s="113"/>
      <c r="L230" s="113"/>
      <c r="N230" s="113"/>
      <c r="O230" s="113"/>
      <c r="P230" s="113"/>
      <c r="Q230" s="113"/>
      <c r="R230" s="113"/>
      <c r="S230" s="113"/>
      <c r="U230" s="86">
        <v>224</v>
      </c>
      <c r="V230" s="149">
        <v>0</v>
      </c>
      <c r="W230" s="149">
        <v>1.69</v>
      </c>
      <c r="X230" s="149">
        <f>(0.0831/2)*(1-COS(RADIANS(U230)))
 + 0.14625
 - SQRT(0.14625^2 - ((0.14625/2*SIN(RADIANS(U230)))^2))</f>
        <v>8.0543615727216772E-2</v>
      </c>
      <c r="Y230" s="149">
        <f t="shared" si="14"/>
        <v>80.543615727216775</v>
      </c>
      <c r="Z230" s="149">
        <f>(Y230-Y229)/1</f>
        <v>-0.15983007283298889</v>
      </c>
      <c r="AA230" s="149">
        <f t="shared" si="15"/>
        <v>-6.47311794973605</v>
      </c>
      <c r="AB230" s="149">
        <f>((Z230-Z229)/1)*(((6750*6)^2) /1000)</f>
        <v>-12460.193705088734</v>
      </c>
      <c r="AD230" s="149">
        <f t="shared" si="17"/>
        <v>0</v>
      </c>
      <c r="AE230" s="149">
        <f t="shared" si="16"/>
        <v>5.0625</v>
      </c>
      <c r="AG230" s="149">
        <f xml:space="preserve"> $I$45 * (AD231 - AD229) / (2 * (PI()/180))</f>
        <v>0</v>
      </c>
      <c r="AH230" s="149">
        <f xml:space="preserve"> $I$45 * (AE231 - AE229) / (2 * (PI()/180))</f>
        <v>6150.9375000000082</v>
      </c>
      <c r="AJ230" s="149">
        <f>(AG231 - AG229) / RADIANS(U231 - U229) * (2*PI()*$P$33/60)</f>
        <v>0</v>
      </c>
      <c r="AK230" s="149">
        <f>(AH231 - AH229) / RADIANS(2) * (2*PI()*$P$33/60)</f>
        <v>-290631796.87499934</v>
      </c>
    </row>
    <row r="231" spans="1:37" x14ac:dyDescent="0.35">
      <c r="A231" s="144">
        <v>225</v>
      </c>
      <c r="B231" s="144">
        <v>0.7</v>
      </c>
      <c r="D231" s="144">
        <v>225</v>
      </c>
      <c r="E231" s="144">
        <v>0.54</v>
      </c>
      <c r="G231" s="113"/>
      <c r="H231" s="113"/>
      <c r="I231" s="113"/>
      <c r="J231" s="113"/>
      <c r="K231" s="113"/>
      <c r="L231" s="113"/>
      <c r="N231" s="113"/>
      <c r="O231" s="113"/>
      <c r="P231" s="113"/>
      <c r="Q231" s="113"/>
      <c r="R231" s="113"/>
      <c r="S231" s="113"/>
      <c r="U231" s="149">
        <v>225</v>
      </c>
      <c r="V231" s="149">
        <v>0</v>
      </c>
      <c r="W231" s="149">
        <v>1.81</v>
      </c>
      <c r="X231" s="149">
        <f>(0.0831/2)*(1-COS(RADIANS(U231)))
 + 0.14625
 - SQRT(0.14625^2 - ((0.14625/2*SIN(RADIANS(U231)))^2))</f>
        <v>8.0375938554378801E-2</v>
      </c>
      <c r="Y231" s="149">
        <f t="shared" si="14"/>
        <v>80.375938554378806</v>
      </c>
      <c r="Z231" s="149">
        <f>(Y231-Y230)/1</f>
        <v>-0.16767717283796912</v>
      </c>
      <c r="AA231" s="149">
        <f t="shared" si="15"/>
        <v>-6.7909254999377495</v>
      </c>
      <c r="AB231" s="149">
        <f>((Z231-Z230)/1)*(((6750*6)^2) /1000)</f>
        <v>-12871.205783168829</v>
      </c>
      <c r="AD231" s="149">
        <f t="shared" si="17"/>
        <v>0</v>
      </c>
      <c r="AE231" s="149">
        <f t="shared" si="16"/>
        <v>4.8600000000000003</v>
      </c>
      <c r="AG231" s="149">
        <f xml:space="preserve"> $I$45 * (AD232 - AD230) / (2 * (PI()/180))</f>
        <v>0</v>
      </c>
      <c r="AH231" s="149">
        <f xml:space="preserve"> $I$45 * (AE232 - AE230) / (2 * (PI()/180))</f>
        <v>0</v>
      </c>
      <c r="AJ231" s="149">
        <f>(AG232 - AG230) / RADIANS(U232 - U230) * (2*PI()*$P$33/60)</f>
        <v>0</v>
      </c>
      <c r="AK231" s="149">
        <f>(AH232 - AH230) / RADIANS(2) * (2*PI()*$P$33/60)</f>
        <v>7.3669070843607187E-7</v>
      </c>
    </row>
    <row r="232" spans="1:37" x14ac:dyDescent="0.35">
      <c r="A232" s="144">
        <v>226</v>
      </c>
      <c r="B232" s="144">
        <v>0.68</v>
      </c>
      <c r="D232" s="144">
        <v>226</v>
      </c>
      <c r="E232" s="144">
        <v>0.48</v>
      </c>
      <c r="G232" s="113"/>
      <c r="H232" s="113"/>
      <c r="I232" s="113"/>
      <c r="J232" s="113"/>
      <c r="K232" s="113"/>
      <c r="L232" s="113"/>
      <c r="N232" s="113"/>
      <c r="O232" s="113"/>
      <c r="P232" s="113"/>
      <c r="Q232" s="113"/>
      <c r="R232" s="113"/>
      <c r="S232" s="113"/>
      <c r="U232" s="86">
        <v>226</v>
      </c>
      <c r="V232" s="149">
        <v>0</v>
      </c>
      <c r="W232" s="149">
        <v>1.93</v>
      </c>
      <c r="X232" s="149">
        <f>(0.0831/2)*(1-COS(RADIANS(U232)))
 + 0.14625
 - SQRT(0.14625^2 - ((0.14625/2*SIN(RADIANS(U232)))^2))</f>
        <v>8.0200161991951124E-2</v>
      </c>
      <c r="Y232" s="149">
        <f t="shared" si="14"/>
        <v>80.20016199195112</v>
      </c>
      <c r="Z232" s="149">
        <f>(Y232-Y231)/1</f>
        <v>-0.17577656242768569</v>
      </c>
      <c r="AA232" s="149">
        <f t="shared" si="15"/>
        <v>-7.1189507783212704</v>
      </c>
      <c r="AB232" s="149">
        <f>((Z232-Z231)/1)*(((6750*6)^2) /1000)</f>
        <v>-13285.023774532598</v>
      </c>
      <c r="AD232" s="149">
        <f t="shared" si="17"/>
        <v>0</v>
      </c>
      <c r="AE232" s="149">
        <f t="shared" si="16"/>
        <v>5.0625</v>
      </c>
      <c r="AG232" s="149">
        <f xml:space="preserve"> $I$45 * (AD233 - AD231) / (2 * (PI()/180))</f>
        <v>0</v>
      </c>
      <c r="AH232" s="149">
        <f xml:space="preserve"> $I$45 * (AE233 - AE231) / (2 * (PI()/180))</f>
        <v>6150.9375000000446</v>
      </c>
      <c r="AJ232" s="149">
        <f>(AG233 - AG231) / RADIANS(U233 - U231) * (2*PI()*$P$33/60)</f>
        <v>0</v>
      </c>
      <c r="AK232" s="149">
        <f>(AH233 - AH231) / RADIANS(2) * (2*PI()*$P$33/60)</f>
        <v>124556484.37499924</v>
      </c>
    </row>
    <row r="233" spans="1:37" x14ac:dyDescent="0.35">
      <c r="A233" s="144">
        <v>227</v>
      </c>
      <c r="B233" s="144">
        <v>0.65</v>
      </c>
      <c r="D233" s="144">
        <v>227</v>
      </c>
      <c r="E233" s="144">
        <v>0.44</v>
      </c>
      <c r="G233" s="113"/>
      <c r="H233" s="113"/>
      <c r="I233" s="113"/>
      <c r="J233" s="113"/>
      <c r="K233" s="113"/>
      <c r="L233" s="113"/>
      <c r="N233" s="113"/>
      <c r="O233" s="113"/>
      <c r="P233" s="113"/>
      <c r="Q233" s="113"/>
      <c r="R233" s="113"/>
      <c r="S233" s="113"/>
      <c r="U233" s="86">
        <v>227</v>
      </c>
      <c r="V233" s="149">
        <v>0</v>
      </c>
      <c r="W233" s="149">
        <v>2.06</v>
      </c>
      <c r="X233" s="149">
        <f>(0.0831/2)*(1-COS(RADIANS(U233)))
 + 0.14625
 - SQRT(0.14625^2 - ((0.14625/2*SIN(RADIANS(U233)))^2))</f>
        <v>8.0016032413731841E-2</v>
      </c>
      <c r="Y233" s="149">
        <f t="shared" si="14"/>
        <v>80.016032413731836</v>
      </c>
      <c r="Z233" s="149">
        <f>(Y233-Y232)/1</f>
        <v>-0.18412957821928444</v>
      </c>
      <c r="AA233" s="149">
        <f t="shared" si="15"/>
        <v>-7.4572479178810198</v>
      </c>
      <c r="AB233" s="149">
        <f>((Z233-Z232)/1)*(((6750*6)^2) /1000)</f>
        <v>-13701.03415216985</v>
      </c>
      <c r="AD233" s="149">
        <f t="shared" si="17"/>
        <v>0</v>
      </c>
      <c r="AE233" s="149">
        <f t="shared" si="16"/>
        <v>5.4675000000000047</v>
      </c>
      <c r="AG233" s="149">
        <f xml:space="preserve"> $I$45 * (AD234 - AD232) / (2 * (PI()/180))</f>
        <v>0</v>
      </c>
      <c r="AH233" s="149">
        <f xml:space="preserve"> $I$45 * (AE234 - AE232) / (2 * (PI()/180))</f>
        <v>6150.9374999999627</v>
      </c>
      <c r="AJ233" s="149">
        <f>(AG234 - AG232) / RADIANS(U234 - U232) * (2*PI()*$P$33/60)</f>
        <v>0</v>
      </c>
      <c r="AK233" s="149">
        <f>(AH234 - AH232) / RADIANS(2) * (2*PI()*$P$33/60)</f>
        <v>-41518828.125001766</v>
      </c>
    </row>
    <row r="234" spans="1:37" x14ac:dyDescent="0.35">
      <c r="A234" s="144">
        <v>228</v>
      </c>
      <c r="B234" s="144">
        <v>0.62</v>
      </c>
      <c r="D234" s="144">
        <v>228</v>
      </c>
      <c r="E234" s="144">
        <v>0.39</v>
      </c>
      <c r="G234" s="113"/>
      <c r="H234" s="113"/>
      <c r="I234" s="113"/>
      <c r="J234" s="113"/>
      <c r="K234" s="113"/>
      <c r="L234" s="113"/>
      <c r="N234" s="113"/>
      <c r="O234" s="113"/>
      <c r="P234" s="113"/>
      <c r="Q234" s="113"/>
      <c r="R234" s="113"/>
      <c r="S234" s="113"/>
      <c r="U234" s="86">
        <v>228</v>
      </c>
      <c r="V234" s="149">
        <v>0</v>
      </c>
      <c r="W234" s="149">
        <v>2.2000000000000002</v>
      </c>
      <c r="X234" s="149">
        <f>(0.0831/2)*(1-COS(RADIANS(U234)))
 + 0.14625
 - SQRT(0.14625^2 - ((0.14625/2*SIN(RADIANS(U234)))^2))</f>
        <v>7.9823295248402426E-2</v>
      </c>
      <c r="Y234" s="149">
        <f t="shared" si="14"/>
        <v>79.823295248402431</v>
      </c>
      <c r="Z234" s="149">
        <f>(Y234-Y233)/1</f>
        <v>-0.19273716532940455</v>
      </c>
      <c r="AA234" s="149">
        <f t="shared" si="15"/>
        <v>-7.8058551958408842</v>
      </c>
      <c r="AB234" s="149">
        <f>((Z234-Z233)/1)*(((6750*6)^2) /1000)</f>
        <v>-14118.594757374505</v>
      </c>
      <c r="AD234" s="149">
        <f t="shared" si="17"/>
        <v>0</v>
      </c>
      <c r="AE234" s="149">
        <f t="shared" si="16"/>
        <v>5.6699999999999964</v>
      </c>
      <c r="AG234" s="149">
        <f xml:space="preserve"> $I$45 * (AD235 - AD233) / (2 * (PI()/180))</f>
        <v>0</v>
      </c>
      <c r="AH234" s="149">
        <f xml:space="preserve"> $I$45 * (AE235 - AE233) / (2 * (PI()/180))</f>
        <v>4100.6249999999573</v>
      </c>
      <c r="AJ234" s="149">
        <f>(AG235 - AG233) / RADIANS(U235 - U233) * (2*PI()*$P$33/60)</f>
        <v>0</v>
      </c>
      <c r="AK234" s="149">
        <f>(AH235 - AH233) / RADIANS(2) * (2*PI()*$P$33/60)</f>
        <v>-83037656.249998391</v>
      </c>
    </row>
    <row r="235" spans="1:37" x14ac:dyDescent="0.35">
      <c r="A235" s="144">
        <v>229</v>
      </c>
      <c r="B235" s="144">
        <v>0.59</v>
      </c>
      <c r="D235" s="144">
        <v>229</v>
      </c>
      <c r="E235" s="144">
        <v>0.35</v>
      </c>
      <c r="G235" s="113"/>
      <c r="H235" s="113"/>
      <c r="I235" s="113"/>
      <c r="J235" s="113"/>
      <c r="K235" s="113"/>
      <c r="L235" s="113"/>
      <c r="N235" s="113"/>
      <c r="O235" s="113"/>
      <c r="P235" s="113"/>
      <c r="Q235" s="113"/>
      <c r="R235" s="113"/>
      <c r="S235" s="113"/>
      <c r="U235" s="149">
        <v>229</v>
      </c>
      <c r="V235" s="149">
        <v>0</v>
      </c>
      <c r="W235" s="149">
        <v>2.34</v>
      </c>
      <c r="X235" s="149">
        <f>(0.0831/2)*(1-COS(RADIANS(U235)))
 + 0.14625
 - SQRT(0.14625^2 - ((0.14625/2*SIN(RADIANS(U235)))^2))</f>
        <v>7.9621695388648717E-2</v>
      </c>
      <c r="Y235" s="149">
        <f t="shared" si="14"/>
        <v>79.621695388648718</v>
      </c>
      <c r="Z235" s="149">
        <f>(Y235-Y234)/1</f>
        <v>-0.20159985975371342</v>
      </c>
      <c r="AA235" s="149">
        <f t="shared" si="15"/>
        <v>-8.1647943200253934</v>
      </c>
      <c r="AB235" s="149">
        <f>((Z235-Z234)/1)*(((6750*6)^2) /1000)</f>
        <v>-14537.034529472625</v>
      </c>
      <c r="AD235" s="149">
        <f t="shared" si="17"/>
        <v>0</v>
      </c>
      <c r="AE235" s="149">
        <f t="shared" si="16"/>
        <v>5.8725000000000005</v>
      </c>
      <c r="AG235" s="149">
        <f xml:space="preserve"> $I$45 * (AD236 - AD234) / (2 * (PI()/180))</f>
        <v>0</v>
      </c>
      <c r="AH235" s="149">
        <f xml:space="preserve"> $I$45 * (AE236 - AE234) / (2 * (PI()/180))</f>
        <v>2050.3125000000418</v>
      </c>
      <c r="AJ235" s="149">
        <f>(AG236 - AG234) / RADIANS(U236 - U234) * (2*PI()*$P$33/60)</f>
        <v>0</v>
      </c>
      <c r="AK235" s="149">
        <f>(AH236 - AH234) / RADIANS(2) * (2*PI()*$P$33/60)</f>
        <v>-415188281.24999928</v>
      </c>
    </row>
    <row r="236" spans="1:37" x14ac:dyDescent="0.35">
      <c r="A236" s="144">
        <v>230</v>
      </c>
      <c r="B236" s="144">
        <v>0.57999999999999996</v>
      </c>
      <c r="D236" s="144">
        <v>230</v>
      </c>
      <c r="E236" s="144">
        <v>0.32</v>
      </c>
      <c r="G236" s="113"/>
      <c r="H236" s="113"/>
      <c r="I236" s="113"/>
      <c r="J236" s="113"/>
      <c r="K236" s="113"/>
      <c r="L236" s="113"/>
      <c r="N236" s="113"/>
      <c r="O236" s="113"/>
      <c r="P236" s="113"/>
      <c r="Q236" s="113"/>
      <c r="R236" s="113"/>
      <c r="S236" s="113"/>
      <c r="U236" s="86">
        <v>230</v>
      </c>
      <c r="V236" s="149">
        <v>0</v>
      </c>
      <c r="W236" s="149">
        <v>2.4900000000000002</v>
      </c>
      <c r="X236" s="149">
        <f>(0.0831/2)*(1-COS(RADIANS(U236)))
 + 0.14625
 - SQRT(0.14625^2 - ((0.14625/2*SIN(RADIANS(U236)))^2))</f>
        <v>7.9410977618001172E-2</v>
      </c>
      <c r="Y236" s="149">
        <f t="shared" si="14"/>
        <v>79.410977618001169</v>
      </c>
      <c r="Z236" s="149">
        <f>(Y236-Y235)/1</f>
        <v>-0.21071777064754826</v>
      </c>
      <c r="AA236" s="149">
        <f t="shared" si="15"/>
        <v>-8.5340697112257047</v>
      </c>
      <c r="AB236" s="149">
        <f>((Z236-Z235)/1)*(((6750*6)^2) /1000)</f>
        <v>-14955.653343612606</v>
      </c>
      <c r="AD236" s="149">
        <f t="shared" si="17"/>
        <v>0</v>
      </c>
      <c r="AE236" s="149">
        <f t="shared" si="16"/>
        <v>5.8725000000000005</v>
      </c>
      <c r="AG236" s="149">
        <f xml:space="preserve"> $I$45 * (AD237 - AD235) / (2 * (PI()/180))</f>
        <v>0</v>
      </c>
      <c r="AH236" s="149">
        <f xml:space="preserve"> $I$45 * (AE237 - AE235) / (2 * (PI()/180))</f>
        <v>-16402.500000000007</v>
      </c>
      <c r="AJ236" s="149">
        <f>(AG237 - AG235) / RADIANS(U237 - U235) * (2*PI()*$P$33/60)</f>
        <v>0</v>
      </c>
      <c r="AK236" s="149">
        <f>(AH237 - AH235) / RADIANS(2) * (2*PI()*$P$33/60)</f>
        <v>41518828.124999009</v>
      </c>
    </row>
    <row r="237" spans="1:37" x14ac:dyDescent="0.35">
      <c r="A237" s="144">
        <v>231</v>
      </c>
      <c r="B237" s="144">
        <v>0.55000000000000004</v>
      </c>
      <c r="D237" s="144">
        <v>231</v>
      </c>
      <c r="E237" s="144">
        <v>0.28999999999999998</v>
      </c>
      <c r="G237" s="113"/>
      <c r="H237" s="113"/>
      <c r="I237" s="113"/>
      <c r="J237" s="113"/>
      <c r="K237" s="113"/>
      <c r="L237" s="113"/>
      <c r="N237" s="113"/>
      <c r="O237" s="113"/>
      <c r="P237" s="113"/>
      <c r="Q237" s="113"/>
      <c r="R237" s="113"/>
      <c r="S237" s="113"/>
      <c r="U237" s="86">
        <v>231</v>
      </c>
      <c r="V237" s="149">
        <v>0</v>
      </c>
      <c r="W237" s="149">
        <v>2.63</v>
      </c>
      <c r="X237" s="149">
        <f>(0.0831/2)*(1-COS(RADIANS(U237)))
 + 0.14625
 - SQRT(0.14625^2 - ((0.14625/2*SIN(RADIANS(U237)))^2))</f>
        <v>7.9190887055416437E-2</v>
      </c>
      <c r="Y237" s="149">
        <f t="shared" si="14"/>
        <v>79.190887055416439</v>
      </c>
      <c r="Z237" s="149">
        <f>(Y237-Y236)/1</f>
        <v>-0.22009056258472981</v>
      </c>
      <c r="AA237" s="149">
        <f t="shared" si="15"/>
        <v>-8.9136677846815573</v>
      </c>
      <c r="AB237" s="149">
        <f>((Z237-Z236)/1)*(((6750*6)^2) /1000)</f>
        <v>-15373.721974962031</v>
      </c>
      <c r="AD237" s="149">
        <f t="shared" si="17"/>
        <v>0</v>
      </c>
      <c r="AE237" s="149">
        <f t="shared" si="16"/>
        <v>4.2524999999999995</v>
      </c>
      <c r="AG237" s="149">
        <f xml:space="preserve"> $I$45 * (AD238 - AD236) / (2 * (PI()/180))</f>
        <v>0</v>
      </c>
      <c r="AH237" s="149">
        <f xml:space="preserve"> $I$45 * (AE238 - AE236) / (2 * (PI()/180))</f>
        <v>4100.6249999999927</v>
      </c>
      <c r="AJ237" s="149">
        <f>(AG238 - AG236) / RADIANS(U238 - U236) * (2*PI()*$P$33/60)</f>
        <v>0</v>
      </c>
      <c r="AK237" s="149">
        <f>(AH238 - AH236) / RADIANS(2) * (2*PI()*$P$33/60)</f>
        <v>1328602499.9999993</v>
      </c>
    </row>
    <row r="238" spans="1:37" x14ac:dyDescent="0.35">
      <c r="A238" s="144">
        <v>232</v>
      </c>
      <c r="B238" s="144">
        <v>0.53</v>
      </c>
      <c r="D238" s="144">
        <v>232</v>
      </c>
      <c r="E238" s="144">
        <v>0.26</v>
      </c>
      <c r="G238" s="113"/>
      <c r="H238" s="113"/>
      <c r="I238" s="113"/>
      <c r="J238" s="113"/>
      <c r="K238" s="113"/>
      <c r="L238" s="113"/>
      <c r="N238" s="113"/>
      <c r="O238" s="113"/>
      <c r="P238" s="113"/>
      <c r="Q238" s="113"/>
      <c r="R238" s="113"/>
      <c r="S238" s="113"/>
      <c r="U238" s="86">
        <v>232</v>
      </c>
      <c r="V238" s="149">
        <v>0</v>
      </c>
      <c r="W238" s="149">
        <v>2.7</v>
      </c>
      <c r="X238" s="149">
        <f>(0.0831/2)*(1-COS(RADIANS(U238)))
 + 0.14625
 - SQRT(0.14625^2 - ((0.14625/2*SIN(RADIANS(U238)))^2))</f>
        <v>7.8961169617542487E-2</v>
      </c>
      <c r="Y238" s="149">
        <f t="shared" si="14"/>
        <v>78.961169617542481</v>
      </c>
      <c r="Z238" s="149">
        <f>(Y238-Y237)/1</f>
        <v>-0.22971743787395837</v>
      </c>
      <c r="AA238" s="149">
        <f t="shared" si="15"/>
        <v>-9.3035562338953142</v>
      </c>
      <c r="AB238" s="149">
        <f>((Z238-Z237)/1)*(((6750*6)^2) /1000)</f>
        <v>-15790.482193157153</v>
      </c>
      <c r="AD238" s="149">
        <f t="shared" si="17"/>
        <v>0</v>
      </c>
      <c r="AE238" s="149">
        <f t="shared" si="16"/>
        <v>6.2774999999999999</v>
      </c>
      <c r="AG238" s="149">
        <f xml:space="preserve"> $I$45 * (AD239 - AD237) / (2 * (PI()/180))</f>
        <v>0</v>
      </c>
      <c r="AH238" s="149">
        <f xml:space="preserve"> $I$45 * (AE239 - AE237) / (2 * (PI()/180))</f>
        <v>49207.499999999956</v>
      </c>
      <c r="AJ238" s="149">
        <f>(AG239 - AG237) / RADIANS(U239 - U237) * (2*PI()*$P$33/60)</f>
        <v>0</v>
      </c>
      <c r="AK238" s="149">
        <f>(AH239 - AH237) / RADIANS(2) * (2*PI()*$P$33/60)</f>
        <v>124556484.37499964</v>
      </c>
    </row>
    <row r="239" spans="1:37" x14ac:dyDescent="0.35">
      <c r="A239" s="144">
        <v>233</v>
      </c>
      <c r="B239" s="144">
        <v>0.51</v>
      </c>
      <c r="D239" s="144">
        <v>233</v>
      </c>
      <c r="E239" s="144">
        <v>0.24</v>
      </c>
      <c r="G239" s="113"/>
      <c r="H239" s="113"/>
      <c r="I239" s="113"/>
      <c r="J239" s="113"/>
      <c r="K239" s="113"/>
      <c r="L239" s="113"/>
      <c r="N239" s="113"/>
      <c r="O239" s="113"/>
      <c r="P239" s="113"/>
      <c r="Q239" s="113"/>
      <c r="R239" s="113"/>
      <c r="S239" s="113"/>
      <c r="U239" s="149">
        <v>233</v>
      </c>
      <c r="V239" s="149">
        <v>0</v>
      </c>
      <c r="W239" s="149">
        <v>2.94</v>
      </c>
      <c r="X239" s="149">
        <f>(0.0831/2)*(1-COS(RADIANS(U239)))
 + 0.14625
 - SQRT(0.14625^2 - ((0.14625/2*SIN(RADIANS(U239)))^2))</f>
        <v>7.8721572498519771E-2</v>
      </c>
      <c r="Y239" s="149">
        <f t="shared" si="14"/>
        <v>78.721572498519777</v>
      </c>
      <c r="Z239" s="149">
        <f>(Y239-Y238)/1</f>
        <v>-0.23959711902270442</v>
      </c>
      <c r="AA239" s="149">
        <f t="shared" si="15"/>
        <v>-9.703683320419529</v>
      </c>
      <c r="AB239" s="149">
        <f>((Z239-Z238)/1)*(((6750*6)^2) /1000)</f>
        <v>-16205.147004230699</v>
      </c>
      <c r="AD239" s="149">
        <f t="shared" si="17"/>
        <v>0</v>
      </c>
      <c r="AE239" s="149">
        <f t="shared" si="16"/>
        <v>9.1124999999999954</v>
      </c>
      <c r="AG239" s="149">
        <f xml:space="preserve"> $I$45 * (AD240 - AD238) / (2 * (PI()/180))</f>
        <v>0</v>
      </c>
      <c r="AH239" s="149">
        <f xml:space="preserve"> $I$45 * (AE240 - AE238) / (2 * (PI()/180))</f>
        <v>10251.562499999975</v>
      </c>
      <c r="AJ239" s="149">
        <f>(AG240 - AG238) / RADIANS(U240 - U238) * (2*PI()*$P$33/60)</f>
        <v>0</v>
      </c>
      <c r="AK239" s="149">
        <f>(AH240 - AH238) / RADIANS(2) * (2*PI()*$P$33/60)</f>
        <v>-1370121328.1249988</v>
      </c>
    </row>
    <row r="240" spans="1:37" x14ac:dyDescent="0.35">
      <c r="A240" s="144">
        <v>234</v>
      </c>
      <c r="B240" s="144">
        <v>0.5</v>
      </c>
      <c r="D240" s="144">
        <v>234</v>
      </c>
      <c r="E240" s="144">
        <v>0.21</v>
      </c>
      <c r="G240" s="113"/>
      <c r="H240" s="113"/>
      <c r="I240" s="113"/>
      <c r="J240" s="113"/>
      <c r="K240" s="113"/>
      <c r="L240" s="113"/>
      <c r="N240" s="113"/>
      <c r="O240" s="113"/>
      <c r="P240" s="113"/>
      <c r="Q240" s="113"/>
      <c r="R240" s="113"/>
      <c r="S240" s="113"/>
      <c r="U240" s="86">
        <v>234</v>
      </c>
      <c r="V240" s="149">
        <v>0</v>
      </c>
      <c r="W240" s="149">
        <v>3.15</v>
      </c>
      <c r="X240" s="149">
        <f>(0.0831/2)*(1-COS(RADIANS(U240)))
 + 0.14625
 - SQRT(0.14625^2 - ((0.14625/2*SIN(RADIANS(U240)))^2))</f>
        <v>7.8471844667074214E-2</v>
      </c>
      <c r="Y240" s="149">
        <f t="shared" si="14"/>
        <v>78.471844667074208</v>
      </c>
      <c r="Z240" s="149">
        <f>(Y240-Y239)/1</f>
        <v>-0.24972783144556843</v>
      </c>
      <c r="AA240" s="149">
        <f t="shared" si="15"/>
        <v>-10.113977173545521</v>
      </c>
      <c r="AB240" s="149">
        <f>((Z240-Z239)/1)*(((6750*6)^2) /1000)</f>
        <v>-16616.90105160269</v>
      </c>
      <c r="AD240" s="149">
        <f t="shared" si="17"/>
        <v>0</v>
      </c>
      <c r="AE240" s="149">
        <f t="shared" si="16"/>
        <v>7.2899999999999974</v>
      </c>
      <c r="AG240" s="149">
        <f xml:space="preserve"> $I$45 * (AD241 - AD239) / (2 * (PI()/180))</f>
        <v>0</v>
      </c>
      <c r="AH240" s="149">
        <f xml:space="preserve"> $I$45 * (AE241 - AE239) / (2 * (PI()/180))</f>
        <v>-18452.812499999978</v>
      </c>
      <c r="AJ240" s="149">
        <f>(AG241 - AG239) / RADIANS(U241 - U239) * (2*PI()*$P$33/60)</f>
        <v>0</v>
      </c>
      <c r="AK240" s="149">
        <f>(AH241 - AH239) / RADIANS(2) * (2*PI()*$P$33/60)</f>
        <v>-83037656.24999842</v>
      </c>
    </row>
    <row r="241" spans="1:37" x14ac:dyDescent="0.35">
      <c r="A241" s="144">
        <v>235</v>
      </c>
      <c r="B241" s="144">
        <v>0.48</v>
      </c>
      <c r="D241" s="144">
        <v>235</v>
      </c>
      <c r="E241" s="144">
        <v>0.2</v>
      </c>
      <c r="G241" s="113"/>
      <c r="H241" s="113"/>
      <c r="I241" s="113"/>
      <c r="J241" s="113"/>
      <c r="K241" s="113"/>
      <c r="L241" s="113"/>
      <c r="N241" s="113"/>
      <c r="O241" s="113"/>
      <c r="P241" s="113"/>
      <c r="Q241" s="113"/>
      <c r="R241" s="113"/>
      <c r="S241" s="113"/>
      <c r="U241" s="86">
        <v>235</v>
      </c>
      <c r="V241" s="149">
        <v>0</v>
      </c>
      <c r="W241" s="149">
        <v>3.3</v>
      </c>
      <c r="X241" s="149">
        <f>(0.0831/2)*(1-COS(RADIANS(U241)))
 + 0.14625
 - SQRT(0.14625^2 - ((0.14625/2*SIN(RADIANS(U241)))^2))</f>
        <v>7.8211737380556978E-2</v>
      </c>
      <c r="Y241" s="149">
        <f t="shared" si="14"/>
        <v>78.211737380556983</v>
      </c>
      <c r="Z241" s="149">
        <f>(Y241-Y240)/1</f>
        <v>-0.26010728651722559</v>
      </c>
      <c r="AA241" s="149">
        <f t="shared" si="15"/>
        <v>-10.534345103947636</v>
      </c>
      <c r="AB241" s="149">
        <f>((Z241-Z240)/1)*(((6750*6)^2) /1000)</f>
        <v>-17024.901181285659</v>
      </c>
      <c r="AD241" s="149">
        <f t="shared" si="17"/>
        <v>0</v>
      </c>
      <c r="AE241" s="149">
        <f t="shared" si="16"/>
        <v>7.2899999999999974</v>
      </c>
      <c r="AG241" s="149">
        <f xml:space="preserve"> $I$45 * (AD242 - AD240) / (2 * (PI()/180))</f>
        <v>0</v>
      </c>
      <c r="AH241" s="149">
        <f xml:space="preserve"> $I$45 * (AE242 - AE240) / (2 * (PI()/180))</f>
        <v>6150.9375000000528</v>
      </c>
      <c r="AJ241" s="149">
        <f>(AG242 - AG240) / RADIANS(U242 - U240) * (2*PI()*$P$33/60)</f>
        <v>0</v>
      </c>
      <c r="AK241" s="149">
        <f>(AH242 - AH240) / RADIANS(2) * (2*PI()*$P$33/60)</f>
        <v>456707109.37500143</v>
      </c>
    </row>
    <row r="242" spans="1:37" x14ac:dyDescent="0.35">
      <c r="A242" s="144">
        <v>236</v>
      </c>
      <c r="B242" s="144">
        <v>0.46</v>
      </c>
      <c r="D242" s="144">
        <v>236</v>
      </c>
      <c r="E242" s="144">
        <v>0.18</v>
      </c>
      <c r="G242" s="113"/>
      <c r="H242" s="113"/>
      <c r="I242" s="113"/>
      <c r="J242" s="113"/>
      <c r="K242" s="113"/>
      <c r="L242" s="113"/>
      <c r="N242" s="113"/>
      <c r="O242" s="113"/>
      <c r="P242" s="113"/>
      <c r="Q242" s="113"/>
      <c r="R242" s="113"/>
      <c r="S242" s="113"/>
      <c r="U242" s="86">
        <v>236</v>
      </c>
      <c r="V242" s="149">
        <v>0</v>
      </c>
      <c r="W242" s="149">
        <v>3.51</v>
      </c>
      <c r="X242" s="149">
        <f>(0.0831/2)*(1-COS(RADIANS(U242)))
 + 0.14625
 - SQRT(0.14625^2 - ((0.14625/2*SIN(RADIANS(U242)))^2))</f>
        <v>7.7941004715474327E-2</v>
      </c>
      <c r="Y242" s="149">
        <f t="shared" si="14"/>
        <v>77.941004715474321</v>
      </c>
      <c r="Z242" s="149">
        <f>(Y242-Y241)/1</f>
        <v>-0.27073266508266158</v>
      </c>
      <c r="AA242" s="149">
        <f t="shared" si="15"/>
        <v>-10.964672935847794</v>
      </c>
      <c r="AB242" s="149">
        <f>((Z242-Z241)/1)*(((6750*6)^2) /1000)</f>
        <v>-17428.277191956389</v>
      </c>
      <c r="AD242" s="149">
        <f t="shared" si="17"/>
        <v>0</v>
      </c>
      <c r="AE242" s="149">
        <f t="shared" si="16"/>
        <v>7.8975000000000026</v>
      </c>
      <c r="AG242" s="149">
        <f xml:space="preserve"> $I$45 * (AD243 - AD241) / (2 * (PI()/180))</f>
        <v>0</v>
      </c>
      <c r="AH242" s="149">
        <f xml:space="preserve"> $I$45 * (AE243 - AE241) / (2 * (PI()/180))</f>
        <v>4100.6250000000928</v>
      </c>
      <c r="AJ242" s="149">
        <f>(AG243 - AG241) / RADIANS(U243 - U241) * (2*PI()*$P$33/60)</f>
        <v>0</v>
      </c>
      <c r="AK242" s="149">
        <f>(AH243 - AH241) / RADIANS(2) * (2*PI()*$P$33/60)</f>
        <v>41518828.124998637</v>
      </c>
    </row>
    <row r="243" spans="1:37" x14ac:dyDescent="0.35">
      <c r="A243" s="144">
        <v>237</v>
      </c>
      <c r="B243" s="144">
        <v>0.44</v>
      </c>
      <c r="D243" s="144">
        <v>237</v>
      </c>
      <c r="E243" s="144">
        <v>0.16</v>
      </c>
      <c r="G243" s="113"/>
      <c r="H243" s="113"/>
      <c r="I243" s="113"/>
      <c r="J243" s="113"/>
      <c r="K243" s="113"/>
      <c r="L243" s="113"/>
      <c r="N243" s="113"/>
      <c r="O243" s="113"/>
      <c r="P243" s="113"/>
      <c r="Q243" s="113"/>
      <c r="R243" s="113"/>
      <c r="S243" s="113"/>
      <c r="U243" s="149">
        <v>237</v>
      </c>
      <c r="V243" s="149">
        <v>0</v>
      </c>
      <c r="W243" s="149">
        <v>3.69</v>
      </c>
      <c r="X243" s="149">
        <f>(0.0831/2)*(1-COS(RADIANS(U243)))
 + 0.14625
 - SQRT(0.14625^2 - ((0.14625/2*SIN(RADIANS(U243)))^2))</f>
        <v>7.7659404113937097E-2</v>
      </c>
      <c r="Y243" s="149">
        <f t="shared" si="14"/>
        <v>77.6594041139371</v>
      </c>
      <c r="Z243" s="149">
        <f>(Y243-Y242)/1</f>
        <v>-0.281600601537221</v>
      </c>
      <c r="AA243" s="149">
        <f t="shared" si="15"/>
        <v>-11.40482436225745</v>
      </c>
      <c r="AB243" s="149">
        <f>((Z243-Z242)/1)*(((6750*6)^2) /1000)</f>
        <v>-17826.132769591077</v>
      </c>
      <c r="AD243" s="149">
        <f t="shared" si="17"/>
        <v>0</v>
      </c>
      <c r="AE243" s="149">
        <f t="shared" si="16"/>
        <v>7.6950000000000065</v>
      </c>
      <c r="AG243" s="149">
        <f xml:space="preserve"> $I$45 * (AD244 - AD242) / (2 * (PI()/180))</f>
        <v>0</v>
      </c>
      <c r="AH243" s="149">
        <f xml:space="preserve"> $I$45 * (AE244 - AE242) / (2 * (PI()/180))</f>
        <v>8201.2499999999854</v>
      </c>
      <c r="AJ243" s="149">
        <f>(AG244 - AG242) / RADIANS(U244 - U242) * (2*PI()*$P$33/60)</f>
        <v>0</v>
      </c>
      <c r="AK243" s="149">
        <f>(AH244 - AH242) / RADIANS(2) * (2*PI()*$P$33/60)</f>
        <v>124556484.37499705</v>
      </c>
    </row>
    <row r="244" spans="1:37" x14ac:dyDescent="0.35">
      <c r="A244" s="144">
        <v>238</v>
      </c>
      <c r="B244" s="144">
        <v>0.42</v>
      </c>
      <c r="D244" s="144">
        <v>238</v>
      </c>
      <c r="E244" s="144">
        <v>0.14000000000000001</v>
      </c>
      <c r="G244" s="113"/>
      <c r="H244" s="113"/>
      <c r="I244" s="113"/>
      <c r="J244" s="113"/>
      <c r="K244" s="113"/>
      <c r="L244" s="113"/>
      <c r="N244" s="113"/>
      <c r="O244" s="113"/>
      <c r="P244" s="113"/>
      <c r="Q244" s="113"/>
      <c r="R244" s="113"/>
      <c r="S244" s="113"/>
      <c r="U244" s="86">
        <v>238</v>
      </c>
      <c r="V244" s="149">
        <v>0</v>
      </c>
      <c r="W244" s="149">
        <v>3.89</v>
      </c>
      <c r="X244" s="149">
        <f>(0.0831/2)*(1-COS(RADIANS(U244)))
 + 0.14625
 - SQRT(0.14625^2 - ((0.14625/2*SIN(RADIANS(U244)))^2))</f>
        <v>7.7366696945336016E-2</v>
      </c>
      <c r="Y244" s="149">
        <f t="shared" si="14"/>
        <v>77.366696945336017</v>
      </c>
      <c r="Z244" s="149">
        <f>(Y244-Y243)/1</f>
        <v>-0.29270716860108337</v>
      </c>
      <c r="AA244" s="149">
        <f t="shared" si="15"/>
        <v>-11.854640328343876</v>
      </c>
      <c r="AB244" s="149">
        <f>((Z244-Z243)/1)*(((6750*6)^2) /1000)</f>
        <v>-18217.546626500254</v>
      </c>
      <c r="AD244" s="149">
        <f t="shared" si="17"/>
        <v>0</v>
      </c>
      <c r="AE244" s="149">
        <f t="shared" si="16"/>
        <v>8.7075000000000014</v>
      </c>
      <c r="AG244" s="149">
        <f xml:space="preserve"> $I$45 * (AD245 - AD243) / (2 * (PI()/180))</f>
        <v>0</v>
      </c>
      <c r="AH244" s="149">
        <f xml:space="preserve"> $I$45 * (AE245 - AE243) / (2 * (PI()/180))</f>
        <v>10251.562499999947</v>
      </c>
      <c r="AJ244" s="149">
        <f>(AG245 - AG243) / RADIANS(U245 - U243) * (2*PI()*$P$33/60)</f>
        <v>0</v>
      </c>
      <c r="AK244" s="149">
        <f>(AH245 - AH243) / RADIANS(2) * (2*PI()*$P$33/60)</f>
        <v>-124556484.37500213</v>
      </c>
    </row>
    <row r="245" spans="1:37" x14ac:dyDescent="0.35">
      <c r="A245" s="144">
        <v>239</v>
      </c>
      <c r="B245" s="144">
        <v>0.4</v>
      </c>
      <c r="D245" s="144">
        <v>239</v>
      </c>
      <c r="E245" s="144">
        <v>0.12</v>
      </c>
      <c r="G245" s="113"/>
      <c r="H245" s="113"/>
      <c r="I245" s="113"/>
      <c r="J245" s="113"/>
      <c r="K245" s="113"/>
      <c r="L245" s="113"/>
      <c r="N245" s="113"/>
      <c r="O245" s="113"/>
      <c r="P245" s="113"/>
      <c r="Q245" s="113"/>
      <c r="R245" s="113"/>
      <c r="S245" s="113"/>
      <c r="U245" s="86">
        <v>239</v>
      </c>
      <c r="V245" s="149">
        <v>0</v>
      </c>
      <c r="W245" s="149">
        <v>4.12</v>
      </c>
      <c r="X245" s="149">
        <f>(0.0831/2)*(1-COS(RADIANS(U245)))
 + 0.14625
 - SQRT(0.14625^2 - ((0.14625/2*SIN(RADIANS(U245)))^2))</f>
        <v>7.7062649082423051E-2</v>
      </c>
      <c r="Y245" s="149">
        <f t="shared" si="14"/>
        <v>77.06264908242305</v>
      </c>
      <c r="Z245" s="149">
        <f>(Y245-Y244)/1</f>
        <v>-0.30404786291296659</v>
      </c>
      <c r="AA245" s="149">
        <f t="shared" si="15"/>
        <v>-12.313938447975147</v>
      </c>
      <c r="AB245" s="149">
        <f>((Z245-Z244)/1)*(((6750*6)^2) /1000)</f>
        <v>-18601.573845066461</v>
      </c>
      <c r="AD245" s="149">
        <f t="shared" si="17"/>
        <v>0</v>
      </c>
      <c r="AE245" s="149">
        <f t="shared" si="16"/>
        <v>8.7075000000000014</v>
      </c>
      <c r="AG245" s="149">
        <f xml:space="preserve"> $I$45 * (AD246 - AD244) / (2 * (PI()/180))</f>
        <v>0</v>
      </c>
      <c r="AH245" s="149">
        <f xml:space="preserve"> $I$45 * (AE246 - AE244) / (2 * (PI()/180))</f>
        <v>2050.3124999998799</v>
      </c>
      <c r="AJ245" s="149">
        <f>(AG246 - AG244) / RADIANS(U246 - U244) * (2*PI()*$P$33/60)</f>
        <v>0</v>
      </c>
      <c r="AK245" s="149">
        <f>(AH246 - AH244) / RADIANS(2) * (2*PI()*$P$33/60)</f>
        <v>-207594140.62500075</v>
      </c>
    </row>
    <row r="246" spans="1:37" x14ac:dyDescent="0.35">
      <c r="A246" s="144">
        <v>240</v>
      </c>
      <c r="B246" s="144">
        <v>0.38</v>
      </c>
      <c r="D246" s="144">
        <v>240</v>
      </c>
      <c r="E246" s="144">
        <v>0.1</v>
      </c>
      <c r="G246" s="113"/>
      <c r="H246" s="113"/>
      <c r="I246" s="113"/>
      <c r="J246" s="113"/>
      <c r="K246" s="113"/>
      <c r="L246" s="113"/>
      <c r="N246" s="113"/>
      <c r="O246" s="113"/>
      <c r="P246" s="113"/>
      <c r="Q246" s="113"/>
      <c r="R246" s="113"/>
      <c r="S246" s="113"/>
      <c r="U246" s="86">
        <v>240</v>
      </c>
      <c r="V246" s="149">
        <v>0</v>
      </c>
      <c r="W246" s="149">
        <v>4.32</v>
      </c>
      <c r="X246" s="149">
        <f>(0.0831/2)*(1-COS(RADIANS(U246)))
 + 0.14625
 - SQRT(0.14625^2 - ((0.14625/2*SIN(RADIANS(U246)))^2))</f>
        <v>7.6747031490847911E-2</v>
      </c>
      <c r="Y246" s="149">
        <f t="shared" si="14"/>
        <v>76.747031490847917</v>
      </c>
      <c r="Z246" s="149">
        <f>(Y246-Y245)/1</f>
        <v>-0.31561759157513336</v>
      </c>
      <c r="AA246" s="149">
        <f t="shared" si="15"/>
        <v>-12.782512458792901</v>
      </c>
      <c r="AB246" s="149">
        <f>((Z246-Z245)/1)*(((6750*6)^2) /1000)</f>
        <v>-18977.24743811904</v>
      </c>
      <c r="AD246" s="149">
        <f t="shared" si="17"/>
        <v>0</v>
      </c>
      <c r="AE246" s="149">
        <f t="shared" si="16"/>
        <v>8.9099999999999895</v>
      </c>
      <c r="AG246" s="149">
        <f xml:space="preserve"> $I$45 * (AD247 - AD245) / (2 * (PI()/180))</f>
        <v>0</v>
      </c>
      <c r="AH246" s="149">
        <f xml:space="preserve"> $I$45 * (AE247 - AE245) / (2 * (PI()/180))</f>
        <v>-8.9928064994637667E-11</v>
      </c>
      <c r="AJ246" s="149">
        <f>(AG247 - AG245) / RADIANS(U247 - U245) * (2*PI()*$P$33/60)</f>
        <v>0</v>
      </c>
      <c r="AK246" s="149">
        <f>(AH247 - AH245) / RADIANS(2) * (2*PI()*$P$33/60)</f>
        <v>207594140.62500456</v>
      </c>
    </row>
    <row r="247" spans="1:37" x14ac:dyDescent="0.35">
      <c r="A247" s="144">
        <v>241</v>
      </c>
      <c r="B247" s="144">
        <v>0.36</v>
      </c>
      <c r="D247" s="144">
        <v>241</v>
      </c>
      <c r="E247" s="144">
        <v>0.09</v>
      </c>
      <c r="G247" s="113"/>
      <c r="H247" s="113"/>
      <c r="I247" s="113"/>
      <c r="J247" s="113"/>
      <c r="K247" s="113"/>
      <c r="L247" s="113"/>
      <c r="N247" s="113"/>
      <c r="O247" s="113"/>
      <c r="P247" s="113"/>
      <c r="Q247" s="113"/>
      <c r="R247" s="113"/>
      <c r="S247" s="113"/>
      <c r="U247" s="149">
        <v>241</v>
      </c>
      <c r="V247" s="149">
        <v>0</v>
      </c>
      <c r="W247" s="149">
        <v>4.5599999999999996</v>
      </c>
      <c r="X247" s="149">
        <f>(0.0831/2)*(1-COS(RADIANS(U247)))
 + 0.14625
 - SQRT(0.14625^2 - ((0.14625/2*SIN(RADIANS(U247)))^2))</f>
        <v>7.6419620831061907E-2</v>
      </c>
      <c r="Y247" s="149">
        <f t="shared" si="14"/>
        <v>76.419620831061906</v>
      </c>
      <c r="Z247" s="149">
        <f>(Y247-Y246)/1</f>
        <v>-0.32741065978601114</v>
      </c>
      <c r="AA247" s="149">
        <f t="shared" si="15"/>
        <v>-13.260131721333451</v>
      </c>
      <c r="AB247" s="149">
        <f>((Z247-Z246)/1)*(((6750*6)^2) /1000)</f>
        <v>-19343.580132892275</v>
      </c>
      <c r="AD247" s="149">
        <f t="shared" si="17"/>
        <v>0</v>
      </c>
      <c r="AE247" s="149">
        <f t="shared" si="16"/>
        <v>8.7074999999999925</v>
      </c>
      <c r="AG247" s="149">
        <f xml:space="preserve"> $I$45 * (AD248 - AD246) / (2 * (PI()/180))</f>
        <v>0</v>
      </c>
      <c r="AH247" s="149">
        <f xml:space="preserve"> $I$45 * (AE248 - AE246) / (2 * (PI()/180))</f>
        <v>12301.875000000106</v>
      </c>
      <c r="AJ247" s="149">
        <f>(AG248 - AG246) / RADIANS(U248 - U246) * (2*PI()*$P$33/60)</f>
        <v>0</v>
      </c>
      <c r="AK247" s="149">
        <f>(AH248 - AH246) / RADIANS(2) * (2*PI()*$P$33/60)</f>
        <v>373669453.12500137</v>
      </c>
    </row>
    <row r="248" spans="1:37" x14ac:dyDescent="0.35">
      <c r="A248" s="144">
        <v>242</v>
      </c>
      <c r="B248" s="144">
        <v>0.34</v>
      </c>
      <c r="D248" s="144">
        <v>242</v>
      </c>
      <c r="E248" s="144">
        <v>7.0000000000000007E-2</v>
      </c>
      <c r="G248" s="113"/>
      <c r="H248" s="113"/>
      <c r="I248" s="113"/>
      <c r="J248" s="113"/>
      <c r="K248" s="113"/>
      <c r="L248" s="113"/>
      <c r="N248" s="113"/>
      <c r="O248" s="113"/>
      <c r="P248" s="113"/>
      <c r="Q248" s="113"/>
      <c r="R248" s="113"/>
      <c r="S248" s="113"/>
      <c r="U248" s="86">
        <v>242</v>
      </c>
      <c r="V248" s="149">
        <v>0</v>
      </c>
      <c r="W248" s="149">
        <v>4.75</v>
      </c>
      <c r="X248" s="149">
        <f>(0.0831/2)*(1-COS(RADIANS(U248)))
 + 0.14625
 - SQRT(0.14625^2 - ((0.14625/2*SIN(RADIANS(U248)))^2))</f>
        <v>7.6080200071365317E-2</v>
      </c>
      <c r="Y248" s="149">
        <f t="shared" si="14"/>
        <v>76.080200071365311</v>
      </c>
      <c r="Z248" s="149">
        <f>(Y248-Y247)/1</f>
        <v>-0.33942075969659413</v>
      </c>
      <c r="AA248" s="149">
        <f t="shared" si="15"/>
        <v>-13.746540767712062</v>
      </c>
      <c r="AB248" s="149">
        <f>((Z248-Z247)/1)*(((6750*6)^2) /1000)</f>
        <v>-19699.566378333755</v>
      </c>
      <c r="AD248" s="149">
        <f t="shared" si="17"/>
        <v>0</v>
      </c>
      <c r="AE248" s="149">
        <f t="shared" si="16"/>
        <v>10.125</v>
      </c>
      <c r="AG248" s="149">
        <f xml:space="preserve"> $I$45 * (AD249 - AD247) / (2 * (PI()/180))</f>
        <v>0</v>
      </c>
      <c r="AH248" s="149">
        <f xml:space="preserve"> $I$45 * (AE249 - AE247) / (2 * (PI()/180))</f>
        <v>18452.812499999978</v>
      </c>
      <c r="AJ248" s="149">
        <f>(AG249 - AG247) / RADIANS(U249 - U247) * (2*PI()*$P$33/60)</f>
        <v>0</v>
      </c>
      <c r="AK248" s="149">
        <f>(AH249 - AH247) / RADIANS(2) * (2*PI()*$P$33/60)</f>
        <v>-373669453.12499952</v>
      </c>
    </row>
    <row r="249" spans="1:37" x14ac:dyDescent="0.35">
      <c r="A249" s="144">
        <v>243</v>
      </c>
      <c r="B249" s="144">
        <v>0.32</v>
      </c>
      <c r="D249" s="144">
        <v>243</v>
      </c>
      <c r="E249" s="144">
        <v>0.05</v>
      </c>
      <c r="G249" s="113"/>
      <c r="H249" s="113"/>
      <c r="I249" s="113"/>
      <c r="J249" s="113"/>
      <c r="K249" s="113"/>
      <c r="L249" s="113"/>
      <c r="N249" s="113"/>
      <c r="O249" s="113"/>
      <c r="P249" s="113"/>
      <c r="Q249" s="113"/>
      <c r="R249" s="113"/>
      <c r="S249" s="113"/>
      <c r="U249" s="86">
        <v>243</v>
      </c>
      <c r="V249" s="149">
        <v>0</v>
      </c>
      <c r="W249" s="149">
        <v>5.0599999999999996</v>
      </c>
      <c r="X249" s="149">
        <f>(0.0831/2)*(1-COS(RADIANS(U249)))
 + 0.14625
 - SQRT(0.14625^2 - ((0.14625/2*SIN(RADIANS(U249)))^2))</f>
        <v>7.5728559110732507E-2</v>
      </c>
      <c r="Y249" s="149">
        <f t="shared" si="14"/>
        <v>75.728559110732505</v>
      </c>
      <c r="Z249" s="149">
        <f>(Y249-Y248)/1</f>
        <v>-0.35164096063280681</v>
      </c>
      <c r="AA249" s="149">
        <f t="shared" si="15"/>
        <v>-14.241458905628676</v>
      </c>
      <c r="AB249" s="149">
        <f>((Z249-Z248)/1)*(((6750*6)^2) /1000)</f>
        <v>-20044.184585622843</v>
      </c>
      <c r="AD249" s="149">
        <f t="shared" si="17"/>
        <v>0</v>
      </c>
      <c r="AE249" s="149">
        <f t="shared" si="16"/>
        <v>10.52999999999999</v>
      </c>
      <c r="AG249" s="149">
        <f xml:space="preserve"> $I$45 * (AD250 - AD248) / (2 * (PI()/180))</f>
        <v>0</v>
      </c>
      <c r="AH249" s="149">
        <f xml:space="preserve"> $I$45 * (AE250 - AE248) / (2 * (PI()/180))</f>
        <v>-6150.9374999998736</v>
      </c>
      <c r="AJ249" s="149">
        <f>(AG250 - AG248) / RADIANS(U250 - U248) * (2*PI()*$P$33/60)</f>
        <v>0</v>
      </c>
      <c r="AK249" s="149">
        <f>(AH250 - AH248) / RADIANS(2) * (2*PI()*$P$33/60)</f>
        <v>-373669453.12499595</v>
      </c>
    </row>
    <row r="250" spans="1:37" x14ac:dyDescent="0.35">
      <c r="A250" s="144">
        <v>244</v>
      </c>
      <c r="B250" s="144">
        <v>0.3</v>
      </c>
      <c r="D250" s="144">
        <v>244</v>
      </c>
      <c r="E250" s="144">
        <v>0.03</v>
      </c>
      <c r="G250" s="113"/>
      <c r="H250" s="113"/>
      <c r="I250" s="113"/>
      <c r="J250" s="113"/>
      <c r="K250" s="113"/>
      <c r="L250" s="113"/>
      <c r="N250" s="113"/>
      <c r="O250" s="113"/>
      <c r="P250" s="113"/>
      <c r="Q250" s="113"/>
      <c r="R250" s="113"/>
      <c r="S250" s="113"/>
      <c r="U250" s="86">
        <v>244</v>
      </c>
      <c r="V250" s="149">
        <v>0</v>
      </c>
      <c r="W250" s="149">
        <v>5.27</v>
      </c>
      <c r="X250" s="149">
        <f>(0.0831/2)*(1-COS(RADIANS(U250)))
 + 0.14625
 - SQRT(0.14625^2 - ((0.14625/2*SIN(RADIANS(U250)))^2))</f>
        <v>7.5364495409909776E-2</v>
      </c>
      <c r="Y250" s="149">
        <f t="shared" si="14"/>
        <v>75.364495409909779</v>
      </c>
      <c r="Z250" s="149">
        <f>(Y250-Y249)/1</f>
        <v>-0.36406370082272588</v>
      </c>
      <c r="AA250" s="149">
        <f t="shared" si="15"/>
        <v>-14.744579883320398</v>
      </c>
      <c r="AB250" s="149">
        <f>((Z250-Z249)/1)*(((6750*6)^2) /1000)</f>
        <v>-20376.399596514751</v>
      </c>
      <c r="AD250" s="149">
        <f t="shared" si="17"/>
        <v>0</v>
      </c>
      <c r="AE250" s="149">
        <f t="shared" si="16"/>
        <v>9.5175000000000125</v>
      </c>
      <c r="AG250" s="149">
        <f xml:space="preserve"> $I$45 * (AD251 - AD249) / (2 * (PI()/180))</f>
        <v>0</v>
      </c>
      <c r="AH250" s="149">
        <f xml:space="preserve"> $I$45 * (AE251 - AE249) / (2 * (PI()/180))</f>
        <v>1.7985612998927533E-10</v>
      </c>
      <c r="AJ250" s="149">
        <f>(AG251 - AG249) / RADIANS(U251 - U249) * (2*PI()*$P$33/60)</f>
        <v>0</v>
      </c>
      <c r="AK250" s="149">
        <f>(AH251 - AH249) / RADIANS(2) * (2*PI()*$P$33/60)</f>
        <v>622782421.8749944</v>
      </c>
    </row>
    <row r="251" spans="1:37" x14ac:dyDescent="0.35">
      <c r="A251" s="144">
        <v>245</v>
      </c>
      <c r="B251" s="144">
        <v>0.28000000000000003</v>
      </c>
      <c r="D251" s="144">
        <v>245</v>
      </c>
      <c r="E251" s="144">
        <v>0.02</v>
      </c>
      <c r="G251" s="113"/>
      <c r="H251" s="113"/>
      <c r="I251" s="113"/>
      <c r="J251" s="113"/>
      <c r="K251" s="113"/>
      <c r="L251" s="113"/>
      <c r="N251" s="113"/>
      <c r="O251" s="113"/>
      <c r="P251" s="113"/>
      <c r="Q251" s="113"/>
      <c r="R251" s="113"/>
      <c r="S251" s="113"/>
      <c r="U251" s="149">
        <v>245</v>
      </c>
      <c r="V251" s="149">
        <v>0</v>
      </c>
      <c r="W251" s="149">
        <v>5.53</v>
      </c>
      <c r="X251" s="149">
        <f>(0.0831/2)*(1-COS(RADIANS(U251)))
 + 0.14625
 - SQRT(0.14625^2 - ((0.14625/2*SIN(RADIANS(U251)))^2))</f>
        <v>7.4987814629140698E-2</v>
      </c>
      <c r="Y251" s="149">
        <f t="shared" si="14"/>
        <v>74.987814629140701</v>
      </c>
      <c r="Z251" s="149">
        <f>(Y251-Y250)/1</f>
        <v>-0.37668078076907818</v>
      </c>
      <c r="AA251" s="149">
        <f t="shared" si="15"/>
        <v>-15.255571621147666</v>
      </c>
      <c r="AB251" s="149">
        <f>((Z251-Z250)/1)*(((6750*6)^2) /1000)</f>
        <v>-20695.165382004368</v>
      </c>
      <c r="AD251" s="149">
        <f t="shared" si="17"/>
        <v>0</v>
      </c>
      <c r="AE251" s="149">
        <f t="shared" si="16"/>
        <v>10.530000000000008</v>
      </c>
      <c r="AG251" s="149">
        <f xml:space="preserve"> $I$45 * (AD252 - AD250) / (2 * (PI()/180))</f>
        <v>0</v>
      </c>
      <c r="AH251" s="149">
        <f xml:space="preserve"> $I$45 * (AE252 - AE250) / (2 * (PI()/180))</f>
        <v>24603.749999999851</v>
      </c>
      <c r="AJ251" s="149">
        <f>(AG252 - AG250) / RADIANS(U252 - U250) * (2*PI()*$P$33/60)</f>
        <v>0</v>
      </c>
      <c r="AK251" s="149">
        <f>(AH252 - AH250) / RADIANS(2) * (2*PI()*$P$33/60)</f>
        <v>290631796.87499422</v>
      </c>
    </row>
    <row r="252" spans="1:37" x14ac:dyDescent="0.35">
      <c r="A252" s="144">
        <v>246</v>
      </c>
      <c r="B252" s="144">
        <v>0.26</v>
      </c>
      <c r="D252" s="144">
        <v>246</v>
      </c>
      <c r="E252" s="144">
        <v>0</v>
      </c>
      <c r="G252" s="113"/>
      <c r="H252" s="113"/>
      <c r="I252" s="113"/>
      <c r="J252" s="113"/>
      <c r="K252" s="113"/>
      <c r="L252" s="113"/>
      <c r="N252" s="113"/>
      <c r="O252" s="113"/>
      <c r="P252" s="113"/>
      <c r="Q252" s="113"/>
      <c r="R252" s="113"/>
      <c r="S252" s="113"/>
      <c r="U252" s="86">
        <v>246</v>
      </c>
      <c r="V252" s="149">
        <v>0</v>
      </c>
      <c r="W252" s="149">
        <v>5.79</v>
      </c>
      <c r="X252" s="149">
        <f>(0.0831/2)*(1-COS(RADIANS(U252)))
 + 0.14625
 - SQRT(0.14625^2 - ((0.14625/2*SIN(RADIANS(U252)))^2))</f>
        <v>7.4598331270735813E-2</v>
      </c>
      <c r="Y252" s="149">
        <f t="shared" si="14"/>
        <v>74.598331270735812</v>
      </c>
      <c r="Z252" s="149">
        <f>(Y252-Y251)/1</f>
        <v>-0.38948335840488824</v>
      </c>
      <c r="AA252" s="149">
        <f t="shared" si="15"/>
        <v>-15.774076015397974</v>
      </c>
      <c r="AB252" s="149">
        <f>((Z252-Z251)/1)*(((6750*6)^2) /1000)</f>
        <v>-20999.427967137439</v>
      </c>
      <c r="AD252" s="149">
        <f t="shared" si="17"/>
        <v>0</v>
      </c>
      <c r="AE252" s="149">
        <f t="shared" si="16"/>
        <v>11.947499999999998</v>
      </c>
      <c r="AG252" s="149">
        <f xml:space="preserve"> $I$45 * (AD253 - AD251) / (2 * (PI()/180))</f>
        <v>0</v>
      </c>
      <c r="AH252" s="149">
        <f xml:space="preserve"> $I$45 * (AE253 - AE251) / (2 * (PI()/180))</f>
        <v>14352.187499999894</v>
      </c>
      <c r="AJ252" s="149">
        <f>(AG253 - AG251) / RADIANS(U253 - U251) * (2*PI()*$P$33/60)</f>
        <v>0</v>
      </c>
      <c r="AK252" s="149">
        <f>(AH253 - AH251) / RADIANS(2) * (2*PI()*$P$33/60)</f>
        <v>-996451874.99999762</v>
      </c>
    </row>
    <row r="253" spans="1:37" x14ac:dyDescent="0.35">
      <c r="A253" s="144">
        <v>247</v>
      </c>
      <c r="B253" s="144">
        <v>0.24</v>
      </c>
      <c r="D253" s="144">
        <v>247</v>
      </c>
      <c r="E253" s="144">
        <v>0</v>
      </c>
      <c r="G253" s="113"/>
      <c r="H253" s="113"/>
      <c r="I253" s="113"/>
      <c r="J253" s="113"/>
      <c r="K253" s="113"/>
      <c r="L253" s="113"/>
      <c r="N253" s="113"/>
      <c r="O253" s="113"/>
      <c r="P253" s="113"/>
      <c r="Q253" s="113"/>
      <c r="R253" s="113"/>
      <c r="S253" s="113"/>
      <c r="U253" s="86">
        <v>247</v>
      </c>
      <c r="V253" s="149">
        <v>0</v>
      </c>
      <c r="W253" s="149">
        <v>6.12</v>
      </c>
      <c r="X253" s="149">
        <f>(0.0831/2)*(1-COS(RADIANS(U253)))
 + 0.14625
 - SQRT(0.14625^2 - ((0.14625/2*SIN(RADIANS(U253)))^2))</f>
        <v>7.419586932456923E-2</v>
      </c>
      <c r="Y253" s="149">
        <f t="shared" si="14"/>
        <v>74.19586932456923</v>
      </c>
      <c r="Z253" s="149">
        <f>(Y253-Y252)/1</f>
        <v>-0.40246194616658215</v>
      </c>
      <c r="AA253" s="149">
        <f t="shared" si="15"/>
        <v>-16.299708819746577</v>
      </c>
      <c r="AB253" s="149">
        <f>((Z253-Z252)/1)*(((6750*6)^2) /1000)</f>
        <v>-21288.128576118444</v>
      </c>
      <c r="AD253" s="149">
        <f t="shared" si="17"/>
        <v>0</v>
      </c>
      <c r="AE253" s="149">
        <f t="shared" si="16"/>
        <v>11.947499999999998</v>
      </c>
      <c r="AG253" s="149">
        <f xml:space="preserve"> $I$45 * (AD254 - AD252) / (2 * (PI()/180))</f>
        <v>0</v>
      </c>
      <c r="AH253" s="149">
        <f xml:space="preserve"> $I$45 * (AE254 - AE252) / (2 * (PI()/180))</f>
        <v>-24603.750000000033</v>
      </c>
      <c r="AJ253" s="149">
        <f>(AG254 - AG252) / RADIANS(U254 - U252) * (2*PI()*$P$33/60)</f>
        <v>0</v>
      </c>
      <c r="AK253" s="149">
        <f>(AH254 - AH252) / RADIANS(2) * (2*PI()*$P$33/60)</f>
        <v>-622782421.87499797</v>
      </c>
    </row>
    <row r="254" spans="1:37" x14ac:dyDescent="0.35">
      <c r="A254" s="144">
        <v>248</v>
      </c>
      <c r="B254" s="144">
        <v>0.22</v>
      </c>
      <c r="D254" s="144">
        <v>248</v>
      </c>
      <c r="E254" s="144">
        <v>0</v>
      </c>
      <c r="G254" s="113"/>
      <c r="H254" s="113"/>
      <c r="I254" s="113"/>
      <c r="J254" s="113"/>
      <c r="K254" s="113"/>
      <c r="L254" s="113"/>
      <c r="N254" s="113"/>
      <c r="O254" s="113"/>
      <c r="P254" s="113"/>
      <c r="Q254" s="113"/>
      <c r="R254" s="113"/>
      <c r="S254" s="113"/>
      <c r="U254" s="86">
        <v>248</v>
      </c>
      <c r="V254" s="149">
        <v>0</v>
      </c>
      <c r="W254" s="149">
        <v>6.38</v>
      </c>
      <c r="X254" s="149">
        <f>(0.0831/2)*(1-COS(RADIANS(U254)))
 + 0.14625
 - SQRT(0.14625^2 - ((0.14625/2*SIN(RADIANS(U254)))^2))</f>
        <v>7.3780262914456662E-2</v>
      </c>
      <c r="Y254" s="149">
        <f t="shared" si="14"/>
        <v>73.780262914456657</v>
      </c>
      <c r="Z254" s="149">
        <f>(Y254-Y253)/1</f>
        <v>-0.4156064101125736</v>
      </c>
      <c r="AA254" s="149">
        <f t="shared" si="15"/>
        <v>-16.832059609559231</v>
      </c>
      <c r="AB254" s="149">
        <f>((Z254-Z253)/1)*(((6750*6)^2) /1000)</f>
        <v>-21560.206987412472</v>
      </c>
      <c r="AD254" s="149">
        <f t="shared" si="17"/>
        <v>0</v>
      </c>
      <c r="AE254" s="149">
        <f t="shared" si="16"/>
        <v>9.5174999999999947</v>
      </c>
      <c r="AG254" s="149">
        <f xml:space="preserve"> $I$45 * (AD255 - AD253) / (2 * (PI()/180))</f>
        <v>0</v>
      </c>
      <c r="AH254" s="149">
        <f xml:space="preserve"> $I$45 * (AE255 - AE253) / (2 * (PI()/180))</f>
        <v>-16402.500000000007</v>
      </c>
      <c r="AJ254" s="149">
        <f>(AG255 - AG253) / RADIANS(U255 - U253) * (2*PI()*$P$33/60)</f>
        <v>0</v>
      </c>
      <c r="AK254" s="149">
        <f>(AH255 - AH253) / RADIANS(2) * (2*PI()*$P$33/60)</f>
        <v>913414218.75000286</v>
      </c>
    </row>
    <row r="255" spans="1:37" x14ac:dyDescent="0.35">
      <c r="A255" s="144">
        <v>249</v>
      </c>
      <c r="B255" s="144">
        <v>0.2</v>
      </c>
      <c r="D255" s="144">
        <v>249</v>
      </c>
      <c r="E255" s="144">
        <v>0</v>
      </c>
      <c r="G255" s="113"/>
      <c r="H255" s="113"/>
      <c r="I255" s="113"/>
      <c r="J255" s="113"/>
      <c r="K255" s="113"/>
      <c r="L255" s="113"/>
      <c r="N255" s="113"/>
      <c r="O255" s="113"/>
      <c r="P255" s="113"/>
      <c r="Q255" s="113"/>
      <c r="R255" s="113"/>
      <c r="S255" s="113"/>
      <c r="U255" s="149">
        <v>249</v>
      </c>
      <c r="V255" s="149">
        <v>0</v>
      </c>
      <c r="W255" s="149">
        <v>6.59</v>
      </c>
      <c r="X255" s="149">
        <f>(0.0831/2)*(1-COS(RADIANS(U255)))
 + 0.14625
 - SQRT(0.14625^2 - ((0.14625/2*SIN(RADIANS(U255)))^2))</f>
        <v>7.3351356943245682E-2</v>
      </c>
      <c r="Y255" s="149">
        <f t="shared" si="14"/>
        <v>73.351356943245676</v>
      </c>
      <c r="Z255" s="149">
        <f>(Y255-Y254)/1</f>
        <v>-0.4289059712109804</v>
      </c>
      <c r="AA255" s="149">
        <f t="shared" si="15"/>
        <v>-17.370691834044706</v>
      </c>
      <c r="AB255" s="149">
        <f>((Z255-Z254)/1)*(((6750*6)^2) /1000)</f>
        <v>-21814.60509166175</v>
      </c>
      <c r="AD255" s="149">
        <f t="shared" si="17"/>
        <v>0</v>
      </c>
      <c r="AE255" s="149">
        <f t="shared" si="16"/>
        <v>10.327499999999997</v>
      </c>
      <c r="AG255" s="149">
        <f xml:space="preserve"> $I$45 * (AD256 - AD254) / (2 * (PI()/180))</f>
        <v>0</v>
      </c>
      <c r="AH255" s="149">
        <f xml:space="preserve"> $I$45 * (AE256 - AE254) / (2 * (PI()/180))</f>
        <v>20503.125000000109</v>
      </c>
      <c r="AJ255" s="149">
        <f>(AG256 - AG254) / RADIANS(U256 - U254) * (2*PI()*$P$33/60)</f>
        <v>0</v>
      </c>
      <c r="AK255" s="149">
        <f>(AH256 - AH254) / RADIANS(2) * (2*PI()*$P$33/60)</f>
        <v>373669453.12500238</v>
      </c>
    </row>
    <row r="256" spans="1:37" x14ac:dyDescent="0.35">
      <c r="A256" s="144">
        <v>250</v>
      </c>
      <c r="B256" s="144">
        <v>0.19</v>
      </c>
      <c r="D256" s="144">
        <v>250</v>
      </c>
      <c r="E256" s="144">
        <v>0</v>
      </c>
      <c r="G256" s="113"/>
      <c r="H256" s="113"/>
      <c r="I256" s="113"/>
      <c r="J256" s="113"/>
      <c r="K256" s="113"/>
      <c r="L256" s="113"/>
      <c r="N256" s="113"/>
      <c r="O256" s="113"/>
      <c r="P256" s="113"/>
      <c r="Q256" s="113"/>
      <c r="R256" s="113"/>
      <c r="S256" s="113"/>
      <c r="U256" s="86">
        <v>250</v>
      </c>
      <c r="V256" s="149">
        <v>0</v>
      </c>
      <c r="W256" s="149">
        <v>6.89</v>
      </c>
      <c r="X256" s="149">
        <f>(0.0831/2)*(1-COS(RADIANS(U256)))
 + 0.14625
 - SQRT(0.14625^2 - ((0.14625/2*SIN(RADIANS(U256)))^2))</f>
        <v>7.2909007734337561E-2</v>
      </c>
      <c r="Y256" s="149">
        <f t="shared" si="14"/>
        <v>72.909007734337564</v>
      </c>
      <c r="Z256" s="149">
        <f>(Y256-Y255)/1</f>
        <v>-0.44234920890811225</v>
      </c>
      <c r="AA256" s="149">
        <f t="shared" si="15"/>
        <v>-17.915142960778546</v>
      </c>
      <c r="AB256" s="149">
        <f>((Z256-Z255)/1)*(((6750*6)^2) /1000)</f>
        <v>-22050.270632720516</v>
      </c>
      <c r="AD256" s="149">
        <f t="shared" si="17"/>
        <v>0</v>
      </c>
      <c r="AE256" s="149">
        <f t="shared" si="16"/>
        <v>11.542500000000006</v>
      </c>
      <c r="AG256" s="149">
        <f xml:space="preserve"> $I$45 * (AD257 - AD255) / (2 * (PI()/180))</f>
        <v>0</v>
      </c>
      <c r="AH256" s="149">
        <f xml:space="preserve"> $I$45 * (AE257 - AE255) / (2 * (PI()/180))</f>
        <v>2050.3125000001132</v>
      </c>
      <c r="AJ256" s="149">
        <f>(AG257 - AG255) / RADIANS(U257 - U255) * (2*PI()*$P$33/60)</f>
        <v>0</v>
      </c>
      <c r="AK256" s="149">
        <f>(AH257 - AH255) / RADIANS(2) * (2*PI()*$P$33/60)</f>
        <v>-830376562.50000441</v>
      </c>
    </row>
    <row r="257" spans="1:37" x14ac:dyDescent="0.35">
      <c r="A257" s="144">
        <v>251</v>
      </c>
      <c r="B257" s="144">
        <v>0.17</v>
      </c>
      <c r="D257" s="144">
        <v>251</v>
      </c>
      <c r="E257" s="144">
        <v>0</v>
      </c>
      <c r="G257" s="113"/>
      <c r="H257" s="113"/>
      <c r="I257" s="113"/>
      <c r="J257" s="113"/>
      <c r="K257" s="113"/>
      <c r="L257" s="113"/>
      <c r="N257" s="113"/>
      <c r="O257" s="113"/>
      <c r="P257" s="113"/>
      <c r="Q257" s="113"/>
      <c r="R257" s="113"/>
      <c r="S257" s="113"/>
      <c r="U257" s="86">
        <v>251</v>
      </c>
      <c r="V257" s="149">
        <v>0</v>
      </c>
      <c r="W257" s="149">
        <v>7.16</v>
      </c>
      <c r="X257" s="149">
        <f>(0.0831/2)*(1-COS(RADIANS(U257)))
 + 0.14625
 - SQRT(0.14625^2 - ((0.14625/2*SIN(RADIANS(U257)))^2))</f>
        <v>7.2453083667254864E-2</v>
      </c>
      <c r="Y257" s="149">
        <f t="shared" si="14"/>
        <v>72.453083667254859</v>
      </c>
      <c r="Z257" s="149">
        <f>(Y257-Y256)/1</f>
        <v>-0.45592406708270516</v>
      </c>
      <c r="AA257" s="149">
        <f t="shared" si="15"/>
        <v>-18.464924716849559</v>
      </c>
      <c r="AB257" s="149">
        <f>((Z257-Z256)/1)*(((6750*6)^2) /1000)</f>
        <v>-22266.161120876033</v>
      </c>
      <c r="AD257" s="149">
        <f t="shared" si="17"/>
        <v>0</v>
      </c>
      <c r="AE257" s="149">
        <f t="shared" si="16"/>
        <v>10.530000000000008</v>
      </c>
      <c r="AG257" s="149">
        <f xml:space="preserve"> $I$45 * (AD258 - AD256) / (2 * (PI()/180))</f>
        <v>0</v>
      </c>
      <c r="AH257" s="149">
        <f xml:space="preserve"> $I$45 * (AE258 - AE256) / (2 * (PI()/180))</f>
        <v>-20503.125000000109</v>
      </c>
      <c r="AJ257" s="149">
        <f>(AG258 - AG256) / RADIANS(U258 - U256) * (2*PI()*$P$33/60)</f>
        <v>0</v>
      </c>
      <c r="AK257" s="149">
        <f>(AH258 - AH256) / RADIANS(2) * (2*PI()*$P$33/60)</f>
        <v>-415188281.25000554</v>
      </c>
    </row>
    <row r="258" spans="1:37" x14ac:dyDescent="0.35">
      <c r="A258" s="144">
        <v>252</v>
      </c>
      <c r="B258" s="144">
        <v>0.15</v>
      </c>
      <c r="D258" s="144">
        <v>252</v>
      </c>
      <c r="E258" s="144">
        <v>0</v>
      </c>
      <c r="G258" s="113"/>
      <c r="H258" s="113"/>
      <c r="I258" s="113"/>
      <c r="J258" s="113"/>
      <c r="K258" s="113"/>
      <c r="L258" s="113"/>
      <c r="N258" s="113"/>
      <c r="O258" s="113"/>
      <c r="P258" s="113"/>
      <c r="Q258" s="113"/>
      <c r="R258" s="113"/>
      <c r="S258" s="113"/>
      <c r="U258" s="86">
        <v>252</v>
      </c>
      <c r="V258" s="149">
        <v>0</v>
      </c>
      <c r="W258" s="149">
        <v>7.41</v>
      </c>
      <c r="X258" s="149">
        <f>(0.0831/2)*(1-COS(RADIANS(U258)))
 + 0.14625
 - SQRT(0.14625^2 - ((0.14625/2*SIN(RADIANS(U258)))^2))</f>
        <v>7.1983465804778629E-2</v>
      </c>
      <c r="Y258" s="149">
        <f t="shared" si="14"/>
        <v>71.983465804778632</v>
      </c>
      <c r="Z258" s="149">
        <f>(Y258-Y257)/1</f>
        <v>-0.46961786247622683</v>
      </c>
      <c r="AA258" s="149">
        <f t="shared" si="15"/>
        <v>-19.019523430287187</v>
      </c>
      <c r="AB258" s="149">
        <f>((Z258-Z257)/1)*(((6750*6)^2) /1000)</f>
        <v>-22461.247894223918</v>
      </c>
      <c r="AD258" s="149">
        <f t="shared" si="17"/>
        <v>0</v>
      </c>
      <c r="AE258" s="149">
        <f t="shared" si="16"/>
        <v>9.5174999999999947</v>
      </c>
      <c r="AG258" s="149">
        <f xml:space="preserve"> $I$45 * (AD259 - AD257) / (2 * (PI()/180))</f>
        <v>0</v>
      </c>
      <c r="AH258" s="149">
        <f xml:space="preserve"> $I$45 * (AE259 - AE257) / (2 * (PI()/180))</f>
        <v>-18452.81250000016</v>
      </c>
      <c r="AJ258" s="149">
        <f>(AG259 - AG257) / RADIANS(U259 - U257) * (2*PI()*$P$33/60)</f>
        <v>0</v>
      </c>
      <c r="AK258" s="149">
        <f>(AH259 - AH257) / RADIANS(2) * (2*PI()*$P$33/60)</f>
        <v>83037656.250002056</v>
      </c>
    </row>
    <row r="259" spans="1:37" x14ac:dyDescent="0.35">
      <c r="A259" s="144">
        <v>253</v>
      </c>
      <c r="B259" s="144">
        <v>0.13</v>
      </c>
      <c r="D259" s="144">
        <v>253</v>
      </c>
      <c r="E259" s="144">
        <v>0</v>
      </c>
      <c r="G259" s="113"/>
      <c r="H259" s="113"/>
      <c r="I259" s="113"/>
      <c r="J259" s="113"/>
      <c r="K259" s="113"/>
      <c r="L259" s="113"/>
      <c r="N259" s="113"/>
      <c r="O259" s="113"/>
      <c r="P259" s="113"/>
      <c r="Q259" s="113"/>
      <c r="R259" s="113"/>
      <c r="S259" s="113"/>
      <c r="U259" s="149">
        <v>253</v>
      </c>
      <c r="V259" s="149">
        <v>0</v>
      </c>
      <c r="W259" s="149">
        <v>7.63</v>
      </c>
      <c r="X259" s="149">
        <f>(0.0831/2)*(1-COS(RADIANS(U259)))
 + 0.14625
 - SQRT(0.14625^2 - ((0.14625/2*SIN(RADIANS(U259)))^2))</f>
        <v>7.150004850910141E-2</v>
      </c>
      <c r="Y259" s="149">
        <f t="shared" si="14"/>
        <v>71.500048509101404</v>
      </c>
      <c r="Z259" s="149">
        <f>(Y259-Y258)/1</f>
        <v>-0.4834172956772278</v>
      </c>
      <c r="AA259" s="149">
        <f t="shared" si="15"/>
        <v>-19.578400474927726</v>
      </c>
      <c r="AB259" s="149">
        <f>((Z259-Z258)/1)*(((6750*6)^2) /1000)</f>
        <v>-22634.520307941835</v>
      </c>
      <c r="AD259" s="149">
        <f t="shared" si="17"/>
        <v>0</v>
      </c>
      <c r="AE259" s="149">
        <f t="shared" si="16"/>
        <v>8.7074999999999925</v>
      </c>
      <c r="AG259" s="149">
        <f xml:space="preserve"> $I$45 * (AD260 - AD258) / (2 * (PI()/180))</f>
        <v>0</v>
      </c>
      <c r="AH259" s="149">
        <f xml:space="preserve"> $I$45 * (AE260 - AE258) / (2 * (PI()/180))</f>
        <v>-16402.500000000007</v>
      </c>
      <c r="AJ259" s="149">
        <f>(AG260 - AG258) / RADIANS(U260 - U258) * (2*PI()*$P$33/60)</f>
        <v>0</v>
      </c>
      <c r="AK259" s="149">
        <f>(AH260 - AH258) / RADIANS(2) * (2*PI()*$P$33/60)</f>
        <v>-290631796.87499708</v>
      </c>
    </row>
    <row r="260" spans="1:37" x14ac:dyDescent="0.35">
      <c r="A260" s="144">
        <v>254</v>
      </c>
      <c r="B260" s="144">
        <v>0.11</v>
      </c>
      <c r="D260" s="144">
        <v>254</v>
      </c>
      <c r="E260" s="144">
        <v>0</v>
      </c>
      <c r="G260" s="113"/>
      <c r="H260" s="113"/>
      <c r="I260" s="113"/>
      <c r="J260" s="113"/>
      <c r="K260" s="113"/>
      <c r="L260" s="113"/>
      <c r="N260" s="113"/>
      <c r="O260" s="113"/>
      <c r="P260" s="113"/>
      <c r="Q260" s="113"/>
      <c r="R260" s="113"/>
      <c r="S260" s="113"/>
      <c r="U260" s="86">
        <v>254</v>
      </c>
      <c r="V260" s="149">
        <v>0</v>
      </c>
      <c r="W260" s="149">
        <v>7.84</v>
      </c>
      <c r="X260" s="149">
        <f>(0.0831/2)*(1-COS(RADIANS(U260)))
 + 0.14625
 - SQRT(0.14625^2 - ((0.14625/2*SIN(RADIANS(U260)))^2))</f>
        <v>7.1002740044379675E-2</v>
      </c>
      <c r="Y260" s="149">
        <f t="shared" si="14"/>
        <v>71.002740044379678</v>
      </c>
      <c r="Z260" s="149">
        <f>(Y260-Y259)/1</f>
        <v>-0.4973084647217263</v>
      </c>
      <c r="AA260" s="149">
        <f t="shared" si="15"/>
        <v>-20.140992821229915</v>
      </c>
      <c r="AB260" s="149">
        <f>((Z260-Z259)/1)*(((6750*6)^2) /1000)</f>
        <v>-22784.990025238661</v>
      </c>
      <c r="AD260" s="149">
        <f t="shared" si="17"/>
        <v>0</v>
      </c>
      <c r="AE260" s="149">
        <f t="shared" si="16"/>
        <v>7.8974999999999937</v>
      </c>
      <c r="AG260" s="149">
        <f xml:space="preserve"> $I$45 * (AD261 - AD259) / (2 * (PI()/180))</f>
        <v>0</v>
      </c>
      <c r="AH260" s="149">
        <f xml:space="preserve"> $I$45 * (AE261 - AE259) / (2 * (PI()/180))</f>
        <v>-32805.000000000015</v>
      </c>
      <c r="AJ260" s="149">
        <f>(AG261 - AG259) / RADIANS(U261 - U259) * (2*PI()*$P$33/60)</f>
        <v>0</v>
      </c>
      <c r="AK260" s="149">
        <f>(AH261 - AH259) / RADIANS(2) * (2*PI()*$P$33/60)</f>
        <v>-664301249.99999702</v>
      </c>
    </row>
    <row r="261" spans="1:37" x14ac:dyDescent="0.35">
      <c r="A261" s="144">
        <v>255</v>
      </c>
      <c r="B261" s="144">
        <v>0.1</v>
      </c>
      <c r="D261" s="144">
        <v>255</v>
      </c>
      <c r="E261" s="144">
        <v>0</v>
      </c>
      <c r="G261" s="113"/>
      <c r="H261" s="113"/>
      <c r="I261" s="113"/>
      <c r="J261" s="113"/>
      <c r="K261" s="113"/>
      <c r="L261" s="113"/>
      <c r="N261" s="113"/>
      <c r="O261" s="113"/>
      <c r="P261" s="113"/>
      <c r="Q261" s="113"/>
      <c r="R261" s="113"/>
      <c r="S261" s="113"/>
      <c r="U261" s="86">
        <v>255</v>
      </c>
      <c r="V261" s="149">
        <v>0</v>
      </c>
      <c r="W261" s="149">
        <v>8.02</v>
      </c>
      <c r="X261" s="149">
        <f>(0.0831/2)*(1-COS(RADIANS(U261)))
 + 0.14625
 - SQRT(0.14625^2 - ((0.14625/2*SIN(RADIANS(U261)))^2))</f>
        <v>7.0491463163024487E-2</v>
      </c>
      <c r="Y261" s="149">
        <f t="shared" si="14"/>
        <v>70.491463163024491</v>
      </c>
      <c r="Z261" s="149">
        <f>(Y261-Y260)/1</f>
        <v>-0.51127688135518667</v>
      </c>
      <c r="AA261" s="149">
        <f t="shared" si="15"/>
        <v>-20.70671369488506</v>
      </c>
      <c r="AB261" s="149">
        <f>((Z261-Z260)/1)*(((6750*6)^2) /1000)</f>
        <v>-22911.695383033388</v>
      </c>
      <c r="AD261" s="149">
        <f t="shared" si="17"/>
        <v>0</v>
      </c>
      <c r="AE261" s="149">
        <f t="shared" si="16"/>
        <v>5.4674999999999905</v>
      </c>
      <c r="AG261" s="149">
        <f xml:space="preserve"> $I$45 * (AD262 - AD260) / (2 * (PI()/180))</f>
        <v>0</v>
      </c>
      <c r="AH261" s="149">
        <f xml:space="preserve"> $I$45 * (AE262 - AE260) / (2 * (PI()/180))</f>
        <v>-49207.499999999862</v>
      </c>
      <c r="AJ261" s="149">
        <f>(AG262 - AG260) / RADIANS(U262 - U260) * (2*PI()*$P$33/60)</f>
        <v>0</v>
      </c>
      <c r="AK261" s="149">
        <f>(AH262 - AH260) / RADIANS(2) * (2*PI()*$P$33/60)</f>
        <v>-124556484.3749975</v>
      </c>
    </row>
    <row r="262" spans="1:37" x14ac:dyDescent="0.35">
      <c r="A262" s="144">
        <v>256</v>
      </c>
      <c r="B262" s="144">
        <v>0.09</v>
      </c>
      <c r="D262" s="144">
        <v>256</v>
      </c>
      <c r="E262" s="144">
        <v>0</v>
      </c>
      <c r="G262" s="113"/>
      <c r="H262" s="113"/>
      <c r="I262" s="113"/>
      <c r="J262" s="113"/>
      <c r="K262" s="113"/>
      <c r="L262" s="113"/>
      <c r="N262" s="113"/>
      <c r="O262" s="113"/>
      <c r="P262" s="113"/>
      <c r="Q262" s="113"/>
      <c r="R262" s="113"/>
      <c r="S262" s="113"/>
      <c r="U262" s="86">
        <v>256</v>
      </c>
      <c r="V262" s="149">
        <v>0</v>
      </c>
      <c r="W262" s="149">
        <v>8.11</v>
      </c>
      <c r="X262" s="149">
        <f>(0.0831/2)*(1-COS(RADIANS(U262)))
 + 0.14625
 - SQRT(0.14625^2 - ((0.14625/2*SIN(RADIANS(U262)))^2))</f>
        <v>6.9966155673040209E-2</v>
      </c>
      <c r="Y262" s="149">
        <f t="shared" si="14"/>
        <v>69.966155673040205</v>
      </c>
      <c r="Z262" s="149">
        <f>(Y262-Y261)/1</f>
        <v>-0.52530748998428578</v>
      </c>
      <c r="AA262" s="149">
        <f t="shared" si="15"/>
        <v>-21.274953344363574</v>
      </c>
      <c r="AB262" s="149">
        <f>((Z262-Z261)/1)*(((6750*6)^2) /1000)</f>
        <v>-23013.70580387981</v>
      </c>
      <c r="AD262" s="149">
        <f t="shared" si="17"/>
        <v>0</v>
      </c>
      <c r="AE262" s="149">
        <f t="shared" si="16"/>
        <v>3.0375000000000072</v>
      </c>
      <c r="AG262" s="149">
        <f xml:space="preserve"> $I$45 * (AD263 - AD261) / (2 * (PI()/180))</f>
        <v>0</v>
      </c>
      <c r="AH262" s="149">
        <f xml:space="preserve"> $I$45 * (AE263 - AE261) / (2 * (PI()/180))</f>
        <v>-38955.937499999891</v>
      </c>
      <c r="AJ262" s="149">
        <f>(AG263 - AG261) / RADIANS(U263 - U261) * (2*PI()*$P$33/60)</f>
        <v>0</v>
      </c>
      <c r="AK262" s="149">
        <f>(AH263 - AH261) / RADIANS(2) * (2*PI()*$P$33/60)</f>
        <v>332150624.9999966</v>
      </c>
    </row>
    <row r="263" spans="1:37" x14ac:dyDescent="0.35">
      <c r="A263" s="144">
        <v>257</v>
      </c>
      <c r="B263" s="144">
        <v>0.08</v>
      </c>
      <c r="D263" s="144">
        <v>257</v>
      </c>
      <c r="E263" s="144">
        <v>0</v>
      </c>
      <c r="G263" s="113"/>
      <c r="H263" s="113"/>
      <c r="I263" s="113"/>
      <c r="J263" s="113"/>
      <c r="K263" s="113"/>
      <c r="L263" s="113"/>
      <c r="N263" s="113"/>
      <c r="O263" s="113"/>
      <c r="P263" s="113"/>
      <c r="Q263" s="113"/>
      <c r="R263" s="113"/>
      <c r="S263" s="113"/>
      <c r="U263" s="149">
        <v>257</v>
      </c>
      <c r="V263" s="149">
        <v>0</v>
      </c>
      <c r="W263" s="149">
        <v>8.17</v>
      </c>
      <c r="X263" s="149">
        <f>(0.0831/2)*(1-COS(RADIANS(U263)))
 + 0.14625
 - SQRT(0.14625^2 - ((0.14625/2*SIN(RADIANS(U263)))^2))</f>
        <v>6.942677098371608E-2</v>
      </c>
      <c r="Y263" s="149">
        <f t="shared" si="14"/>
        <v>69.426770983716082</v>
      </c>
      <c r="Z263" s="149">
        <f>(Y263-Y262)/1</f>
        <v>-0.5393846893241232</v>
      </c>
      <c r="AA263" s="149">
        <f t="shared" si="15"/>
        <v>-21.84507991762699</v>
      </c>
      <c r="AB263" s="149">
        <f>((Z263-Z262)/1)*(((6750*6)^2) /1000)</f>
        <v>-23090.12621716833</v>
      </c>
      <c r="AD263" s="149">
        <f t="shared" si="17"/>
        <v>0</v>
      </c>
      <c r="AE263" s="149">
        <f t="shared" si="16"/>
        <v>1.6200000000000012</v>
      </c>
      <c r="AG263" s="149">
        <f xml:space="preserve"> $I$45 * (AD264 - AD262) / (2 * (PI()/180))</f>
        <v>0</v>
      </c>
      <c r="AH263" s="149">
        <f xml:space="preserve"> $I$45 * (AE264 - AE262) / (2 * (PI()/180))</f>
        <v>-32805.000000000029</v>
      </c>
      <c r="AJ263" s="149">
        <f>(AG264 - AG262) / RADIANS(U264 - U262) * (2*PI()*$P$33/60)</f>
        <v>0</v>
      </c>
      <c r="AK263" s="149">
        <f>(AH264 - AH262) / RADIANS(2) * (2*PI()*$P$33/60)</f>
        <v>41518828.124998964</v>
      </c>
    </row>
    <row r="264" spans="1:37" x14ac:dyDescent="0.35">
      <c r="A264" s="144">
        <v>258</v>
      </c>
      <c r="B264" s="144">
        <v>7.0000000000000007E-2</v>
      </c>
      <c r="D264" s="144">
        <v>258</v>
      </c>
      <c r="E264" s="144">
        <v>0</v>
      </c>
      <c r="G264" s="113"/>
      <c r="H264" s="113"/>
      <c r="I264" s="113"/>
      <c r="J264" s="113"/>
      <c r="K264" s="113"/>
      <c r="L264" s="113"/>
      <c r="N264" s="113"/>
      <c r="O264" s="113"/>
      <c r="P264" s="113"/>
      <c r="Q264" s="113"/>
      <c r="R264" s="113"/>
      <c r="S264" s="113"/>
      <c r="U264" s="86">
        <v>258</v>
      </c>
      <c r="V264" s="149">
        <v>0</v>
      </c>
      <c r="W264" s="156">
        <v>8.19</v>
      </c>
      <c r="X264" s="149">
        <f>(0.0831/2)*(1-COS(RADIANS(U264)))
 + 0.14625
 - SQRT(0.14625^2 - ((0.14625/2*SIN(RADIANS(U264)))^2))</f>
        <v>6.8873278626985557E-2</v>
      </c>
      <c r="Y264" s="149">
        <f t="shared" ref="Y264:Y327" si="18">X264*1000</f>
        <v>68.873278626985552</v>
      </c>
      <c r="Z264" s="149">
        <f>(Y264-Y263)/1</f>
        <v>-0.55349235673052988</v>
      </c>
      <c r="AA264" s="149">
        <f t="shared" ref="AA264:AA327" si="19">Z264*(6750*6/1000)</f>
        <v>-22.41644044758646</v>
      </c>
      <c r="AB264" s="149">
        <f>((Z264-Z263)/1)*(((6750*6)^2) /1000)</f>
        <v>-23140.101463358551</v>
      </c>
      <c r="AD264" s="149">
        <f t="shared" si="17"/>
        <v>0</v>
      </c>
      <c r="AE264" s="149">
        <f t="shared" si="16"/>
        <v>-0.20249999999999568</v>
      </c>
      <c r="AG264" s="149">
        <f xml:space="preserve"> $I$45 * (AD265 - AD263) / (2 * (PI()/180))</f>
        <v>0</v>
      </c>
      <c r="AH264" s="149">
        <f xml:space="preserve"> $I$45 * (AE265 - AE263) / (2 * (PI()/180))</f>
        <v>-36905.624999999942</v>
      </c>
      <c r="AJ264" s="149">
        <f>(AG265 - AG263) / RADIANS(U265 - U263) * (2*PI()*$P$33/60)</f>
        <v>0</v>
      </c>
      <c r="AK264" s="149">
        <f>(AH265 - AH263) / RADIANS(2) * (2*PI()*$P$33/60)</f>
        <v>-207594140.62499925</v>
      </c>
    </row>
    <row r="265" spans="1:37" x14ac:dyDescent="0.35">
      <c r="A265" s="144">
        <v>259</v>
      </c>
      <c r="B265" s="144">
        <v>7.0000000000000007E-2</v>
      </c>
      <c r="D265" s="144">
        <v>259</v>
      </c>
      <c r="E265" s="144">
        <v>0</v>
      </c>
      <c r="G265" s="113"/>
      <c r="H265" s="113"/>
      <c r="I265" s="113"/>
      <c r="J265" s="113"/>
      <c r="K265" s="113"/>
      <c r="L265" s="113"/>
      <c r="N265" s="113"/>
      <c r="O265" s="113"/>
      <c r="P265" s="113"/>
      <c r="Q265" s="113"/>
      <c r="R265" s="113"/>
      <c r="S265" s="113"/>
      <c r="U265" s="86">
        <v>259</v>
      </c>
      <c r="V265" s="149">
        <v>0</v>
      </c>
      <c r="W265" s="149">
        <v>8.16</v>
      </c>
      <c r="X265" s="149">
        <f>(0.0831/2)*(1-COS(RADIANS(U265)))
 + 0.14625
 - SQRT(0.14625^2 - ((0.14625/2*SIN(RADIANS(U265)))^2))</f>
        <v>6.8305664751803857E-2</v>
      </c>
      <c r="Y265" s="149">
        <f t="shared" si="18"/>
        <v>68.30566475180386</v>
      </c>
      <c r="Z265" s="149">
        <f>(Y265-Y264)/1</f>
        <v>-0.56761387518169215</v>
      </c>
      <c r="AA265" s="149">
        <f t="shared" si="19"/>
        <v>-22.988361944858532</v>
      </c>
      <c r="AB265" s="149">
        <f>((Z265-Z264)/1)*(((6750*6)^2) /1000)</f>
        <v>-23162.820639518919</v>
      </c>
      <c r="AD265" s="149">
        <f t="shared" si="17"/>
        <v>0</v>
      </c>
      <c r="AE265" s="149">
        <f t="shared" si="16"/>
        <v>-2.0249999999999928</v>
      </c>
      <c r="AG265" s="149">
        <f xml:space="preserve"> $I$45 * (AD266 - AD264) / (2 * (PI()/180))</f>
        <v>0</v>
      </c>
      <c r="AH265" s="149">
        <f xml:space="preserve"> $I$45 * (AE266 - AE264) / (2 * (PI()/180))</f>
        <v>-43056.562499999993</v>
      </c>
      <c r="AJ265" s="149">
        <f>(AG266 - AG264) / RADIANS(U266 - U264) * (2*PI()*$P$33/60)</f>
        <v>0</v>
      </c>
      <c r="AK265" s="149">
        <f>(AH266 - AH264) / RADIANS(2) * (2*PI()*$P$33/60)</f>
        <v>-954933046.87500215</v>
      </c>
    </row>
    <row r="266" spans="1:37" x14ac:dyDescent="0.35">
      <c r="A266" s="144">
        <v>260</v>
      </c>
      <c r="B266" s="144">
        <v>7.0000000000000007E-2</v>
      </c>
      <c r="D266" s="144">
        <v>260</v>
      </c>
      <c r="E266" s="144">
        <v>0</v>
      </c>
      <c r="G266" s="113"/>
      <c r="H266" s="113"/>
      <c r="I266" s="113"/>
      <c r="J266" s="113"/>
      <c r="K266" s="113"/>
      <c r="L266" s="113"/>
      <c r="N266" s="113"/>
      <c r="O266" s="113"/>
      <c r="P266" s="113"/>
      <c r="Q266" s="113"/>
      <c r="R266" s="113"/>
      <c r="S266" s="113"/>
      <c r="U266" s="86">
        <v>260</v>
      </c>
      <c r="V266" s="149">
        <v>0</v>
      </c>
      <c r="W266" s="149">
        <v>8.09</v>
      </c>
      <c r="X266" s="149">
        <f>(0.0831/2)*(1-COS(RADIANS(U266)))
 + 0.14625
 - SQRT(0.14625^2 - ((0.14625/2*SIN(RADIANS(U266)))^2))</f>
        <v>6.7723932588950625E-2</v>
      </c>
      <c r="Y266" s="149">
        <f t="shared" si="18"/>
        <v>67.723932588950632</v>
      </c>
      <c r="Z266" s="149">
        <f>(Y266-Y265)/1</f>
        <v>-0.58173216285322837</v>
      </c>
      <c r="AA266" s="149">
        <f t="shared" si="19"/>
        <v>-23.560152595555749</v>
      </c>
      <c r="AB266" s="149">
        <f>((Z266-Z265)/1)*(((6750*6)^2) /1000)</f>
        <v>-23157.521353237291</v>
      </c>
      <c r="AD266" s="149">
        <f t="shared" si="17"/>
        <v>0</v>
      </c>
      <c r="AE266" s="149">
        <f t="shared" ref="AE266:AE329" si="20">((W265 - W267) / RADIANS(U265 - U267)) * (2*PI()*$P$33/60) / 1000</f>
        <v>-4.4549999999999947</v>
      </c>
      <c r="AG266" s="149">
        <f xml:space="preserve"> $I$45 * (AD267 - AD265) / (2 * (PI()/180))</f>
        <v>0</v>
      </c>
      <c r="AH266" s="149">
        <f xml:space="preserve"> $I$45 * (AE267 - AE265) / (2 * (PI()/180))</f>
        <v>-84062.812500000044</v>
      </c>
      <c r="AJ266" s="149">
        <f>(AG267 - AG265) / RADIANS(U267 - U265) * (2*PI()*$P$33/60)</f>
        <v>0</v>
      </c>
      <c r="AK266" s="149">
        <f>(AH267 - AH265) / RADIANS(2) * (2*PI()*$P$33/60)</f>
        <v>-581263593.75000215</v>
      </c>
    </row>
    <row r="267" spans="1:37" x14ac:dyDescent="0.35">
      <c r="A267" s="144">
        <v>261</v>
      </c>
      <c r="B267" s="144">
        <v>0.06</v>
      </c>
      <c r="D267" s="144">
        <v>261</v>
      </c>
      <c r="E267" s="144">
        <v>0</v>
      </c>
      <c r="G267" s="113"/>
      <c r="H267" s="113"/>
      <c r="I267" s="113"/>
      <c r="J267" s="113"/>
      <c r="K267" s="113"/>
      <c r="L267" s="113"/>
      <c r="N267" s="113"/>
      <c r="O267" s="113"/>
      <c r="P267" s="113"/>
      <c r="Q267" s="113"/>
      <c r="R267" s="113"/>
      <c r="S267" s="113"/>
      <c r="U267" s="149">
        <v>261</v>
      </c>
      <c r="V267" s="149">
        <v>0</v>
      </c>
      <c r="W267" s="149">
        <v>7.94</v>
      </c>
      <c r="X267" s="149">
        <f>(0.0831/2)*(1-COS(RADIANS(U267)))
 + 0.14625
 - SQRT(0.14625^2 - ((0.14625/2*SIN(RADIANS(U267)))^2))</f>
        <v>6.7128102883741686E-2</v>
      </c>
      <c r="Y267" s="149">
        <f t="shared" si="18"/>
        <v>67.12810288374169</v>
      </c>
      <c r="Z267" s="149">
        <f>(Y267-Y266)/1</f>
        <v>-0.59582970520894207</v>
      </c>
      <c r="AA267" s="149">
        <f t="shared" si="19"/>
        <v>-24.131103060962154</v>
      </c>
      <c r="AB267" s="149">
        <f>((Z267-Z266)/1)*(((6750*6)^2) /1000)</f>
        <v>-23123.493848959395</v>
      </c>
      <c r="AD267" s="149">
        <f t="shared" si="17"/>
        <v>0</v>
      </c>
      <c r="AE267" s="149">
        <f t="shared" si="20"/>
        <v>-10.327499999999997</v>
      </c>
      <c r="AG267" s="149">
        <f xml:space="preserve"> $I$45 * (AD268 - AD266) / (2 * (PI()/180))</f>
        <v>0</v>
      </c>
      <c r="AH267" s="149">
        <f xml:space="preserve"> $I$45 * (AE268 - AE266) / (2 * (PI()/180))</f>
        <v>-71760.937500000102</v>
      </c>
      <c r="AJ267" s="149">
        <f>(AG268 - AG266) / RADIANS(U268 - U266) * (2*PI()*$P$33/60)</f>
        <v>0</v>
      </c>
      <c r="AK267" s="149">
        <f>(AH268 - AH266) / RADIANS(2) * (2*PI()*$P$33/60)</f>
        <v>1743790781.2500002</v>
      </c>
    </row>
    <row r="268" spans="1:37" x14ac:dyDescent="0.35">
      <c r="A268" s="144">
        <v>262</v>
      </c>
      <c r="B268" s="144">
        <v>0.06</v>
      </c>
      <c r="D268" s="144">
        <v>262</v>
      </c>
      <c r="E268" s="144">
        <v>0</v>
      </c>
      <c r="G268" s="113"/>
      <c r="H268" s="113"/>
      <c r="I268" s="113"/>
      <c r="J268" s="113"/>
      <c r="K268" s="113"/>
      <c r="L268" s="113"/>
      <c r="N268" s="113"/>
      <c r="O268" s="113"/>
      <c r="P268" s="113"/>
      <c r="Q268" s="113"/>
      <c r="R268" s="113"/>
      <c r="S268" s="113"/>
      <c r="U268" s="86">
        <v>262</v>
      </c>
      <c r="V268" s="149">
        <v>0</v>
      </c>
      <c r="W268" s="149">
        <v>7.58</v>
      </c>
      <c r="X268" s="149">
        <f>(0.0831/2)*(1-COS(RADIANS(U268)))
 + 0.14625
 - SQRT(0.14625^2 - ((0.14625/2*SIN(RADIANS(U268)))^2))</f>
        <v>6.6518214294236405E-2</v>
      </c>
      <c r="Y268" s="149">
        <f t="shared" si="18"/>
        <v>66.518214294236401</v>
      </c>
      <c r="Z268" s="149">
        <f>(Y268-Y267)/1</f>
        <v>-0.60988858950528879</v>
      </c>
      <c r="AA268" s="149">
        <f t="shared" si="19"/>
        <v>-24.700487874964196</v>
      </c>
      <c r="AB268" s="149">
        <f>((Z268-Z267)/1)*(((6750*6)^2) /1000)</f>
        <v>-23060.084967082705</v>
      </c>
      <c r="AD268" s="149">
        <f t="shared" si="17"/>
        <v>0</v>
      </c>
      <c r="AE268" s="149">
        <f t="shared" si="20"/>
        <v>-11.542500000000006</v>
      </c>
      <c r="AG268" s="149">
        <f xml:space="preserve"> $I$45 * (AD269 - AD267) / (2 * (PI()/180))</f>
        <v>0</v>
      </c>
      <c r="AH268" s="149">
        <f xml:space="preserve"> $I$45 * (AE269 - AE267) / (2 * (PI()/180))</f>
        <v>2050.3124999999695</v>
      </c>
      <c r="AJ268" s="149">
        <f>(AG269 - AG267) / RADIANS(U269 - U267) * (2*PI()*$P$33/60)</f>
        <v>0</v>
      </c>
      <c r="AK268" s="149">
        <f>(AH269 - AH267) / RADIANS(2) * (2*PI()*$P$33/60)</f>
        <v>1287083671.8750014</v>
      </c>
    </row>
    <row r="269" spans="1:37" x14ac:dyDescent="0.35">
      <c r="A269" s="144">
        <v>263</v>
      </c>
      <c r="B269" s="144">
        <v>0.06</v>
      </c>
      <c r="D269" s="144">
        <v>263</v>
      </c>
      <c r="E269" s="144">
        <v>0</v>
      </c>
      <c r="G269" s="113"/>
      <c r="H269" s="113"/>
      <c r="I269" s="113"/>
      <c r="J269" s="113"/>
      <c r="K269" s="113"/>
      <c r="L269" s="113"/>
      <c r="N269" s="113"/>
      <c r="O269" s="113"/>
      <c r="P269" s="113"/>
      <c r="Q269" s="113"/>
      <c r="R269" s="113"/>
      <c r="S269" s="113"/>
      <c r="U269" s="86">
        <v>263</v>
      </c>
      <c r="V269" s="149">
        <v>0</v>
      </c>
      <c r="W269" s="149">
        <v>7.37</v>
      </c>
      <c r="X269" s="149">
        <f>(0.0831/2)*(1-COS(RADIANS(U269)))
 + 0.14625
 - SQRT(0.14625^2 - ((0.14625/2*SIN(RADIANS(U269)))^2))</f>
        <v>6.5894323752648726E-2</v>
      </c>
      <c r="Y269" s="149">
        <f t="shared" si="18"/>
        <v>65.894323752648731</v>
      </c>
      <c r="Z269" s="149">
        <f>(Y269-Y268)/1</f>
        <v>-0.6238905415876701</v>
      </c>
      <c r="AA269" s="149">
        <f t="shared" si="19"/>
        <v>-25.267566934300639</v>
      </c>
      <c r="AB269" s="149">
        <f>((Z269-Z268)/1)*(((6750*6)^2) /1000)</f>
        <v>-22966.701903125941</v>
      </c>
      <c r="AD269" s="149">
        <f t="shared" si="17"/>
        <v>0</v>
      </c>
      <c r="AE269" s="149">
        <f t="shared" si="20"/>
        <v>-10.125</v>
      </c>
      <c r="AG269" s="149">
        <f xml:space="preserve"> $I$45 * (AD270 - AD268) / (2 * (PI()/180))</f>
        <v>0</v>
      </c>
      <c r="AH269" s="149">
        <f xml:space="preserve"> $I$45 * (AE270 - AE268) / (2 * (PI()/180))</f>
        <v>-8201.2500000000218</v>
      </c>
      <c r="AJ269" s="149">
        <f>(AG270 - AG268) / RADIANS(U270 - U268) * (2*PI()*$P$33/60)</f>
        <v>0</v>
      </c>
      <c r="AK269" s="149">
        <f>(AH270 - AH268) / RADIANS(2) * (2*PI()*$P$33/60)</f>
        <v>-207594140.62499943</v>
      </c>
    </row>
    <row r="270" spans="1:37" x14ac:dyDescent="0.35">
      <c r="A270" s="144">
        <v>264</v>
      </c>
      <c r="B270" s="144">
        <v>0.06</v>
      </c>
      <c r="D270" s="144">
        <v>264</v>
      </c>
      <c r="E270" s="144">
        <v>0</v>
      </c>
      <c r="G270" s="113"/>
      <c r="H270" s="113"/>
      <c r="I270" s="113"/>
      <c r="J270" s="113"/>
      <c r="K270" s="113"/>
      <c r="L270" s="113"/>
      <c r="N270" s="113"/>
      <c r="O270" s="113"/>
      <c r="P270" s="113"/>
      <c r="Q270" s="113"/>
      <c r="R270" s="113"/>
      <c r="S270" s="113"/>
      <c r="U270" s="86">
        <v>264</v>
      </c>
      <c r="V270" s="149">
        <v>0</v>
      </c>
      <c r="W270" s="149">
        <v>7.08</v>
      </c>
      <c r="X270" s="149">
        <f>(0.0831/2)*(1-COS(RADIANS(U270)))
 + 0.14625
 - SQRT(0.14625^2 - ((0.14625/2*SIN(RADIANS(U270)))^2))</f>
        <v>6.5256506787815804E-2</v>
      </c>
      <c r="Y270" s="149">
        <f t="shared" si="18"/>
        <v>65.256506787815809</v>
      </c>
      <c r="Z270" s="149">
        <f>(Y270-Y269)/1</f>
        <v>-0.63781696483292194</v>
      </c>
      <c r="AA270" s="149">
        <f t="shared" si="19"/>
        <v>-25.831587075733339</v>
      </c>
      <c r="AB270" s="149">
        <f>((Z270-Z269)/1)*(((6750*6)^2) /1000)</f>
        <v>-22842.815728024332</v>
      </c>
      <c r="AD270" s="149">
        <f t="shared" ref="AD270:AD333" si="21">((V269 - V271) / RADIANS(U269 - U271)) * (2*PI()*$P$33/60) / 1000</f>
        <v>0</v>
      </c>
      <c r="AE270" s="149">
        <f t="shared" si="20"/>
        <v>-12.352500000000008</v>
      </c>
      <c r="AG270" s="149">
        <f xml:space="preserve"> $I$45 * (AD271 - AD269) / (2 * (PI()/180))</f>
        <v>0</v>
      </c>
      <c r="AH270" s="149">
        <f xml:space="preserve"> $I$45 * (AE271 - AE269) / (2 * (PI()/180))</f>
        <v>-8201.2500000000036</v>
      </c>
      <c r="AJ270" s="149">
        <f>(AG271 - AG269) / RADIANS(U271 - U269) * (2*PI()*$P$33/60)</f>
        <v>0</v>
      </c>
      <c r="AK270" s="149">
        <f>(AH271 - AH269) / RADIANS(2) * (2*PI()*$P$33/60)</f>
        <v>539744765.62500405</v>
      </c>
    </row>
    <row r="271" spans="1:37" x14ac:dyDescent="0.35">
      <c r="A271" s="144">
        <v>265</v>
      </c>
      <c r="B271" s="144">
        <v>0.06</v>
      </c>
      <c r="D271" s="144">
        <v>265</v>
      </c>
      <c r="E271" s="144">
        <v>0</v>
      </c>
      <c r="G271" s="113"/>
      <c r="H271" s="113"/>
      <c r="I271" s="113"/>
      <c r="J271" s="113"/>
      <c r="K271" s="113"/>
      <c r="L271" s="113"/>
      <c r="N271" s="113"/>
      <c r="O271" s="113"/>
      <c r="P271" s="113"/>
      <c r="Q271" s="113"/>
      <c r="R271" s="113"/>
      <c r="S271" s="113"/>
      <c r="U271" s="149">
        <v>265</v>
      </c>
      <c r="V271" s="149">
        <v>0</v>
      </c>
      <c r="W271" s="149">
        <v>6.76</v>
      </c>
      <c r="X271" s="149">
        <f>(0.0831/2)*(1-COS(RADIANS(U271)))
 + 0.14625
 - SQRT(0.14625^2 - ((0.14625/2*SIN(RADIANS(U271)))^2))</f>
        <v>6.4604857806741772E-2</v>
      </c>
      <c r="Y271" s="149">
        <f t="shared" si="18"/>
        <v>64.604857806741776</v>
      </c>
      <c r="Z271" s="149">
        <f>(Y271-Y270)/1</f>
        <v>-0.65164898107403246</v>
      </c>
      <c r="AA271" s="149">
        <f t="shared" si="19"/>
        <v>-26.391783733498315</v>
      </c>
      <c r="AB271" s="149">
        <f>((Z271-Z270)/1)*(((6750*6)^2) /1000)</f>
        <v>-22687.964639481535</v>
      </c>
      <c r="AD271" s="149">
        <f t="shared" si="21"/>
        <v>0</v>
      </c>
      <c r="AE271" s="149">
        <f t="shared" si="20"/>
        <v>-10.935</v>
      </c>
      <c r="AG271" s="149">
        <f xml:space="preserve"> $I$45 * (AD272 - AD270) / (2 * (PI()/180))</f>
        <v>0</v>
      </c>
      <c r="AH271" s="149">
        <f xml:space="preserve"> $I$45 * (AE272 - AE270) / (2 * (PI()/180))</f>
        <v>18452.812500000178</v>
      </c>
      <c r="AJ271" s="149">
        <f>(AG272 - AG270) / RADIANS(U272 - U270) * (2*PI()*$P$33/60)</f>
        <v>0</v>
      </c>
      <c r="AK271" s="149">
        <f>(AH272 - AH270) / RADIANS(2) * (2*PI()*$P$33/60)</f>
        <v>83037656.250001654</v>
      </c>
    </row>
    <row r="272" spans="1:37" x14ac:dyDescent="0.35">
      <c r="A272" s="144">
        <v>266</v>
      </c>
      <c r="B272" s="144">
        <v>0.05</v>
      </c>
      <c r="D272" s="144">
        <v>266</v>
      </c>
      <c r="E272" s="144">
        <v>0</v>
      </c>
      <c r="G272" s="113"/>
      <c r="H272" s="113"/>
      <c r="I272" s="113"/>
      <c r="J272" s="113"/>
      <c r="K272" s="113"/>
      <c r="L272" s="113"/>
      <c r="N272" s="113"/>
      <c r="O272" s="113"/>
      <c r="P272" s="113"/>
      <c r="Q272" s="113"/>
      <c r="R272" s="113"/>
      <c r="S272" s="113"/>
      <c r="U272" s="86">
        <v>266</v>
      </c>
      <c r="V272" s="149">
        <v>0</v>
      </c>
      <c r="W272" s="149">
        <v>6.54</v>
      </c>
      <c r="X272" s="149">
        <f>(0.0831/2)*(1-COS(RADIANS(U272)))
 + 0.14625
 - SQRT(0.14625^2 - ((0.14625/2*SIN(RADIANS(U272)))^2))</f>
        <v>6.3939490333421611E-2</v>
      </c>
      <c r="Y272" s="149">
        <f t="shared" si="18"/>
        <v>63.93949033342161</v>
      </c>
      <c r="Z272" s="149">
        <f>(Y272-Y271)/1</f>
        <v>-0.66536747332016688</v>
      </c>
      <c r="AA272" s="149">
        <f t="shared" si="19"/>
        <v>-26.947382669466759</v>
      </c>
      <c r="AB272" s="149">
        <f>((Z272-Z271)/1)*(((6750*6)^2) /1000)</f>
        <v>-22501.756906721977</v>
      </c>
      <c r="AD272" s="149">
        <f t="shared" si="21"/>
        <v>0</v>
      </c>
      <c r="AE272" s="149">
        <f t="shared" si="20"/>
        <v>-10.52999999999999</v>
      </c>
      <c r="AG272" s="149">
        <f xml:space="preserve"> $I$45 * (AD273 - AD271) / (2 * (PI()/180))</f>
        <v>0</v>
      </c>
      <c r="AH272" s="149">
        <f xml:space="preserve"> $I$45 * (AE273 - AE271) / (2 * (PI()/180))</f>
        <v>-4100.6249999999218</v>
      </c>
      <c r="AJ272" s="149">
        <f>(AG273 - AG271) / RADIANS(U273 - U271) * (2*PI()*$P$33/60)</f>
        <v>0</v>
      </c>
      <c r="AK272" s="149">
        <f>(AH273 - AH271) / RADIANS(2) * (2*PI()*$P$33/60)</f>
        <v>-456707109.37500572</v>
      </c>
    </row>
    <row r="273" spans="1:37" x14ac:dyDescent="0.35">
      <c r="A273" s="144">
        <v>267</v>
      </c>
      <c r="B273" s="144">
        <v>0.05</v>
      </c>
      <c r="D273" s="144">
        <v>267</v>
      </c>
      <c r="E273" s="144">
        <v>0</v>
      </c>
      <c r="G273" s="113"/>
      <c r="H273" s="113"/>
      <c r="I273" s="113"/>
      <c r="J273" s="113"/>
      <c r="K273" s="113"/>
      <c r="L273" s="113"/>
      <c r="N273" s="113"/>
      <c r="O273" s="113"/>
      <c r="P273" s="113"/>
      <c r="Q273" s="113"/>
      <c r="R273" s="113"/>
      <c r="S273" s="113"/>
      <c r="U273" s="86">
        <v>267</v>
      </c>
      <c r="V273" s="149">
        <v>0</v>
      </c>
      <c r="W273" s="149">
        <v>6.24</v>
      </c>
      <c r="X273" s="149">
        <f>(0.0831/2)*(1-COS(RADIANS(U273)))
 + 0.14625
 - SQRT(0.14625^2 - ((0.14625/2*SIN(RADIANS(U273)))^2))</f>
        <v>6.3260537203348871E-2</v>
      </c>
      <c r="Y273" s="149">
        <f t="shared" si="18"/>
        <v>63.260537203348868</v>
      </c>
      <c r="Z273" s="149">
        <f>(Y273-Y272)/1</f>
        <v>-0.67895313007274183</v>
      </c>
      <c r="AA273" s="149">
        <f t="shared" si="19"/>
        <v>-27.497601767946044</v>
      </c>
      <c r="AB273" s="149">
        <f>((Z273-Z272)/1)*(((6750*6)^2) /1000)</f>
        <v>-22283.87348841106</v>
      </c>
      <c r="AD273" s="149">
        <f t="shared" si="21"/>
        <v>0</v>
      </c>
      <c r="AE273" s="149">
        <f t="shared" si="20"/>
        <v>-11.339999999999993</v>
      </c>
      <c r="AG273" s="149">
        <f xml:space="preserve"> $I$45 * (AD274 - AD272) / (2 * (PI()/180))</f>
        <v>0</v>
      </c>
      <c r="AH273" s="149">
        <f xml:space="preserve"> $I$45 * (AE274 - AE272) / (2 * (PI()/180))</f>
        <v>-4100.6250000001019</v>
      </c>
      <c r="AJ273" s="149">
        <f>(AG274 - AG272) / RADIANS(U274 - U272) * (2*PI()*$P$33/60)</f>
        <v>0</v>
      </c>
      <c r="AK273" s="149">
        <f>(AH274 - AH272) / RADIANS(2) * (2*PI()*$P$33/60)</f>
        <v>83037656.249994755</v>
      </c>
    </row>
    <row r="274" spans="1:37" x14ac:dyDescent="0.35">
      <c r="A274" s="144">
        <v>268</v>
      </c>
      <c r="B274" s="144">
        <v>0.05</v>
      </c>
      <c r="D274" s="144">
        <v>268</v>
      </c>
      <c r="E274" s="144">
        <v>0</v>
      </c>
      <c r="G274" s="113"/>
      <c r="H274" s="113"/>
      <c r="I274" s="113"/>
      <c r="J274" s="113"/>
      <c r="K274" s="113"/>
      <c r="L274" s="113"/>
      <c r="N274" s="113"/>
      <c r="O274" s="113"/>
      <c r="P274" s="113"/>
      <c r="Q274" s="113"/>
      <c r="R274" s="113"/>
      <c r="S274" s="113"/>
      <c r="U274" s="86">
        <v>268</v>
      </c>
      <c r="V274" s="149">
        <v>0</v>
      </c>
      <c r="W274" s="149">
        <v>5.98</v>
      </c>
      <c r="X274" s="149">
        <f>(0.0831/2)*(1-COS(RADIANS(U274)))
 + 0.14625
 - SQRT(0.14625^2 - ((0.14625/2*SIN(RADIANS(U274)))^2))</f>
        <v>6.256815071233543E-2</v>
      </c>
      <c r="Y274" s="149">
        <f t="shared" si="18"/>
        <v>62.568150712335431</v>
      </c>
      <c r="Z274" s="149">
        <f>(Y274-Y273)/1</f>
        <v>-0.69238649101343697</v>
      </c>
      <c r="AA274" s="149">
        <f t="shared" si="19"/>
        <v>-28.041652886044197</v>
      </c>
      <c r="AB274" s="149">
        <f>((Z274-Z273)/1)*(((6750*6)^2) /1000)</f>
        <v>-22034.070282975201</v>
      </c>
      <c r="AD274" s="149">
        <f t="shared" si="21"/>
        <v>0</v>
      </c>
      <c r="AE274" s="149">
        <f t="shared" si="20"/>
        <v>-10.935</v>
      </c>
      <c r="AG274" s="149">
        <f xml:space="preserve"> $I$45 * (AD275 - AD273) / (2 * (PI()/180))</f>
        <v>0</v>
      </c>
      <c r="AH274" s="149">
        <f xml:space="preserve"> $I$45 * (AE275 - AE273) / (2 * (PI()/180))</f>
        <v>-1.7985612998927533E-10</v>
      </c>
      <c r="AJ274" s="149">
        <f>(AG275 - AG273) / RADIANS(U275 - U273) * (2*PI()*$P$33/60)</f>
        <v>0</v>
      </c>
      <c r="AK274" s="149">
        <f>(AH275 - AH273) / RADIANS(2) * (2*PI()*$P$33/60)</f>
        <v>0</v>
      </c>
    </row>
    <row r="275" spans="1:37" x14ac:dyDescent="0.35">
      <c r="A275" s="144">
        <v>269</v>
      </c>
      <c r="B275" s="144">
        <v>0.05</v>
      </c>
      <c r="D275" s="144">
        <v>269</v>
      </c>
      <c r="E275" s="144">
        <v>0</v>
      </c>
      <c r="G275" s="113"/>
      <c r="H275" s="113"/>
      <c r="I275" s="113"/>
      <c r="J275" s="113"/>
      <c r="K275" s="113"/>
      <c r="L275" s="113"/>
      <c r="N275" s="113"/>
      <c r="O275" s="113"/>
      <c r="P275" s="113"/>
      <c r="Q275" s="113"/>
      <c r="R275" s="113"/>
      <c r="S275" s="113"/>
      <c r="U275" s="149">
        <v>269</v>
      </c>
      <c r="V275" s="149">
        <v>0</v>
      </c>
      <c r="W275" s="149">
        <v>5.7</v>
      </c>
      <c r="X275" s="149">
        <f>(0.0831/2)*(1-COS(RADIANS(U275)))
 + 0.14625
 - SQRT(0.14625^2 - ((0.14625/2*SIN(RADIANS(U275)))^2))</f>
        <v>6.1862502718499329E-2</v>
      </c>
      <c r="Y275" s="149">
        <f t="shared" si="18"/>
        <v>61.862502718499329</v>
      </c>
      <c r="Z275" s="149">
        <f>(Y275-Y274)/1</f>
        <v>-0.70564799383610222</v>
      </c>
      <c r="AA275" s="149">
        <f t="shared" si="19"/>
        <v>-28.57874375036214</v>
      </c>
      <c r="AB275" s="149">
        <f>((Z275-Z274)/1)*(((6750*6)^2) /1000)</f>
        <v>-21752.180004876675</v>
      </c>
      <c r="AD275" s="149">
        <f t="shared" si="21"/>
        <v>0</v>
      </c>
      <c r="AE275" s="149">
        <f t="shared" si="20"/>
        <v>-11.340000000000011</v>
      </c>
      <c r="AG275" s="149">
        <f xml:space="preserve"> $I$45 * (AD276 - AD274) / (2 * (PI()/180))</f>
        <v>0</v>
      </c>
      <c r="AH275" s="149">
        <f xml:space="preserve"> $I$45 * (AE276 - AE274) / (2 * (PI()/180))</f>
        <v>-4100.6250000001019</v>
      </c>
      <c r="AJ275" s="149">
        <f>(AG276 - AG274) / RADIANS(U276 - U274) * (2*PI()*$P$33/60)</f>
        <v>0</v>
      </c>
      <c r="AK275" s="149">
        <f>(AH276 - AH274) / RADIANS(2) * (2*PI()*$P$33/60)</f>
        <v>-83037656.249994397</v>
      </c>
    </row>
    <row r="276" spans="1:37" x14ac:dyDescent="0.35">
      <c r="A276" s="144">
        <v>270</v>
      </c>
      <c r="B276" s="144">
        <v>0.05</v>
      </c>
      <c r="D276" s="144">
        <v>270</v>
      </c>
      <c r="E276" s="144">
        <v>0</v>
      </c>
      <c r="G276" s="113"/>
      <c r="H276" s="113"/>
      <c r="I276" s="113"/>
      <c r="J276" s="113"/>
      <c r="K276" s="113"/>
      <c r="L276" s="113"/>
      <c r="N276" s="113"/>
      <c r="O276" s="113"/>
      <c r="P276" s="113"/>
      <c r="Q276" s="113"/>
      <c r="R276" s="113"/>
      <c r="S276" s="113"/>
      <c r="U276" s="86">
        <v>270</v>
      </c>
      <c r="V276" s="149">
        <v>0</v>
      </c>
      <c r="W276" s="149">
        <v>5.42</v>
      </c>
      <c r="X276" s="149">
        <f>(0.0831/2)*(1-COS(RADIANS(U276)))
 + 0.14625
 - SQRT(0.14625^2 - ((0.14625/2*SIN(RADIANS(U276)))^2))</f>
        <v>6.1143784696525844E-2</v>
      </c>
      <c r="Y276" s="149">
        <f t="shared" si="18"/>
        <v>61.143784696525842</v>
      </c>
      <c r="Z276" s="149">
        <f>(Y276-Y275)/1</f>
        <v>-0.718718021973487</v>
      </c>
      <c r="AA276" s="149">
        <f t="shared" si="19"/>
        <v>-29.108079889926223</v>
      </c>
      <c r="AB276" s="149">
        <f>((Z276-Z275)/1)*(((6750*6)^2) /1000)</f>
        <v>-21438.11365234539</v>
      </c>
      <c r="AD276" s="149">
        <f t="shared" si="21"/>
        <v>0</v>
      </c>
      <c r="AE276" s="149">
        <f t="shared" si="20"/>
        <v>-11.340000000000011</v>
      </c>
      <c r="AG276" s="149">
        <f xml:space="preserve"> $I$45 * (AD277 - AD275) / (2 * (PI()/180))</f>
        <v>0</v>
      </c>
      <c r="AH276" s="149">
        <f xml:space="preserve"> $I$45 * (AE277 - AE275) / (2 * (PI()/180))</f>
        <v>-4100.6249999999036</v>
      </c>
      <c r="AJ276" s="149">
        <f>(AG277 - AG275) / RADIANS(U277 - U275) * (2*PI()*$P$33/60)</f>
        <v>0</v>
      </c>
      <c r="AK276" s="149">
        <f>(AH277 - AH275) / RADIANS(2) * (2*PI()*$P$33/60)</f>
        <v>249112968.7500062</v>
      </c>
    </row>
    <row r="277" spans="1:37" x14ac:dyDescent="0.35">
      <c r="A277" s="144">
        <v>271</v>
      </c>
      <c r="B277" s="144">
        <v>0.04</v>
      </c>
      <c r="D277" s="144">
        <v>271</v>
      </c>
      <c r="E277" s="144">
        <v>0</v>
      </c>
      <c r="G277" s="113"/>
      <c r="H277" s="113"/>
      <c r="I277" s="113"/>
      <c r="J277" s="113"/>
      <c r="K277" s="113"/>
      <c r="L277" s="113"/>
      <c r="N277" s="113"/>
      <c r="O277" s="113"/>
      <c r="P277" s="113"/>
      <c r="Q277" s="113"/>
      <c r="R277" s="113"/>
      <c r="S277" s="113"/>
      <c r="U277" s="86">
        <v>271</v>
      </c>
      <c r="V277" s="149">
        <v>0</v>
      </c>
      <c r="W277" s="149">
        <v>5.14</v>
      </c>
      <c r="X277" s="149">
        <f>(0.0831/2)*(1-COS(RADIANS(U277)))
 + 0.14625
 - SQRT(0.14625^2 - ((0.14625/2*SIN(RADIANS(U277)))^2))</f>
        <v>6.0412207743561069E-2</v>
      </c>
      <c r="Y277" s="149">
        <f t="shared" si="18"/>
        <v>60.412207743561069</v>
      </c>
      <c r="Z277" s="149">
        <f>(Y277-Y276)/1</f>
        <v>-0.73157695296477243</v>
      </c>
      <c r="AA277" s="149">
        <f t="shared" si="19"/>
        <v>-29.628866595073283</v>
      </c>
      <c r="AB277" s="149">
        <f>((Z277-Z276)/1)*(((6750*6)^2) /1000)</f>
        <v>-21091.86155845593</v>
      </c>
      <c r="AD277" s="149">
        <f t="shared" si="21"/>
        <v>0</v>
      </c>
      <c r="AE277" s="149">
        <f t="shared" si="20"/>
        <v>-11.745000000000001</v>
      </c>
      <c r="AG277" s="149">
        <f xml:space="preserve"> $I$45 * (AD278 - AD276) / (2 * (PI()/180))</f>
        <v>0</v>
      </c>
      <c r="AH277" s="149">
        <f xml:space="preserve"> $I$45 * (AE278 - AE276) / (2 * (PI()/180))</f>
        <v>8201.2500000002037</v>
      </c>
      <c r="AJ277" s="149">
        <f>(AG278 - AG276) / RADIANS(U278 - U276) * (2*PI()*$P$33/60)</f>
        <v>0</v>
      </c>
      <c r="AK277" s="149">
        <f>(AH278 - AH276) / RADIANS(2) * (2*PI()*$P$33/60)</f>
        <v>498225937.49999994</v>
      </c>
    </row>
    <row r="278" spans="1:37" x14ac:dyDescent="0.35">
      <c r="A278" s="144">
        <v>272</v>
      </c>
      <c r="B278" s="144">
        <v>0.04</v>
      </c>
      <c r="D278" s="144">
        <v>272</v>
      </c>
      <c r="E278" s="144">
        <v>0</v>
      </c>
      <c r="G278" s="113"/>
      <c r="H278" s="113"/>
      <c r="I278" s="113"/>
      <c r="J278" s="113"/>
      <c r="K278" s="113"/>
      <c r="L278" s="113"/>
      <c r="N278" s="113"/>
      <c r="O278" s="113"/>
      <c r="P278" s="113"/>
      <c r="Q278" s="113"/>
      <c r="R278" s="113"/>
      <c r="S278" s="113"/>
      <c r="U278" s="86">
        <v>272</v>
      </c>
      <c r="V278" s="149">
        <v>0</v>
      </c>
      <c r="W278" s="149">
        <v>4.84</v>
      </c>
      <c r="X278" s="149">
        <f>(0.0831/2)*(1-COS(RADIANS(U278)))
 + 0.14625
 - SQRT(0.14625^2 - ((0.14625/2*SIN(RADIANS(U278)))^2))</f>
        <v>5.9668002536357595E-2</v>
      </c>
      <c r="Y278" s="149">
        <f t="shared" si="18"/>
        <v>59.668002536357598</v>
      </c>
      <c r="Z278" s="149">
        <f>(Y278-Y277)/1</f>
        <v>-0.74420520720347128</v>
      </c>
      <c r="AA278" s="149">
        <f t="shared" si="19"/>
        <v>-30.140310891740587</v>
      </c>
      <c r="AB278" s="149">
        <f>((Z278-Z277)/1)*(((6750*6)^2) /1000)</f>
        <v>-20713.494015025779</v>
      </c>
      <c r="AD278" s="149">
        <f t="shared" si="21"/>
        <v>0</v>
      </c>
      <c r="AE278" s="149">
        <f t="shared" si="20"/>
        <v>-10.52999999999999</v>
      </c>
      <c r="AG278" s="149">
        <f xml:space="preserve"> $I$45 * (AD279 - AD277) / (2 * (PI()/180))</f>
        <v>0</v>
      </c>
      <c r="AH278" s="149">
        <f xml:space="preserve"> $I$45 * (AE279 - AE277) / (2 * (PI()/180))</f>
        <v>20503.125000000095</v>
      </c>
      <c r="AJ278" s="149">
        <f>(AG279 - AG277) / RADIANS(U279 - U277) * (2*PI()*$P$33/60)</f>
        <v>0</v>
      </c>
      <c r="AK278" s="149">
        <f>(AH279 - AH277) / RADIANS(2) * (2*PI()*$P$33/60)</f>
        <v>-124556484.37500544</v>
      </c>
    </row>
    <row r="279" spans="1:37" x14ac:dyDescent="0.35">
      <c r="A279" s="144">
        <v>273</v>
      </c>
      <c r="B279" s="144">
        <v>0.04</v>
      </c>
      <c r="D279" s="144">
        <v>273</v>
      </c>
      <c r="E279" s="144">
        <v>0</v>
      </c>
      <c r="G279" s="113"/>
      <c r="H279" s="113"/>
      <c r="I279" s="113"/>
      <c r="J279" s="113"/>
      <c r="K279" s="113"/>
      <c r="L279" s="113"/>
      <c r="N279" s="113"/>
      <c r="O279" s="113"/>
      <c r="P279" s="113"/>
      <c r="Q279" s="113"/>
      <c r="R279" s="113"/>
      <c r="S279" s="113"/>
      <c r="U279" s="149">
        <v>273</v>
      </c>
      <c r="V279" s="149">
        <v>0</v>
      </c>
      <c r="W279" s="149">
        <v>4.62</v>
      </c>
      <c r="X279" s="149">
        <f>(0.0831/2)*(1-COS(RADIANS(U279)))
 + 0.14625
 - SQRT(0.14625^2 - ((0.14625/2*SIN(RADIANS(U279)))^2))</f>
        <v>5.8911419239560198E-2</v>
      </c>
      <c r="Y279" s="149">
        <f t="shared" si="18"/>
        <v>58.911419239560196</v>
      </c>
      <c r="Z279" s="149">
        <f>(Y279-Y278)/1</f>
        <v>-0.75658329679740177</v>
      </c>
      <c r="AA279" s="149">
        <f t="shared" si="19"/>
        <v>-30.641623520294772</v>
      </c>
      <c r="AB279" s="149">
        <f>((Z279-Z278)/1)*(((6750*6)^2) /1000)</f>
        <v>-20303.161456444497</v>
      </c>
      <c r="AD279" s="149">
        <f t="shared" si="21"/>
        <v>0</v>
      </c>
      <c r="AE279" s="149">
        <f t="shared" si="20"/>
        <v>-9.7199999999999918</v>
      </c>
      <c r="AG279" s="149">
        <f xml:space="preserve"> $I$45 * (AD280 - AD278) / (2 * (PI()/180))</f>
        <v>0</v>
      </c>
      <c r="AH279" s="149">
        <f xml:space="preserve"> $I$45 * (AE280 - AE278) / (2 * (PI()/180))</f>
        <v>2050.3124999999341</v>
      </c>
      <c r="AJ279" s="149">
        <f>(AG280 - AG278) / RADIANS(U280 - U278) * (2*PI()*$P$33/60)</f>
        <v>0</v>
      </c>
      <c r="AK279" s="149">
        <f>(AH280 - AH278) / RADIANS(2) * (2*PI()*$P$33/60)</f>
        <v>-249112968.75000507</v>
      </c>
    </row>
    <row r="280" spans="1:37" x14ac:dyDescent="0.35">
      <c r="A280" s="144">
        <v>274</v>
      </c>
      <c r="B280" s="144">
        <v>0.04</v>
      </c>
      <c r="D280" s="144">
        <v>274</v>
      </c>
      <c r="E280" s="144">
        <v>0</v>
      </c>
      <c r="G280" s="113"/>
      <c r="H280" s="113"/>
      <c r="I280" s="113"/>
      <c r="J280" s="113"/>
      <c r="K280" s="113"/>
      <c r="L280" s="113"/>
      <c r="N280" s="113"/>
      <c r="O280" s="113"/>
      <c r="P280" s="113"/>
      <c r="Q280" s="113"/>
      <c r="R280" s="113"/>
      <c r="S280" s="113"/>
      <c r="U280" s="86">
        <v>274</v>
      </c>
      <c r="V280" s="149">
        <v>0</v>
      </c>
      <c r="W280" s="149">
        <v>4.3600000000000003</v>
      </c>
      <c r="X280" s="149">
        <f>(0.0831/2)*(1-COS(RADIANS(U280)))
 + 0.14625
 - SQRT(0.14625^2 - ((0.14625/2*SIN(RADIANS(U280)))^2))</f>
        <v>5.814272736528478E-2</v>
      </c>
      <c r="Y280" s="149">
        <f t="shared" si="18"/>
        <v>58.142727365284777</v>
      </c>
      <c r="Z280" s="149">
        <f>(Y280-Y279)/1</f>
        <v>-0.76869187427541874</v>
      </c>
      <c r="AA280" s="149">
        <f t="shared" si="19"/>
        <v>-31.132020908154459</v>
      </c>
      <c r="AB280" s="149">
        <f>((Z280-Z279)/1)*(((6750*6)^2) /1000)</f>
        <v>-19861.094208317332</v>
      </c>
      <c r="AD280" s="149">
        <f t="shared" si="21"/>
        <v>0</v>
      </c>
      <c r="AE280" s="149">
        <f t="shared" si="20"/>
        <v>-10.327499999999997</v>
      </c>
      <c r="AG280" s="149">
        <f xml:space="preserve"> $I$45 * (AD281 - AD279) / (2 * (PI()/180))</f>
        <v>0</v>
      </c>
      <c r="AH280" s="149">
        <f xml:space="preserve"> $I$45 * (AE281 - AE279) / (2 * (PI()/180))</f>
        <v>8201.2499999998436</v>
      </c>
      <c r="AJ280" s="149">
        <f>(AG281 - AG279) / RADIANS(U281 - U279) * (2*PI()*$P$33/60)</f>
        <v>0</v>
      </c>
      <c r="AK280" s="149">
        <f>(AH281 - AH279) / RADIANS(2) * (2*PI()*$P$33/60)</f>
        <v>332150624.99999911</v>
      </c>
    </row>
    <row r="281" spans="1:37" x14ac:dyDescent="0.35">
      <c r="A281" s="144">
        <v>275</v>
      </c>
      <c r="B281" s="144">
        <v>0.04</v>
      </c>
      <c r="D281" s="144">
        <v>275</v>
      </c>
      <c r="E281" s="144">
        <v>0</v>
      </c>
      <c r="G281" s="113"/>
      <c r="H281" s="113"/>
      <c r="I281" s="113"/>
      <c r="J281" s="113"/>
      <c r="K281" s="113"/>
      <c r="L281" s="113"/>
      <c r="N281" s="113"/>
      <c r="O281" s="113"/>
      <c r="P281" s="113"/>
      <c r="Q281" s="113"/>
      <c r="R281" s="113"/>
      <c r="S281" s="113"/>
      <c r="U281" s="86">
        <v>275</v>
      </c>
      <c r="V281" s="149">
        <v>0</v>
      </c>
      <c r="W281" s="149">
        <v>4.1100000000000003</v>
      </c>
      <c r="X281" s="149">
        <f>(0.0831/2)*(1-COS(RADIANS(U281)))
 + 0.14625
 - SQRT(0.14625^2 - ((0.14625/2*SIN(RADIANS(U281)))^2))</f>
        <v>5.7362215584411402E-2</v>
      </c>
      <c r="Y281" s="149">
        <f t="shared" si="18"/>
        <v>57.362215584411402</v>
      </c>
      <c r="Z281" s="149">
        <f>(Y281-Y280)/1</f>
        <v>-0.78051178087337547</v>
      </c>
      <c r="AA281" s="149">
        <f t="shared" si="19"/>
        <v>-31.610727125371707</v>
      </c>
      <c r="AB281" s="149">
        <f>((Z281-Z280)/1)*(((6750*6)^2) /1000)</f>
        <v>-19387.601797298528</v>
      </c>
      <c r="AD281" s="149">
        <f t="shared" si="21"/>
        <v>0</v>
      </c>
      <c r="AE281" s="149">
        <f t="shared" si="20"/>
        <v>-8.9100000000000072</v>
      </c>
      <c r="AG281" s="149">
        <f xml:space="preserve"> $I$45 * (AD282 - AD280) / (2 * (PI()/180))</f>
        <v>0</v>
      </c>
      <c r="AH281" s="149">
        <f xml:space="preserve"> $I$45 * (AE282 - AE280) / (2 * (PI()/180))</f>
        <v>18452.812499999891</v>
      </c>
      <c r="AJ281" s="149">
        <f>(AG282 - AG280) / RADIANS(U282 - U280) * (2*PI()*$P$33/60)</f>
        <v>0</v>
      </c>
      <c r="AK281" s="149">
        <f>(AH282 - AH280) / RADIANS(2) * (2*PI()*$P$33/60)</f>
        <v>-166075312.49999502</v>
      </c>
    </row>
    <row r="282" spans="1:37" x14ac:dyDescent="0.35">
      <c r="A282" s="144">
        <v>276</v>
      </c>
      <c r="B282" s="144">
        <v>0.04</v>
      </c>
      <c r="D282" s="144">
        <v>276</v>
      </c>
      <c r="E282" s="144">
        <v>0</v>
      </c>
      <c r="G282" s="113"/>
      <c r="H282" s="113"/>
      <c r="I282" s="113"/>
      <c r="J282" s="113"/>
      <c r="K282" s="113"/>
      <c r="L282" s="113"/>
      <c r="N282" s="113"/>
      <c r="O282" s="113"/>
      <c r="P282" s="113"/>
      <c r="Q282" s="113"/>
      <c r="R282" s="113"/>
      <c r="S282" s="113"/>
      <c r="U282" s="86">
        <v>276</v>
      </c>
      <c r="V282" s="149">
        <v>0</v>
      </c>
      <c r="W282" s="149">
        <v>3.92</v>
      </c>
      <c r="X282" s="149">
        <f>(0.0831/2)*(1-COS(RADIANS(U282)))
 + 0.14625
 - SQRT(0.14625^2 - ((0.14625/2*SIN(RADIANS(U282)))^2))</f>
        <v>5.6570191490273813E-2</v>
      </c>
      <c r="Y282" s="149">
        <f t="shared" si="18"/>
        <v>56.570191490273814</v>
      </c>
      <c r="Z282" s="149">
        <f>(Y282-Y281)/1</f>
        <v>-0.79202409413758801</v>
      </c>
      <c r="AA282" s="149">
        <f t="shared" si="19"/>
        <v>-32.076975812572314</v>
      </c>
      <c r="AB282" s="149">
        <f>((Z282-Z281)/1)*(((6750*6)^2) /1000)</f>
        <v>-18883.071831624613</v>
      </c>
      <c r="AD282" s="149">
        <f t="shared" si="21"/>
        <v>0</v>
      </c>
      <c r="AE282" s="149">
        <f t="shared" si="20"/>
        <v>-8.5050000000000079</v>
      </c>
      <c r="AG282" s="149">
        <f xml:space="preserve"> $I$45 * (AD283 - AD281) / (2 * (PI()/180))</f>
        <v>0</v>
      </c>
      <c r="AH282" s="149">
        <f xml:space="preserve"> $I$45 * (AE283 - AE281) / (2 * (PI()/180))</f>
        <v>8.9928064994637667E-11</v>
      </c>
      <c r="AJ282" s="149">
        <f>(AG283 - AG281) / RADIANS(U283 - U281) * (2*PI()*$P$33/60)</f>
        <v>0</v>
      </c>
      <c r="AK282" s="149">
        <f>(AH283 - AH281) / RADIANS(2) * (2*PI()*$P$33/60)</f>
        <v>-166075312.49999645</v>
      </c>
    </row>
    <row r="283" spans="1:37" x14ac:dyDescent="0.35">
      <c r="A283" s="144">
        <v>277</v>
      </c>
      <c r="B283" s="144">
        <v>0.03</v>
      </c>
      <c r="D283" s="144">
        <v>277</v>
      </c>
      <c r="E283" s="144">
        <v>0</v>
      </c>
      <c r="G283" s="113"/>
      <c r="H283" s="113"/>
      <c r="I283" s="113"/>
      <c r="J283" s="113"/>
      <c r="K283" s="113"/>
      <c r="L283" s="113"/>
      <c r="N283" s="113"/>
      <c r="O283" s="113"/>
      <c r="P283" s="113"/>
      <c r="Q283" s="113"/>
      <c r="R283" s="113"/>
      <c r="S283" s="113"/>
      <c r="U283" s="149">
        <v>277</v>
      </c>
      <c r="V283" s="149">
        <v>0</v>
      </c>
      <c r="W283" s="149">
        <v>3.69</v>
      </c>
      <c r="X283" s="149">
        <f>(0.0831/2)*(1-COS(RADIANS(U283)))
 + 0.14625
 - SQRT(0.14625^2 - ((0.14625/2*SIN(RADIANS(U283)))^2))</f>
        <v>5.5766981315680947E-2</v>
      </c>
      <c r="Y283" s="149">
        <f t="shared" si="18"/>
        <v>55.766981315680944</v>
      </c>
      <c r="Z283" s="149">
        <f>(Y283-Y282)/1</f>
        <v>-0.80321017459286992</v>
      </c>
      <c r="AA283" s="149">
        <f t="shared" si="19"/>
        <v>-32.530012071011228</v>
      </c>
      <c r="AB283" s="149">
        <f>((Z283-Z282)/1)*(((6750*6)^2) /1000)</f>
        <v>-18347.968466776154</v>
      </c>
      <c r="AD283" s="149">
        <f t="shared" si="21"/>
        <v>0</v>
      </c>
      <c r="AE283" s="149">
        <f t="shared" si="20"/>
        <v>-8.9099999999999984</v>
      </c>
      <c r="AG283" s="149">
        <f xml:space="preserve"> $I$45 * (AD284 - AD282) / (2 * (PI()/180))</f>
        <v>0</v>
      </c>
      <c r="AH283" s="149">
        <f xml:space="preserve"> $I$45 * (AE284 - AE282) / (2 * (PI()/180))</f>
        <v>10251.562500000065</v>
      </c>
      <c r="AJ283" s="149">
        <f>(AG284 - AG282) / RADIANS(U284 - U282) * (2*PI()*$P$33/60)</f>
        <v>0</v>
      </c>
      <c r="AK283" s="149">
        <f>(AH284 - AH282) / RADIANS(2) * (2*PI()*$P$33/60)</f>
        <v>290631796.87499756</v>
      </c>
    </row>
    <row r="284" spans="1:37" x14ac:dyDescent="0.35">
      <c r="A284" s="144">
        <v>278</v>
      </c>
      <c r="B284" s="144">
        <v>0.03</v>
      </c>
      <c r="D284" s="144">
        <v>278</v>
      </c>
      <c r="E284" s="144">
        <v>0</v>
      </c>
      <c r="G284" s="113"/>
      <c r="H284" s="113"/>
      <c r="I284" s="113"/>
      <c r="J284" s="113"/>
      <c r="K284" s="113"/>
      <c r="L284" s="113"/>
      <c r="N284" s="113"/>
      <c r="O284" s="113"/>
      <c r="P284" s="113"/>
      <c r="Q284" s="113"/>
      <c r="R284" s="113"/>
      <c r="S284" s="113"/>
      <c r="U284" s="86">
        <v>278</v>
      </c>
      <c r="V284" s="149">
        <v>0</v>
      </c>
      <c r="W284" s="149">
        <v>3.48</v>
      </c>
      <c r="X284" s="149">
        <f>(0.0831/2)*(1-COS(RADIANS(U284)))
 + 0.14625
 - SQRT(0.14625^2 - ((0.14625/2*SIN(RADIANS(U284)))^2))</f>
        <v>5.4952929604454942E-2</v>
      </c>
      <c r="Y284" s="149">
        <f t="shared" si="18"/>
        <v>54.952929604454944</v>
      </c>
      <c r="Z284" s="149">
        <f>(Y284-Y283)/1</f>
        <v>-0.81405171122599995</v>
      </c>
      <c r="AA284" s="149">
        <f t="shared" si="19"/>
        <v>-32.969094304652998</v>
      </c>
      <c r="AB284" s="149">
        <f>((Z284-Z283)/1)*(((6750*6)^2) /1000)</f>
        <v>-17782.830462491536</v>
      </c>
      <c r="AD284" s="149">
        <f t="shared" si="21"/>
        <v>0</v>
      </c>
      <c r="AE284" s="149">
        <f t="shared" si="20"/>
        <v>-7.4925000000000015</v>
      </c>
      <c r="AG284" s="149">
        <f xml:space="preserve"> $I$45 * (AD285 - AD283) / (2 * (PI()/180))</f>
        <v>0</v>
      </c>
      <c r="AH284" s="149">
        <f xml:space="preserve"> $I$45 * (AE285 - AE283) / (2 * (PI()/180))</f>
        <v>14352.187499999969</v>
      </c>
      <c r="AJ284" s="149">
        <f>(AG285 - AG283) / RADIANS(U285 - U283) * (2*PI()*$P$33/60)</f>
        <v>0</v>
      </c>
      <c r="AK284" s="149">
        <f>(AH285 - AH283) / RADIANS(2) * (2*PI()*$P$33/60)</f>
        <v>-290631796.87499976</v>
      </c>
    </row>
    <row r="285" spans="1:37" x14ac:dyDescent="0.35">
      <c r="A285" s="144">
        <v>279</v>
      </c>
      <c r="B285" s="144">
        <v>0.03</v>
      </c>
      <c r="D285" s="144">
        <v>279</v>
      </c>
      <c r="E285" s="144">
        <v>0</v>
      </c>
      <c r="G285" s="113"/>
      <c r="H285" s="113"/>
      <c r="I285" s="113"/>
      <c r="J285" s="113"/>
      <c r="K285" s="113"/>
      <c r="L285" s="113"/>
      <c r="N285" s="113"/>
      <c r="O285" s="113"/>
      <c r="P285" s="113"/>
      <c r="Q285" s="113"/>
      <c r="R285" s="113"/>
      <c r="S285" s="113"/>
      <c r="U285" s="86">
        <v>279</v>
      </c>
      <c r="V285" s="149">
        <v>0</v>
      </c>
      <c r="W285" s="149">
        <v>3.32</v>
      </c>
      <c r="X285" s="149">
        <f>(0.0831/2)*(1-COS(RADIANS(U285)))
 + 0.14625
 - SQRT(0.14625^2 - ((0.14625/2*SIN(RADIANS(U285)))^2))</f>
        <v>5.41283988388985E-2</v>
      </c>
      <c r="Y285" s="149">
        <f t="shared" si="18"/>
        <v>54.128398838898498</v>
      </c>
      <c r="Z285" s="149">
        <f>(Y285-Y284)/1</f>
        <v>-0.824530765556446</v>
      </c>
      <c r="AA285" s="149">
        <f t="shared" si="19"/>
        <v>-33.393496005036063</v>
      </c>
      <c r="AB285" s="149">
        <f>((Z285-Z284)/1)*(((6750*6)^2) /1000)</f>
        <v>-17188.268865514128</v>
      </c>
      <c r="AD285" s="149">
        <f t="shared" si="21"/>
        <v>0</v>
      </c>
      <c r="AE285" s="149">
        <f t="shared" si="20"/>
        <v>-7.4925000000000015</v>
      </c>
      <c r="AG285" s="149">
        <f xml:space="preserve"> $I$45 * (AD286 - AD284) / (2 * (PI()/180))</f>
        <v>0</v>
      </c>
      <c r="AH285" s="149">
        <f xml:space="preserve"> $I$45 * (AE286 - AE284) / (2 * (PI()/180))</f>
        <v>-4100.6249999999218</v>
      </c>
      <c r="AJ285" s="149">
        <f>(AG286 - AG284) / RADIANS(U286 - U284) * (2*PI()*$P$33/60)</f>
        <v>0</v>
      </c>
      <c r="AK285" s="149">
        <f>(AH286 - AH284) / RADIANS(2) * (2*PI()*$P$33/60)</f>
        <v>-166075312.4999983</v>
      </c>
    </row>
    <row r="286" spans="1:37" x14ac:dyDescent="0.35">
      <c r="A286" s="144">
        <v>280</v>
      </c>
      <c r="B286" s="144">
        <v>0.03</v>
      </c>
      <c r="D286" s="144">
        <v>280</v>
      </c>
      <c r="E286" s="144">
        <v>0</v>
      </c>
      <c r="G286" s="113"/>
      <c r="H286" s="113"/>
      <c r="I286" s="113"/>
      <c r="J286" s="113"/>
      <c r="K286" s="113"/>
      <c r="L286" s="113"/>
      <c r="N286" s="113"/>
      <c r="O286" s="113"/>
      <c r="P286" s="113"/>
      <c r="Q286" s="113"/>
      <c r="R286" s="113"/>
      <c r="S286" s="113"/>
      <c r="U286" s="86">
        <v>280</v>
      </c>
      <c r="V286" s="149">
        <v>0</v>
      </c>
      <c r="W286" s="149">
        <v>3.11</v>
      </c>
      <c r="X286" s="149">
        <f>(0.0831/2)*(1-COS(RADIANS(U286)))
 + 0.14625
 - SQRT(0.14625^2 - ((0.14625/2*SIN(RADIANS(U286)))^2))</f>
        <v>5.3293769024828713E-2</v>
      </c>
      <c r="Y286" s="149">
        <f t="shared" si="18"/>
        <v>53.293769024828713</v>
      </c>
      <c r="Z286" s="149">
        <f>(Y286-Y285)/1</f>
        <v>-0.83462981406978543</v>
      </c>
      <c r="AA286" s="149">
        <f t="shared" si="19"/>
        <v>-33.80250746982631</v>
      </c>
      <c r="AB286" s="149">
        <f>((Z286-Z285)/1)*(((6750*6)^2) /1000)</f>
        <v>-16564.964324004992</v>
      </c>
      <c r="AD286" s="149">
        <f t="shared" si="21"/>
        <v>0</v>
      </c>
      <c r="AE286" s="149">
        <f t="shared" si="20"/>
        <v>-7.8974999999999937</v>
      </c>
      <c r="AG286" s="149">
        <f xml:space="preserve"> $I$45 * (AD287 - AD285) / (2 * (PI()/180))</f>
        <v>0</v>
      </c>
      <c r="AH286" s="149">
        <f xml:space="preserve"> $I$45 * (AE287 - AE285) / (2 * (PI()/180))</f>
        <v>6150.9375000000528</v>
      </c>
      <c r="AJ286" s="149">
        <f>(AG287 - AG285) / RADIANS(U287 - U285) * (2*PI()*$P$33/60)</f>
        <v>0</v>
      </c>
      <c r="AK286" s="149">
        <f>(AH287 - AH285) / RADIANS(2) * (2*PI()*$P$33/60)</f>
        <v>373669453.12499613</v>
      </c>
    </row>
    <row r="287" spans="1:37" x14ac:dyDescent="0.35">
      <c r="A287" s="144">
        <v>281</v>
      </c>
      <c r="B287" s="144">
        <v>0.03</v>
      </c>
      <c r="D287" s="144">
        <v>281</v>
      </c>
      <c r="E287" s="144">
        <v>0</v>
      </c>
      <c r="G287" s="113"/>
      <c r="H287" s="113"/>
      <c r="I287" s="113"/>
      <c r="J287" s="113"/>
      <c r="K287" s="113"/>
      <c r="L287" s="113"/>
      <c r="N287" s="113"/>
      <c r="O287" s="113"/>
      <c r="P287" s="113"/>
      <c r="Q287" s="113"/>
      <c r="R287" s="113"/>
      <c r="S287" s="113"/>
      <c r="U287" s="149">
        <v>281</v>
      </c>
      <c r="V287" s="149">
        <v>0</v>
      </c>
      <c r="W287" s="149">
        <v>2.93</v>
      </c>
      <c r="X287" s="149">
        <f>(0.0831/2)*(1-COS(RADIANS(U287)))
 + 0.14625
 - SQRT(0.14625^2 - ((0.14625/2*SIN(RADIANS(U287)))^2))</f>
        <v>5.2449437236012975E-2</v>
      </c>
      <c r="Y287" s="149">
        <f t="shared" si="18"/>
        <v>52.449437236012976</v>
      </c>
      <c r="Z287" s="149">
        <f>(Y287-Y286)/1</f>
        <v>-0.84433178881573667</v>
      </c>
      <c r="AA287" s="149">
        <f t="shared" si="19"/>
        <v>-34.195437447037335</v>
      </c>
      <c r="AB287" s="149">
        <f>((Z287-Z286)/1)*(((6750*6)^2) /1000)</f>
        <v>-15913.664077046533</v>
      </c>
      <c r="AD287" s="149">
        <f t="shared" si="21"/>
        <v>0</v>
      </c>
      <c r="AE287" s="149">
        <f t="shared" si="20"/>
        <v>-6.8849999999999962</v>
      </c>
      <c r="AG287" s="149">
        <f xml:space="preserve"> $I$45 * (AD288 - AD286) / (2 * (PI()/180))</f>
        <v>0</v>
      </c>
      <c r="AH287" s="149">
        <f xml:space="preserve"> $I$45 * (AE288 - AE286) / (2 * (PI()/180))</f>
        <v>14352.187499999887</v>
      </c>
      <c r="AJ287" s="149">
        <f>(AG288 - AG286) / RADIANS(U288 - U286) * (2*PI()*$P$33/60)</f>
        <v>0</v>
      </c>
      <c r="AK287" s="149">
        <f>(AH288 - AH286) / RADIANS(2) * (2*PI()*$P$33/60)</f>
        <v>-83037656.250002041</v>
      </c>
    </row>
    <row r="288" spans="1:37" x14ac:dyDescent="0.35">
      <c r="A288" s="144">
        <v>282</v>
      </c>
      <c r="B288" s="144">
        <v>0.03</v>
      </c>
      <c r="D288" s="144">
        <v>282</v>
      </c>
      <c r="E288" s="144">
        <v>0</v>
      </c>
      <c r="G288" s="113"/>
      <c r="H288" s="113"/>
      <c r="I288" s="113"/>
      <c r="J288" s="113"/>
      <c r="K288" s="113"/>
      <c r="L288" s="113"/>
      <c r="N288" s="113"/>
      <c r="O288" s="113"/>
      <c r="P288" s="113"/>
      <c r="Q288" s="113"/>
      <c r="R288" s="113"/>
      <c r="S288" s="113"/>
      <c r="U288" s="86">
        <v>282</v>
      </c>
      <c r="V288" s="149">
        <v>0</v>
      </c>
      <c r="W288" s="149">
        <v>2.77</v>
      </c>
      <c r="X288" s="149">
        <f>(0.0831/2)*(1-COS(RADIANS(U288)))
 + 0.14625
 - SQRT(0.14625^2 - ((0.14625/2*SIN(RADIANS(U288)))^2))</f>
        <v>5.1595817120029752E-2</v>
      </c>
      <c r="Y288" s="149">
        <f t="shared" si="18"/>
        <v>51.59581712002975</v>
      </c>
      <c r="Z288" s="149">
        <f>(Y288-Y287)/1</f>
        <v>-0.85362011598322596</v>
      </c>
      <c r="AA288" s="149">
        <f t="shared" si="19"/>
        <v>-34.571614697320655</v>
      </c>
      <c r="AB288" s="149">
        <f>((Z288-Z287)/1)*(((6750*6)^2) /1000)</f>
        <v>-15235.1786364743</v>
      </c>
      <c r="AD288" s="149">
        <f t="shared" si="21"/>
        <v>0</v>
      </c>
      <c r="AE288" s="149">
        <f t="shared" si="20"/>
        <v>-6.4800000000000049</v>
      </c>
      <c r="AG288" s="149">
        <f xml:space="preserve"> $I$45 * (AD289 - AD287) / (2 * (PI()/180))</f>
        <v>0</v>
      </c>
      <c r="AH288" s="149">
        <f xml:space="preserve"> $I$45 * (AE289 - AE287) / (2 * (PI()/180))</f>
        <v>2050.3124999999518</v>
      </c>
      <c r="AJ288" s="149">
        <f>(AG289 - AG287) / RADIANS(U289 - U287) * (2*PI()*$P$33/60)</f>
        <v>0</v>
      </c>
      <c r="AK288" s="149">
        <f>(AH289 - AH287) / RADIANS(2) * (2*PI()*$P$33/60)</f>
        <v>-249112968.74999669</v>
      </c>
    </row>
    <row r="289" spans="1:37" x14ac:dyDescent="0.35">
      <c r="A289" s="144">
        <v>283</v>
      </c>
      <c r="B289" s="144">
        <v>0.02</v>
      </c>
      <c r="D289" s="144">
        <v>283</v>
      </c>
      <c r="E289" s="144">
        <v>0</v>
      </c>
      <c r="G289" s="113"/>
      <c r="H289" s="113"/>
      <c r="I289" s="113"/>
      <c r="J289" s="113"/>
      <c r="K289" s="113"/>
      <c r="L289" s="113"/>
      <c r="N289" s="113"/>
      <c r="O289" s="113"/>
      <c r="P289" s="113"/>
      <c r="Q289" s="113"/>
      <c r="R289" s="113"/>
      <c r="S289" s="113"/>
      <c r="U289" s="86">
        <v>283</v>
      </c>
      <c r="V289" s="149">
        <v>0</v>
      </c>
      <c r="W289" s="149">
        <v>2.61</v>
      </c>
      <c r="X289" s="149">
        <f>(0.0831/2)*(1-COS(RADIANS(U289)))
 + 0.14625
 - SQRT(0.14625^2 - ((0.14625/2*SIN(RADIANS(U289)))^2))</f>
        <v>5.073333836774091E-2</v>
      </c>
      <c r="Y289" s="149">
        <f t="shared" si="18"/>
        <v>50.733338367740913</v>
      </c>
      <c r="Z289" s="149">
        <f>(Y289-Y288)/1</f>
        <v>-0.86247875228883686</v>
      </c>
      <c r="AA289" s="149">
        <f t="shared" si="19"/>
        <v>-34.930389467697893</v>
      </c>
      <c r="AB289" s="149">
        <f>((Z289-Z288)/1)*(((6750*6)^2) /1000)</f>
        <v>-14530.378200278279</v>
      </c>
      <c r="AD289" s="149">
        <f t="shared" si="21"/>
        <v>0</v>
      </c>
      <c r="AE289" s="149">
        <f t="shared" si="20"/>
        <v>-6.682500000000001</v>
      </c>
      <c r="AG289" s="149">
        <f xml:space="preserve"> $I$45 * (AD290 - AD288) / (2 * (PI()/180))</f>
        <v>0</v>
      </c>
      <c r="AH289" s="149">
        <f xml:space="preserve"> $I$45 * (AE290 - AE288) / (2 * (PI()/180))</f>
        <v>2050.3125000000509</v>
      </c>
      <c r="AJ289" s="149">
        <f>(AG290 - AG288) / RADIANS(U290 - U288) * (2*PI()*$P$33/60)</f>
        <v>0</v>
      </c>
      <c r="AK289" s="149">
        <f>(AH290 - AH288) / RADIANS(2) * (2*PI()*$P$33/60)</f>
        <v>166075312.50000191</v>
      </c>
    </row>
    <row r="290" spans="1:37" x14ac:dyDescent="0.35">
      <c r="A290" s="144">
        <v>284</v>
      </c>
      <c r="B290" s="144">
        <v>0.02</v>
      </c>
      <c r="D290" s="144">
        <v>284</v>
      </c>
      <c r="E290" s="144">
        <v>0</v>
      </c>
      <c r="G290" s="113"/>
      <c r="H290" s="113"/>
      <c r="I290" s="113"/>
      <c r="J290" s="113"/>
      <c r="K290" s="113"/>
      <c r="L290" s="113"/>
      <c r="N290" s="113"/>
      <c r="O290" s="113"/>
      <c r="P290" s="113"/>
      <c r="Q290" s="113"/>
      <c r="R290" s="113"/>
      <c r="S290" s="113"/>
      <c r="U290" s="86">
        <v>284</v>
      </c>
      <c r="V290" s="149">
        <v>0</v>
      </c>
      <c r="W290" s="149">
        <v>2.44</v>
      </c>
      <c r="X290" s="149">
        <f>(0.0831/2)*(1-COS(RADIANS(U290)))
 + 0.14625
 - SQRT(0.14625^2 - ((0.14625/2*SIN(RADIANS(U290)))^2))</f>
        <v>4.9862446148707829E-2</v>
      </c>
      <c r="Y290" s="149">
        <f t="shared" si="18"/>
        <v>49.862446148707832</v>
      </c>
      <c r="Z290" s="149">
        <f>(Y290-Y289)/1</f>
        <v>-0.87089221903308101</v>
      </c>
      <c r="AA290" s="149">
        <f t="shared" si="19"/>
        <v>-35.271134870839781</v>
      </c>
      <c r="AB290" s="149">
        <f>((Z290-Z289)/1)*(((6750*6)^2) /1000)</f>
        <v>-13800.188827246462</v>
      </c>
      <c r="AD290" s="149">
        <f t="shared" si="21"/>
        <v>0</v>
      </c>
      <c r="AE290" s="149">
        <f t="shared" si="20"/>
        <v>-6.2774999999999999</v>
      </c>
      <c r="AG290" s="149">
        <f xml:space="preserve"> $I$45 * (AD291 - AD289) / (2 * (PI()/180))</f>
        <v>0</v>
      </c>
      <c r="AH290" s="149">
        <f xml:space="preserve"> $I$45 * (AE291 - AE289) / (2 * (PI()/180))</f>
        <v>10251.562500000047</v>
      </c>
      <c r="AJ290" s="149">
        <f>(AG291 - AG289) / RADIANS(U291 - U289) * (2*PI()*$P$33/60)</f>
        <v>0</v>
      </c>
      <c r="AK290" s="149">
        <f>(AH291 - AH289) / RADIANS(2) * (2*PI()*$P$33/60)</f>
        <v>83037656.249999672</v>
      </c>
    </row>
    <row r="291" spans="1:37" x14ac:dyDescent="0.35">
      <c r="A291" s="144">
        <v>285</v>
      </c>
      <c r="B291" s="144">
        <v>0.02</v>
      </c>
      <c r="D291" s="144">
        <v>285</v>
      </c>
      <c r="E291" s="144">
        <v>0</v>
      </c>
      <c r="G291" s="113"/>
      <c r="H291" s="113"/>
      <c r="I291" s="113"/>
      <c r="J291" s="113"/>
      <c r="K291" s="113"/>
      <c r="L291" s="113"/>
      <c r="N291" s="113"/>
      <c r="O291" s="113"/>
      <c r="P291" s="113"/>
      <c r="Q291" s="113"/>
      <c r="R291" s="113"/>
      <c r="S291" s="113"/>
      <c r="U291" s="149">
        <v>285</v>
      </c>
      <c r="V291" s="149">
        <v>0</v>
      </c>
      <c r="W291" s="149">
        <v>2.2999999999999998</v>
      </c>
      <c r="X291" s="149">
        <f>(0.0831/2)*(1-COS(RADIANS(U291)))
 + 0.14625
 - SQRT(0.14625^2 - ((0.14625/2*SIN(RADIANS(U291)))^2))</f>
        <v>4.8983600515005027E-2</v>
      </c>
      <c r="Y291" s="149">
        <f t="shared" si="18"/>
        <v>48.98360051500503</v>
      </c>
      <c r="Z291" s="149">
        <f>(Y291-Y290)/1</f>
        <v>-0.87884563370280233</v>
      </c>
      <c r="AA291" s="149">
        <f t="shared" si="19"/>
        <v>-35.593248164963498</v>
      </c>
      <c r="AB291" s="149">
        <f>((Z291-Z290)/1)*(((6750*6)^2) /1000)</f>
        <v>-13045.588412010406</v>
      </c>
      <c r="AD291" s="149">
        <f t="shared" si="21"/>
        <v>0</v>
      </c>
      <c r="AE291" s="149">
        <f t="shared" si="20"/>
        <v>-5.6699999999999964</v>
      </c>
      <c r="AG291" s="149">
        <f xml:space="preserve"> $I$45 * (AD292 - AD290) / (2 * (PI()/180))</f>
        <v>0</v>
      </c>
      <c r="AH291" s="149">
        <f xml:space="preserve"> $I$45 * (AE292 - AE290) / (2 * (PI()/180))</f>
        <v>6150.9375000000355</v>
      </c>
      <c r="AJ291" s="149">
        <f>(AG292 - AG290) / RADIANS(U292 - U290) * (2*PI()*$P$33/60)</f>
        <v>41518828.125</v>
      </c>
      <c r="AK291" s="149">
        <f>(AH292 - AH290) / RADIANS(2) * (2*PI()*$P$33/60)</f>
        <v>-124556484.37500253</v>
      </c>
    </row>
    <row r="292" spans="1:37" x14ac:dyDescent="0.35">
      <c r="A292" s="144">
        <v>286</v>
      </c>
      <c r="B292" s="144">
        <v>0.02</v>
      </c>
      <c r="D292" s="144">
        <v>286</v>
      </c>
      <c r="E292" s="144">
        <v>0</v>
      </c>
      <c r="G292" s="113"/>
      <c r="H292" s="113"/>
      <c r="I292" s="113"/>
      <c r="J292" s="113"/>
      <c r="K292" s="113"/>
      <c r="L292" s="113"/>
      <c r="N292" s="113"/>
      <c r="O292" s="113"/>
      <c r="P292" s="113"/>
      <c r="Q292" s="113"/>
      <c r="R292" s="113"/>
      <c r="S292" s="113"/>
      <c r="U292" s="86">
        <v>286</v>
      </c>
      <c r="V292" s="149">
        <v>0</v>
      </c>
      <c r="W292" s="149">
        <v>2.16</v>
      </c>
      <c r="X292" s="149">
        <f>(0.0831/2)*(1-COS(RADIANS(U292)))
 + 0.14625
 - SQRT(0.14625^2 - ((0.14625/2*SIN(RADIANS(U292)))^2))</f>
        <v>4.8097275775987075E-2</v>
      </c>
      <c r="Y292" s="149">
        <f t="shared" si="18"/>
        <v>48.097275775987072</v>
      </c>
      <c r="Z292" s="149">
        <f>(Y292-Y291)/1</f>
        <v>-0.88632473901795805</v>
      </c>
      <c r="AA292" s="149">
        <f t="shared" si="19"/>
        <v>-35.896151930227305</v>
      </c>
      <c r="AB292" s="149">
        <f>((Z292-Z291)/1)*(((6750*6)^2) /1000)</f>
        <v>-12267.602493184171</v>
      </c>
      <c r="AD292" s="149">
        <f t="shared" si="21"/>
        <v>0</v>
      </c>
      <c r="AE292" s="149">
        <f t="shared" si="20"/>
        <v>-5.6699999999999964</v>
      </c>
      <c r="AG292" s="149">
        <f xml:space="preserve"> $I$45 * (AD293 - AD291) / (2 * (PI()/180))</f>
        <v>2050.3125</v>
      </c>
      <c r="AH292" s="149">
        <f xml:space="preserve"> $I$45 * (AE293 - AE291) / (2 * (PI()/180))</f>
        <v>4100.6249999999218</v>
      </c>
      <c r="AJ292" s="149">
        <f>(AG293 - AG291) / RADIANS(U293 - U291) * (2*PI()*$P$33/60)</f>
        <v>41518828.125</v>
      </c>
      <c r="AK292" s="149">
        <f>(AH293 - AH291) / RADIANS(2) * (2*PI()*$P$33/60)</f>
        <v>83037656.249998763</v>
      </c>
    </row>
    <row r="293" spans="1:37" x14ac:dyDescent="0.35">
      <c r="A293" s="144">
        <v>287</v>
      </c>
      <c r="B293" s="144">
        <v>0.02</v>
      </c>
      <c r="D293" s="144">
        <v>287</v>
      </c>
      <c r="E293" s="144">
        <v>0</v>
      </c>
      <c r="G293" s="113"/>
      <c r="H293" s="113"/>
      <c r="I293" s="113"/>
      <c r="J293" s="113"/>
      <c r="K293" s="113"/>
      <c r="L293" s="113"/>
      <c r="N293" s="113"/>
      <c r="O293" s="113"/>
      <c r="P293" s="113"/>
      <c r="Q293" s="113"/>
      <c r="R293" s="113"/>
      <c r="S293" s="113"/>
      <c r="U293" s="86">
        <v>287</v>
      </c>
      <c r="V293" s="149">
        <v>0</v>
      </c>
      <c r="W293" s="149">
        <v>2.02</v>
      </c>
      <c r="X293" s="149">
        <f>(0.0831/2)*(1-COS(RADIANS(U293)))
 + 0.14625
 - SQRT(0.14625^2 - ((0.14625/2*SIN(RADIANS(U293)))^2))</f>
        <v>4.7203959846641996E-2</v>
      </c>
      <c r="Y293" s="149">
        <f t="shared" si="18"/>
        <v>47.203959846641993</v>
      </c>
      <c r="Z293" s="149">
        <f>(Y293-Y292)/1</f>
        <v>-0.89331592934507853</v>
      </c>
      <c r="AA293" s="149">
        <f t="shared" si="19"/>
        <v>-36.17929513847568</v>
      </c>
      <c r="AB293" s="149">
        <f>((Z293-Z292)/1)*(((6750*6)^2) /1000)</f>
        <v>-11467.299934059363</v>
      </c>
      <c r="AD293" s="149">
        <f t="shared" si="21"/>
        <v>0.20250000000000001</v>
      </c>
      <c r="AE293" s="149">
        <f t="shared" si="20"/>
        <v>-5.2650000000000041</v>
      </c>
      <c r="AG293" s="149">
        <f xml:space="preserve"> $I$45 * (AD294 - AD292) / (2 * (PI()/180))</f>
        <v>2050.3125</v>
      </c>
      <c r="AH293" s="149">
        <f xml:space="preserve"> $I$45 * (AE294 - AE292) / (2 * (PI()/180))</f>
        <v>10251.562499999975</v>
      </c>
      <c r="AJ293" s="149">
        <f>(AG294 - AG292) / RADIANS(U294 - U292) * (2*PI()*$P$33/60)</f>
        <v>-83037656.25</v>
      </c>
      <c r="AK293" s="149">
        <f>(AH294 - AH292) / RADIANS(2) * (2*PI()*$P$33/60)</f>
        <v>2.3758275347063318E-6</v>
      </c>
    </row>
    <row r="294" spans="1:37" x14ac:dyDescent="0.35">
      <c r="A294" s="144">
        <v>288</v>
      </c>
      <c r="B294" s="144">
        <v>0.01</v>
      </c>
      <c r="D294" s="144">
        <v>288</v>
      </c>
      <c r="E294" s="144">
        <v>0</v>
      </c>
      <c r="G294" s="113"/>
      <c r="H294" s="113"/>
      <c r="I294" s="113"/>
      <c r="J294" s="113"/>
      <c r="K294" s="113"/>
      <c r="L294" s="113"/>
      <c r="N294" s="113"/>
      <c r="O294" s="113"/>
      <c r="P294" s="113"/>
      <c r="Q294" s="113"/>
      <c r="R294" s="113"/>
      <c r="S294" s="113"/>
      <c r="U294" s="86">
        <v>288</v>
      </c>
      <c r="V294" s="149">
        <v>0.01</v>
      </c>
      <c r="W294" s="149">
        <v>1.9</v>
      </c>
      <c r="X294" s="149">
        <f>(0.0831/2)*(1-COS(RADIANS(U294)))
 + 0.14625
 - SQRT(0.14625^2 - ((0.14625/2*SIN(RADIANS(U294)))^2))</f>
        <v>4.6304153572220536E-2</v>
      </c>
      <c r="Y294" s="149">
        <f t="shared" si="18"/>
        <v>46.304153572220535</v>
      </c>
      <c r="Z294" s="149">
        <f>(Y294-Y293)/1</f>
        <v>-0.89980627442145789</v>
      </c>
      <c r="AA294" s="149">
        <f t="shared" si="19"/>
        <v>-36.442154114069041</v>
      </c>
      <c r="AB294" s="149">
        <f>((Z294-Z293)/1)*(((6750*6)^2) /1000)</f>
        <v>-10645.788511531238</v>
      </c>
      <c r="AD294" s="149">
        <f t="shared" si="21"/>
        <v>0.20250000000000001</v>
      </c>
      <c r="AE294" s="149">
        <f t="shared" si="20"/>
        <v>-4.6574999999999989</v>
      </c>
      <c r="AG294" s="149">
        <f xml:space="preserve"> $I$45 * (AD295 - AD293) / (2 * (PI()/180))</f>
        <v>-2050.3125</v>
      </c>
      <c r="AH294" s="149">
        <f xml:space="preserve"> $I$45 * (AE295 - AE293) / (2 * (PI()/180))</f>
        <v>4100.6250000000391</v>
      </c>
      <c r="AJ294" s="149">
        <f>(AG295 - AG293) / RADIANS(U295 - U293) * (2*PI()*$P$33/60)</f>
        <v>-83037656.25</v>
      </c>
      <c r="AK294" s="149">
        <f>(AH295 - AH293) / RADIANS(2) * (2*PI()*$P$33/60)</f>
        <v>-249112968.74999976</v>
      </c>
    </row>
    <row r="295" spans="1:37" x14ac:dyDescent="0.35">
      <c r="A295" s="144">
        <v>289</v>
      </c>
      <c r="B295" s="144">
        <v>0.01</v>
      </c>
      <c r="D295" s="144">
        <v>289</v>
      </c>
      <c r="E295" s="144">
        <v>0</v>
      </c>
      <c r="G295" s="113"/>
      <c r="H295" s="113"/>
      <c r="I295" s="113"/>
      <c r="J295" s="113"/>
      <c r="K295" s="113"/>
      <c r="L295" s="113"/>
      <c r="N295" s="113"/>
      <c r="O295" s="113"/>
      <c r="P295" s="113"/>
      <c r="Q295" s="113"/>
      <c r="R295" s="113"/>
      <c r="S295" s="113"/>
      <c r="U295" s="149">
        <v>289</v>
      </c>
      <c r="V295" s="149">
        <v>0.01</v>
      </c>
      <c r="W295" s="149">
        <v>1.79</v>
      </c>
      <c r="X295" s="149">
        <f>(0.0831/2)*(1-COS(RADIANS(U295)))
 + 0.14625
 - SQRT(0.14625^2 - ((0.14625/2*SIN(RADIANS(U295)))^2))</f>
        <v>4.5398370031865171E-2</v>
      </c>
      <c r="Y295" s="149">
        <f t="shared" si="18"/>
        <v>45.39837003186517</v>
      </c>
      <c r="Z295" s="149">
        <f>(Y295-Y294)/1</f>
        <v>-0.90578354035536535</v>
      </c>
      <c r="AA295" s="149">
        <f t="shared" si="19"/>
        <v>-36.6842333843923</v>
      </c>
      <c r="AB295" s="149">
        <f>((Z295-Z294)/1)*(((6750*6)^2) /1000)</f>
        <v>-9804.2104480917133</v>
      </c>
      <c r="AD295" s="149">
        <f t="shared" si="21"/>
        <v>0</v>
      </c>
      <c r="AE295" s="149">
        <f t="shared" si="20"/>
        <v>-4.8600000000000003</v>
      </c>
      <c r="AG295" s="149">
        <f xml:space="preserve"> $I$45 * (AD296 - AD294) / (2 * (PI()/180))</f>
        <v>-2050.3125</v>
      </c>
      <c r="AH295" s="149">
        <f xml:space="preserve"> $I$45 * (AE296 - AE294) / (2 * (PI()/180))</f>
        <v>-2050.3125000000146</v>
      </c>
      <c r="AJ295" s="149">
        <f>(AG296 - AG294) / RADIANS(U296 - U294) * (2*PI()*$P$33/60)</f>
        <v>41518828.125</v>
      </c>
      <c r="AK295" s="149">
        <f>(AH296 - AH294) / RADIANS(2) * (2*PI()*$P$33/60)</f>
        <v>41518828.124999374</v>
      </c>
    </row>
    <row r="296" spans="1:37" x14ac:dyDescent="0.35">
      <c r="A296" s="144">
        <v>290</v>
      </c>
      <c r="B296" s="144">
        <v>0.01</v>
      </c>
      <c r="D296" s="144">
        <v>290</v>
      </c>
      <c r="E296" s="144">
        <v>0</v>
      </c>
      <c r="G296" s="113"/>
      <c r="H296" s="113"/>
      <c r="I296" s="113"/>
      <c r="J296" s="113"/>
      <c r="K296" s="113"/>
      <c r="L296" s="113"/>
      <c r="N296" s="113"/>
      <c r="O296" s="113"/>
      <c r="P296" s="113"/>
      <c r="Q296" s="113"/>
      <c r="R296" s="113"/>
      <c r="S296" s="113"/>
      <c r="U296" s="86">
        <v>290</v>
      </c>
      <c r="V296" s="149">
        <v>0.01</v>
      </c>
      <c r="W296" s="149">
        <v>1.66</v>
      </c>
      <c r="X296" s="149">
        <f>(0.0831/2)*(1-COS(RADIANS(U296)))
 + 0.14625
 - SQRT(0.14625^2 - ((0.14625/2*SIN(RADIANS(U296)))^2))</f>
        <v>4.4487133823974484E-2</v>
      </c>
      <c r="Y296" s="149">
        <f t="shared" si="18"/>
        <v>44.487133823974482</v>
      </c>
      <c r="Z296" s="149">
        <f>(Y296-Y295)/1</f>
        <v>-0.91123620789068838</v>
      </c>
      <c r="AA296" s="149">
        <f t="shared" si="19"/>
        <v>-36.905066419572876</v>
      </c>
      <c r="AB296" s="149">
        <f>((Z296-Z295)/1)*(((6750*6)^2) /1000)</f>
        <v>-8943.7379248136003</v>
      </c>
      <c r="AD296" s="149">
        <f t="shared" si="21"/>
        <v>0</v>
      </c>
      <c r="AE296" s="149">
        <f t="shared" si="20"/>
        <v>-4.8600000000000003</v>
      </c>
      <c r="AG296" s="149">
        <f xml:space="preserve"> $I$45 * (AD297 - AD295) / (2 * (PI()/180))</f>
        <v>0</v>
      </c>
      <c r="AH296" s="149">
        <f xml:space="preserve"> $I$45 * (AE297 - AE295) / (2 * (PI()/180))</f>
        <v>6150.9375000000082</v>
      </c>
      <c r="AJ296" s="149">
        <f>(AG297 - AG295) / RADIANS(U297 - U295) * (2*PI()*$P$33/60)</f>
        <v>41518828.125</v>
      </c>
      <c r="AK296" s="149">
        <f>(AH297 - AH295) / RADIANS(2) * (2*PI()*$P$33/60)</f>
        <v>290631796.8750006</v>
      </c>
    </row>
    <row r="297" spans="1:37" x14ac:dyDescent="0.35">
      <c r="A297" s="144">
        <v>291</v>
      </c>
      <c r="B297" s="144">
        <v>0.01</v>
      </c>
      <c r="D297" s="144">
        <v>291</v>
      </c>
      <c r="E297" s="144">
        <v>0</v>
      </c>
      <c r="G297" s="113"/>
      <c r="H297" s="113"/>
      <c r="I297" s="113"/>
      <c r="J297" s="113"/>
      <c r="K297" s="113"/>
      <c r="L297" s="113"/>
      <c r="N297" s="113"/>
      <c r="O297" s="113"/>
      <c r="P297" s="113"/>
      <c r="Q297" s="113"/>
      <c r="R297" s="113"/>
      <c r="S297" s="113"/>
      <c r="U297" s="86">
        <v>291</v>
      </c>
      <c r="V297" s="149">
        <v>0.01</v>
      </c>
      <c r="W297" s="149">
        <v>1.55</v>
      </c>
      <c r="X297" s="149">
        <f>(0.0831/2)*(1-COS(RADIANS(U297)))
 + 0.14625
 - SQRT(0.14625^2 - ((0.14625/2*SIN(RADIANS(U297)))^2))</f>
        <v>4.3570980336031184E-2</v>
      </c>
      <c r="Y297" s="149">
        <f t="shared" si="18"/>
        <v>43.570980336031184</v>
      </c>
      <c r="Z297" s="149">
        <f>(Y297-Y296)/1</f>
        <v>-0.91615348794329776</v>
      </c>
      <c r="AA297" s="149">
        <f t="shared" si="19"/>
        <v>-37.104216261703556</v>
      </c>
      <c r="AB297" s="149">
        <f>((Z297-Z296)/1)*(((6750*6)^2) /1000)</f>
        <v>-8065.5686062925442</v>
      </c>
      <c r="AD297" s="149">
        <f t="shared" si="21"/>
        <v>0</v>
      </c>
      <c r="AE297" s="149">
        <f t="shared" si="20"/>
        <v>-4.2524999999999995</v>
      </c>
      <c r="AG297" s="149">
        <f xml:space="preserve"> $I$45 * (AD298 - AD296) / (2 * (PI()/180))</f>
        <v>0</v>
      </c>
      <c r="AH297" s="149">
        <f xml:space="preserve"> $I$45 * (AE298 - AE296) / (2 * (PI()/180))</f>
        <v>12301.875000000016</v>
      </c>
      <c r="AJ297" s="149">
        <f>(AG298 - AG296) / RADIANS(U298 - U296) * (2*PI()*$P$33/60)</f>
        <v>0</v>
      </c>
      <c r="AK297" s="149">
        <f>(AH298 - AH296) / RADIANS(2) * (2*PI()*$P$33/60)</f>
        <v>41518828.125000127</v>
      </c>
    </row>
    <row r="298" spans="1:37" x14ac:dyDescent="0.35">
      <c r="A298" s="144">
        <v>292</v>
      </c>
      <c r="B298" s="144">
        <v>0.01</v>
      </c>
      <c r="D298" s="144">
        <v>292</v>
      </c>
      <c r="E298" s="144">
        <v>0</v>
      </c>
      <c r="G298" s="113"/>
      <c r="H298" s="113"/>
      <c r="I298" s="113"/>
      <c r="J298" s="113"/>
      <c r="K298" s="113"/>
      <c r="L298" s="113"/>
      <c r="N298" s="113"/>
      <c r="O298" s="113"/>
      <c r="P298" s="113"/>
      <c r="Q298" s="113"/>
      <c r="R298" s="113"/>
      <c r="S298" s="113"/>
      <c r="U298" s="86">
        <v>292</v>
      </c>
      <c r="V298" s="149">
        <v>0.01</v>
      </c>
      <c r="W298" s="149">
        <v>1.45</v>
      </c>
      <c r="X298" s="149">
        <f>(0.0831/2)*(1-COS(RADIANS(U298)))
 + 0.14625
 - SQRT(0.14625^2 - ((0.14625/2*SIN(RADIANS(U298)))^2))</f>
        <v>4.2650455001594367E-2</v>
      </c>
      <c r="Y298" s="149">
        <f t="shared" si="18"/>
        <v>42.650455001594366</v>
      </c>
      <c r="Z298" s="149">
        <f>(Y298-Y297)/1</f>
        <v>-0.92052533443681739</v>
      </c>
      <c r="AA298" s="149">
        <f t="shared" si="19"/>
        <v>-37.281276044691104</v>
      </c>
      <c r="AB298" s="149">
        <f>((Z298-Z297)/1)*(((6750*6)^2) /1000)</f>
        <v>-7170.9212109955679</v>
      </c>
      <c r="AD298" s="149">
        <f t="shared" si="21"/>
        <v>0</v>
      </c>
      <c r="AE298" s="149">
        <f t="shared" si="20"/>
        <v>-3.6449999999999987</v>
      </c>
      <c r="AG298" s="149">
        <f xml:space="preserve"> $I$45 * (AD299 - AD297) / (2 * (PI()/180))</f>
        <v>0</v>
      </c>
      <c r="AH298" s="149">
        <f xml:space="preserve"> $I$45 * (AE299 - AE297) / (2 * (PI()/180))</f>
        <v>8201.2500000000146</v>
      </c>
      <c r="AJ298" s="149">
        <f>(AG299 - AG297) / RADIANS(U299 - U297) * (2*PI()*$P$33/60)</f>
        <v>0</v>
      </c>
      <c r="AK298" s="149">
        <f>(AH299 - AH297) / RADIANS(2) * (2*PI()*$P$33/60)</f>
        <v>-249112968.75000125</v>
      </c>
    </row>
    <row r="299" spans="1:37" x14ac:dyDescent="0.35">
      <c r="A299" s="144">
        <v>293</v>
      </c>
      <c r="B299" s="144">
        <v>0.01</v>
      </c>
      <c r="D299" s="144">
        <v>293</v>
      </c>
      <c r="E299" s="144">
        <v>0</v>
      </c>
      <c r="G299" s="113"/>
      <c r="H299" s="113"/>
      <c r="I299" s="113"/>
      <c r="J299" s="113"/>
      <c r="K299" s="113"/>
      <c r="L299" s="113"/>
      <c r="N299" s="113"/>
      <c r="O299" s="113"/>
      <c r="P299" s="113"/>
      <c r="Q299" s="113"/>
      <c r="R299" s="113"/>
      <c r="S299" s="113"/>
      <c r="U299" s="149">
        <v>293</v>
      </c>
      <c r="V299" s="149">
        <v>0.01</v>
      </c>
      <c r="W299" s="149">
        <v>1.37</v>
      </c>
      <c r="X299" s="149">
        <f>(0.0831/2)*(1-COS(RADIANS(U299)))
 + 0.14625
 - SQRT(0.14625^2 - ((0.14625/2*SIN(RADIANS(U299)))^2))</f>
        <v>4.1726112547110616E-2</v>
      </c>
      <c r="Y299" s="149">
        <f t="shared" si="18"/>
        <v>41.726112547110617</v>
      </c>
      <c r="Z299" s="149">
        <f>(Y299-Y298)/1</f>
        <v>-0.92434245448374952</v>
      </c>
      <c r="AA299" s="149">
        <f t="shared" si="19"/>
        <v>-37.435869406591856</v>
      </c>
      <c r="AB299" s="149">
        <f>((Z299-Z298)/1)*(((6750*6)^2) /1000)</f>
        <v>-6261.0311569804298</v>
      </c>
      <c r="AD299" s="149">
        <f t="shared" si="21"/>
        <v>0</v>
      </c>
      <c r="AE299" s="149">
        <f t="shared" si="20"/>
        <v>-3.4424999999999981</v>
      </c>
      <c r="AG299" s="149">
        <f xml:space="preserve"> $I$45 * (AD300 - AD298) / (2 * (PI()/180))</f>
        <v>0</v>
      </c>
      <c r="AH299" s="149">
        <f xml:space="preserve"> $I$45 * (AE300 - AE298) / (2 * (PI()/180))</f>
        <v>-4.4964032497318833E-11</v>
      </c>
      <c r="AJ299" s="149">
        <f>(AG300 - AG298) / RADIANS(U300 - U298) * (2*PI()*$P$33/60)</f>
        <v>0</v>
      </c>
      <c r="AK299" s="149">
        <f>(AH300 - AH298) / RADIANS(2) * (2*PI()*$P$33/60)</f>
        <v>-207594140.62500042</v>
      </c>
    </row>
    <row r="300" spans="1:37" x14ac:dyDescent="0.35">
      <c r="A300" s="144">
        <v>294</v>
      </c>
      <c r="B300" s="144">
        <v>0</v>
      </c>
      <c r="D300" s="144">
        <v>294</v>
      </c>
      <c r="E300" s="144">
        <v>0</v>
      </c>
      <c r="G300" s="113"/>
      <c r="H300" s="113"/>
      <c r="I300" s="113"/>
      <c r="J300" s="113"/>
      <c r="K300" s="113"/>
      <c r="L300" s="113"/>
      <c r="N300" s="113"/>
      <c r="O300" s="113"/>
      <c r="P300" s="113"/>
      <c r="Q300" s="113"/>
      <c r="R300" s="113"/>
      <c r="S300" s="113"/>
      <c r="U300" s="86">
        <v>294</v>
      </c>
      <c r="V300" s="149">
        <v>0.01</v>
      </c>
      <c r="W300" s="149">
        <v>1.28</v>
      </c>
      <c r="X300" s="149">
        <f>(0.0831/2)*(1-COS(RADIANS(U300)))
 + 0.14625
 - SQRT(0.14625^2 - ((0.14625/2*SIN(RADIANS(U300)))^2))</f>
        <v>4.0798516231136839E-2</v>
      </c>
      <c r="Y300" s="149">
        <f t="shared" si="18"/>
        <v>40.798516231136837</v>
      </c>
      <c r="Z300" s="149">
        <f>(Y300-Y299)/1</f>
        <v>-0.92759631597377989</v>
      </c>
      <c r="AA300" s="149">
        <f t="shared" si="19"/>
        <v>-37.567650796938082</v>
      </c>
      <c r="AB300" s="149">
        <f>((Z300-Z299)/1)*(((6750*6)^2) /1000)</f>
        <v>-5337.1463090223215</v>
      </c>
      <c r="AD300" s="149">
        <f t="shared" si="21"/>
        <v>0</v>
      </c>
      <c r="AE300" s="149">
        <f t="shared" si="20"/>
        <v>-3.6450000000000031</v>
      </c>
      <c r="AG300" s="149">
        <f xml:space="preserve"> $I$45 * (AD301 - AD299) / (2 * (PI()/180))</f>
        <v>0</v>
      </c>
      <c r="AH300" s="149">
        <f xml:space="preserve"> $I$45 * (AE301 - AE299) / (2 * (PI()/180))</f>
        <v>-2050.3125000000055</v>
      </c>
      <c r="AJ300" s="149">
        <f>(AG301 - AG299) / RADIANS(U301 - U299) * (2*PI()*$P$33/60)</f>
        <v>0</v>
      </c>
      <c r="AK300" s="149">
        <f>(AH301 - AH299) / RADIANS(2) * (2*PI()*$P$33/60)</f>
        <v>41518828.125001945</v>
      </c>
    </row>
    <row r="301" spans="1:37" x14ac:dyDescent="0.35">
      <c r="A301" s="144">
        <v>295</v>
      </c>
      <c r="B301" s="144">
        <v>0</v>
      </c>
      <c r="D301" s="144">
        <v>295</v>
      </c>
      <c r="E301" s="144">
        <v>0</v>
      </c>
      <c r="G301" s="113"/>
      <c r="H301" s="113"/>
      <c r="I301" s="113"/>
      <c r="J301" s="113"/>
      <c r="K301" s="113"/>
      <c r="L301" s="113"/>
      <c r="N301" s="113"/>
      <c r="O301" s="113"/>
      <c r="P301" s="113"/>
      <c r="Q301" s="113"/>
      <c r="R301" s="113"/>
      <c r="S301" s="113"/>
      <c r="U301" s="86">
        <v>295</v>
      </c>
      <c r="V301" s="149">
        <v>0.01</v>
      </c>
      <c r="W301" s="149">
        <v>1.19</v>
      </c>
      <c r="X301" s="149">
        <f>(0.0831/2)*(1-COS(RADIANS(U301)))
 + 0.14625
 - SQRT(0.14625^2 - ((0.14625/2*SIN(RADIANS(U301)))^2))</f>
        <v>3.9868237078488578E-2</v>
      </c>
      <c r="Y301" s="149">
        <f t="shared" si="18"/>
        <v>39.868237078488576</v>
      </c>
      <c r="Z301" s="149">
        <f>(Y301-Y300)/1</f>
        <v>-0.93027915264826078</v>
      </c>
      <c r="AA301" s="149">
        <f t="shared" si="19"/>
        <v>-37.676305682254565</v>
      </c>
      <c r="AB301" s="149">
        <f>((Z301-Z300)/1)*(((6750*6)^2) /1000)</f>
        <v>-4400.5228553172665</v>
      </c>
      <c r="AD301" s="149">
        <f t="shared" si="21"/>
        <v>0</v>
      </c>
      <c r="AE301" s="149">
        <f t="shared" si="20"/>
        <v>-3.6449999999999987</v>
      </c>
      <c r="AG301" s="149">
        <f xml:space="preserve"> $I$45 * (AD302 - AD300) / (2 * (PI()/180))</f>
        <v>0</v>
      </c>
      <c r="AH301" s="149">
        <f xml:space="preserve"> $I$45 * (AE302 - AE300) / (2 * (PI()/180))</f>
        <v>2050.3125000000509</v>
      </c>
      <c r="AJ301" s="149">
        <f>(AG302 - AG300) / RADIANS(U302 - U300) * (2*PI()*$P$33/60)</f>
        <v>-41518828.125</v>
      </c>
      <c r="AK301" s="149">
        <f>(AH302 - AH300) / RADIANS(2) * (2*PI()*$P$33/60)</f>
        <v>249112968.7499994</v>
      </c>
    </row>
    <row r="302" spans="1:37" x14ac:dyDescent="0.35">
      <c r="A302" s="144">
        <v>296</v>
      </c>
      <c r="B302" s="144">
        <v>0</v>
      </c>
      <c r="D302" s="144">
        <v>296</v>
      </c>
      <c r="E302" s="144">
        <v>0</v>
      </c>
      <c r="G302" s="113"/>
      <c r="H302" s="113"/>
      <c r="I302" s="113"/>
      <c r="J302" s="113"/>
      <c r="K302" s="113"/>
      <c r="L302" s="113"/>
      <c r="N302" s="113"/>
      <c r="O302" s="113"/>
      <c r="P302" s="113"/>
      <c r="Q302" s="113"/>
      <c r="R302" s="113"/>
      <c r="S302" s="113"/>
      <c r="U302" s="86">
        <v>296</v>
      </c>
      <c r="V302" s="149">
        <v>0.01</v>
      </c>
      <c r="W302" s="149">
        <v>1.1000000000000001</v>
      </c>
      <c r="X302" s="149">
        <f>(0.0831/2)*(1-COS(RADIANS(U302)))
 + 0.14625
 - SQRT(0.14625^2 - ((0.14625/2*SIN(RADIANS(U302)))^2))</f>
        <v>3.8935853111737445E-2</v>
      </c>
      <c r="Y302" s="149">
        <f t="shared" si="18"/>
        <v>38.935853111737444</v>
      </c>
      <c r="Z302" s="149">
        <f>(Y302-Y301)/1</f>
        <v>-0.93238396675113222</v>
      </c>
      <c r="AA302" s="149">
        <f t="shared" si="19"/>
        <v>-37.761550653420855</v>
      </c>
      <c r="AB302" s="149">
        <f>((Z302-Z301)/1)*(((6750*6)^2) /1000)</f>
        <v>-3452.421332234886</v>
      </c>
      <c r="AD302" s="149">
        <f t="shared" si="21"/>
        <v>0</v>
      </c>
      <c r="AE302" s="149">
        <f t="shared" si="20"/>
        <v>-3.4424999999999981</v>
      </c>
      <c r="AG302" s="149">
        <f xml:space="preserve"> $I$45 * (AD303 - AD301) / (2 * (PI()/180))</f>
        <v>-2050.3125</v>
      </c>
      <c r="AH302" s="149">
        <f xml:space="preserve"> $I$45 * (AE303 - AE301) / (2 * (PI()/180))</f>
        <v>10251.562499999965</v>
      </c>
      <c r="AJ302" s="149">
        <f>(AG303 - AG301) / RADIANS(U303 - U301) * (2*PI()*$P$33/60)</f>
        <v>-41518828.125</v>
      </c>
      <c r="AK302" s="149">
        <f>(AH303 - AH301) / RADIANS(2) * (2*PI()*$P$33/60)</f>
        <v>166075312.49999851</v>
      </c>
    </row>
    <row r="303" spans="1:37" x14ac:dyDescent="0.35">
      <c r="A303" s="144">
        <v>297</v>
      </c>
      <c r="B303" s="144">
        <v>0</v>
      </c>
      <c r="D303" s="144">
        <v>297</v>
      </c>
      <c r="E303" s="144">
        <v>0</v>
      </c>
      <c r="G303" s="113"/>
      <c r="H303" s="113"/>
      <c r="I303" s="113"/>
      <c r="J303" s="113"/>
      <c r="K303" s="113"/>
      <c r="L303" s="113"/>
      <c r="N303" s="113"/>
      <c r="O303" s="113"/>
      <c r="P303" s="113"/>
      <c r="Q303" s="113"/>
      <c r="R303" s="113"/>
      <c r="S303" s="113"/>
      <c r="U303" s="149">
        <v>297</v>
      </c>
      <c r="V303" s="149">
        <v>0.01</v>
      </c>
      <c r="W303" s="149">
        <v>1.02</v>
      </c>
      <c r="X303" s="149">
        <f>(0.0831/2)*(1-COS(RADIANS(U303)))
 + 0.14625
 - SQRT(0.14625^2 - ((0.14625/2*SIN(RADIANS(U303)))^2))</f>
        <v>3.8001948582376155E-2</v>
      </c>
      <c r="Y303" s="149">
        <f t="shared" si="18"/>
        <v>38.001948582376158</v>
      </c>
      <c r="Z303" s="149">
        <f>(Y303-Y302)/1</f>
        <v>-0.93390452936128554</v>
      </c>
      <c r="AA303" s="149">
        <f t="shared" si="19"/>
        <v>-37.823133439132064</v>
      </c>
      <c r="AB303" s="149">
        <f>((Z303-Z302)/1)*(((6750*6)^2) /1000)</f>
        <v>-2494.1028213039826</v>
      </c>
      <c r="AD303" s="149">
        <f t="shared" si="21"/>
        <v>-0.20250000000000001</v>
      </c>
      <c r="AE303" s="149">
        <f t="shared" si="20"/>
        <v>-2.6325000000000021</v>
      </c>
      <c r="AG303" s="149">
        <f xml:space="preserve"> $I$45 * (AD304 - AD302) / (2 * (PI()/180))</f>
        <v>-2050.3125</v>
      </c>
      <c r="AH303" s="149">
        <f xml:space="preserve"> $I$45 * (AE304 - AE302) / (2 * (PI()/180))</f>
        <v>10251.562499999978</v>
      </c>
      <c r="AJ303" s="149">
        <f>(AG304 - AG302) / RADIANS(U304 - U302) * (2*PI()*$P$33/60)</f>
        <v>83037656.25</v>
      </c>
      <c r="AK303" s="149">
        <f>(AH304 - AH302) / RADIANS(2) * (2*PI()*$P$33/60)</f>
        <v>-207594140.62499884</v>
      </c>
    </row>
    <row r="304" spans="1:37" x14ac:dyDescent="0.35">
      <c r="A304" s="144">
        <v>298</v>
      </c>
      <c r="B304" s="144">
        <v>0</v>
      </c>
      <c r="D304" s="144">
        <v>298</v>
      </c>
      <c r="E304" s="144">
        <v>0</v>
      </c>
      <c r="G304" s="113"/>
      <c r="H304" s="113"/>
      <c r="I304" s="113"/>
      <c r="J304" s="113"/>
      <c r="K304" s="113"/>
      <c r="L304" s="113"/>
      <c r="N304" s="113"/>
      <c r="O304" s="113"/>
      <c r="P304" s="113"/>
      <c r="Q304" s="113"/>
      <c r="R304" s="113"/>
      <c r="S304" s="113"/>
      <c r="U304" s="86">
        <v>298</v>
      </c>
      <c r="V304" s="149">
        <v>0</v>
      </c>
      <c r="W304" s="149">
        <v>0.97</v>
      </c>
      <c r="X304" s="149">
        <f>(0.0831/2)*(1-COS(RADIANS(U304)))
 + 0.14625
 - SQRT(0.14625^2 - ((0.14625/2*SIN(RADIANS(U304)))^2))</f>
        <v>3.7067113203857832E-2</v>
      </c>
      <c r="Y304" s="149">
        <f t="shared" si="18"/>
        <v>37.067113203857829</v>
      </c>
      <c r="Z304" s="149">
        <f>(Y304-Y303)/1</f>
        <v>-0.93483537851832921</v>
      </c>
      <c r="AA304" s="149">
        <f t="shared" si="19"/>
        <v>-37.860832829992333</v>
      </c>
      <c r="AB304" s="149">
        <f>((Z304-Z303)/1)*(((6750*6)^2) /1000)</f>
        <v>-1526.8253298408752</v>
      </c>
      <c r="AD304" s="149">
        <f t="shared" si="21"/>
        <v>-0.20250000000000001</v>
      </c>
      <c r="AE304" s="149">
        <f t="shared" si="20"/>
        <v>-2.4300000000000002</v>
      </c>
      <c r="AG304" s="149">
        <f xml:space="preserve"> $I$45 * (AD305 - AD303) / (2 * (PI()/180))</f>
        <v>2050.3125</v>
      </c>
      <c r="AH304" s="149">
        <f xml:space="preserve"> $I$45 * (AE305 - AE303) / (2 * (PI()/180))</f>
        <v>2.2482016248659417E-11</v>
      </c>
      <c r="AJ304" s="149">
        <f>(AG305 - AG303) / RADIANS(U305 - U303) * (2*PI()*$P$33/60)</f>
        <v>83037656.25</v>
      </c>
      <c r="AK304" s="149">
        <f>(AH305 - AH303) / RADIANS(2) * (2*PI()*$P$33/60)</f>
        <v>-124556484.3749994</v>
      </c>
    </row>
    <row r="305" spans="1:37" x14ac:dyDescent="0.35">
      <c r="A305" s="144">
        <v>299</v>
      </c>
      <c r="B305" s="144">
        <v>0</v>
      </c>
      <c r="D305" s="144">
        <v>299</v>
      </c>
      <c r="E305" s="144">
        <v>0</v>
      </c>
      <c r="G305" s="113"/>
      <c r="H305" s="113"/>
      <c r="I305" s="113"/>
      <c r="J305" s="113"/>
      <c r="K305" s="113"/>
      <c r="L305" s="113"/>
      <c r="N305" s="113"/>
      <c r="O305" s="113"/>
      <c r="P305" s="113"/>
      <c r="Q305" s="113"/>
      <c r="R305" s="113"/>
      <c r="S305" s="113"/>
      <c r="U305" s="86">
        <v>299</v>
      </c>
      <c r="V305" s="149">
        <v>0</v>
      </c>
      <c r="W305" s="149">
        <v>0.9</v>
      </c>
      <c r="X305" s="149">
        <f>(0.0831/2)*(1-COS(RADIANS(U305)))
 + 0.14625
 - SQRT(0.14625^2 - ((0.14625/2*SIN(RADIANS(U305)))^2))</f>
        <v>3.6131941388591299E-2</v>
      </c>
      <c r="Y305" s="149">
        <f t="shared" si="18"/>
        <v>36.131941388591301</v>
      </c>
      <c r="Z305" s="149">
        <f>(Y305-Y304)/1</f>
        <v>-0.93517181526652848</v>
      </c>
      <c r="AA305" s="149">
        <f t="shared" si="19"/>
        <v>-37.874458518294404</v>
      </c>
      <c r="AB305" s="149">
        <f>((Z305-Z304)/1)*(((6750*6)^2) /1000)</f>
        <v>-551.84037623386212</v>
      </c>
      <c r="AD305" s="149">
        <f t="shared" si="21"/>
        <v>0</v>
      </c>
      <c r="AE305" s="149">
        <f t="shared" si="20"/>
        <v>-2.6324999999999998</v>
      </c>
      <c r="AG305" s="149">
        <f xml:space="preserve"> $I$45 * (AD306 - AD304) / (2 * (PI()/180))</f>
        <v>2050.3125</v>
      </c>
      <c r="AH305" s="149">
        <f xml:space="preserve"> $I$45 * (AE306 - AE304) / (2 * (PI()/180))</f>
        <v>4100.6250000000073</v>
      </c>
      <c r="AJ305" s="149">
        <f>(AG306 - AG304) / RADIANS(U306 - U304) * (2*PI()*$P$33/60)</f>
        <v>-41518828.125</v>
      </c>
      <c r="AK305" s="149">
        <f>(AH306 - AH304) / RADIANS(2) * (2*PI()*$P$33/60)</f>
        <v>166075312.49999961</v>
      </c>
    </row>
    <row r="306" spans="1:37" x14ac:dyDescent="0.35">
      <c r="A306" s="144">
        <v>300</v>
      </c>
      <c r="B306" s="144">
        <v>0</v>
      </c>
      <c r="D306" s="144">
        <v>300</v>
      </c>
      <c r="E306" s="144">
        <v>0</v>
      </c>
      <c r="G306" s="113"/>
      <c r="H306" s="113"/>
      <c r="I306" s="113"/>
      <c r="J306" s="113"/>
      <c r="K306" s="113"/>
      <c r="L306" s="113"/>
      <c r="N306" s="113"/>
      <c r="O306" s="113"/>
      <c r="P306" s="113"/>
      <c r="Q306" s="113"/>
      <c r="R306" s="113"/>
      <c r="S306" s="113"/>
      <c r="U306" s="86">
        <v>300</v>
      </c>
      <c r="V306" s="149">
        <v>0</v>
      </c>
      <c r="W306" s="149">
        <v>0.84</v>
      </c>
      <c r="X306" s="149">
        <f>(0.0831/2)*(1-COS(RADIANS(U306)))
 + 0.14625
 - SQRT(0.14625^2 - ((0.14625/2*SIN(RADIANS(U306)))^2))</f>
        <v>3.519703149084788E-2</v>
      </c>
      <c r="Y306" s="149">
        <f t="shared" si="18"/>
        <v>35.197031490847877</v>
      </c>
      <c r="Z306" s="149">
        <f>(Y306-Y305)/1</f>
        <v>-0.93490989774342381</v>
      </c>
      <c r="AA306" s="149">
        <f t="shared" si="19"/>
        <v>-37.863850858608664</v>
      </c>
      <c r="AB306" s="149">
        <f>((Z306-Z305)/1)*(((6750*6)^2) /1000)</f>
        <v>429.61021727243678</v>
      </c>
      <c r="AD306" s="149">
        <f t="shared" si="21"/>
        <v>0</v>
      </c>
      <c r="AE306" s="149">
        <f t="shared" si="20"/>
        <v>-2.0249999999999995</v>
      </c>
      <c r="AG306" s="149">
        <f xml:space="preserve"> $I$45 * (AD307 - AD305) / (2 * (PI()/180))</f>
        <v>0</v>
      </c>
      <c r="AH306" s="149">
        <f xml:space="preserve"> $I$45 * (AE307 - AE305) / (2 * (PI()/180))</f>
        <v>8201.2500000000036</v>
      </c>
      <c r="AJ306" s="149">
        <f>(AG307 - AG305) / RADIANS(U307 - U305) * (2*PI()*$P$33/60)</f>
        <v>-41518828.125</v>
      </c>
      <c r="AK306" s="149">
        <f>(AH307 - AH305) / RADIANS(2) * (2*PI()*$P$33/60)</f>
        <v>-83037656.250000611</v>
      </c>
    </row>
    <row r="307" spans="1:37" x14ac:dyDescent="0.35">
      <c r="A307" s="144">
        <v>301</v>
      </c>
      <c r="B307" s="144">
        <v>0</v>
      </c>
      <c r="D307" s="144">
        <v>301</v>
      </c>
      <c r="E307" s="144">
        <v>0</v>
      </c>
      <c r="G307" s="113"/>
      <c r="H307" s="113"/>
      <c r="I307" s="113"/>
      <c r="J307" s="113"/>
      <c r="K307" s="113"/>
      <c r="L307" s="113"/>
      <c r="N307" s="113"/>
      <c r="O307" s="113"/>
      <c r="P307" s="113"/>
      <c r="Q307" s="113"/>
      <c r="R307" s="113"/>
      <c r="S307" s="113"/>
      <c r="U307" s="149">
        <v>301</v>
      </c>
      <c r="V307" s="149">
        <v>0</v>
      </c>
      <c r="W307" s="149">
        <v>0.8</v>
      </c>
      <c r="X307" s="149">
        <f>(0.0831/2)*(1-COS(RADIANS(U307)))
 + 0.14625
 - SQRT(0.14625^2 - ((0.14625/2*SIN(RADIANS(U307)))^2))</f>
        <v>3.4262985057397555E-2</v>
      </c>
      <c r="Y307" s="149">
        <f t="shared" si="18"/>
        <v>34.262985057397557</v>
      </c>
      <c r="Z307" s="149">
        <f>(Y307-Y306)/1</f>
        <v>-0.93404643345031957</v>
      </c>
      <c r="AA307" s="149">
        <f t="shared" si="19"/>
        <v>-37.828880554737943</v>
      </c>
      <c r="AB307" s="149">
        <f>((Z307-Z306)/1)*(((6750*6)^2) /1000)</f>
        <v>1416.2973067642356</v>
      </c>
      <c r="AD307" s="149">
        <f t="shared" si="21"/>
        <v>0</v>
      </c>
      <c r="AE307" s="149">
        <f t="shared" si="20"/>
        <v>-1.8224999999999993</v>
      </c>
      <c r="AG307" s="149">
        <f xml:space="preserve"> $I$45 * (AD308 - AD306) / (2 * (PI()/180))</f>
        <v>0</v>
      </c>
      <c r="AH307" s="149">
        <f xml:space="preserve"> $I$45 * (AE308 - AE306) / (2 * (PI()/180))</f>
        <v>-2.2482016248659417E-11</v>
      </c>
      <c r="AJ307" s="149">
        <f>(AG308 - AG306) / RADIANS(U308 - U306) * (2*PI()*$P$33/60)</f>
        <v>0</v>
      </c>
      <c r="AK307" s="149">
        <f>(AH308 - AH306) / RADIANS(2) * (2*PI()*$P$33/60)</f>
        <v>-83037656.250000045</v>
      </c>
    </row>
    <row r="308" spans="1:37" x14ac:dyDescent="0.35">
      <c r="A308" s="144">
        <v>302</v>
      </c>
      <c r="B308" s="144">
        <v>0</v>
      </c>
      <c r="D308" s="144">
        <v>302</v>
      </c>
      <c r="E308" s="144">
        <v>0</v>
      </c>
      <c r="G308" s="113"/>
      <c r="H308" s="113"/>
      <c r="I308" s="113"/>
      <c r="J308" s="113"/>
      <c r="K308" s="113"/>
      <c r="L308" s="113"/>
      <c r="N308" s="113"/>
      <c r="O308" s="113"/>
      <c r="P308" s="113"/>
      <c r="Q308" s="113"/>
      <c r="R308" s="113"/>
      <c r="S308" s="113"/>
      <c r="U308" s="86">
        <v>302</v>
      </c>
      <c r="V308" s="149">
        <v>0</v>
      </c>
      <c r="W308" s="149">
        <v>0.75</v>
      </c>
      <c r="X308" s="149">
        <f>(0.0831/2)*(1-COS(RADIANS(U308)))
 + 0.14625
 - SQRT(0.14625^2 - ((0.14625/2*SIN(RADIANS(U308)))^2))</f>
        <v>3.3330406087556691E-2</v>
      </c>
      <c r="Y308" s="149">
        <f t="shared" si="18"/>
        <v>33.330406087556689</v>
      </c>
      <c r="Z308" s="149">
        <f>(Y308-Y307)/1</f>
        <v>-0.93257896984086841</v>
      </c>
      <c r="AA308" s="149">
        <f t="shared" si="19"/>
        <v>-37.769448278555174</v>
      </c>
      <c r="AB308" s="149">
        <f>((Z308-Z307)/1)*(((6750*6)^2) /1000)</f>
        <v>2407.0071854022626</v>
      </c>
      <c r="AD308" s="149">
        <f t="shared" si="21"/>
        <v>0</v>
      </c>
      <c r="AE308" s="149">
        <f t="shared" si="20"/>
        <v>-2.0250000000000017</v>
      </c>
      <c r="AG308" s="149">
        <f xml:space="preserve"> $I$45 * (AD309 - AD307) / (2 * (PI()/180))</f>
        <v>0</v>
      </c>
      <c r="AH308" s="149">
        <f xml:space="preserve"> $I$45 * (AE309 - AE307) / (2 * (PI()/180))</f>
        <v>4100.6250000000018</v>
      </c>
      <c r="AJ308" s="149">
        <f>(AG309 - AG307) / RADIANS(U309 - U307) * (2*PI()*$P$33/60)</f>
        <v>0</v>
      </c>
      <c r="AK308" s="149">
        <f>(AH309 - AH307) / RADIANS(2) * (2*PI()*$P$33/60)</f>
        <v>207594140.62500107</v>
      </c>
    </row>
    <row r="309" spans="1:37" x14ac:dyDescent="0.35">
      <c r="A309" s="144">
        <v>303</v>
      </c>
      <c r="B309" s="144">
        <v>0</v>
      </c>
      <c r="D309" s="144">
        <v>303</v>
      </c>
      <c r="E309" s="144">
        <v>0</v>
      </c>
      <c r="G309" s="113"/>
      <c r="H309" s="113"/>
      <c r="I309" s="113"/>
      <c r="J309" s="113"/>
      <c r="K309" s="113"/>
      <c r="L309" s="113"/>
      <c r="N309" s="113"/>
      <c r="O309" s="113"/>
      <c r="P309" s="113"/>
      <c r="Q309" s="113"/>
      <c r="R309" s="113"/>
      <c r="S309" s="113"/>
      <c r="U309" s="86">
        <v>303</v>
      </c>
      <c r="V309" s="149">
        <v>0</v>
      </c>
      <c r="W309" s="149">
        <v>0.7</v>
      </c>
      <c r="X309" s="149">
        <f>(0.0831/2)*(1-COS(RADIANS(U309)))
 + 0.14625
 - SQRT(0.14625^2 - ((0.14625/2*SIN(RADIANS(U309)))^2))</f>
        <v>3.2399900304188378E-2</v>
      </c>
      <c r="Y309" s="149">
        <f t="shared" si="18"/>
        <v>32.399900304188378</v>
      </c>
      <c r="Z309" s="149">
        <f>(Y309-Y308)/1</f>
        <v>-0.9305057833683108</v>
      </c>
      <c r="AA309" s="149">
        <f t="shared" si="19"/>
        <v>-37.685484226416591</v>
      </c>
      <c r="AB309" s="149">
        <f>((Z309-Z308)/1)*(((6750*6)^2) /1000)</f>
        <v>3400.5441116126176</v>
      </c>
      <c r="AD309" s="149">
        <f t="shared" si="21"/>
        <v>0</v>
      </c>
      <c r="AE309" s="149">
        <f t="shared" si="20"/>
        <v>-1.4174999999999991</v>
      </c>
      <c r="AG309" s="149">
        <f xml:space="preserve"> $I$45 * (AD310 - AD308) / (2 * (PI()/180))</f>
        <v>0</v>
      </c>
      <c r="AH309" s="149">
        <f xml:space="preserve"> $I$45 * (AE310 - AE308) / (2 * (PI()/180))</f>
        <v>10251.562500000031</v>
      </c>
      <c r="AJ309" s="149">
        <f>(AG310 - AG308) / RADIANS(U310 - U308) * (2*PI()*$P$33/60)</f>
        <v>0</v>
      </c>
      <c r="AK309" s="149">
        <f>(AH310 - AH308) / RADIANS(2) * (2*PI()*$P$33/60)</f>
        <v>-41518828.125000417</v>
      </c>
    </row>
    <row r="310" spans="1:37" x14ac:dyDescent="0.35">
      <c r="A310" s="144">
        <v>304</v>
      </c>
      <c r="B310" s="144">
        <v>0</v>
      </c>
      <c r="D310" s="144">
        <v>304</v>
      </c>
      <c r="E310" s="144">
        <v>0</v>
      </c>
      <c r="G310" s="113"/>
      <c r="H310" s="113"/>
      <c r="I310" s="113"/>
      <c r="J310" s="113"/>
      <c r="K310" s="113"/>
      <c r="L310" s="113"/>
      <c r="N310" s="113"/>
      <c r="O310" s="113"/>
      <c r="P310" s="113"/>
      <c r="Q310" s="113"/>
      <c r="R310" s="113"/>
      <c r="S310" s="113"/>
      <c r="U310" s="86">
        <v>304</v>
      </c>
      <c r="V310" s="149">
        <v>0</v>
      </c>
      <c r="W310" s="149">
        <v>0.68</v>
      </c>
      <c r="X310" s="149">
        <f>(0.0831/2)*(1-COS(RADIANS(U310)))
 + 0.14625
 - SQRT(0.14625^2 - ((0.14625/2*SIN(RADIANS(U310)))^2))</f>
        <v>3.1472074437055242E-2</v>
      </c>
      <c r="Y310" s="149">
        <f t="shared" si="18"/>
        <v>31.472074437055241</v>
      </c>
      <c r="Z310" s="149">
        <f>(Y310-Y309)/1</f>
        <v>-0.92782586713313719</v>
      </c>
      <c r="AA310" s="149">
        <f t="shared" si="19"/>
        <v>-37.576947618892056</v>
      </c>
      <c r="AB310" s="149">
        <f>((Z310-Z309)/1)*(((6750*6)^2) /1000)</f>
        <v>4395.732604743509</v>
      </c>
      <c r="AD310" s="149">
        <f t="shared" si="21"/>
        <v>0</v>
      </c>
      <c r="AE310" s="149">
        <f t="shared" si="20"/>
        <v>-1.0124999999999986</v>
      </c>
      <c r="AG310" s="149">
        <f xml:space="preserve"> $I$45 * (AD311 - AD309) / (2 * (PI()/180))</f>
        <v>0</v>
      </c>
      <c r="AH310" s="149">
        <f xml:space="preserve"> $I$45 * (AE311 - AE309) / (2 * (PI()/180))</f>
        <v>2050.3124999999809</v>
      </c>
      <c r="AJ310" s="149">
        <f>(AG311 - AG309) / RADIANS(U311 - U309) * (2*PI()*$P$33/60)</f>
        <v>0</v>
      </c>
      <c r="AK310" s="149">
        <f>(AH311 - AH309) / RADIANS(2) * (2*PI()*$P$33/60)</f>
        <v>-249112968.75000107</v>
      </c>
    </row>
    <row r="311" spans="1:37" x14ac:dyDescent="0.35">
      <c r="A311" s="144">
        <v>305</v>
      </c>
      <c r="B311" s="144">
        <v>0</v>
      </c>
      <c r="D311" s="144">
        <v>305</v>
      </c>
      <c r="E311" s="144">
        <v>0</v>
      </c>
      <c r="G311" s="113"/>
      <c r="H311" s="113"/>
      <c r="I311" s="113"/>
      <c r="J311" s="113"/>
      <c r="K311" s="113"/>
      <c r="L311" s="113"/>
      <c r="N311" s="113"/>
      <c r="O311" s="113"/>
      <c r="P311" s="113"/>
      <c r="Q311" s="113"/>
      <c r="R311" s="113"/>
      <c r="S311" s="113"/>
      <c r="U311" s="149">
        <v>305</v>
      </c>
      <c r="V311" s="149">
        <v>0</v>
      </c>
      <c r="W311" s="149">
        <v>0.65</v>
      </c>
      <c r="X311" s="149">
        <f>(0.0831/2)*(1-COS(RADIANS(U311)))
 + 0.14625
 - SQRT(0.14625^2 - ((0.14625/2*SIN(RADIANS(U311)))^2))</f>
        <v>3.0547535519785035E-2</v>
      </c>
      <c r="Y311" s="149">
        <f t="shared" si="18"/>
        <v>30.547535519785036</v>
      </c>
      <c r="Z311" s="149">
        <f>(Y311-Y310)/1</f>
        <v>-0.92453891727020476</v>
      </c>
      <c r="AA311" s="149">
        <f t="shared" si="19"/>
        <v>-37.443826149443296</v>
      </c>
      <c r="AB311" s="149">
        <f>((Z311-Z310)/1)*(((6750*6)^2) /1000)</f>
        <v>5391.41951267492</v>
      </c>
      <c r="AD311" s="149">
        <f t="shared" si="21"/>
        <v>0</v>
      </c>
      <c r="AE311" s="149">
        <f t="shared" si="20"/>
        <v>-1.215000000000001</v>
      </c>
      <c r="AG311" s="149">
        <f xml:space="preserve"> $I$45 * (AD312 - AD310) / (2 * (PI()/180))</f>
        <v>0</v>
      </c>
      <c r="AH311" s="149">
        <f xml:space="preserve"> $I$45 * (AE312 - AE310) / (2 * (PI()/180))</f>
        <v>-2050.3125000000236</v>
      </c>
      <c r="AJ311" s="149">
        <f>(AG312 - AG310) / RADIANS(U312 - U310) * (2*PI()*$P$33/60)</f>
        <v>0</v>
      </c>
      <c r="AK311" s="149">
        <f>(AH312 - AH310) / RADIANS(2) * (2*PI()*$P$33/60)</f>
        <v>41518828.125000454</v>
      </c>
    </row>
    <row r="312" spans="1:37" x14ac:dyDescent="0.35">
      <c r="A312" s="144">
        <v>306</v>
      </c>
      <c r="B312" s="144">
        <v>0</v>
      </c>
      <c r="D312" s="144">
        <v>306</v>
      </c>
      <c r="E312" s="144">
        <v>0</v>
      </c>
      <c r="G312" s="113"/>
      <c r="H312" s="113"/>
      <c r="I312" s="113"/>
      <c r="J312" s="113"/>
      <c r="K312" s="113"/>
      <c r="L312" s="113"/>
      <c r="N312" s="113"/>
      <c r="O312" s="113"/>
      <c r="P312" s="113"/>
      <c r="Q312" s="113"/>
      <c r="R312" s="113"/>
      <c r="S312" s="113"/>
      <c r="U312" s="86">
        <v>306</v>
      </c>
      <c r="V312" s="149">
        <v>0</v>
      </c>
      <c r="W312" s="149">
        <v>0.62</v>
      </c>
      <c r="X312" s="149">
        <f>(0.0831/2)*(1-COS(RADIANS(U312)))
 + 0.14625
 - SQRT(0.14625^2 - ((0.14625/2*SIN(RADIANS(U312)))^2))</f>
        <v>2.9626890201569722E-2</v>
      </c>
      <c r="Y312" s="149">
        <f t="shared" si="18"/>
        <v>29.626890201569722</v>
      </c>
      <c r="Z312" s="149">
        <f>(Y312-Y311)/1</f>
        <v>-0.92064531821531403</v>
      </c>
      <c r="AA312" s="149">
        <f t="shared" si="19"/>
        <v>-37.286135387720222</v>
      </c>
      <c r="AB312" s="149">
        <f>((Z312-Z311)/1)*(((6750*6)^2) /1000)</f>
        <v>6386.4758497845178</v>
      </c>
      <c r="AD312" s="149">
        <f t="shared" si="21"/>
        <v>0</v>
      </c>
      <c r="AE312" s="149">
        <f t="shared" si="20"/>
        <v>-1.215000000000001</v>
      </c>
      <c r="AG312" s="149">
        <f xml:space="preserve"> $I$45 * (AD313 - AD311) / (2 * (PI()/180))</f>
        <v>0</v>
      </c>
      <c r="AH312" s="149">
        <f xml:space="preserve"> $I$45 * (AE313 - AE311) / (2 * (PI()/180))</f>
        <v>4100.6250000000036</v>
      </c>
      <c r="AJ312" s="149">
        <f>(AG313 - AG311) / RADIANS(U313 - U311) * (2*PI()*$P$33/60)</f>
        <v>0</v>
      </c>
      <c r="AK312" s="149">
        <f>(AH313 - AH311) / RADIANS(2) * (2*PI()*$P$33/60)</f>
        <v>124556484.375001</v>
      </c>
    </row>
    <row r="313" spans="1:37" x14ac:dyDescent="0.35">
      <c r="A313" s="144">
        <v>307</v>
      </c>
      <c r="B313" s="144">
        <v>0</v>
      </c>
      <c r="D313" s="144">
        <v>307</v>
      </c>
      <c r="E313" s="144">
        <v>0</v>
      </c>
      <c r="G313" s="113"/>
      <c r="H313" s="113"/>
      <c r="I313" s="113"/>
      <c r="J313" s="113"/>
      <c r="K313" s="113"/>
      <c r="L313" s="113"/>
      <c r="N313" s="113"/>
      <c r="O313" s="113"/>
      <c r="P313" s="113"/>
      <c r="Q313" s="113"/>
      <c r="R313" s="113"/>
      <c r="S313" s="113"/>
      <c r="U313" s="86">
        <v>307</v>
      </c>
      <c r="V313" s="149">
        <v>0</v>
      </c>
      <c r="W313" s="149">
        <v>0.59</v>
      </c>
      <c r="X313" s="149">
        <f>(0.0831/2)*(1-COS(RADIANS(U313)))
 + 0.14625
 - SQRT(0.14625^2 - ((0.14625/2*SIN(RADIANS(U313)))^2))</f>
        <v>2.8710744074584599E-2</v>
      </c>
      <c r="Y313" s="149">
        <f t="shared" si="18"/>
        <v>28.7107440745846</v>
      </c>
      <c r="Z313" s="149">
        <f>(Y313-Y312)/1</f>
        <v>-0.91614612698512232</v>
      </c>
      <c r="AA313" s="149">
        <f t="shared" si="19"/>
        <v>-37.103918142897456</v>
      </c>
      <c r="AB313" s="149">
        <f>((Z313-Z312)/1)*(((6750*6)^2) /1000)</f>
        <v>7379.7984153219568</v>
      </c>
      <c r="AD313" s="149">
        <f t="shared" si="21"/>
        <v>0</v>
      </c>
      <c r="AE313" s="149">
        <f t="shared" si="20"/>
        <v>-0.81000000000000061</v>
      </c>
      <c r="AG313" s="149">
        <f xml:space="preserve"> $I$45 * (AD314 - AD312) / (2 * (PI()/180))</f>
        <v>0</v>
      </c>
      <c r="AH313" s="149">
        <f xml:space="preserve"> $I$45 * (AE314 - AE312) / (2 * (PI()/180))</f>
        <v>4100.6250000000255</v>
      </c>
      <c r="AJ313" s="149">
        <f>(AG314 - AG312) / RADIANS(U314 - U312) * (2*PI()*$P$33/60)</f>
        <v>0</v>
      </c>
      <c r="AK313" s="149">
        <f>(AH314 - AH312) / RADIANS(2) * (2*PI()*$P$33/60)</f>
        <v>-124556484.37499966</v>
      </c>
    </row>
    <row r="314" spans="1:37" x14ac:dyDescent="0.35">
      <c r="A314" s="144">
        <v>308</v>
      </c>
      <c r="B314" s="144">
        <v>0</v>
      </c>
      <c r="D314" s="144">
        <v>308</v>
      </c>
      <c r="E314" s="144">
        <v>0</v>
      </c>
      <c r="G314" s="113"/>
      <c r="H314" s="113"/>
      <c r="I314" s="113"/>
      <c r="J314" s="113"/>
      <c r="K314" s="113"/>
      <c r="L314" s="113"/>
      <c r="N314" s="113"/>
      <c r="O314" s="113"/>
      <c r="P314" s="113"/>
      <c r="Q314" s="113"/>
      <c r="R314" s="113"/>
      <c r="S314" s="113"/>
      <c r="U314" s="86">
        <v>308</v>
      </c>
      <c r="V314" s="149">
        <v>0</v>
      </c>
      <c r="W314" s="149">
        <v>0.57999999999999996</v>
      </c>
      <c r="X314" s="149">
        <f>(0.0831/2)*(1-COS(RADIANS(U314)))
 + 0.14625
 - SQRT(0.14625^2 - ((0.14625/2*SIN(RADIANS(U314)))^2))</f>
        <v>2.7799701017980294E-2</v>
      </c>
      <c r="Y314" s="149">
        <f t="shared" si="18"/>
        <v>27.799701017980293</v>
      </c>
      <c r="Z314" s="149">
        <f>(Y314-Y313)/1</f>
        <v>-0.9110430566043064</v>
      </c>
      <c r="AA314" s="149">
        <f t="shared" si="19"/>
        <v>-36.897243792474413</v>
      </c>
      <c r="AB314" s="149">
        <f>((Z314-Z313)/1)*(((6750*6)^2) /1000)</f>
        <v>8370.3111921333148</v>
      </c>
      <c r="AD314" s="149">
        <f t="shared" si="21"/>
        <v>0</v>
      </c>
      <c r="AE314" s="149">
        <f t="shared" si="20"/>
        <v>-0.80999999999999839</v>
      </c>
      <c r="AG314" s="149">
        <f xml:space="preserve"> $I$45 * (AD315 - AD313) / (2 * (PI()/180))</f>
        <v>0</v>
      </c>
      <c r="AH314" s="149">
        <f xml:space="preserve"> $I$45 * (AE315 - AE313) / (2 * (PI()/180))</f>
        <v>-2050.31249999998</v>
      </c>
      <c r="AJ314" s="149">
        <f>(AG315 - AG313) / RADIANS(U315 - U313) * (2*PI()*$P$33/60)</f>
        <v>0</v>
      </c>
      <c r="AK314" s="149">
        <f>(AH315 - AH313) / RADIANS(2) * (2*PI()*$P$33/60)</f>
        <v>-83037656.250000969</v>
      </c>
    </row>
    <row r="315" spans="1:37" x14ac:dyDescent="0.35">
      <c r="A315" s="144">
        <v>309</v>
      </c>
      <c r="B315" s="144">
        <v>0</v>
      </c>
      <c r="D315" s="144">
        <v>309</v>
      </c>
      <c r="E315" s="144">
        <v>0</v>
      </c>
      <c r="G315" s="113"/>
      <c r="H315" s="113"/>
      <c r="I315" s="113"/>
      <c r="J315" s="113"/>
      <c r="K315" s="113"/>
      <c r="L315" s="113"/>
      <c r="N315" s="113"/>
      <c r="O315" s="113"/>
      <c r="P315" s="113"/>
      <c r="Q315" s="113"/>
      <c r="R315" s="113"/>
      <c r="S315" s="113"/>
      <c r="U315" s="149">
        <v>309</v>
      </c>
      <c r="V315" s="149">
        <v>0</v>
      </c>
      <c r="W315" s="149">
        <v>0.55000000000000004</v>
      </c>
      <c r="X315" s="149">
        <f>(0.0831/2)*(1-COS(RADIANS(U315)))
 + 0.14625
 - SQRT(0.14625^2 - ((0.14625/2*SIN(RADIANS(U315)))^2))</f>
        <v>2.6894362559174934E-2</v>
      </c>
      <c r="Y315" s="149">
        <f t="shared" si="18"/>
        <v>26.894362559174933</v>
      </c>
      <c r="Z315" s="149">
        <f>(Y315-Y314)/1</f>
        <v>-0.90533845880536035</v>
      </c>
      <c r="AA315" s="149">
        <f t="shared" si="19"/>
        <v>-36.666207581617094</v>
      </c>
      <c r="AB315" s="149">
        <f>((Z315-Z314)/1)*(((6750*6)^2) /1000)</f>
        <v>9356.9665397212648</v>
      </c>
      <c r="AD315" s="149">
        <f t="shared" si="21"/>
        <v>0</v>
      </c>
      <c r="AE315" s="149">
        <f t="shared" si="20"/>
        <v>-1.0124999999999986</v>
      </c>
      <c r="AG315" s="149">
        <f xml:space="preserve"> $I$45 * (AD316 - AD314) / (2 * (PI()/180))</f>
        <v>0</v>
      </c>
      <c r="AH315" s="149">
        <f xml:space="preserve"> $I$45 * (AE316 - AE314) / (2 * (PI()/180))</f>
        <v>-2.2482016248659417E-11</v>
      </c>
      <c r="AJ315" s="149">
        <f>(AG316 - AG314) / RADIANS(U316 - U314) * (2*PI()*$P$33/60)</f>
        <v>0</v>
      </c>
      <c r="AK315" s="149">
        <f>(AH316 - AH314) / RADIANS(2) * (2*PI()*$P$33/60)</f>
        <v>124556484.37499921</v>
      </c>
    </row>
    <row r="316" spans="1:37" x14ac:dyDescent="0.35">
      <c r="A316" s="144">
        <v>310</v>
      </c>
      <c r="B316" s="144">
        <v>0</v>
      </c>
      <c r="D316" s="144">
        <v>310</v>
      </c>
      <c r="E316" s="144">
        <v>0</v>
      </c>
      <c r="G316" s="113"/>
      <c r="H316" s="113"/>
      <c r="I316" s="113"/>
      <c r="J316" s="113"/>
      <c r="K316" s="113"/>
      <c r="L316" s="113"/>
      <c r="N316" s="113"/>
      <c r="O316" s="113"/>
      <c r="P316" s="113"/>
      <c r="Q316" s="113"/>
      <c r="R316" s="113"/>
      <c r="S316" s="113"/>
      <c r="U316" s="86">
        <v>310</v>
      </c>
      <c r="V316" s="149">
        <v>0</v>
      </c>
      <c r="W316" s="149">
        <v>0.53</v>
      </c>
      <c r="X316" s="149">
        <f>(0.0831/2)*(1-COS(RADIANS(U316)))
 + 0.14625
 - SQRT(0.14625^2 - ((0.14625/2*SIN(RADIANS(U316)))^2))</f>
        <v>2.599532725304976E-2</v>
      </c>
      <c r="Y316" s="149">
        <f t="shared" si="18"/>
        <v>25.995327253049759</v>
      </c>
      <c r="Z316" s="149">
        <f>(Y316-Y315)/1</f>
        <v>-0.89903530612517457</v>
      </c>
      <c r="AA316" s="149">
        <f t="shared" si="19"/>
        <v>-36.410929898069568</v>
      </c>
      <c r="AB316" s="149">
        <f>((Z316-Z315)/1)*(((6750*6)^2) /1000)</f>
        <v>10338.746183674717</v>
      </c>
      <c r="AD316" s="149">
        <f t="shared" si="21"/>
        <v>0</v>
      </c>
      <c r="AE316" s="149">
        <f t="shared" si="20"/>
        <v>-0.81000000000000061</v>
      </c>
      <c r="AG316" s="149">
        <f xml:space="preserve"> $I$45 * (AD317 - AD315) / (2 * (PI()/180))</f>
        <v>0</v>
      </c>
      <c r="AH316" s="149">
        <f xml:space="preserve"> $I$45 * (AE317 - AE315) / (2 * (PI()/180))</f>
        <v>4100.6249999999809</v>
      </c>
      <c r="AJ316" s="149">
        <f>(AG317 - AG315) / RADIANS(U317 - U315) * (2*PI()*$P$33/60)</f>
        <v>0</v>
      </c>
      <c r="AK316" s="149">
        <f>(AH317 - AH315) / RADIANS(2) * (2*PI()*$P$33/60)</f>
        <v>41518828.125000469</v>
      </c>
    </row>
    <row r="317" spans="1:37" x14ac:dyDescent="0.35">
      <c r="A317" s="144">
        <v>311</v>
      </c>
      <c r="B317" s="144">
        <v>0</v>
      </c>
      <c r="D317" s="144">
        <v>311</v>
      </c>
      <c r="E317" s="144">
        <v>0</v>
      </c>
      <c r="G317" s="113"/>
      <c r="H317" s="113"/>
      <c r="I317" s="113"/>
      <c r="J317" s="113"/>
      <c r="K317" s="113"/>
      <c r="L317" s="113"/>
      <c r="N317" s="113"/>
      <c r="O317" s="113"/>
      <c r="P317" s="113"/>
      <c r="Q317" s="113"/>
      <c r="R317" s="113"/>
      <c r="S317" s="113"/>
      <c r="U317" s="86">
        <v>311</v>
      </c>
      <c r="V317" s="149">
        <v>0</v>
      </c>
      <c r="W317" s="149">
        <v>0.51</v>
      </c>
      <c r="X317" s="149">
        <f>(0.0831/2)*(1-COS(RADIANS(U317)))
 + 0.14625
 - SQRT(0.14625^2 - ((0.14625/2*SIN(RADIANS(U317)))^2))</f>
        <v>2.5103190079537624E-2</v>
      </c>
      <c r="Y317" s="149">
        <f t="shared" si="18"/>
        <v>25.103190079537622</v>
      </c>
      <c r="Z317" s="149">
        <f>(Y317-Y316)/1</f>
        <v>-0.89213717351213617</v>
      </c>
      <c r="AA317" s="149">
        <f t="shared" si="19"/>
        <v>-36.131555527241517</v>
      </c>
      <c r="AB317" s="149">
        <f>((Z317-Z316)/1)*(((6750*6)^2) /1000)</f>
        <v>11314.662018536234</v>
      </c>
      <c r="AD317" s="149">
        <f t="shared" si="21"/>
        <v>0</v>
      </c>
      <c r="AE317" s="149">
        <f t="shared" si="20"/>
        <v>-0.60750000000000048</v>
      </c>
      <c r="AG317" s="149">
        <f xml:space="preserve"> $I$45 * (AD318 - AD316) / (2 * (PI()/180))</f>
        <v>0</v>
      </c>
      <c r="AH317" s="149">
        <f xml:space="preserve"> $I$45 * (AE318 - AE316) / (2 * (PI()/180))</f>
        <v>2050.3125000000009</v>
      </c>
      <c r="AJ317" s="149">
        <f>(AG318 - AG316) / RADIANS(U318 - U316) * (2*PI()*$P$33/60)</f>
        <v>0</v>
      </c>
      <c r="AK317" s="149">
        <f>(AH318 - AH316) / RADIANS(2) * (2*PI()*$P$33/60)</f>
        <v>-124556484.3749994</v>
      </c>
    </row>
    <row r="318" spans="1:37" x14ac:dyDescent="0.35">
      <c r="A318" s="144">
        <v>312</v>
      </c>
      <c r="B318" s="144">
        <v>0</v>
      </c>
      <c r="D318" s="144">
        <v>312</v>
      </c>
      <c r="E318" s="144">
        <v>0</v>
      </c>
      <c r="G318" s="113"/>
      <c r="H318" s="113"/>
      <c r="I318" s="113"/>
      <c r="J318" s="113"/>
      <c r="K318" s="113"/>
      <c r="L318" s="113"/>
      <c r="N318" s="113"/>
      <c r="O318" s="113"/>
      <c r="P318" s="113"/>
      <c r="Q318" s="113"/>
      <c r="R318" s="113"/>
      <c r="S318" s="113"/>
      <c r="U318" s="86">
        <v>312</v>
      </c>
      <c r="V318" s="149">
        <v>0</v>
      </c>
      <c r="W318" s="149">
        <v>0.5</v>
      </c>
      <c r="X318" s="149">
        <f>(0.0831/2)*(1-COS(RADIANS(U318)))
 + 0.14625
 - SQRT(0.14625^2 - ((0.14625/2*SIN(RADIANS(U318)))^2))</f>
        <v>2.4218541859981346E-2</v>
      </c>
      <c r="Y318" s="149">
        <f t="shared" si="18"/>
        <v>24.218541859981347</v>
      </c>
      <c r="Z318" s="149">
        <f>(Y318-Y317)/1</f>
        <v>-0.88464821955627571</v>
      </c>
      <c r="AA318" s="149">
        <f t="shared" si="19"/>
        <v>-35.82825289202917</v>
      </c>
      <c r="AB318" s="149">
        <f>((Z318-Z317)/1)*(((6750*6)^2) /1000)</f>
        <v>12283.756726100131</v>
      </c>
      <c r="AD318" s="149">
        <f t="shared" si="21"/>
        <v>0</v>
      </c>
      <c r="AE318" s="149">
        <f t="shared" si="20"/>
        <v>-0.60750000000000048</v>
      </c>
      <c r="AG318" s="149">
        <f xml:space="preserve"> $I$45 * (AD319 - AD317) / (2 * (PI()/180))</f>
        <v>0</v>
      </c>
      <c r="AH318" s="149">
        <f xml:space="preserve"> $I$45 * (AE319 - AE317) / (2 * (PI()/180))</f>
        <v>-2050.31249999999</v>
      </c>
      <c r="AJ318" s="149">
        <f>(AG319 - AG317) / RADIANS(U319 - U317) * (2*PI()*$P$33/60)</f>
        <v>0</v>
      </c>
      <c r="AK318" s="149">
        <f>(AH319 - AH317) / RADIANS(2) * (2*PI()*$P$33/60)</f>
        <v>-83037656.249999806</v>
      </c>
    </row>
    <row r="319" spans="1:37" x14ac:dyDescent="0.35">
      <c r="A319" s="144">
        <v>313</v>
      </c>
      <c r="B319" s="144">
        <v>0</v>
      </c>
      <c r="D319" s="144">
        <v>313</v>
      </c>
      <c r="E319" s="144">
        <v>0</v>
      </c>
      <c r="G319" s="113"/>
      <c r="H319" s="113"/>
      <c r="I319" s="113"/>
      <c r="J319" s="113"/>
      <c r="K319" s="113"/>
      <c r="L319" s="113"/>
      <c r="N319" s="113"/>
      <c r="O319" s="113"/>
      <c r="P319" s="113"/>
      <c r="Q319" s="113"/>
      <c r="R319" s="113"/>
      <c r="S319" s="113"/>
      <c r="U319" s="149">
        <v>313</v>
      </c>
      <c r="V319" s="149">
        <v>0</v>
      </c>
      <c r="W319" s="149">
        <v>0.48</v>
      </c>
      <c r="X319" s="149">
        <f>(0.0831/2)*(1-COS(RADIANS(U319)))
 + 0.14625
 - SQRT(0.14625^2 - ((0.14625/2*SIN(RADIANS(U319)))^2))</f>
        <v>2.3341968692538212E-2</v>
      </c>
      <c r="Y319" s="149">
        <f t="shared" si="18"/>
        <v>23.341968692538213</v>
      </c>
      <c r="Z319" s="149">
        <f>(Y319-Y318)/1</f>
        <v>-0.87657316744313363</v>
      </c>
      <c r="AA319" s="149">
        <f t="shared" si="19"/>
        <v>-35.501213281446908</v>
      </c>
      <c r="AB319" s="149">
        <f>((Z319-Z318)/1)*(((6750*6)^2) /1000)</f>
        <v>13245.104228581295</v>
      </c>
      <c r="AD319" s="149">
        <f t="shared" si="21"/>
        <v>0</v>
      </c>
      <c r="AE319" s="149">
        <f t="shared" si="20"/>
        <v>-0.8099999999999995</v>
      </c>
      <c r="AG319" s="149">
        <f xml:space="preserve"> $I$45 * (AD320 - AD318) / (2 * (PI()/180))</f>
        <v>0</v>
      </c>
      <c r="AH319" s="149">
        <f xml:space="preserve"> $I$45 * (AE320 - AE318) / (2 * (PI()/180))</f>
        <v>-2050.31249999999</v>
      </c>
      <c r="AJ319" s="149">
        <f>(AG320 - AG318) / RADIANS(U320 - U318) * (2*PI()*$P$33/60)</f>
        <v>0</v>
      </c>
      <c r="AK319" s="149">
        <f>(AH320 - AH318) / RADIANS(2) * (2*PI()*$P$33/60)</f>
        <v>41518828.124999568</v>
      </c>
    </row>
    <row r="320" spans="1:37" x14ac:dyDescent="0.35">
      <c r="A320" s="144">
        <v>314</v>
      </c>
      <c r="B320" s="144">
        <v>0</v>
      </c>
      <c r="D320" s="144">
        <v>314</v>
      </c>
      <c r="E320" s="144">
        <v>0</v>
      </c>
      <c r="G320" s="113"/>
      <c r="H320" s="113"/>
      <c r="I320" s="113"/>
      <c r="J320" s="113"/>
      <c r="K320" s="113"/>
      <c r="L320" s="113"/>
      <c r="N320" s="113"/>
      <c r="O320" s="113"/>
      <c r="P320" s="113"/>
      <c r="Q320" s="113"/>
      <c r="R320" s="113"/>
      <c r="S320" s="113"/>
      <c r="U320" s="86">
        <v>314</v>
      </c>
      <c r="V320" s="149">
        <v>0</v>
      </c>
      <c r="W320" s="149">
        <v>0.46</v>
      </c>
      <c r="X320" s="149">
        <f>(0.0831/2)*(1-COS(RADIANS(U320)))
 + 0.14625
 - SQRT(0.14625^2 - ((0.14625/2*SIN(RADIANS(U320)))^2))</f>
        <v>2.2474051406808443E-2</v>
      </c>
      <c r="Y320" s="149">
        <f t="shared" si="18"/>
        <v>22.474051406808442</v>
      </c>
      <c r="Z320" s="149">
        <f>(Y320-Y319)/1</f>
        <v>-0.86791728572977078</v>
      </c>
      <c r="AA320" s="149">
        <f t="shared" si="19"/>
        <v>-35.150650072055718</v>
      </c>
      <c r="AB320" s="149">
        <f>((Z320-Z319)/1)*(((6750*6)^2) /1000)</f>
        <v>14197.809980343407</v>
      </c>
      <c r="AD320" s="149">
        <f t="shared" si="21"/>
        <v>0</v>
      </c>
      <c r="AE320" s="149">
        <f t="shared" si="20"/>
        <v>-0.8099999999999995</v>
      </c>
      <c r="AG320" s="149">
        <f xml:space="preserve"> $I$45 * (AD321 - AD319) / (2 * (PI()/180))</f>
        <v>0</v>
      </c>
      <c r="AH320" s="149">
        <f xml:space="preserve"> $I$45 * (AE321 - AE319) / (2 * (PI()/180))</f>
        <v>-1.1241008124329708E-11</v>
      </c>
      <c r="AJ320" s="149">
        <f>(AG321 - AG319) / RADIANS(U321 - U319) * (2*PI()*$P$33/60)</f>
        <v>0</v>
      </c>
      <c r="AK320" s="149">
        <f>(AH321 - AH319) / RADIANS(2) * (2*PI()*$P$33/60)</f>
        <v>41518828.124999799</v>
      </c>
    </row>
    <row r="321" spans="1:37" x14ac:dyDescent="0.35">
      <c r="A321" s="144">
        <v>315</v>
      </c>
      <c r="B321" s="144">
        <v>0</v>
      </c>
      <c r="D321" s="144">
        <v>315</v>
      </c>
      <c r="E321" s="144">
        <v>0</v>
      </c>
      <c r="G321" s="113"/>
      <c r="H321" s="113"/>
      <c r="I321" s="113"/>
      <c r="J321" s="113"/>
      <c r="K321" s="113"/>
      <c r="L321" s="113"/>
      <c r="N321" s="113"/>
      <c r="O321" s="113"/>
      <c r="P321" s="113"/>
      <c r="Q321" s="113"/>
      <c r="R321" s="113"/>
      <c r="S321" s="113"/>
      <c r="U321" s="86">
        <v>315</v>
      </c>
      <c r="V321" s="149">
        <v>0</v>
      </c>
      <c r="W321" s="149">
        <v>0.44</v>
      </c>
      <c r="X321" s="149">
        <f>(0.0831/2)*(1-COS(RADIANS(U321)))
 + 0.14625
 - SQRT(0.14625^2 - ((0.14625/2*SIN(RADIANS(U321)))^2))</f>
        <v>2.1615365037776724E-2</v>
      </c>
      <c r="Y321" s="149">
        <f t="shared" si="18"/>
        <v>21.615365037776723</v>
      </c>
      <c r="Z321" s="149">
        <f>(Y321-Y320)/1</f>
        <v>-0.85868636903171947</v>
      </c>
      <c r="AA321" s="149">
        <f t="shared" si="19"/>
        <v>-34.776797945784637</v>
      </c>
      <c r="AB321" s="149">
        <f>((Z321-Z320)/1)*(((6750*6)^2) /1000)</f>
        <v>15141.011113978673</v>
      </c>
      <c r="AD321" s="149">
        <f t="shared" si="21"/>
        <v>0</v>
      </c>
      <c r="AE321" s="149">
        <f t="shared" si="20"/>
        <v>-0.81000000000000061</v>
      </c>
      <c r="AG321" s="149">
        <f xml:space="preserve"> $I$45 * (AD322 - AD320) / (2 * (PI()/180))</f>
        <v>0</v>
      </c>
      <c r="AH321" s="149">
        <f xml:space="preserve"> $I$45 * (AE322 - AE320) / (2 * (PI()/180))</f>
        <v>0</v>
      </c>
      <c r="AJ321" s="149">
        <f>(AG322 - AG320) / RADIANS(U322 - U320) * (2*PI()*$P$33/60)</f>
        <v>0</v>
      </c>
      <c r="AK321" s="149">
        <f>(AH322 - AH320) / RADIANS(2) * (2*PI()*$P$33/60)</f>
        <v>4.5526082903535315E-7</v>
      </c>
    </row>
    <row r="322" spans="1:37" x14ac:dyDescent="0.35">
      <c r="A322" s="144">
        <v>316</v>
      </c>
      <c r="B322" s="144">
        <v>0</v>
      </c>
      <c r="D322" s="144">
        <v>316</v>
      </c>
      <c r="E322" s="144">
        <v>0</v>
      </c>
      <c r="G322" s="113"/>
      <c r="H322" s="113"/>
      <c r="I322" s="113"/>
      <c r="J322" s="113"/>
      <c r="K322" s="113"/>
      <c r="L322" s="113"/>
      <c r="N322" s="113"/>
      <c r="O322" s="113"/>
      <c r="P322" s="113"/>
      <c r="Q322" s="113"/>
      <c r="R322" s="113"/>
      <c r="S322" s="113"/>
      <c r="U322" s="86">
        <v>316</v>
      </c>
      <c r="V322" s="149">
        <v>0</v>
      </c>
      <c r="W322" s="149">
        <v>0.42</v>
      </c>
      <c r="X322" s="149">
        <f>(0.0831/2)*(1-COS(RADIANS(U322)))
 + 0.14625
 - SQRT(0.14625^2 - ((0.14625/2*SIN(RADIANS(U322)))^2))</f>
        <v>2.076647831907491E-2</v>
      </c>
      <c r="Y322" s="149">
        <f t="shared" si="18"/>
        <v>20.76647831907491</v>
      </c>
      <c r="Z322" s="149">
        <f>(Y322-Y321)/1</f>
        <v>-0.84888671870181298</v>
      </c>
      <c r="AA322" s="149">
        <f t="shared" si="19"/>
        <v>-34.379912107423422</v>
      </c>
      <c r="AB322" s="149">
        <f>((Z322-Z321)/1)*(((6750*6)^2) /1000)</f>
        <v>16073.876453629111</v>
      </c>
      <c r="AD322" s="149">
        <f t="shared" si="21"/>
        <v>0</v>
      </c>
      <c r="AE322" s="149">
        <f t="shared" si="20"/>
        <v>-0.8099999999999995</v>
      </c>
      <c r="AG322" s="149">
        <f xml:space="preserve"> $I$45 * (AD323 - AD321) / (2 * (PI()/180))</f>
        <v>0</v>
      </c>
      <c r="AH322" s="149">
        <f xml:space="preserve"> $I$45 * (AE323 - AE321) / (2 * (PI()/180))</f>
        <v>1.1241008124329708E-11</v>
      </c>
      <c r="AJ322" s="149">
        <f>(AG323 - AG321) / RADIANS(U323 - U321) * (2*PI()*$P$33/60)</f>
        <v>0</v>
      </c>
      <c r="AK322" s="149">
        <f>(AH323 - AH321) / RADIANS(2) * (2*PI()*$P$33/60)</f>
        <v>-2.2763041451767657E-7</v>
      </c>
    </row>
    <row r="323" spans="1:37" x14ac:dyDescent="0.35">
      <c r="A323" s="144">
        <v>317</v>
      </c>
      <c r="B323" s="144">
        <v>0</v>
      </c>
      <c r="D323" s="144">
        <v>317</v>
      </c>
      <c r="E323" s="144">
        <v>0</v>
      </c>
      <c r="G323" s="113"/>
      <c r="H323" s="113"/>
      <c r="I323" s="113"/>
      <c r="J323" s="113"/>
      <c r="K323" s="113"/>
      <c r="L323" s="113"/>
      <c r="N323" s="113"/>
      <c r="O323" s="113"/>
      <c r="P323" s="113"/>
      <c r="Q323" s="113"/>
      <c r="R323" s="113"/>
      <c r="S323" s="113"/>
      <c r="U323" s="149">
        <v>317</v>
      </c>
      <c r="V323" s="149">
        <v>0</v>
      </c>
      <c r="W323" s="149">
        <v>0.4</v>
      </c>
      <c r="X323" s="149">
        <f>(0.0831/2)*(1-COS(RADIANS(U323)))
 + 0.14625
 - SQRT(0.14625^2 - ((0.14625/2*SIN(RADIANS(U323)))^2))</f>
        <v>1.9927953195496673E-2</v>
      </c>
      <c r="Y323" s="149">
        <f t="shared" si="18"/>
        <v>19.927953195496674</v>
      </c>
      <c r="Z323" s="149">
        <f>(Y323-Y322)/1</f>
        <v>-0.83852512357823628</v>
      </c>
      <c r="AA323" s="149">
        <f t="shared" si="19"/>
        <v>-33.960267504918569</v>
      </c>
      <c r="AB323" s="149">
        <f>((Z323-Z322)/1)*(((6750*6)^2) /1000)</f>
        <v>16995.60640144669</v>
      </c>
      <c r="AD323" s="149">
        <f t="shared" si="21"/>
        <v>0</v>
      </c>
      <c r="AE323" s="149">
        <f t="shared" si="20"/>
        <v>-0.8099999999999995</v>
      </c>
      <c r="AG323" s="149">
        <f xml:space="preserve"> $I$45 * (AD324 - AD322) / (2 * (PI()/180))</f>
        <v>0</v>
      </c>
      <c r="AH323" s="149">
        <f xml:space="preserve"> $I$45 * (AE324 - AE322) / (2 * (PI()/180))</f>
        <v>-1.1241008124329708E-11</v>
      </c>
      <c r="AJ323" s="149">
        <f>(AG324 - AG322) / RADIANS(U324 - U322) * (2*PI()*$P$33/60)</f>
        <v>0</v>
      </c>
      <c r="AK323" s="149">
        <f>(AH324 - AH322) / RADIANS(2) * (2*PI()*$P$33/60)</f>
        <v>-2.2763041451767657E-7</v>
      </c>
    </row>
    <row r="324" spans="1:37" x14ac:dyDescent="0.35">
      <c r="A324" s="144">
        <v>318</v>
      </c>
      <c r="B324" s="144">
        <v>0</v>
      </c>
      <c r="D324" s="144">
        <v>318</v>
      </c>
      <c r="E324" s="144">
        <v>0</v>
      </c>
      <c r="G324" s="113"/>
      <c r="H324" s="113"/>
      <c r="I324" s="113"/>
      <c r="J324" s="113"/>
      <c r="K324" s="113"/>
      <c r="L324" s="113"/>
      <c r="N324" s="113"/>
      <c r="O324" s="113"/>
      <c r="P324" s="113"/>
      <c r="Q324" s="113"/>
      <c r="R324" s="113"/>
      <c r="S324" s="113"/>
      <c r="U324" s="86">
        <v>318</v>
      </c>
      <c r="V324" s="149">
        <v>0</v>
      </c>
      <c r="W324" s="149">
        <v>0.38</v>
      </c>
      <c r="X324" s="149">
        <f>(0.0831/2)*(1-COS(RADIANS(U324)))
 + 0.14625
 - SQRT(0.14625^2 - ((0.14625/2*SIN(RADIANS(U324)))^2))</f>
        <v>1.9100344354629095E-2</v>
      </c>
      <c r="Y324" s="149">
        <f t="shared" si="18"/>
        <v>19.100344354629094</v>
      </c>
      <c r="Z324" s="149">
        <f>(Y324-Y323)/1</f>
        <v>-0.82760884086757969</v>
      </c>
      <c r="AA324" s="149">
        <f t="shared" si="19"/>
        <v>-33.518158055136979</v>
      </c>
      <c r="AB324" s="149">
        <f>((Z324-Z323)/1)*(((6750*6)^2) /1000)</f>
        <v>17905.432716154468</v>
      </c>
      <c r="AD324" s="149">
        <f t="shared" si="21"/>
        <v>0</v>
      </c>
      <c r="AE324" s="149">
        <f t="shared" si="20"/>
        <v>-0.81000000000000061</v>
      </c>
      <c r="AG324" s="149">
        <f xml:space="preserve"> $I$45 * (AD325 - AD323) / (2 * (PI()/180))</f>
        <v>0</v>
      </c>
      <c r="AH324" s="149">
        <f xml:space="preserve"> $I$45 * (AE325 - AE323) / (2 * (PI()/180))</f>
        <v>0</v>
      </c>
      <c r="AJ324" s="149">
        <f>(AG325 - AG323) / RADIANS(U325 - U323) * (2*PI()*$P$33/60)</f>
        <v>0</v>
      </c>
      <c r="AK324" s="149">
        <f>(AH325 - AH323) / RADIANS(2) * (2*PI()*$P$33/60)</f>
        <v>4.5526082903535315E-7</v>
      </c>
    </row>
    <row r="325" spans="1:37" x14ac:dyDescent="0.35">
      <c r="A325" s="144">
        <v>319</v>
      </c>
      <c r="B325" s="144">
        <v>0</v>
      </c>
      <c r="D325" s="144">
        <v>319</v>
      </c>
      <c r="E325" s="144">
        <v>0</v>
      </c>
      <c r="G325" s="113"/>
      <c r="H325" s="113"/>
      <c r="I325" s="113"/>
      <c r="J325" s="113"/>
      <c r="K325" s="113"/>
      <c r="L325" s="113"/>
      <c r="N325" s="113"/>
      <c r="O325" s="113"/>
      <c r="P325" s="113"/>
      <c r="Q325" s="113"/>
      <c r="R325" s="113"/>
      <c r="S325" s="113"/>
      <c r="U325" s="86">
        <v>319</v>
      </c>
      <c r="V325" s="149">
        <v>0</v>
      </c>
      <c r="W325" s="149">
        <v>0.36</v>
      </c>
      <c r="X325" s="149">
        <f>(0.0831/2)*(1-COS(RADIANS(U325)))
 + 0.14625
 - SQRT(0.14625^2 - ((0.14625/2*SIN(RADIANS(U325)))^2))</f>
        <v>1.8284198777401534E-2</v>
      </c>
      <c r="Y325" s="149">
        <f t="shared" si="18"/>
        <v>18.284198777401535</v>
      </c>
      <c r="Z325" s="149">
        <f>(Y325-Y324)/1</f>
        <v>-0.81614557722755876</v>
      </c>
      <c r="AA325" s="149">
        <f t="shared" si="19"/>
        <v>-33.05389587771613</v>
      </c>
      <c r="AB325" s="149">
        <f>((Z325-Z324)/1)*(((6750*6)^2) /1000)</f>
        <v>18802.618185544325</v>
      </c>
      <c r="AD325" s="149">
        <f t="shared" si="21"/>
        <v>0</v>
      </c>
      <c r="AE325" s="149">
        <f t="shared" si="20"/>
        <v>-0.8099999999999995</v>
      </c>
      <c r="AG325" s="149">
        <f xml:space="preserve"> $I$45 * (AD326 - AD324) / (2 * (PI()/180))</f>
        <v>0</v>
      </c>
      <c r="AH325" s="149">
        <f xml:space="preserve"> $I$45 * (AE326 - AE324) / (2 * (PI()/180))</f>
        <v>1.1241008124329708E-11</v>
      </c>
      <c r="AJ325" s="149">
        <f>(AG326 - AG324) / RADIANS(U326 - U324) * (2*PI()*$P$33/60)</f>
        <v>0</v>
      </c>
      <c r="AK325" s="149">
        <f>(AH326 - AH324) / RADIANS(2) * (2*PI()*$P$33/60)</f>
        <v>-2.2763041451767657E-7</v>
      </c>
    </row>
    <row r="326" spans="1:37" x14ac:dyDescent="0.35">
      <c r="A326" s="144">
        <v>320</v>
      </c>
      <c r="B326" s="144">
        <v>0</v>
      </c>
      <c r="D326" s="144">
        <v>320</v>
      </c>
      <c r="E326" s="144">
        <v>0</v>
      </c>
      <c r="G326" s="113"/>
      <c r="H326" s="113"/>
      <c r="I326" s="113"/>
      <c r="J326" s="113"/>
      <c r="K326" s="113"/>
      <c r="L326" s="113"/>
      <c r="N326" s="113"/>
      <c r="O326" s="113"/>
      <c r="P326" s="113"/>
      <c r="Q326" s="113"/>
      <c r="R326" s="113"/>
      <c r="S326" s="113"/>
      <c r="U326" s="86">
        <v>320</v>
      </c>
      <c r="V326" s="149">
        <v>0</v>
      </c>
      <c r="W326" s="149">
        <v>0.34</v>
      </c>
      <c r="X326" s="149">
        <f>(0.0831/2)*(1-COS(RADIANS(U326)))
 + 0.14625
 - SQRT(0.14625^2 - ((0.14625/2*SIN(RADIANS(U326)))^2))</f>
        <v>1.7480055307302428E-2</v>
      </c>
      <c r="Y326" s="149">
        <f t="shared" si="18"/>
        <v>17.480055307302429</v>
      </c>
      <c r="Z326" s="149">
        <f>(Y326-Y325)/1</f>
        <v>-0.80414347009910614</v>
      </c>
      <c r="AA326" s="149">
        <f t="shared" si="19"/>
        <v>-32.567810539013799</v>
      </c>
      <c r="AB326" s="149">
        <f>((Z326-Z325)/1)*(((6750*6)^2) /1000)</f>
        <v>19686.456217444411</v>
      </c>
      <c r="AD326" s="149">
        <f t="shared" si="21"/>
        <v>0</v>
      </c>
      <c r="AE326" s="149">
        <f t="shared" si="20"/>
        <v>-0.8099999999999995</v>
      </c>
      <c r="AG326" s="149">
        <f xml:space="preserve"> $I$45 * (AD327 - AD325) / (2 * (PI()/180))</f>
        <v>0</v>
      </c>
      <c r="AH326" s="149">
        <f xml:space="preserve"> $I$45 * (AE327 - AE325) / (2 * (PI()/180))</f>
        <v>-1.1241008124329708E-11</v>
      </c>
      <c r="AJ326" s="149">
        <f>(AG327 - AG325) / RADIANS(U327 - U325) * (2*PI()*$P$33/60)</f>
        <v>0</v>
      </c>
      <c r="AK326" s="149">
        <f>(AH327 - AH325) / RADIANS(2) * (2*PI()*$P$33/60)</f>
        <v>-2.2763041451767657E-7</v>
      </c>
    </row>
    <row r="327" spans="1:37" x14ac:dyDescent="0.35">
      <c r="A327" s="144">
        <v>321</v>
      </c>
      <c r="B327" s="144">
        <v>0</v>
      </c>
      <c r="D327" s="144">
        <v>321</v>
      </c>
      <c r="E327" s="144">
        <v>0</v>
      </c>
      <c r="G327" s="113"/>
      <c r="H327" s="113"/>
      <c r="I327" s="113"/>
      <c r="J327" s="113"/>
      <c r="K327" s="113"/>
      <c r="L327" s="113"/>
      <c r="N327" s="113"/>
      <c r="O327" s="113"/>
      <c r="P327" s="113"/>
      <c r="Q327" s="113"/>
      <c r="R327" s="113"/>
      <c r="S327" s="113"/>
      <c r="U327" s="149">
        <v>321</v>
      </c>
      <c r="V327" s="149">
        <v>0</v>
      </c>
      <c r="W327" s="149">
        <v>0.32</v>
      </c>
      <c r="X327" s="149">
        <f>(0.0831/2)*(1-COS(RADIANS(U327)))
 + 0.14625
 - SQRT(0.14625^2 - ((0.14625/2*SIN(RADIANS(U327)))^2))</f>
        <v>1.6688444237960898E-2</v>
      </c>
      <c r="Y327" s="149">
        <f t="shared" si="18"/>
        <v>16.688444237960898</v>
      </c>
      <c r="Z327" s="149">
        <f>(Y327-Y326)/1</f>
        <v>-0.79161106934153125</v>
      </c>
      <c r="AA327" s="149">
        <f t="shared" si="19"/>
        <v>-32.060248308332014</v>
      </c>
      <c r="AB327" s="149">
        <f>((Z327-Z326)/1)*(((6750*6)^2) /1000)</f>
        <v>20556.270342612213</v>
      </c>
      <c r="AD327" s="149">
        <f t="shared" si="21"/>
        <v>0</v>
      </c>
      <c r="AE327" s="149">
        <f t="shared" si="20"/>
        <v>-0.81000000000000061</v>
      </c>
      <c r="AG327" s="149">
        <f xml:space="preserve"> $I$45 * (AD328 - AD326) / (2 * (PI()/180))</f>
        <v>0</v>
      </c>
      <c r="AH327" s="149">
        <f xml:space="preserve"> $I$45 * (AE328 - AE326) / (2 * (PI()/180))</f>
        <v>0</v>
      </c>
      <c r="AJ327" s="149">
        <f>(AG328 - AG326) / RADIANS(U328 - U326) * (2*PI()*$P$33/60)</f>
        <v>0</v>
      </c>
      <c r="AK327" s="149">
        <f>(AH328 - AH326) / RADIANS(2) * (2*PI()*$P$33/60)</f>
        <v>4.5526082903535315E-7</v>
      </c>
    </row>
    <row r="328" spans="1:37" x14ac:dyDescent="0.35">
      <c r="A328" s="144">
        <v>322</v>
      </c>
      <c r="B328" s="144">
        <v>0</v>
      </c>
      <c r="D328" s="144">
        <v>322</v>
      </c>
      <c r="E328" s="144">
        <v>0</v>
      </c>
      <c r="G328" s="113"/>
      <c r="H328" s="113"/>
      <c r="I328" s="113"/>
      <c r="J328" s="113"/>
      <c r="K328" s="113"/>
      <c r="L328" s="113"/>
      <c r="N328" s="113"/>
      <c r="O328" s="113"/>
      <c r="P328" s="113"/>
      <c r="Q328" s="113"/>
      <c r="R328" s="113"/>
      <c r="S328" s="113"/>
      <c r="U328" s="86">
        <v>322</v>
      </c>
      <c r="V328" s="149">
        <v>0</v>
      </c>
      <c r="W328" s="149">
        <v>0.3</v>
      </c>
      <c r="X328" s="149">
        <f>(0.0831/2)*(1-COS(RADIANS(U328)))
 + 0.14625
 - SQRT(0.14625^2 - ((0.14625/2*SIN(RADIANS(U328)))^2))</f>
        <v>1.5909886918752281E-2</v>
      </c>
      <c r="Y328" s="149">
        <f t="shared" ref="Y328:Y391" si="22">X328*1000</f>
        <v>15.909886918752282</v>
      </c>
      <c r="Z328" s="149">
        <f>(Y328-Y327)/1</f>
        <v>-0.77855731920861615</v>
      </c>
      <c r="AA328" s="149">
        <f t="shared" ref="AA328:AA391" si="23">Z328*(6750*6/1000)</f>
        <v>-31.531571427948954</v>
      </c>
      <c r="AB328" s="149">
        <f>((Z328-Z327)/1)*(((6750*6)^2) /1000)</f>
        <v>21411.413655513988</v>
      </c>
      <c r="AD328" s="149">
        <f t="shared" si="21"/>
        <v>0</v>
      </c>
      <c r="AE328" s="149">
        <f t="shared" si="20"/>
        <v>-0.8099999999999995</v>
      </c>
      <c r="AG328" s="149">
        <f xml:space="preserve"> $I$45 * (AD329 - AD327) / (2 * (PI()/180))</f>
        <v>0</v>
      </c>
      <c r="AH328" s="149">
        <f xml:space="preserve"> $I$45 * (AE329 - AE327) / (2 * (PI()/180))</f>
        <v>1.1241008124329708E-11</v>
      </c>
      <c r="AJ328" s="149">
        <f>(AG329 - AG327) / RADIANS(U329 - U327) * (2*PI()*$P$33/60)</f>
        <v>0</v>
      </c>
      <c r="AK328" s="149">
        <f>(AH329 - AH327) / RADIANS(2) * (2*PI()*$P$33/60)</f>
        <v>-2.2763041451767657E-7</v>
      </c>
    </row>
    <row r="329" spans="1:37" x14ac:dyDescent="0.35">
      <c r="A329" s="144">
        <v>323</v>
      </c>
      <c r="B329" s="144">
        <v>0</v>
      </c>
      <c r="D329" s="144">
        <v>323</v>
      </c>
      <c r="E329" s="144">
        <v>0</v>
      </c>
      <c r="G329" s="113"/>
      <c r="H329" s="113"/>
      <c r="I329" s="113"/>
      <c r="J329" s="113"/>
      <c r="K329" s="113"/>
      <c r="L329" s="113"/>
      <c r="N329" s="113"/>
      <c r="O329" s="113"/>
      <c r="P329" s="113"/>
      <c r="Q329" s="113"/>
      <c r="R329" s="113"/>
      <c r="S329" s="113"/>
      <c r="U329" s="86">
        <v>323</v>
      </c>
      <c r="V329" s="149">
        <v>0</v>
      </c>
      <c r="W329" s="149">
        <v>0.28000000000000003</v>
      </c>
      <c r="X329" s="149">
        <f>(0.0831/2)*(1-COS(RADIANS(U329)))
 + 0.14625
 - SQRT(0.14625^2 - ((0.14625/2*SIN(RADIANS(U329)))^2))</f>
        <v>1.5144895378048279E-2</v>
      </c>
      <c r="Y329" s="149">
        <f t="shared" si="22"/>
        <v>15.144895378048279</v>
      </c>
      <c r="Z329" s="149">
        <f>(Y329-Y328)/1</f>
        <v>-0.76499154070400266</v>
      </c>
      <c r="AA329" s="149">
        <f t="shared" si="23"/>
        <v>-30.982157398512108</v>
      </c>
      <c r="AB329" s="149">
        <f>((Z329-Z328)/1)*(((6750*6)^2) /1000)</f>
        <v>22251.268192192278</v>
      </c>
      <c r="AD329" s="149">
        <f t="shared" si="21"/>
        <v>0</v>
      </c>
      <c r="AE329" s="149">
        <f t="shared" si="20"/>
        <v>-0.8099999999999995</v>
      </c>
      <c r="AG329" s="149">
        <f xml:space="preserve"> $I$45 * (AD330 - AD328) / (2 * (PI()/180))</f>
        <v>0</v>
      </c>
      <c r="AH329" s="149">
        <f xml:space="preserve"> $I$45 * (AE330 - AE328) / (2 * (PI()/180))</f>
        <v>-1.1241008124329708E-11</v>
      </c>
      <c r="AJ329" s="149">
        <f>(AG330 - AG328) / RADIANS(U330 - U328) * (2*PI()*$P$33/60)</f>
        <v>0</v>
      </c>
      <c r="AK329" s="149">
        <f>(AH330 - AH328) / RADIANS(2) * (2*PI()*$P$33/60)</f>
        <v>-3.6420866322828255E-7</v>
      </c>
    </row>
    <row r="330" spans="1:37" x14ac:dyDescent="0.35">
      <c r="A330" s="144">
        <v>324</v>
      </c>
      <c r="B330" s="144">
        <v>0</v>
      </c>
      <c r="D330" s="144">
        <v>324</v>
      </c>
      <c r="E330" s="144">
        <v>0</v>
      </c>
      <c r="G330" s="113"/>
      <c r="H330" s="113"/>
      <c r="I330" s="113"/>
      <c r="J330" s="113"/>
      <c r="K330" s="113"/>
      <c r="L330" s="113"/>
      <c r="N330" s="113"/>
      <c r="O330" s="113"/>
      <c r="P330" s="113"/>
      <c r="Q330" s="113"/>
      <c r="R330" s="113"/>
      <c r="S330" s="113"/>
      <c r="U330" s="86">
        <v>324</v>
      </c>
      <c r="V330" s="149">
        <v>0</v>
      </c>
      <c r="W330" s="149">
        <v>0.26</v>
      </c>
      <c r="X330" s="149">
        <f>(0.0831/2)*(1-COS(RADIANS(U330)))
 + 0.14625
 - SQRT(0.14625^2 - ((0.14625/2*SIN(RADIANS(U330)))^2))</f>
        <v>1.4393971963702262E-2</v>
      </c>
      <c r="Y330" s="149">
        <f t="shared" si="22"/>
        <v>14.393971963702262</v>
      </c>
      <c r="Z330" s="149">
        <f>(Y330-Y329)/1</f>
        <v>-0.75092341434601728</v>
      </c>
      <c r="AA330" s="149">
        <f t="shared" si="23"/>
        <v>-30.412398281013701</v>
      </c>
      <c r="AB330" s="149">
        <f>((Z330-Z329)/1)*(((6750*6)^2) /1000)</f>
        <v>23075.244258685514</v>
      </c>
      <c r="AD330" s="149">
        <f t="shared" si="21"/>
        <v>0</v>
      </c>
      <c r="AE330" s="149">
        <f t="shared" ref="AE330:AE393" si="24">((W329 - W331) / RADIANS(U329 - U331)) * (2*PI()*$P$33/60) / 1000</f>
        <v>-0.81000000000000061</v>
      </c>
      <c r="AG330" s="149">
        <f xml:space="preserve"> $I$45 * (AD331 - AD329) / (2 * (PI()/180))</f>
        <v>0</v>
      </c>
      <c r="AH330" s="149">
        <f xml:space="preserve"> $I$45 * (AE331 - AE329) / (2 * (PI()/180))</f>
        <v>-6.7446048745978268E-12</v>
      </c>
      <c r="AJ330" s="149">
        <f>(AG331 - AG329) / RADIANS(U331 - U329) * (2*PI()*$P$33/60)</f>
        <v>0</v>
      </c>
      <c r="AK330" s="149">
        <f>(AH331 - AH329) / RADIANS(2) * (2*PI()*$P$33/60)</f>
        <v>4.5526082903535315E-7</v>
      </c>
    </row>
    <row r="331" spans="1:37" x14ac:dyDescent="0.35">
      <c r="A331" s="144">
        <v>325</v>
      </c>
      <c r="B331" s="144">
        <v>0</v>
      </c>
      <c r="D331" s="144">
        <v>325</v>
      </c>
      <c r="E331" s="144">
        <v>0</v>
      </c>
      <c r="G331" s="113"/>
      <c r="H331" s="113"/>
      <c r="I331" s="113"/>
      <c r="J331" s="113"/>
      <c r="K331" s="113"/>
      <c r="L331" s="113"/>
      <c r="N331" s="113"/>
      <c r="O331" s="113"/>
      <c r="P331" s="113"/>
      <c r="Q331" s="113"/>
      <c r="R331" s="113"/>
      <c r="S331" s="113"/>
      <c r="U331" s="149">
        <v>325</v>
      </c>
      <c r="V331" s="149">
        <v>0</v>
      </c>
      <c r="W331" s="149">
        <v>0.24</v>
      </c>
      <c r="X331" s="149">
        <f>(0.0831/2)*(1-COS(RADIANS(U331)))
 + 0.14625
 - SQRT(0.14625^2 - ((0.14625/2*SIN(RADIANS(U331)))^2))</f>
        <v>1.3657609000335136E-2</v>
      </c>
      <c r="Y331" s="149">
        <f t="shared" si="22"/>
        <v>13.657609000335135</v>
      </c>
      <c r="Z331" s="149">
        <f>(Y331-Y330)/1</f>
        <v>-0.73636296336712626</v>
      </c>
      <c r="AA331" s="149">
        <f t="shared" si="23"/>
        <v>-29.822700016368614</v>
      </c>
      <c r="AB331" s="149">
        <f>((Z331-Z330)/1)*(((6750*6)^2) /1000)</f>
        <v>23882.779718126007</v>
      </c>
      <c r="AD331" s="149">
        <f t="shared" si="21"/>
        <v>0</v>
      </c>
      <c r="AE331" s="149">
        <f t="shared" si="24"/>
        <v>-0.81000000000000016</v>
      </c>
      <c r="AG331" s="149">
        <f xml:space="preserve"> $I$45 * (AD332 - AD330) / (2 * (PI()/180))</f>
        <v>0</v>
      </c>
      <c r="AH331" s="149">
        <f xml:space="preserve"> $I$45 * (AE332 - AE330) / (2 * (PI()/180))</f>
        <v>1.1241008124329708E-11</v>
      </c>
      <c r="AJ331" s="149">
        <f>(AG332 - AG330) / RADIANS(U332 - U330) * (2*PI()*$P$33/60)</f>
        <v>0</v>
      </c>
      <c r="AK331" s="149">
        <f>(AH332 - AH330) / RADIANS(2) * (2*PI()*$P$33/60)</f>
        <v>41518828.125000156</v>
      </c>
    </row>
    <row r="332" spans="1:37" x14ac:dyDescent="0.35">
      <c r="A332" s="144">
        <v>326</v>
      </c>
      <c r="B332" s="144">
        <v>0</v>
      </c>
      <c r="D332" s="144">
        <v>326</v>
      </c>
      <c r="E332" s="144">
        <v>0</v>
      </c>
      <c r="G332" s="113"/>
      <c r="H332" s="113"/>
      <c r="I332" s="113"/>
      <c r="J332" s="113"/>
      <c r="K332" s="113"/>
      <c r="L332" s="113"/>
      <c r="N332" s="113"/>
      <c r="O332" s="113"/>
      <c r="P332" s="113"/>
      <c r="Q332" s="113"/>
      <c r="R332" s="113"/>
      <c r="S332" s="113"/>
      <c r="U332" s="86">
        <v>326</v>
      </c>
      <c r="V332" s="149">
        <v>0</v>
      </c>
      <c r="W332" s="149">
        <v>0.22</v>
      </c>
      <c r="X332" s="149">
        <f>(0.0831/2)*(1-COS(RADIANS(U332)))
 + 0.14625
 - SQRT(0.14625^2 - ((0.14625/2*SIN(RADIANS(U332)))^2))</f>
        <v>1.293628846296635E-2</v>
      </c>
      <c r="Y332" s="149">
        <f t="shared" si="22"/>
        <v>12.936288462966349</v>
      </c>
      <c r="Z332" s="149">
        <f>(Y332-Y331)/1</f>
        <v>-0.72132053736878632</v>
      </c>
      <c r="AA332" s="149">
        <f t="shared" si="23"/>
        <v>-29.213481763435844</v>
      </c>
      <c r="AB332" s="149">
        <f>((Z332-Z331)/1)*(((6750*6)^2) /1000)</f>
        <v>24673.339243777082</v>
      </c>
      <c r="AD332" s="149">
        <f t="shared" si="21"/>
        <v>0</v>
      </c>
      <c r="AE332" s="149">
        <f t="shared" si="24"/>
        <v>-0.8099999999999995</v>
      </c>
      <c r="AG332" s="149">
        <f xml:space="preserve"> $I$45 * (AD333 - AD331) / (2 * (PI()/180))</f>
        <v>0</v>
      </c>
      <c r="AH332" s="149">
        <f xml:space="preserve"> $I$45 * (AE333 - AE331) / (2 * (PI()/180))</f>
        <v>2050.3125000000009</v>
      </c>
      <c r="AJ332" s="149">
        <f>(AG333 - AG331) / RADIANS(U333 - U331) * (2*PI()*$P$33/60)</f>
        <v>0</v>
      </c>
      <c r="AK332" s="149">
        <f>(AH333 - AH331) / RADIANS(2) * (2*PI()*$P$33/60)</f>
        <v>41518828.124999657</v>
      </c>
    </row>
    <row r="333" spans="1:37" x14ac:dyDescent="0.35">
      <c r="A333" s="144">
        <v>327</v>
      </c>
      <c r="B333" s="144">
        <v>0</v>
      </c>
      <c r="D333" s="144">
        <v>327</v>
      </c>
      <c r="E333" s="144">
        <v>0</v>
      </c>
      <c r="G333" s="113"/>
      <c r="H333" s="113"/>
      <c r="I333" s="113"/>
      <c r="J333" s="113"/>
      <c r="K333" s="113"/>
      <c r="L333" s="113"/>
      <c r="N333" s="113"/>
      <c r="O333" s="113"/>
      <c r="P333" s="113"/>
      <c r="Q333" s="113"/>
      <c r="R333" s="113"/>
      <c r="S333" s="113"/>
      <c r="U333" s="86">
        <v>327</v>
      </c>
      <c r="V333" s="149">
        <v>0</v>
      </c>
      <c r="W333" s="149">
        <v>0.2</v>
      </c>
      <c r="X333" s="149">
        <f>(0.0831/2)*(1-COS(RADIANS(U333)))
 + 0.14625
 - SQRT(0.14625^2 - ((0.14625/2*SIN(RADIANS(U333)))^2))</f>
        <v>1.2230481666518273E-2</v>
      </c>
      <c r="Y333" s="149">
        <f t="shared" si="22"/>
        <v>12.230481666518273</v>
      </c>
      <c r="Z333" s="149">
        <f>(Y333-Y332)/1</f>
        <v>-0.70580679644807631</v>
      </c>
      <c r="AA333" s="149">
        <f t="shared" si="23"/>
        <v>-28.585175256147089</v>
      </c>
      <c r="AB333" s="149">
        <f>((Z333-Z332)/1)*(((6750*6)^2) /1000)</f>
        <v>25446.413545194588</v>
      </c>
      <c r="AD333" s="149">
        <f t="shared" si="21"/>
        <v>0</v>
      </c>
      <c r="AE333" s="149">
        <f t="shared" si="24"/>
        <v>-0.60750000000000004</v>
      </c>
      <c r="AG333" s="149">
        <f xml:space="preserve"> $I$45 * (AD334 - AD332) / (2 * (PI()/180))</f>
        <v>0</v>
      </c>
      <c r="AH333" s="149">
        <f xml:space="preserve"> $I$45 * (AE334 - AE332) / (2 * (PI()/180))</f>
        <v>2050.3124999999945</v>
      </c>
      <c r="AJ333" s="149">
        <f>(AG334 - AG332) / RADIANS(U334 - U332) * (2*PI()*$P$33/60)</f>
        <v>0</v>
      </c>
      <c r="AK333" s="149">
        <f>(AH334 - AH332) / RADIANS(2) * (2*PI()*$P$33/60)</f>
        <v>-83037656.250000045</v>
      </c>
    </row>
    <row r="334" spans="1:37" x14ac:dyDescent="0.35">
      <c r="A334" s="144">
        <v>328</v>
      </c>
      <c r="B334" s="144">
        <v>0</v>
      </c>
      <c r="D334" s="144">
        <v>328</v>
      </c>
      <c r="E334" s="144">
        <v>0</v>
      </c>
      <c r="G334" s="113"/>
      <c r="H334" s="113"/>
      <c r="I334" s="113"/>
      <c r="J334" s="113"/>
      <c r="K334" s="113"/>
      <c r="L334" s="113"/>
      <c r="N334" s="113"/>
      <c r="O334" s="113"/>
      <c r="P334" s="113"/>
      <c r="Q334" s="113"/>
      <c r="R334" s="113"/>
      <c r="S334" s="113"/>
      <c r="U334" s="86">
        <v>328</v>
      </c>
      <c r="V334" s="149">
        <v>0</v>
      </c>
      <c r="W334" s="149">
        <v>0.19</v>
      </c>
      <c r="X334" s="149">
        <f>(0.0831/2)*(1-COS(RADIANS(U334)))
 + 0.14625
 - SQRT(0.14625^2 - ((0.14625/2*SIN(RADIANS(U334)))^2))</f>
        <v>1.1540648970710721E-2</v>
      </c>
      <c r="Y334" s="149">
        <f t="shared" si="22"/>
        <v>11.54064897071072</v>
      </c>
      <c r="Z334" s="149">
        <f>(Y334-Y333)/1</f>
        <v>-0.68983269580755291</v>
      </c>
      <c r="AA334" s="149">
        <f t="shared" si="23"/>
        <v>-27.938224180205893</v>
      </c>
      <c r="AB334" s="149">
        <f>((Z334-Z333)/1)*(((6750*6)^2) /1000)</f>
        <v>26201.518575618513</v>
      </c>
      <c r="AD334" s="149">
        <f t="shared" ref="AD334:AD397" si="25">((V333 - V335) / RADIANS(U333 - U335)) * (2*PI()*$P$33/60) / 1000</f>
        <v>0</v>
      </c>
      <c r="AE334" s="149">
        <f t="shared" si="24"/>
        <v>-0.60750000000000004</v>
      </c>
      <c r="AG334" s="149">
        <f xml:space="preserve"> $I$45 * (AD335 - AD333) / (2 * (PI()/180))</f>
        <v>0</v>
      </c>
      <c r="AH334" s="149">
        <f xml:space="preserve"> $I$45 * (AE335 - AE333) / (2 * (PI()/180))</f>
        <v>-2050.3125000000009</v>
      </c>
      <c r="AJ334" s="149">
        <f>(AG335 - AG333) / RADIANS(U335 - U333) * (2*PI()*$P$33/60)</f>
        <v>0</v>
      </c>
      <c r="AK334" s="149">
        <f>(AH335 - AH333) / RADIANS(2) * (2*PI()*$P$33/60)</f>
        <v>-83037656.249999911</v>
      </c>
    </row>
    <row r="335" spans="1:37" x14ac:dyDescent="0.35">
      <c r="A335" s="144">
        <v>329</v>
      </c>
      <c r="B335" s="144">
        <v>0</v>
      </c>
      <c r="D335" s="144">
        <v>329</v>
      </c>
      <c r="E335" s="144">
        <v>0</v>
      </c>
      <c r="G335" s="113"/>
      <c r="H335" s="113"/>
      <c r="I335" s="113"/>
      <c r="J335" s="113"/>
      <c r="K335" s="113"/>
      <c r="L335" s="113"/>
      <c r="N335" s="113"/>
      <c r="O335" s="113"/>
      <c r="P335" s="113"/>
      <c r="Q335" s="113"/>
      <c r="R335" s="113"/>
      <c r="S335" s="113"/>
      <c r="U335" s="149">
        <v>329</v>
      </c>
      <c r="V335" s="149">
        <v>0</v>
      </c>
      <c r="W335" s="149">
        <v>0.17</v>
      </c>
      <c r="X335" s="149">
        <f>(0.0831/2)*(1-COS(RADIANS(U335)))
 + 0.14625
 - SQRT(0.14625^2 - ((0.14625/2*SIN(RADIANS(U335)))^2))</f>
        <v>1.0867239499854547E-2</v>
      </c>
      <c r="Y335" s="149">
        <f t="shared" si="22"/>
        <v>10.867239499854547</v>
      </c>
      <c r="Z335" s="149">
        <f>(Y335-Y334)/1</f>
        <v>-0.67340947085617309</v>
      </c>
      <c r="AA335" s="149">
        <f t="shared" si="23"/>
        <v>-27.273083569675009</v>
      </c>
      <c r="AB335" s="149">
        <f>((Z335-Z334)/1)*(((6750*6)^2) /1000)</f>
        <v>26938.194726500755</v>
      </c>
      <c r="AD335" s="149">
        <f t="shared" si="25"/>
        <v>0</v>
      </c>
      <c r="AE335" s="149">
        <f t="shared" si="24"/>
        <v>-0.81000000000000016</v>
      </c>
      <c r="AG335" s="149">
        <f xml:space="preserve"> $I$45 * (AD336 - AD334) / (2 * (PI()/180))</f>
        <v>0</v>
      </c>
      <c r="AH335" s="149">
        <f xml:space="preserve"> $I$45 * (AE336 - AE334) / (2 * (PI()/180))</f>
        <v>-2050.3125000000009</v>
      </c>
      <c r="AJ335" s="149">
        <f>(AG336 - AG334) / RADIANS(U336 - U334) * (2*PI()*$P$33/60)</f>
        <v>0</v>
      </c>
      <c r="AK335" s="149">
        <f>(AH336 - AH334) / RADIANS(2) * (2*PI()*$P$33/60)</f>
        <v>41518828.125000082</v>
      </c>
    </row>
    <row r="336" spans="1:37" x14ac:dyDescent="0.35">
      <c r="A336" s="144">
        <v>330</v>
      </c>
      <c r="B336" s="144">
        <v>0</v>
      </c>
      <c r="D336" s="144">
        <v>330</v>
      </c>
      <c r="E336" s="144">
        <v>0</v>
      </c>
      <c r="G336" s="113"/>
      <c r="H336" s="113"/>
      <c r="I336" s="113"/>
      <c r="J336" s="113"/>
      <c r="K336" s="113"/>
      <c r="L336" s="113"/>
      <c r="N336" s="113"/>
      <c r="O336" s="113"/>
      <c r="P336" s="113"/>
      <c r="Q336" s="113"/>
      <c r="R336" s="113"/>
      <c r="S336" s="113"/>
      <c r="U336" s="86">
        <v>330</v>
      </c>
      <c r="V336" s="149">
        <v>0</v>
      </c>
      <c r="W336" s="149">
        <v>0.15</v>
      </c>
      <c r="X336" s="149">
        <f>(0.0831/2)*(1-COS(RADIANS(U336)))
 + 0.14625
 - SQRT(0.14625^2 - ((0.14625/2*SIN(RADIANS(U336)))^2))</f>
        <v>1.0210690877047929E-2</v>
      </c>
      <c r="Y336" s="149">
        <f t="shared" si="22"/>
        <v>10.210690877047929</v>
      </c>
      <c r="Z336" s="149">
        <f>(Y336-Y335)/1</f>
        <v>-0.65654862280661774</v>
      </c>
      <c r="AA336" s="149">
        <f t="shared" si="23"/>
        <v>-26.590219223668019</v>
      </c>
      <c r="AB336" s="149">
        <f>((Z336-Z335)/1)*(((6750*6)^2) /1000)</f>
        <v>27656.006013283153</v>
      </c>
      <c r="AD336" s="149">
        <f t="shared" si="25"/>
        <v>0</v>
      </c>
      <c r="AE336" s="149">
        <f t="shared" si="24"/>
        <v>-0.81000000000000016</v>
      </c>
      <c r="AG336" s="149">
        <f xml:space="preserve"> $I$45 * (AD337 - AD335) / (2 * (PI()/180))</f>
        <v>0</v>
      </c>
      <c r="AH336" s="149">
        <f xml:space="preserve"> $I$45 * (AE337 - AE335) / (2 * (PI()/180))</f>
        <v>3.3723024372989134E-12</v>
      </c>
      <c r="AJ336" s="149">
        <f>(AG337 - AG335) / RADIANS(U337 - U335) * (2*PI()*$P$33/60)</f>
        <v>0</v>
      </c>
      <c r="AK336" s="149">
        <f>(AH337 - AH335) / RADIANS(2) * (2*PI()*$P$33/60)</f>
        <v>83037656.250000045</v>
      </c>
    </row>
    <row r="337" spans="1:37" x14ac:dyDescent="0.35">
      <c r="A337" s="144">
        <v>331</v>
      </c>
      <c r="B337" s="144">
        <v>0</v>
      </c>
      <c r="D337" s="144">
        <v>331</v>
      </c>
      <c r="E337" s="144">
        <v>0</v>
      </c>
      <c r="G337" s="113"/>
      <c r="H337" s="113"/>
      <c r="I337" s="113"/>
      <c r="J337" s="113"/>
      <c r="K337" s="113"/>
      <c r="L337" s="113"/>
      <c r="N337" s="113"/>
      <c r="O337" s="113"/>
      <c r="P337" s="113"/>
      <c r="Q337" s="113"/>
      <c r="R337" s="113"/>
      <c r="S337" s="113"/>
      <c r="U337" s="86">
        <v>331</v>
      </c>
      <c r="V337" s="149">
        <v>0</v>
      </c>
      <c r="W337" s="149">
        <v>0.13</v>
      </c>
      <c r="X337" s="149">
        <f>(0.0831/2)*(1-COS(RADIANS(U337)))
 + 0.14625
 - SQRT(0.14625^2 - ((0.14625/2*SIN(RADIANS(U337)))^2))</f>
        <v>9.5714289722780288E-3</v>
      </c>
      <c r="Y337" s="149">
        <f t="shared" si="22"/>
        <v>9.5714289722780279</v>
      </c>
      <c r="Z337" s="149">
        <f>(Y337-Y336)/1</f>
        <v>-0.63926190476990108</v>
      </c>
      <c r="AA337" s="149">
        <f t="shared" si="23"/>
        <v>-25.890107143180995</v>
      </c>
      <c r="AB337" s="149">
        <f>((Z337-Z336)/1)*(((6750*6)^2) /1000)</f>
        <v>28354.539259724508</v>
      </c>
      <c r="AD337" s="149">
        <f t="shared" si="25"/>
        <v>0</v>
      </c>
      <c r="AE337" s="149">
        <f t="shared" si="24"/>
        <v>-0.80999999999999983</v>
      </c>
      <c r="AG337" s="149">
        <f xml:space="preserve"> $I$45 * (AD338 - AD336) / (2 * (PI()/180))</f>
        <v>0</v>
      </c>
      <c r="AH337" s="149">
        <f xml:space="preserve"> $I$45 * (AE338 - AE336) / (2 * (PI()/180))</f>
        <v>2050.3125000000009</v>
      </c>
      <c r="AJ337" s="149">
        <f>(AG338 - AG336) / RADIANS(U338 - U336) * (2*PI()*$P$33/60)</f>
        <v>0</v>
      </c>
      <c r="AK337" s="149">
        <f>(AH338 - AH336) / RADIANS(2) * (2*PI()*$P$33/60)</f>
        <v>83037656.249999866</v>
      </c>
    </row>
    <row r="338" spans="1:37" x14ac:dyDescent="0.35">
      <c r="A338" s="144">
        <v>332</v>
      </c>
      <c r="B338" s="144">
        <v>0</v>
      </c>
      <c r="D338" s="144">
        <v>332</v>
      </c>
      <c r="E338" s="144">
        <v>0</v>
      </c>
      <c r="G338" s="113"/>
      <c r="H338" s="113"/>
      <c r="I338" s="113"/>
      <c r="J338" s="113"/>
      <c r="K338" s="113"/>
      <c r="L338" s="113"/>
      <c r="N338" s="113"/>
      <c r="O338" s="113"/>
      <c r="P338" s="113"/>
      <c r="Q338" s="113"/>
      <c r="R338" s="113"/>
      <c r="S338" s="113"/>
      <c r="U338" s="86">
        <v>332</v>
      </c>
      <c r="V338" s="149">
        <v>0</v>
      </c>
      <c r="W338" s="149">
        <v>0.11</v>
      </c>
      <c r="X338" s="149">
        <f>(0.0831/2)*(1-COS(RADIANS(U338)))
 + 0.14625
 - SQRT(0.14625^2 - ((0.14625/2*SIN(RADIANS(U338)))^2))</f>
        <v>8.9498676639329922E-3</v>
      </c>
      <c r="Y338" s="149">
        <f t="shared" si="22"/>
        <v>8.9498676639329915</v>
      </c>
      <c r="Z338" s="149">
        <f>(Y338-Y337)/1</f>
        <v>-0.62156130834503642</v>
      </c>
      <c r="AA338" s="149">
        <f t="shared" si="23"/>
        <v>-25.173232987973975</v>
      </c>
      <c r="AB338" s="149">
        <f>((Z338-Z337)/1)*(((6750*6)^2) /1000)</f>
        <v>29033.403285884251</v>
      </c>
      <c r="AD338" s="149">
        <f t="shared" si="25"/>
        <v>0</v>
      </c>
      <c r="AE338" s="149">
        <f t="shared" si="24"/>
        <v>-0.60750000000000004</v>
      </c>
      <c r="AG338" s="149">
        <f xml:space="preserve"> $I$45 * (AD339 - AD337) / (2 * (PI()/180))</f>
        <v>0</v>
      </c>
      <c r="AH338" s="149">
        <f xml:space="preserve"> $I$45 * (AE339 - AE337) / (2 * (PI()/180))</f>
        <v>4100.6249999999973</v>
      </c>
      <c r="AJ338" s="149">
        <f>(AG339 - AG337) / RADIANS(U339 - U337) * (2*PI()*$P$33/60)</f>
        <v>0</v>
      </c>
      <c r="AK338" s="149">
        <f>(AH339 - AH337) / RADIANS(2) * (2*PI()*$P$33/60)</f>
        <v>-2.7625901566352695E-8</v>
      </c>
    </row>
    <row r="339" spans="1:37" x14ac:dyDescent="0.35">
      <c r="A339" s="144">
        <v>333</v>
      </c>
      <c r="B339" s="144">
        <v>0</v>
      </c>
      <c r="D339" s="144">
        <v>333</v>
      </c>
      <c r="E339" s="144">
        <v>0</v>
      </c>
      <c r="G339" s="113"/>
      <c r="H339" s="113"/>
      <c r="I339" s="113"/>
      <c r="J339" s="113"/>
      <c r="K339" s="113"/>
      <c r="L339" s="113"/>
      <c r="N339" s="113"/>
      <c r="O339" s="113"/>
      <c r="P339" s="113"/>
      <c r="Q339" s="113"/>
      <c r="R339" s="113"/>
      <c r="S339" s="113"/>
      <c r="U339" s="149">
        <v>333</v>
      </c>
      <c r="V339" s="149">
        <v>0</v>
      </c>
      <c r="W339" s="149">
        <v>0.1</v>
      </c>
      <c r="X339" s="149">
        <f>(0.0831/2)*(1-COS(RADIANS(U339)))
 + 0.14625
 - SQRT(0.14625^2 - ((0.14625/2*SIN(RADIANS(U339)))^2))</f>
        <v>8.3464086132315762E-3</v>
      </c>
      <c r="Y339" s="149">
        <f t="shared" si="22"/>
        <v>8.346408613231576</v>
      </c>
      <c r="Z339" s="149">
        <f>(Y339-Y338)/1</f>
        <v>-0.60345905070141548</v>
      </c>
      <c r="AA339" s="149">
        <f t="shared" si="23"/>
        <v>-24.440091553407328</v>
      </c>
      <c r="AB339" s="149">
        <f>((Z339-Z338)/1)*(((6750*6)^2) /1000)</f>
        <v>29692.228099949254</v>
      </c>
      <c r="AD339" s="149">
        <f t="shared" si="25"/>
        <v>0</v>
      </c>
      <c r="AE339" s="149">
        <f t="shared" si="24"/>
        <v>-0.40500000000000008</v>
      </c>
      <c r="AG339" s="149">
        <f xml:space="preserve"> $I$45 * (AD340 - AD338) / (2 * (PI()/180))</f>
        <v>0</v>
      </c>
      <c r="AH339" s="149">
        <f xml:space="preserve"> $I$45 * (AE340 - AE338) / (2 * (PI()/180))</f>
        <v>2050.3124999999995</v>
      </c>
      <c r="AJ339" s="149">
        <f>(AG340 - AG338) / RADIANS(U340 - U338) * (2*PI()*$P$33/60)</f>
        <v>0</v>
      </c>
      <c r="AK339" s="149">
        <f>(AH340 - AH338) / RADIANS(2) * (2*PI()*$P$33/60)</f>
        <v>-83037656.249999866</v>
      </c>
    </row>
    <row r="340" spans="1:37" x14ac:dyDescent="0.35">
      <c r="A340" s="144">
        <v>334</v>
      </c>
      <c r="B340" s="144">
        <v>0</v>
      </c>
      <c r="D340" s="144">
        <v>334</v>
      </c>
      <c r="E340" s="144">
        <v>0</v>
      </c>
      <c r="G340" s="113"/>
      <c r="H340" s="113"/>
      <c r="I340" s="113"/>
      <c r="J340" s="113"/>
      <c r="K340" s="113"/>
      <c r="L340" s="113"/>
      <c r="N340" s="113"/>
      <c r="O340" s="113"/>
      <c r="P340" s="113"/>
      <c r="Q340" s="113"/>
      <c r="R340" s="113"/>
      <c r="S340" s="113"/>
      <c r="U340" s="86">
        <v>334</v>
      </c>
      <c r="V340" s="149">
        <v>0</v>
      </c>
      <c r="W340" s="149">
        <v>0.09</v>
      </c>
      <c r="X340" s="149">
        <f>(0.0831/2)*(1-COS(RADIANS(U340)))
 + 0.14625
 - SQRT(0.14625^2 - ((0.14625/2*SIN(RADIANS(U340)))^2))</f>
        <v>7.7614410510860044E-3</v>
      </c>
      <c r="Y340" s="149">
        <f t="shared" si="22"/>
        <v>7.7614410510860044</v>
      </c>
      <c r="Z340" s="149">
        <f>(Y340-Y339)/1</f>
        <v>-0.58496756214557166</v>
      </c>
      <c r="AA340" s="149">
        <f t="shared" si="23"/>
        <v>-23.691186266895652</v>
      </c>
      <c r="AB340" s="149">
        <f>((Z340-Z339)/1)*(((6750*6)^2) /1000)</f>
        <v>30330.664103722818</v>
      </c>
      <c r="AD340" s="149">
        <f t="shared" si="25"/>
        <v>0</v>
      </c>
      <c r="AE340" s="149">
        <f t="shared" si="24"/>
        <v>-0.40500000000000008</v>
      </c>
      <c r="AG340" s="149">
        <f xml:space="preserve"> $I$45 * (AD341 - AD339) / (2 * (PI()/180))</f>
        <v>0</v>
      </c>
      <c r="AH340" s="149">
        <f xml:space="preserve"> $I$45 * (AE341 - AE339) / (2 * (PI()/180))</f>
        <v>3.3723024372989134E-12</v>
      </c>
      <c r="AJ340" s="149">
        <f>(AG341 - AG339) / RADIANS(U341 - U339) * (2*PI()*$P$33/60)</f>
        <v>0</v>
      </c>
      <c r="AK340" s="149">
        <f>(AH341 - AH339) / RADIANS(2) * (2*PI()*$P$33/60)</f>
        <v>4.6043169277254492E-8</v>
      </c>
    </row>
    <row r="341" spans="1:37" x14ac:dyDescent="0.35">
      <c r="A341" s="144">
        <v>335</v>
      </c>
      <c r="B341" s="144">
        <v>0</v>
      </c>
      <c r="D341" s="144">
        <v>335</v>
      </c>
      <c r="E341" s="144">
        <v>0</v>
      </c>
      <c r="G341" s="113"/>
      <c r="H341" s="113"/>
      <c r="I341" s="113"/>
      <c r="J341" s="113"/>
      <c r="K341" s="113"/>
      <c r="L341" s="113"/>
      <c r="N341" s="113"/>
      <c r="O341" s="113"/>
      <c r="P341" s="113"/>
      <c r="Q341" s="113"/>
      <c r="R341" s="113"/>
      <c r="S341" s="113"/>
      <c r="U341" s="86">
        <v>335</v>
      </c>
      <c r="V341" s="149">
        <v>0</v>
      </c>
      <c r="W341" s="149">
        <v>0.08</v>
      </c>
      <c r="X341" s="149">
        <f>(0.0831/2)*(1-COS(RADIANS(U341)))
 + 0.14625
 - SQRT(0.14625^2 - ((0.14625/2*SIN(RADIANS(U341)))^2))</f>
        <v>7.1953415769208384E-3</v>
      </c>
      <c r="Y341" s="149">
        <f t="shared" si="22"/>
        <v>7.1953415769208382</v>
      </c>
      <c r="Z341" s="149">
        <f>(Y341-Y340)/1</f>
        <v>-0.56609947416516615</v>
      </c>
      <c r="AA341" s="149">
        <f t="shared" si="23"/>
        <v>-22.927028703689228</v>
      </c>
      <c r="AB341" s="149">
        <f>((Z341-Z340)/1)*(((6750*6)^2) /1000)</f>
        <v>30948.381309860142</v>
      </c>
      <c r="AD341" s="149">
        <f t="shared" si="25"/>
        <v>0</v>
      </c>
      <c r="AE341" s="149">
        <f t="shared" si="24"/>
        <v>-0.40499999999999975</v>
      </c>
      <c r="AG341" s="149">
        <f xml:space="preserve"> $I$45 * (AD342 - AD340) / (2 * (PI()/180))</f>
        <v>0</v>
      </c>
      <c r="AH341" s="149">
        <f xml:space="preserve"> $I$45 * (AE342 - AE340) / (2 * (PI()/180))</f>
        <v>2050.3125000000018</v>
      </c>
      <c r="AJ341" s="149">
        <f>(AG342 - AG340) / RADIANS(U342 - U340) * (2*PI()*$P$33/60)</f>
        <v>0</v>
      </c>
      <c r="AK341" s="149">
        <f>(AH342 - AH340) / RADIANS(2) * (2*PI()*$P$33/60)</f>
        <v>83037656.249999866</v>
      </c>
    </row>
    <row r="342" spans="1:37" x14ac:dyDescent="0.35">
      <c r="A342" s="144">
        <v>336</v>
      </c>
      <c r="B342" s="144">
        <v>0</v>
      </c>
      <c r="D342" s="144">
        <v>336</v>
      </c>
      <c r="E342" s="144">
        <v>0</v>
      </c>
      <c r="G342" s="113"/>
      <c r="H342" s="113"/>
      <c r="I342" s="113"/>
      <c r="J342" s="113"/>
      <c r="K342" s="113"/>
      <c r="L342" s="113"/>
      <c r="N342" s="113"/>
      <c r="O342" s="113"/>
      <c r="P342" s="113"/>
      <c r="Q342" s="113"/>
      <c r="R342" s="113"/>
      <c r="S342" s="113"/>
      <c r="U342" s="86">
        <v>336</v>
      </c>
      <c r="V342" s="149">
        <v>0</v>
      </c>
      <c r="W342" s="149">
        <v>7.0000000000000007E-2</v>
      </c>
      <c r="X342" s="149">
        <f>(0.0831/2)*(1-COS(RADIANS(U342)))
 + 0.14625
 - SQRT(0.14625^2 - ((0.14625/2*SIN(RADIANS(U342)))^2))</f>
        <v>6.6484739689811334E-3</v>
      </c>
      <c r="Y342" s="149">
        <f t="shared" si="22"/>
        <v>6.6484739689811336</v>
      </c>
      <c r="Z342" s="149">
        <f>(Y342-Y341)/1</f>
        <v>-0.54686760793970457</v>
      </c>
      <c r="AA342" s="149">
        <f t="shared" si="23"/>
        <v>-22.148138121558034</v>
      </c>
      <c r="AB342" s="149">
        <f>((Z342-Z341)/1)*(((6750*6)^2) /1000)</f>
        <v>31545.068576313355</v>
      </c>
      <c r="AD342" s="149">
        <f t="shared" si="25"/>
        <v>0</v>
      </c>
      <c r="AE342" s="149">
        <f t="shared" si="24"/>
        <v>-0.20249999999999987</v>
      </c>
      <c r="AG342" s="149">
        <f xml:space="preserve"> $I$45 * (AD343 - AD341) / (2 * (PI()/180))</f>
        <v>0</v>
      </c>
      <c r="AH342" s="149">
        <f xml:space="preserve"> $I$45 * (AE343 - AE341) / (2 * (PI()/180))</f>
        <v>4100.6249999999973</v>
      </c>
      <c r="AJ342" s="149">
        <f>(AG343 - AG341) / RADIANS(U343 - U341) * (2*PI()*$P$33/60)</f>
        <v>0</v>
      </c>
      <c r="AK342" s="149">
        <f>(AH343 - AH341) / RADIANS(2) * (2*PI()*$P$33/60)</f>
        <v>-41518828.125000089</v>
      </c>
    </row>
    <row r="343" spans="1:37" x14ac:dyDescent="0.35">
      <c r="A343" s="144">
        <v>337</v>
      </c>
      <c r="B343" s="144">
        <v>0</v>
      </c>
      <c r="D343" s="144">
        <v>337</v>
      </c>
      <c r="E343" s="144">
        <v>0</v>
      </c>
      <c r="G343" s="113"/>
      <c r="H343" s="113"/>
      <c r="I343" s="113"/>
      <c r="J343" s="113"/>
      <c r="K343" s="113"/>
      <c r="L343" s="113"/>
      <c r="N343" s="113"/>
      <c r="O343" s="113"/>
      <c r="P343" s="113"/>
      <c r="Q343" s="113"/>
      <c r="R343" s="113"/>
      <c r="S343" s="113"/>
      <c r="U343" s="149">
        <v>337</v>
      </c>
      <c r="V343" s="149">
        <v>0</v>
      </c>
      <c r="W343" s="149">
        <v>7.0000000000000007E-2</v>
      </c>
      <c r="X343" s="149">
        <f>(0.0831/2)*(1-COS(RADIANS(U343)))
 + 0.14625
 - SQRT(0.14625^2 - ((0.14625/2*SIN(RADIANS(U343)))^2))</f>
        <v>6.1211890056753204E-3</v>
      </c>
      <c r="Y343" s="149">
        <f t="shared" si="22"/>
        <v>6.1211890056753209</v>
      </c>
      <c r="Z343" s="149">
        <f>(Y343-Y342)/1</f>
        <v>-0.52728496330581276</v>
      </c>
      <c r="AA343" s="149">
        <f t="shared" si="23"/>
        <v>-21.355041013885415</v>
      </c>
      <c r="AB343" s="149">
        <f>((Z343-Z342)/1)*(((6750*6)^2) /1000)</f>
        <v>32120.432860741043</v>
      </c>
      <c r="AD343" s="149">
        <f t="shared" si="25"/>
        <v>0</v>
      </c>
      <c r="AE343" s="149">
        <f t="shared" si="24"/>
        <v>0</v>
      </c>
      <c r="AG343" s="149">
        <f xml:space="preserve"> $I$45 * (AD344 - AD342) / (2 * (PI()/180))</f>
        <v>0</v>
      </c>
      <c r="AH343" s="149">
        <f xml:space="preserve"> $I$45 * (AE344 - AE342) / (2 * (PI()/180))</f>
        <v>-2.8102520310824271E-12</v>
      </c>
      <c r="AJ343" s="149">
        <f>(AG344 - AG342) / RADIANS(U344 - U342) * (2*PI()*$P$33/60)</f>
        <v>0</v>
      </c>
      <c r="AK343" s="149">
        <f>(AH344 - AH342) / RADIANS(2) * (2*PI()*$P$33/60)</f>
        <v>-124556484.37499997</v>
      </c>
    </row>
    <row r="344" spans="1:37" x14ac:dyDescent="0.35">
      <c r="A344" s="144">
        <v>338</v>
      </c>
      <c r="B344" s="144">
        <v>0</v>
      </c>
      <c r="D344" s="144">
        <v>338</v>
      </c>
      <c r="E344" s="144">
        <v>0</v>
      </c>
      <c r="G344" s="113"/>
      <c r="H344" s="113"/>
      <c r="I344" s="113"/>
      <c r="J344" s="113"/>
      <c r="K344" s="113"/>
      <c r="L344" s="113"/>
      <c r="N344" s="113"/>
      <c r="O344" s="113"/>
      <c r="P344" s="113"/>
      <c r="Q344" s="113"/>
      <c r="R344" s="113"/>
      <c r="S344" s="113"/>
      <c r="U344" s="86">
        <v>338</v>
      </c>
      <c r="V344" s="149">
        <v>0</v>
      </c>
      <c r="W344" s="149">
        <v>7.0000000000000007E-2</v>
      </c>
      <c r="X344" s="149">
        <f>(0.0831/2)*(1-COS(RADIANS(U344)))
 + 0.14625
 - SQRT(0.14625^2 - ((0.14625/2*SIN(RADIANS(U344)))^2))</f>
        <v>5.613824297510589E-3</v>
      </c>
      <c r="Y344" s="149">
        <f t="shared" si="22"/>
        <v>5.6138242975105888</v>
      </c>
      <c r="Z344" s="149">
        <f>(Y344-Y343)/1</f>
        <v>-0.50736470816473211</v>
      </c>
      <c r="AA344" s="149">
        <f t="shared" si="23"/>
        <v>-20.548270680671649</v>
      </c>
      <c r="AB344" s="149">
        <f>((Z344-Z343)/1)*(((6750*6)^2) /1000)</f>
        <v>32674.198495157529</v>
      </c>
      <c r="AD344" s="149">
        <f t="shared" si="25"/>
        <v>0</v>
      </c>
      <c r="AE344" s="149">
        <f t="shared" si="24"/>
        <v>-0.20250000000000015</v>
      </c>
      <c r="AG344" s="149">
        <f xml:space="preserve"> $I$45 * (AD345 - AD343) / (2 * (PI()/180))</f>
        <v>0</v>
      </c>
      <c r="AH344" s="149">
        <f xml:space="preserve"> $I$45 * (AE345 - AE343) / (2 * (PI()/180))</f>
        <v>-2050.3125000000014</v>
      </c>
      <c r="AJ344" s="149">
        <f>(AG345 - AG343) / RADIANS(U345 - U343) * (2*PI()*$P$33/60)</f>
        <v>0</v>
      </c>
      <c r="AK344" s="149">
        <f>(AH345 - AH343) / RADIANS(2) * (2*PI()*$P$33/60)</f>
        <v>41518828.125000082</v>
      </c>
    </row>
    <row r="345" spans="1:37" x14ac:dyDescent="0.35">
      <c r="A345" s="144">
        <v>339</v>
      </c>
      <c r="B345" s="144">
        <v>0</v>
      </c>
      <c r="D345" s="144">
        <v>339</v>
      </c>
      <c r="E345" s="144">
        <v>0</v>
      </c>
      <c r="G345" s="113"/>
      <c r="H345" s="113"/>
      <c r="I345" s="113"/>
      <c r="J345" s="113"/>
      <c r="K345" s="113"/>
      <c r="L345" s="113"/>
      <c r="N345" s="113"/>
      <c r="O345" s="113"/>
      <c r="P345" s="113"/>
      <c r="Q345" s="113"/>
      <c r="R345" s="113"/>
      <c r="S345" s="113"/>
      <c r="U345" s="86">
        <v>339</v>
      </c>
      <c r="V345" s="149">
        <v>0</v>
      </c>
      <c r="W345" s="149">
        <v>0.06</v>
      </c>
      <c r="X345" s="149">
        <f>(0.0831/2)*(1-COS(RADIANS(U345)))
 + 0.14625
 - SQRT(0.14625^2 - ((0.14625/2*SIN(RADIANS(U345)))^2))</f>
        <v>5.1267041291934989E-3</v>
      </c>
      <c r="Y345" s="149">
        <f t="shared" si="22"/>
        <v>5.1267041291934987</v>
      </c>
      <c r="Z345" s="149">
        <f>(Y345-Y344)/1</f>
        <v>-0.48712016831709004</v>
      </c>
      <c r="AA345" s="149">
        <f t="shared" si="23"/>
        <v>-19.728366816842147</v>
      </c>
      <c r="AB345" s="149">
        <f>((Z345-Z344)/1)*(((6750*6)^2) /1000)</f>
        <v>33206.106485094911</v>
      </c>
      <c r="AD345" s="149">
        <f t="shared" si="25"/>
        <v>0</v>
      </c>
      <c r="AE345" s="149">
        <f t="shared" si="24"/>
        <v>-0.20250000000000015</v>
      </c>
      <c r="AG345" s="149">
        <f xml:space="preserve"> $I$45 * (AD346 - AD344) / (2 * (PI()/180))</f>
        <v>0</v>
      </c>
      <c r="AH345" s="149">
        <f xml:space="preserve"> $I$45 * (AE346 - AE344) / (2 * (PI()/180))</f>
        <v>2050.3125000000014</v>
      </c>
      <c r="AJ345" s="149">
        <f>(AG346 - AG344) / RADIANS(U346 - U344) * (2*PI()*$P$33/60)</f>
        <v>0</v>
      </c>
      <c r="AK345" s="149">
        <f>(AH346 - AH344) / RADIANS(2) * (2*PI()*$P$33/60)</f>
        <v>83037656.250000045</v>
      </c>
    </row>
    <row r="346" spans="1:37" x14ac:dyDescent="0.35">
      <c r="A346" s="144">
        <v>340</v>
      </c>
      <c r="B346" s="144">
        <v>0</v>
      </c>
      <c r="D346" s="144">
        <v>340</v>
      </c>
      <c r="E346" s="144">
        <v>0</v>
      </c>
      <c r="G346" s="113"/>
      <c r="H346" s="113"/>
      <c r="I346" s="113"/>
      <c r="J346" s="113"/>
      <c r="K346" s="113"/>
      <c r="L346" s="113"/>
      <c r="N346" s="113"/>
      <c r="O346" s="113"/>
      <c r="P346" s="113"/>
      <c r="Q346" s="113"/>
      <c r="R346" s="113"/>
      <c r="S346" s="113"/>
      <c r="U346" s="86">
        <v>340</v>
      </c>
      <c r="V346" s="149">
        <v>0</v>
      </c>
      <c r="W346" s="149">
        <v>0.06</v>
      </c>
      <c r="X346" s="149">
        <f>(0.0831/2)*(1-COS(RADIANS(U346)))
 + 0.14625
 - SQRT(0.14625^2 - ((0.14625/2*SIN(RADIANS(U346)))^2))</f>
        <v>4.6601393114830969E-3</v>
      </c>
      <c r="Y346" s="149">
        <f t="shared" si="22"/>
        <v>4.6601393114830971</v>
      </c>
      <c r="Z346" s="149">
        <f>(Y346-Y345)/1</f>
        <v>-0.46656481771040159</v>
      </c>
      <c r="AA346" s="149">
        <f t="shared" si="23"/>
        <v>-18.895875117271263</v>
      </c>
      <c r="AB346" s="149">
        <f>((Z346-Z345)/1)*(((6750*6)^2) /1000)</f>
        <v>33715.913832620732</v>
      </c>
      <c r="AD346" s="149">
        <f t="shared" si="25"/>
        <v>0</v>
      </c>
      <c r="AE346" s="149">
        <f t="shared" si="24"/>
        <v>0</v>
      </c>
      <c r="AG346" s="149">
        <f xml:space="preserve"> $I$45 * (AD347 - AD345) / (2 * (PI()/180))</f>
        <v>0</v>
      </c>
      <c r="AH346" s="149">
        <f xml:space="preserve"> $I$45 * (AE347 - AE345) / (2 * (PI()/180))</f>
        <v>2050.3125000000014</v>
      </c>
      <c r="AJ346" s="149">
        <f>(AG347 - AG345) / RADIANS(U347 - U345) * (2*PI()*$P$33/60)</f>
        <v>0</v>
      </c>
      <c r="AK346" s="149">
        <f>(AH347 - AH345) / RADIANS(2) * (2*PI()*$P$33/60)</f>
        <v>-41518828.125000022</v>
      </c>
    </row>
    <row r="347" spans="1:37" x14ac:dyDescent="0.35">
      <c r="A347" s="144">
        <v>341</v>
      </c>
      <c r="B347" s="144">
        <v>0</v>
      </c>
      <c r="D347" s="144">
        <v>341</v>
      </c>
      <c r="E347" s="144">
        <v>0</v>
      </c>
      <c r="G347" s="113"/>
      <c r="H347" s="113"/>
      <c r="I347" s="113"/>
      <c r="J347" s="113"/>
      <c r="K347" s="113"/>
      <c r="L347" s="113"/>
      <c r="N347" s="113"/>
      <c r="O347" s="113"/>
      <c r="P347" s="113"/>
      <c r="Q347" s="113"/>
      <c r="R347" s="113"/>
      <c r="S347" s="113"/>
      <c r="U347" s="149">
        <v>341</v>
      </c>
      <c r="V347" s="149">
        <v>0</v>
      </c>
      <c r="W347" s="149">
        <v>0.06</v>
      </c>
      <c r="X347" s="149">
        <f>(0.0831/2)*(1-COS(RADIANS(U347)))
 + 0.14625
 - SQRT(0.14625^2 - ((0.14625/2*SIN(RADIANS(U347)))^2))</f>
        <v>4.2144270424006591E-3</v>
      </c>
      <c r="Y347" s="149">
        <f t="shared" si="22"/>
        <v>4.2144270424006596</v>
      </c>
      <c r="Z347" s="149">
        <f>(Y347-Y346)/1</f>
        <v>-0.44571226908243755</v>
      </c>
      <c r="AA347" s="149">
        <f t="shared" si="23"/>
        <v>-18.051346897838719</v>
      </c>
      <c r="AB347" s="149">
        <f>((Z347-Z346)/1)*(((6750*6)^2) /1000)</f>
        <v>34203.392887018017</v>
      </c>
      <c r="AD347" s="149">
        <f t="shared" si="25"/>
        <v>0</v>
      </c>
      <c r="AE347" s="149">
        <f t="shared" si="24"/>
        <v>0</v>
      </c>
      <c r="AG347" s="149">
        <f xml:space="preserve"> $I$45 * (AD348 - AD346) / (2 * (PI()/180))</f>
        <v>0</v>
      </c>
      <c r="AH347" s="149">
        <f xml:space="preserve"> $I$45 * (AE348 - AE346) / (2 * (PI()/180))</f>
        <v>0</v>
      </c>
      <c r="AJ347" s="149">
        <f>(AG348 - AG346) / RADIANS(U348 - U346) * (2*PI()*$P$33/60)</f>
        <v>0</v>
      </c>
      <c r="AK347" s="149">
        <f>(AH348 - AH346) / RADIANS(2) * (2*PI()*$P$33/60)</f>
        <v>-83037656.25</v>
      </c>
    </row>
    <row r="348" spans="1:37" x14ac:dyDescent="0.35">
      <c r="A348" s="144">
        <v>342</v>
      </c>
      <c r="B348" s="144">
        <v>0</v>
      </c>
      <c r="D348" s="144">
        <v>342</v>
      </c>
      <c r="E348" s="144">
        <v>0</v>
      </c>
      <c r="G348" s="113"/>
      <c r="H348" s="113"/>
      <c r="I348" s="113"/>
      <c r="J348" s="113"/>
      <c r="K348" s="113"/>
      <c r="L348" s="113"/>
      <c r="N348" s="113"/>
      <c r="O348" s="113"/>
      <c r="P348" s="113"/>
      <c r="Q348" s="113"/>
      <c r="R348" s="113"/>
      <c r="S348" s="113"/>
      <c r="U348" s="86">
        <v>342</v>
      </c>
      <c r="V348" s="149">
        <v>0</v>
      </c>
      <c r="W348" s="149">
        <v>0.06</v>
      </c>
      <c r="X348" s="149">
        <f>(0.0831/2)*(1-COS(RADIANS(U348)))
 + 0.14625
 - SQRT(0.14625^2 - ((0.14625/2*SIN(RADIANS(U348)))^2))</f>
        <v>3.789850777415199E-3</v>
      </c>
      <c r="Y348" s="149">
        <f t="shared" si="22"/>
        <v>3.7898507774151993</v>
      </c>
      <c r="Z348" s="149">
        <f>(Y348-Y347)/1</f>
        <v>-0.42457626498546031</v>
      </c>
      <c r="AA348" s="149">
        <f t="shared" si="23"/>
        <v>-17.195338731911143</v>
      </c>
      <c r="AB348" s="149">
        <f>((Z348-Z347)/1)*(((6750*6)^2) /1000)</f>
        <v>34668.33072006693</v>
      </c>
      <c r="AD348" s="149">
        <f t="shared" si="25"/>
        <v>0</v>
      </c>
      <c r="AE348" s="149">
        <f t="shared" si="24"/>
        <v>0</v>
      </c>
      <c r="AG348" s="149">
        <f xml:space="preserve"> $I$45 * (AD349 - AD347) / (2 * (PI()/180))</f>
        <v>0</v>
      </c>
      <c r="AH348" s="149">
        <f xml:space="preserve"> $I$45 * (AE349 - AE347) / (2 * (PI()/180))</f>
        <v>-2050.3124999999986</v>
      </c>
      <c r="AJ348" s="149">
        <f>(AG349 - AG347) / RADIANS(U349 - U347) * (2*PI()*$P$33/60)</f>
        <v>0</v>
      </c>
      <c r="AK348" s="149">
        <f>(AH349 - AH347) / RADIANS(2) * (2*PI()*$P$33/60)</f>
        <v>-41518828.12499997</v>
      </c>
    </row>
    <row r="349" spans="1:37" x14ac:dyDescent="0.35">
      <c r="A349" s="144">
        <v>343</v>
      </c>
      <c r="B349" s="144">
        <v>0</v>
      </c>
      <c r="D349" s="144">
        <v>343</v>
      </c>
      <c r="E349" s="144">
        <v>0</v>
      </c>
      <c r="G349" s="113"/>
      <c r="H349" s="113"/>
      <c r="I349" s="113"/>
      <c r="J349" s="113"/>
      <c r="K349" s="113"/>
      <c r="L349" s="113"/>
      <c r="N349" s="113"/>
      <c r="O349" s="113"/>
      <c r="P349" s="113"/>
      <c r="Q349" s="113"/>
      <c r="R349" s="113"/>
      <c r="S349" s="113"/>
      <c r="U349" s="86">
        <v>343</v>
      </c>
      <c r="V349" s="149">
        <v>0</v>
      </c>
      <c r="W349" s="149">
        <v>0.06</v>
      </c>
      <c r="X349" s="149">
        <f>(0.0831/2)*(1-COS(RADIANS(U349)))
 + 0.14625
 - SQRT(0.14625^2 - ((0.14625/2*SIN(RADIANS(U349)))^2))</f>
        <v>3.3866801082432785E-3</v>
      </c>
      <c r="Y349" s="149">
        <f t="shared" si="22"/>
        <v>3.3866801082432785</v>
      </c>
      <c r="Z349" s="149">
        <f>(Y349-Y348)/1</f>
        <v>-0.40317066917192079</v>
      </c>
      <c r="AA349" s="149">
        <f t="shared" si="23"/>
        <v>-16.328412101462792</v>
      </c>
      <c r="AB349" s="149">
        <f>((Z349-Z348)/1)*(((6750*6)^2) /1000)</f>
        <v>35110.528533158184</v>
      </c>
      <c r="AD349" s="149">
        <f t="shared" si="25"/>
        <v>0</v>
      </c>
      <c r="AE349" s="149">
        <f t="shared" si="24"/>
        <v>-0.20249999999999987</v>
      </c>
      <c r="AG349" s="149">
        <f xml:space="preserve"> $I$45 * (AD350 - AD348) / (2 * (PI()/180))</f>
        <v>0</v>
      </c>
      <c r="AH349" s="149">
        <f xml:space="preserve"> $I$45 * (AE350 - AE348) / (2 * (PI()/180))</f>
        <v>-2050.3124999999986</v>
      </c>
      <c r="AJ349" s="149">
        <f>(AG350 - AG348) / RADIANS(U350 - U348) * (2*PI()*$P$33/60)</f>
        <v>0</v>
      </c>
      <c r="AK349" s="149">
        <f>(AH350 - AH348) / RADIANS(2) * (2*PI()*$P$33/60)</f>
        <v>83037656.24999994</v>
      </c>
    </row>
    <row r="350" spans="1:37" x14ac:dyDescent="0.35">
      <c r="A350" s="144">
        <v>344</v>
      </c>
      <c r="B350" s="144">
        <v>0</v>
      </c>
      <c r="D350" s="144">
        <v>344</v>
      </c>
      <c r="E350" s="144">
        <v>0</v>
      </c>
      <c r="G350" s="113"/>
      <c r="H350" s="113"/>
      <c r="I350" s="113"/>
      <c r="J350" s="113"/>
      <c r="K350" s="113"/>
      <c r="L350" s="113"/>
      <c r="N350" s="113"/>
      <c r="O350" s="113"/>
      <c r="P350" s="113"/>
      <c r="Q350" s="113"/>
      <c r="R350" s="113"/>
      <c r="S350" s="113"/>
      <c r="U350" s="86">
        <v>344</v>
      </c>
      <c r="V350" s="149">
        <v>0</v>
      </c>
      <c r="W350" s="149">
        <v>0.05</v>
      </c>
      <c r="X350" s="149">
        <f>(0.0831/2)*(1-COS(RADIANS(U350)))
 + 0.14625
 - SQRT(0.14625^2 - ((0.14625/2*SIN(RADIANS(U350)))^2))</f>
        <v>3.0051706499169273E-3</v>
      </c>
      <c r="Y350" s="149">
        <f t="shared" si="22"/>
        <v>3.0051706499169271</v>
      </c>
      <c r="Z350" s="149">
        <f>(Y350-Y349)/1</f>
        <v>-0.38150945832635141</v>
      </c>
      <c r="AA350" s="149">
        <f t="shared" si="23"/>
        <v>-15.451133062217233</v>
      </c>
      <c r="AB350" s="149">
        <f>((Z350-Z349)/1)*(((6750*6)^2) /1000)</f>
        <v>35529.801089445173</v>
      </c>
      <c r="AD350" s="149">
        <f t="shared" si="25"/>
        <v>0</v>
      </c>
      <c r="AE350" s="149">
        <f t="shared" si="24"/>
        <v>-0.20249999999999987</v>
      </c>
      <c r="AG350" s="149">
        <f xml:space="preserve"> $I$45 * (AD351 - AD349) / (2 * (PI()/180))</f>
        <v>0</v>
      </c>
      <c r="AH350" s="149">
        <f xml:space="preserve"> $I$45 * (AE351 - AE349) / (2 * (PI()/180))</f>
        <v>2050.3124999999986</v>
      </c>
      <c r="AJ350" s="149">
        <f>(AG351 - AG349) / RADIANS(U351 - U349) * (2*PI()*$P$33/60)</f>
        <v>0</v>
      </c>
      <c r="AK350" s="149">
        <f>(AH351 - AH349) / RADIANS(2) * (2*PI()*$P$33/60)</f>
        <v>83037656.24999994</v>
      </c>
    </row>
    <row r="351" spans="1:37" x14ac:dyDescent="0.35">
      <c r="A351" s="144">
        <v>345</v>
      </c>
      <c r="B351" s="144">
        <v>0</v>
      </c>
      <c r="D351" s="144">
        <v>345</v>
      </c>
      <c r="E351" s="144">
        <v>0</v>
      </c>
      <c r="G351" s="113"/>
      <c r="H351" s="113"/>
      <c r="I351" s="113"/>
      <c r="J351" s="113"/>
      <c r="K351" s="113"/>
      <c r="L351" s="113"/>
      <c r="N351" s="113"/>
      <c r="O351" s="113"/>
      <c r="P351" s="113"/>
      <c r="Q351" s="113"/>
      <c r="R351" s="113"/>
      <c r="S351" s="113"/>
      <c r="U351" s="149">
        <v>345</v>
      </c>
      <c r="V351" s="149">
        <v>0</v>
      </c>
      <c r="W351" s="149">
        <v>0.05</v>
      </c>
      <c r="X351" s="149">
        <f>(0.0831/2)*(1-COS(RADIANS(U351)))
 + 0.14625
 - SQRT(0.14625^2 - ((0.14625/2*SIN(RADIANS(U351)))^2))</f>
        <v>2.6455639357931826E-3</v>
      </c>
      <c r="Y351" s="149">
        <f t="shared" si="22"/>
        <v>2.6455639357931826</v>
      </c>
      <c r="Z351" s="149">
        <f>(Y351-Y350)/1</f>
        <v>-0.35960671412374445</v>
      </c>
      <c r="AA351" s="149">
        <f t="shared" si="23"/>
        <v>-14.564071922011649</v>
      </c>
      <c r="AB351" s="149">
        <f>((Z351-Z350)/1)*(((6750*6)^2) /1000)</f>
        <v>35925.976178326069</v>
      </c>
      <c r="AD351" s="149">
        <f t="shared" si="25"/>
        <v>0</v>
      </c>
      <c r="AE351" s="149">
        <f t="shared" si="24"/>
        <v>0</v>
      </c>
      <c r="AG351" s="149">
        <f xml:space="preserve"> $I$45 * (AD352 - AD350) / (2 * (PI()/180))</f>
        <v>0</v>
      </c>
      <c r="AH351" s="149">
        <f xml:space="preserve"> $I$45 * (AE352 - AE350) / (2 * (PI()/180))</f>
        <v>2050.3124999999986</v>
      </c>
      <c r="AJ351" s="149">
        <f>(AG352 - AG350) / RADIANS(U352 - U350) * (2*PI()*$P$33/60)</f>
        <v>41518828.125</v>
      </c>
      <c r="AK351" s="149">
        <f>(AH352 - AH350) / RADIANS(2) * (2*PI()*$P$33/60)</f>
        <v>-41518828.12499997</v>
      </c>
    </row>
    <row r="352" spans="1:37" x14ac:dyDescent="0.35">
      <c r="A352" s="144">
        <v>346</v>
      </c>
      <c r="B352" s="144">
        <v>0</v>
      </c>
      <c r="D352" s="144">
        <v>346</v>
      </c>
      <c r="E352" s="144">
        <v>0</v>
      </c>
      <c r="G352" s="113"/>
      <c r="H352" s="113"/>
      <c r="I352" s="113"/>
      <c r="J352" s="113"/>
      <c r="K352" s="113"/>
      <c r="L352" s="113"/>
      <c r="N352" s="113"/>
      <c r="O352" s="113"/>
      <c r="P352" s="113"/>
      <c r="Q352" s="113"/>
      <c r="R352" s="113"/>
      <c r="S352" s="113"/>
      <c r="U352" s="86">
        <v>346</v>
      </c>
      <c r="V352" s="149">
        <v>0</v>
      </c>
      <c r="W352" s="149">
        <v>0.05</v>
      </c>
      <c r="X352" s="149">
        <f>(0.0831/2)*(1-COS(RADIANS(U352)))
 + 0.14625
 - SQRT(0.14625^2 - ((0.14625/2*SIN(RADIANS(U352)))^2))</f>
        <v>2.3080873201952457E-3</v>
      </c>
      <c r="Y352" s="149">
        <f t="shared" si="22"/>
        <v>2.3080873201952459</v>
      </c>
      <c r="Z352" s="149">
        <f>(Y352-Y351)/1</f>
        <v>-0.33747661559793674</v>
      </c>
      <c r="AA352" s="149">
        <f t="shared" si="23"/>
        <v>-13.667802931716437</v>
      </c>
      <c r="AB352" s="149">
        <f>((Z352-Z351)/1)*(((6750*6)^2) /1000)</f>
        <v>36298.894106956112</v>
      </c>
      <c r="AD352" s="149">
        <f t="shared" si="25"/>
        <v>0</v>
      </c>
      <c r="AE352" s="149">
        <f t="shared" si="24"/>
        <v>0</v>
      </c>
      <c r="AG352" s="149">
        <f xml:space="preserve"> $I$45 * (AD353 - AD351) / (2 * (PI()/180))</f>
        <v>2050.3125</v>
      </c>
      <c r="AH352" s="149">
        <f xml:space="preserve"> $I$45 * (AE353 - AE351) / (2 * (PI()/180))</f>
        <v>0</v>
      </c>
      <c r="AJ352" s="149">
        <f>(AG353 - AG351) / RADIANS(U353 - U351) * (2*PI()*$P$33/60)</f>
        <v>41518828.125</v>
      </c>
      <c r="AK352" s="149">
        <f>(AH353 - AH351) / RADIANS(2) * (2*PI()*$P$33/60)</f>
        <v>-83037656.249999955</v>
      </c>
    </row>
    <row r="353" spans="1:37" x14ac:dyDescent="0.35">
      <c r="A353" s="144">
        <v>347</v>
      </c>
      <c r="B353" s="144">
        <v>0</v>
      </c>
      <c r="D353" s="144">
        <v>347</v>
      </c>
      <c r="E353" s="144">
        <v>0</v>
      </c>
      <c r="G353" s="113"/>
      <c r="H353" s="113"/>
      <c r="I353" s="113"/>
      <c r="J353" s="113"/>
      <c r="K353" s="113"/>
      <c r="L353" s="113"/>
      <c r="N353" s="113"/>
      <c r="O353" s="113"/>
      <c r="P353" s="113"/>
      <c r="Q353" s="113"/>
      <c r="R353" s="113"/>
      <c r="S353" s="113"/>
      <c r="U353" s="86">
        <v>347</v>
      </c>
      <c r="V353" s="149">
        <v>0</v>
      </c>
      <c r="W353" s="149">
        <v>0.05</v>
      </c>
      <c r="X353" s="149">
        <f>(0.0831/2)*(1-COS(RADIANS(U353)))
 + 0.14625
 - SQRT(0.14625^2 - ((0.14625/2*SIN(RADIANS(U353)))^2))</f>
        <v>1.9929538883946551E-3</v>
      </c>
      <c r="Y353" s="149">
        <f t="shared" si="22"/>
        <v>1.9929538883946551</v>
      </c>
      <c r="Z353" s="149">
        <f>(Y353-Y352)/1</f>
        <v>-0.31513343180059072</v>
      </c>
      <c r="AA353" s="149">
        <f t="shared" si="23"/>
        <v>-12.762903987923924</v>
      </c>
      <c r="AB353" s="149">
        <f>((Z353-Z352)/1)*(((6750*6)^2) /1000)</f>
        <v>36648.407223596798</v>
      </c>
      <c r="AD353" s="149">
        <f t="shared" si="25"/>
        <v>0.20250000000000001</v>
      </c>
      <c r="AE353" s="149">
        <f t="shared" si="24"/>
        <v>0</v>
      </c>
      <c r="AG353" s="149">
        <f xml:space="preserve"> $I$45 * (AD354 - AD352) / (2 * (PI()/180))</f>
        <v>2050.3125</v>
      </c>
      <c r="AH353" s="149">
        <f xml:space="preserve"> $I$45 * (AE354 - AE352) / (2 * (PI()/180))</f>
        <v>-2050.3125</v>
      </c>
      <c r="AJ353" s="149">
        <f>(AG354 - AG352) / RADIANS(U354 - U352) * (2*PI()*$P$33/60)</f>
        <v>-83037656.25</v>
      </c>
      <c r="AK353" s="149">
        <f>(AH354 - AH352) / RADIANS(2) * (2*PI()*$P$33/60)</f>
        <v>-41518828.125</v>
      </c>
    </row>
    <row r="354" spans="1:37" x14ac:dyDescent="0.35">
      <c r="A354" s="144">
        <v>348</v>
      </c>
      <c r="B354" s="144">
        <v>0</v>
      </c>
      <c r="D354" s="144">
        <v>348</v>
      </c>
      <c r="E354" s="144">
        <v>0</v>
      </c>
      <c r="G354" s="113"/>
      <c r="H354" s="113"/>
      <c r="I354" s="113"/>
      <c r="J354" s="113"/>
      <c r="K354" s="113"/>
      <c r="L354" s="113"/>
      <c r="N354" s="113"/>
      <c r="O354" s="113"/>
      <c r="P354" s="113"/>
      <c r="Q354" s="113"/>
      <c r="R354" s="113"/>
      <c r="S354" s="113"/>
      <c r="U354" s="86">
        <v>348</v>
      </c>
      <c r="V354" s="149">
        <v>0.01</v>
      </c>
      <c r="W354" s="149">
        <v>0.05</v>
      </c>
      <c r="X354" s="149">
        <f>(0.0831/2)*(1-COS(RADIANS(U354)))
 + 0.14625
 - SQRT(0.14625^2 - ((0.14625/2*SIN(RADIANS(U354)))^2))</f>
        <v>1.700362373661779E-3</v>
      </c>
      <c r="Y354" s="149">
        <f t="shared" si="22"/>
        <v>1.700362373661779</v>
      </c>
      <c r="Z354" s="149">
        <f>(Y354-Y353)/1</f>
        <v>-0.29259151473287615</v>
      </c>
      <c r="AA354" s="149">
        <f t="shared" si="23"/>
        <v>-11.849956346681484</v>
      </c>
      <c r="AB354" s="149">
        <f>((Z354-Z353)/1)*(((6750*6)^2) /1000)</f>
        <v>36974.37947031884</v>
      </c>
      <c r="AD354" s="149">
        <f t="shared" si="25"/>
        <v>0.20250000000000001</v>
      </c>
      <c r="AE354" s="149">
        <f t="shared" si="24"/>
        <v>-0.20250000000000004</v>
      </c>
      <c r="AG354" s="149">
        <f xml:space="preserve"> $I$45 * (AD355 - AD353) / (2 * (PI()/180))</f>
        <v>-2050.3125</v>
      </c>
      <c r="AH354" s="149">
        <f xml:space="preserve"> $I$45 * (AE355 - AE353) / (2 * (PI()/180))</f>
        <v>-2050.3125</v>
      </c>
      <c r="AJ354" s="149">
        <f>(AG355 - AG353) / RADIANS(U355 - U353) * (2*PI()*$P$33/60)</f>
        <v>-83037656.25</v>
      </c>
      <c r="AK354" s="149">
        <f>(AH355 - AH353) / RADIANS(2) * (2*PI()*$P$33/60)</f>
        <v>83037656.25</v>
      </c>
    </row>
    <row r="355" spans="1:37" x14ac:dyDescent="0.35">
      <c r="A355" s="144">
        <v>349</v>
      </c>
      <c r="B355" s="144">
        <v>0</v>
      </c>
      <c r="D355" s="144">
        <v>349</v>
      </c>
      <c r="E355" s="144">
        <v>0</v>
      </c>
      <c r="G355" s="113"/>
      <c r="H355" s="113"/>
      <c r="I355" s="113"/>
      <c r="J355" s="113"/>
      <c r="K355" s="113"/>
      <c r="L355" s="113"/>
      <c r="N355" s="113"/>
      <c r="O355" s="113"/>
      <c r="P355" s="113"/>
      <c r="Q355" s="113"/>
      <c r="R355" s="113"/>
      <c r="S355" s="113"/>
      <c r="U355" s="149">
        <v>349</v>
      </c>
      <c r="V355" s="149">
        <v>0.01</v>
      </c>
      <c r="W355" s="149">
        <v>0.04</v>
      </c>
      <c r="X355" s="149">
        <f>(0.0831/2)*(1-COS(RADIANS(U355)))
 + 0.14625
 - SQRT(0.14625^2 - ((0.14625/2*SIN(RADIANS(U355)))^2))</f>
        <v>1.4304970811293005E-3</v>
      </c>
      <c r="Y355" s="149">
        <f t="shared" si="22"/>
        <v>1.4304970811293005</v>
      </c>
      <c r="Z355" s="149">
        <f>(Y355-Y354)/1</f>
        <v>-0.26986529253247848</v>
      </c>
      <c r="AA355" s="149">
        <f t="shared" si="23"/>
        <v>-10.929544347565379</v>
      </c>
      <c r="AB355" s="149">
        <f>((Z355-Z354)/1)*(((6750*6)^2) /1000)</f>
        <v>37276.685964202261</v>
      </c>
      <c r="AD355" s="149">
        <f t="shared" si="25"/>
        <v>0</v>
      </c>
      <c r="AE355" s="149">
        <f t="shared" si="24"/>
        <v>-0.20250000000000004</v>
      </c>
      <c r="AG355" s="149">
        <f xml:space="preserve"> $I$45 * (AD356 - AD354) / (2 * (PI()/180))</f>
        <v>-2050.3125</v>
      </c>
      <c r="AH355" s="149">
        <f xml:space="preserve"> $I$45 * (AE356 - AE354) / (2 * (PI()/180))</f>
        <v>2050.3125</v>
      </c>
      <c r="AJ355" s="149">
        <f>(AG356 - AG354) / RADIANS(U356 - U354) * (2*PI()*$P$33/60)</f>
        <v>41518828.125</v>
      </c>
      <c r="AK355" s="149">
        <f>(AH356 - AH354) / RADIANS(2) * (2*PI()*$P$33/60)</f>
        <v>83037656.25</v>
      </c>
    </row>
    <row r="356" spans="1:37" x14ac:dyDescent="0.35">
      <c r="A356" s="144">
        <v>350</v>
      </c>
      <c r="B356" s="144">
        <v>0</v>
      </c>
      <c r="D356" s="144">
        <v>350</v>
      </c>
      <c r="E356" s="144">
        <v>0</v>
      </c>
      <c r="G356" s="113"/>
      <c r="H356" s="113"/>
      <c r="I356" s="113"/>
      <c r="J356" s="113"/>
      <c r="K356" s="113"/>
      <c r="L356" s="113"/>
      <c r="N356" s="113"/>
      <c r="O356" s="113"/>
      <c r="P356" s="113"/>
      <c r="Q356" s="113"/>
      <c r="R356" s="113"/>
      <c r="S356" s="113"/>
      <c r="U356" s="86">
        <v>350</v>
      </c>
      <c r="V356" s="149">
        <v>0.01</v>
      </c>
      <c r="W356" s="149">
        <v>0.04</v>
      </c>
      <c r="X356" s="149">
        <f>(0.0831/2)*(1-COS(RADIANS(U356)))
 + 0.14625
 - SQRT(0.14625^2 - ((0.14625/2*SIN(RADIANS(U356)))^2))</f>
        <v>1.1835278182335263E-3</v>
      </c>
      <c r="Y356" s="149">
        <f t="shared" si="22"/>
        <v>1.1835278182335263</v>
      </c>
      <c r="Z356" s="149">
        <f>(Y356-Y355)/1</f>
        <v>-0.24696926289577426</v>
      </c>
      <c r="AA356" s="149">
        <f t="shared" si="23"/>
        <v>-10.002255147278857</v>
      </c>
      <c r="AB356" s="149">
        <f>((Z356-Z355)/1)*(((6750*6)^2) /1000)</f>
        <v>37555.212611604111</v>
      </c>
      <c r="AD356" s="149">
        <f t="shared" si="25"/>
        <v>0</v>
      </c>
      <c r="AE356" s="149">
        <f t="shared" si="24"/>
        <v>0</v>
      </c>
      <c r="AG356" s="149">
        <f xml:space="preserve"> $I$45 * (AD357 - AD355) / (2 * (PI()/180))</f>
        <v>0</v>
      </c>
      <c r="AH356" s="149">
        <f xml:space="preserve"> $I$45 * (AE357 - AE355) / (2 * (PI()/180))</f>
        <v>2050.3125</v>
      </c>
      <c r="AJ356" s="149">
        <f>(AG357 - AG355) / RADIANS(U357 - U355) * (2*PI()*$P$33/60)</f>
        <v>41518828.125</v>
      </c>
      <c r="AK356" s="149">
        <f>(AH357 - AH355) / RADIANS(2) * (2*PI()*$P$33/60)</f>
        <v>-41518828.125</v>
      </c>
    </row>
    <row r="357" spans="1:37" x14ac:dyDescent="0.35">
      <c r="A357" s="144">
        <v>351</v>
      </c>
      <c r="B357" s="144">
        <v>0</v>
      </c>
      <c r="D357" s="144">
        <v>351</v>
      </c>
      <c r="E357" s="144">
        <v>0</v>
      </c>
      <c r="G357" s="113"/>
      <c r="H357" s="113"/>
      <c r="I357" s="113"/>
      <c r="J357" s="113"/>
      <c r="K357" s="113"/>
      <c r="L357" s="113"/>
      <c r="N357" s="113"/>
      <c r="O357" s="113"/>
      <c r="P357" s="113"/>
      <c r="Q357" s="113"/>
      <c r="R357" s="113"/>
      <c r="S357" s="113"/>
      <c r="U357" s="86">
        <v>351</v>
      </c>
      <c r="V357" s="149">
        <v>0.01</v>
      </c>
      <c r="W357" s="149">
        <v>0.04</v>
      </c>
      <c r="X357" s="149">
        <f>(0.0831/2)*(1-COS(RADIANS(U357)))
 + 0.14625
 - SQRT(0.14625^2 - ((0.14625/2*SIN(RADIANS(U357)))^2))</f>
        <v>9.5960983151430201E-4</v>
      </c>
      <c r="Y357" s="149">
        <f t="shared" si="22"/>
        <v>0.95960983151430201</v>
      </c>
      <c r="Z357" s="149">
        <f>(Y357-Y356)/1</f>
        <v>-0.22391798671922425</v>
      </c>
      <c r="AA357" s="149">
        <f t="shared" si="23"/>
        <v>-9.0686784621285828</v>
      </c>
      <c r="AB357" s="149">
        <f>((Z357-Z356)/1)*(((6750*6)^2) /1000)</f>
        <v>37809.855748586146</v>
      </c>
      <c r="AD357" s="149">
        <f t="shared" si="25"/>
        <v>0</v>
      </c>
      <c r="AE357" s="149">
        <f t="shared" si="24"/>
        <v>0</v>
      </c>
      <c r="AG357" s="149">
        <f xml:space="preserve"> $I$45 * (AD358 - AD356) / (2 * (PI()/180))</f>
        <v>0</v>
      </c>
      <c r="AH357" s="149">
        <f xml:space="preserve"> $I$45 * (AE358 - AE356) / (2 * (PI()/180))</f>
        <v>0</v>
      </c>
      <c r="AJ357" s="149">
        <f>(AG358 - AG356) / RADIANS(U358 - U356) * (2*PI()*$P$33/60)</f>
        <v>0</v>
      </c>
      <c r="AK357" s="149">
        <f>(AH358 - AH356) / RADIANS(2) * (2*PI()*$P$33/60)</f>
        <v>-41518828.125</v>
      </c>
    </row>
    <row r="358" spans="1:37" x14ac:dyDescent="0.35">
      <c r="A358" s="144">
        <v>352</v>
      </c>
      <c r="B358" s="144">
        <v>0</v>
      </c>
      <c r="D358" s="144">
        <v>352</v>
      </c>
      <c r="E358" s="144">
        <v>0</v>
      </c>
      <c r="G358" s="113"/>
      <c r="H358" s="113"/>
      <c r="I358" s="113"/>
      <c r="J358" s="113"/>
      <c r="K358" s="113"/>
      <c r="L358" s="113"/>
      <c r="N358" s="113"/>
      <c r="O358" s="113"/>
      <c r="P358" s="113"/>
      <c r="Q358" s="113"/>
      <c r="R358" s="113"/>
      <c r="S358" s="113"/>
      <c r="U358" s="86">
        <v>352</v>
      </c>
      <c r="V358" s="149">
        <v>0.01</v>
      </c>
      <c r="W358" s="149">
        <v>0.04</v>
      </c>
      <c r="X358" s="149">
        <f>(0.0831/2)*(1-COS(RADIANS(U358)))
 + 0.14625
 - SQRT(0.14625^2 - ((0.14625/2*SIN(RADIANS(U358)))^2))</f>
        <v>7.5888374957408522E-4</v>
      </c>
      <c r="Y358" s="149">
        <f t="shared" si="22"/>
        <v>0.75888374957408522</v>
      </c>
      <c r="Z358" s="149">
        <f>(Y358-Y357)/1</f>
        <v>-0.20072608194021679</v>
      </c>
      <c r="AA358" s="149">
        <f t="shared" si="23"/>
        <v>-8.1294063185787806</v>
      </c>
      <c r="AB358" s="149">
        <f>((Z358-Z357)/1)*(((6750*6)^2) /1000)</f>
        <v>38040.52181376698</v>
      </c>
      <c r="AD358" s="149">
        <f t="shared" si="25"/>
        <v>0</v>
      </c>
      <c r="AE358" s="149">
        <f t="shared" si="24"/>
        <v>0</v>
      </c>
      <c r="AG358" s="149">
        <f xml:space="preserve"> $I$45 * (AD359 - AD357) / (2 * (PI()/180))</f>
        <v>0</v>
      </c>
      <c r="AH358" s="149">
        <f xml:space="preserve"> $I$45 * (AE359 - AE357) / (2 * (PI()/180))</f>
        <v>0</v>
      </c>
      <c r="AJ358" s="149">
        <f>(AG359 - AG357) / RADIANS(U359 - U357) * (2*PI()*$P$33/60)</f>
        <v>0</v>
      </c>
      <c r="AK358" s="149">
        <f>(AH359 - AH357) / RADIANS(2) * (2*PI()*$P$33/60)</f>
        <v>-41518828.125</v>
      </c>
    </row>
    <row r="359" spans="1:37" x14ac:dyDescent="0.35">
      <c r="A359" s="144">
        <v>353</v>
      </c>
      <c r="B359" s="144">
        <v>0</v>
      </c>
      <c r="D359" s="144">
        <v>353</v>
      </c>
      <c r="E359" s="144">
        <v>0</v>
      </c>
      <c r="G359" s="113"/>
      <c r="H359" s="113"/>
      <c r="I359" s="113"/>
      <c r="J359" s="113"/>
      <c r="K359" s="113"/>
      <c r="L359" s="113"/>
      <c r="N359" s="113"/>
      <c r="O359" s="113"/>
      <c r="P359" s="113"/>
      <c r="Q359" s="113"/>
      <c r="R359" s="113"/>
      <c r="S359" s="113"/>
      <c r="U359" s="149">
        <v>353</v>
      </c>
      <c r="V359" s="149">
        <v>0.01</v>
      </c>
      <c r="W359" s="149">
        <v>0.04</v>
      </c>
      <c r="X359" s="149">
        <f>(0.0831/2)*(1-COS(RADIANS(U359)))
 + 0.14625
 - SQRT(0.14625^2 - ((0.14625/2*SIN(RADIANS(U359)))^2))</f>
        <v>5.8147553201395863E-4</v>
      </c>
      <c r="Y359" s="149">
        <f t="shared" si="22"/>
        <v>0.58147553201395863</v>
      </c>
      <c r="Z359" s="149">
        <f>(Y359-Y358)/1</f>
        <v>-0.17740821756012659</v>
      </c>
      <c r="AA359" s="149">
        <f t="shared" si="23"/>
        <v>-7.1850328111851267</v>
      </c>
      <c r="AB359" s="149">
        <f>((Z359-Z358)/1)*(((6750*6)^2) /1000)</f>
        <v>38247.127049442955</v>
      </c>
      <c r="AD359" s="149">
        <f t="shared" si="25"/>
        <v>0</v>
      </c>
      <c r="AE359" s="149">
        <f t="shared" si="24"/>
        <v>0</v>
      </c>
      <c r="AG359" s="149">
        <f xml:space="preserve"> $I$45 * (AD360 - AD358) / (2 * (PI()/180))</f>
        <v>0</v>
      </c>
      <c r="AH359" s="149">
        <f xml:space="preserve"> $I$45 * (AE360 - AE358) / (2 * (PI()/180))</f>
        <v>-2050.3125</v>
      </c>
      <c r="AJ359" s="149">
        <f>(AG360 - AG358) / RADIANS(U360 - U358) * (2*PI()*$P$33/60)</f>
        <v>0</v>
      </c>
      <c r="AK359" s="149">
        <f>(AH360 - AH358) / RADIANS(2) * (2*PI()*$P$33/60)</f>
        <v>-41518828.125</v>
      </c>
    </row>
    <row r="360" spans="1:37" x14ac:dyDescent="0.35">
      <c r="A360" s="144">
        <v>354</v>
      </c>
      <c r="B360" s="144">
        <v>0</v>
      </c>
      <c r="D360" s="144">
        <v>354</v>
      </c>
      <c r="E360" s="144">
        <v>0</v>
      </c>
      <c r="G360" s="113"/>
      <c r="H360" s="113"/>
      <c r="I360" s="113"/>
      <c r="J360" s="113"/>
      <c r="K360" s="113"/>
      <c r="L360" s="113"/>
      <c r="N360" s="113"/>
      <c r="O360" s="113"/>
      <c r="P360" s="113"/>
      <c r="Q360" s="113"/>
      <c r="R360" s="113"/>
      <c r="S360" s="113"/>
      <c r="U360" s="86">
        <v>354</v>
      </c>
      <c r="V360" s="149">
        <v>0.01</v>
      </c>
      <c r="W360" s="149">
        <v>0.04</v>
      </c>
      <c r="X360" s="149">
        <f>(0.0831/2)*(1-COS(RADIANS(U360)))
 + 0.14625
 - SQRT(0.14625^2 - ((0.14625/2*SIN(RADIANS(U360)))^2))</f>
        <v>4.2749642418246636E-4</v>
      </c>
      <c r="Y360" s="149">
        <f t="shared" si="22"/>
        <v>0.42749642418246636</v>
      </c>
      <c r="Z360" s="149">
        <f>(Y360-Y359)/1</f>
        <v>-0.15397910783149227</v>
      </c>
      <c r="AA360" s="149">
        <f t="shared" si="23"/>
        <v>-6.2361538671754371</v>
      </c>
      <c r="AB360" s="149">
        <f>((Z360-Z359)/1)*(((6750*6)^2) /1000)</f>
        <v>38429.597232392451</v>
      </c>
      <c r="AD360" s="149">
        <f t="shared" si="25"/>
        <v>0</v>
      </c>
      <c r="AE360" s="149">
        <f t="shared" si="24"/>
        <v>-0.20250000000000004</v>
      </c>
      <c r="AG360" s="149">
        <f xml:space="preserve"> $I$45 * (AD361 - AD359) / (2 * (PI()/180))</f>
        <v>0</v>
      </c>
      <c r="AH360" s="149">
        <f xml:space="preserve"> $I$45 * (AE361 - AE359) / (2 * (PI()/180))</f>
        <v>-2050.3125</v>
      </c>
      <c r="AJ360" s="149">
        <f>(AG361 - AG359) / RADIANS(U361 - U359) * (2*PI()*$P$33/60)</f>
        <v>0</v>
      </c>
      <c r="AK360" s="149">
        <f>(AH361 - AH359) / RADIANS(2) * (2*PI()*$P$33/60)</f>
        <v>83037656.25</v>
      </c>
    </row>
    <row r="361" spans="1:37" x14ac:dyDescent="0.35">
      <c r="A361" s="144">
        <v>355</v>
      </c>
      <c r="B361" s="144">
        <v>0</v>
      </c>
      <c r="D361" s="144">
        <v>355</v>
      </c>
      <c r="E361" s="144">
        <v>0</v>
      </c>
      <c r="G361" s="113"/>
      <c r="H361" s="113"/>
      <c r="I361" s="113"/>
      <c r="J361" s="113"/>
      <c r="K361" s="113"/>
      <c r="L361" s="113"/>
      <c r="N361" s="113"/>
      <c r="O361" s="113"/>
      <c r="P361" s="113"/>
      <c r="Q361" s="113"/>
      <c r="R361" s="113"/>
      <c r="S361" s="113"/>
      <c r="U361" s="86">
        <v>355</v>
      </c>
      <c r="V361" s="149">
        <v>0.01</v>
      </c>
      <c r="W361" s="149">
        <v>0.03</v>
      </c>
      <c r="X361" s="149">
        <f>(0.0831/2)*(1-COS(RADIANS(U361)))
 + 0.14625
 - SQRT(0.14625^2 - ((0.14625/2*SIN(RADIANS(U361)))^2))</f>
        <v>2.9704291759047319E-4</v>
      </c>
      <c r="Y361" s="149">
        <f t="shared" si="22"/>
        <v>0.29704291759047319</v>
      </c>
      <c r="Z361" s="149">
        <f>(Y361-Y360)/1</f>
        <v>-0.13045350659199317</v>
      </c>
      <c r="AA361" s="149">
        <f t="shared" si="23"/>
        <v>-5.2833670169757232</v>
      </c>
      <c r="AB361" s="149">
        <f>((Z361-Z360)/1)*(((6750*6)^2) /1000)</f>
        <v>38587.867433088388</v>
      </c>
      <c r="AD361" s="149">
        <f t="shared" si="25"/>
        <v>0</v>
      </c>
      <c r="AE361" s="149">
        <f t="shared" si="24"/>
        <v>-0.20250000000000004</v>
      </c>
      <c r="AG361" s="149">
        <f xml:space="preserve"> $I$45 * (AD362 - AD360) / (2 * (PI()/180))</f>
        <v>0</v>
      </c>
      <c r="AH361" s="149">
        <f xml:space="preserve"> $I$45 * (AE362 - AE360) / (2 * (PI()/180))</f>
        <v>2050.3125</v>
      </c>
      <c r="AJ361" s="149">
        <f>(AG362 - AG360) / RADIANS(U362 - U360) * (2*PI()*$P$33/60)</f>
        <v>0</v>
      </c>
      <c r="AK361" s="149">
        <f>(AH362 - AH360) / RADIANS(2) * (2*PI()*$P$33/60)</f>
        <v>83037656.25</v>
      </c>
    </row>
    <row r="362" spans="1:37" x14ac:dyDescent="0.35">
      <c r="A362" s="144">
        <v>356</v>
      </c>
      <c r="B362" s="144">
        <v>0</v>
      </c>
      <c r="D362" s="144">
        <v>356</v>
      </c>
      <c r="E362" s="144">
        <v>0</v>
      </c>
      <c r="G362" s="113"/>
      <c r="H362" s="113"/>
      <c r="I362" s="113"/>
      <c r="J362" s="113"/>
      <c r="K362" s="113"/>
      <c r="L362" s="113"/>
      <c r="N362" s="113"/>
      <c r="O362" s="113"/>
      <c r="P362" s="113"/>
      <c r="Q362" s="113"/>
      <c r="R362" s="113"/>
      <c r="S362" s="113"/>
      <c r="U362" s="86">
        <v>356</v>
      </c>
      <c r="V362" s="149">
        <v>0.01</v>
      </c>
      <c r="W362" s="149">
        <v>0.03</v>
      </c>
      <c r="X362" s="149">
        <f>(0.0831/2)*(1-COS(RADIANS(U362)))
 + 0.14625
 - SQRT(0.14625^2 - ((0.14625/2*SIN(RADIANS(U362)))^2))</f>
        <v>1.9019671586348319E-4</v>
      </c>
      <c r="Y362" s="149">
        <f t="shared" si="22"/>
        <v>0.19019671586348319</v>
      </c>
      <c r="Z362" s="149">
        <f>(Y362-Y361)/1</f>
        <v>-0.10684620172699</v>
      </c>
      <c r="AA362" s="149">
        <f t="shared" si="23"/>
        <v>-4.3272711699430948</v>
      </c>
      <c r="AB362" s="149">
        <f>((Z362-Z361)/1)*(((6750*6)^2) /1000)</f>
        <v>38721.88180482146</v>
      </c>
      <c r="AD362" s="149">
        <f t="shared" si="25"/>
        <v>0</v>
      </c>
      <c r="AE362" s="149">
        <f t="shared" si="24"/>
        <v>0</v>
      </c>
      <c r="AG362" s="149">
        <f xml:space="preserve"> $I$45 * (AD363 - AD361) / (2 * (PI()/180))</f>
        <v>0</v>
      </c>
      <c r="AH362" s="149">
        <f xml:space="preserve"> $I$45 * (AE363 - AE361) / (2 * (PI()/180))</f>
        <v>2050.3125</v>
      </c>
      <c r="AJ362" s="149">
        <f>(AG363 - AG361) / RADIANS(U363 - U361) * (2*PI()*$P$33/60)</f>
        <v>0</v>
      </c>
      <c r="AK362" s="149">
        <f>(AH363 - AH361) / RADIANS(2) * (2*PI()*$P$33/60)</f>
        <v>-41518828.125</v>
      </c>
    </row>
    <row r="363" spans="1:37" x14ac:dyDescent="0.35">
      <c r="A363" s="144">
        <v>357</v>
      </c>
      <c r="B363" s="144">
        <v>0</v>
      </c>
      <c r="D363" s="144">
        <v>357</v>
      </c>
      <c r="E363" s="144">
        <v>0</v>
      </c>
      <c r="G363" s="113"/>
      <c r="H363" s="113"/>
      <c r="I363" s="113"/>
      <c r="J363" s="113"/>
      <c r="K363" s="113"/>
      <c r="L363" s="113"/>
      <c r="N363" s="113"/>
      <c r="O363" s="113"/>
      <c r="P363" s="113"/>
      <c r="Q363" s="113"/>
      <c r="R363" s="113"/>
      <c r="S363" s="113"/>
      <c r="U363" s="149">
        <v>357</v>
      </c>
      <c r="V363" s="149">
        <v>0.01</v>
      </c>
      <c r="W363" s="149">
        <v>0.03</v>
      </c>
      <c r="X363" s="149">
        <f>(0.0831/2)*(1-COS(RADIANS(U363)))
 + 0.14625
 - SQRT(0.14625^2 - ((0.14625/2*SIN(RADIANS(U363)))^2))</f>
        <v>1.0702470611981263E-4</v>
      </c>
      <c r="Y363" s="149">
        <f t="shared" si="22"/>
        <v>0.10702470611981263</v>
      </c>
      <c r="Z363" s="149">
        <f>(Y363-Y362)/1</f>
        <v>-8.3172009743670561E-2</v>
      </c>
      <c r="AA363" s="149">
        <f t="shared" si="23"/>
        <v>-3.3684663946186575</v>
      </c>
      <c r="AB363" s="149">
        <f>((Z363-Z362)/1)*(((6750*6)^2) /1000)</f>
        <v>38831.593400639707</v>
      </c>
      <c r="AD363" s="149">
        <f t="shared" si="25"/>
        <v>0</v>
      </c>
      <c r="AE363" s="149">
        <f t="shared" si="24"/>
        <v>0</v>
      </c>
      <c r="AG363" s="149">
        <f xml:space="preserve"> $I$45 * (AD364 - AD362) / (2 * (PI()/180))</f>
        <v>0</v>
      </c>
      <c r="AH363" s="149">
        <f xml:space="preserve"> $I$45 * (AE364 - AE362) / (2 * (PI()/180))</f>
        <v>0</v>
      </c>
      <c r="AJ363" s="149">
        <f>(AG364 - AG362) / RADIANS(U364 - U362) * (2*PI()*$P$33/60)</f>
        <v>0</v>
      </c>
      <c r="AK363" s="149">
        <f>(AH364 - AH362) / RADIANS(2) * (2*PI()*$P$33/60)</f>
        <v>-41518828.125</v>
      </c>
    </row>
    <row r="364" spans="1:37" x14ac:dyDescent="0.35">
      <c r="A364" s="144">
        <v>358</v>
      </c>
      <c r="B364" s="144">
        <v>0</v>
      </c>
      <c r="D364" s="144">
        <v>358</v>
      </c>
      <c r="E364" s="144">
        <v>0</v>
      </c>
      <c r="G364" s="113"/>
      <c r="H364" s="113"/>
      <c r="I364" s="113"/>
      <c r="J364" s="113"/>
      <c r="K364" s="113"/>
      <c r="L364" s="113"/>
      <c r="N364" s="113"/>
      <c r="O364" s="113"/>
      <c r="P364" s="113"/>
      <c r="Q364" s="113"/>
      <c r="R364" s="113"/>
      <c r="S364" s="113"/>
      <c r="U364" s="86">
        <v>358</v>
      </c>
      <c r="V364" s="149">
        <v>0.01</v>
      </c>
      <c r="W364" s="149">
        <v>0.03</v>
      </c>
      <c r="X364" s="149">
        <f>(0.0831/2)*(1-COS(RADIANS(U364)))
 + 0.14625
 - SQRT(0.14625^2 - ((0.14625/2*SIN(RADIANS(U364)))^2))</f>
        <v>4.7578935680608891E-5</v>
      </c>
      <c r="Y364" s="149">
        <f t="shared" si="22"/>
        <v>4.7578935680608891E-2</v>
      </c>
      <c r="Z364" s="149">
        <f>(Y364-Y363)/1</f>
        <v>-5.9445770439203738E-2</v>
      </c>
      <c r="AA364" s="149">
        <f t="shared" si="23"/>
        <v>-2.4075537027877516</v>
      </c>
      <c r="AB364" s="149">
        <f>((Z364-Z363)/1)*(((6750*6)^2) /1000)</f>
        <v>38916.964019151703</v>
      </c>
      <c r="AD364" s="149">
        <f t="shared" si="25"/>
        <v>0</v>
      </c>
      <c r="AE364" s="149">
        <f t="shared" si="24"/>
        <v>0</v>
      </c>
      <c r="AG364" s="149">
        <f xml:space="preserve"> $I$45 * (AD365 - AD363) / (2 * (PI()/180))</f>
        <v>0</v>
      </c>
      <c r="AH364" s="149">
        <f xml:space="preserve"> $I$45 * (AE365 - AE363) / (2 * (PI()/180))</f>
        <v>0</v>
      </c>
      <c r="AJ364" s="149">
        <f>(AG365 - AG363) / RADIANS(U365 - U363) * (2*PI()*$P$33/60)</f>
        <v>0</v>
      </c>
      <c r="AK364" s="149">
        <f>(AH365 - AH363) / RADIANS(2) * (2*PI()*$P$33/60)</f>
        <v>-41518828.124999985</v>
      </c>
    </row>
    <row r="365" spans="1:37" x14ac:dyDescent="0.35">
      <c r="A365" s="144">
        <v>359</v>
      </c>
      <c r="B365" s="144">
        <v>0.01</v>
      </c>
      <c r="D365" s="144">
        <v>359</v>
      </c>
      <c r="E365" s="144">
        <v>0</v>
      </c>
      <c r="G365" s="113"/>
      <c r="H365" s="113"/>
      <c r="I365" s="113"/>
      <c r="J365" s="113"/>
      <c r="K365" s="113"/>
      <c r="L365" s="113"/>
      <c r="N365" s="113"/>
      <c r="O365" s="113"/>
      <c r="P365" s="113"/>
      <c r="Q365" s="113"/>
      <c r="R365" s="113"/>
      <c r="S365" s="113"/>
      <c r="U365" s="86">
        <v>359</v>
      </c>
      <c r="V365" s="149">
        <v>0.01</v>
      </c>
      <c r="W365" s="149">
        <v>0.03</v>
      </c>
      <c r="X365" s="149">
        <f>(0.0831/2)*(1-COS(RADIANS(U365)))
 + 0.14625
 - SQRT(0.14625^2 - ((0.14625/2*SIN(RADIANS(U365)))^2))</f>
        <v>1.1896594034888075E-5</v>
      </c>
      <c r="Y365" s="149">
        <f t="shared" si="22"/>
        <v>1.1896594034888075E-2</v>
      </c>
      <c r="Z365" s="149">
        <f>(Y365-Y364)/1</f>
        <v>-3.5682341645720816E-2</v>
      </c>
      <c r="AA365" s="149">
        <f t="shared" si="23"/>
        <v>-1.4451348366516932</v>
      </c>
      <c r="AB365" s="149">
        <f>((Z365-Z364)/1)*(((6750*6)^2) /1000)</f>
        <v>38977.964078510362</v>
      </c>
      <c r="AD365" s="149">
        <f t="shared" si="25"/>
        <v>0</v>
      </c>
      <c r="AE365" s="149">
        <f t="shared" si="24"/>
        <v>0</v>
      </c>
      <c r="AG365" s="149">
        <f xml:space="preserve"> $I$45 * (AD366 - AD364) / (2 * (PI()/180))</f>
        <v>0</v>
      </c>
      <c r="AH365" s="149">
        <f xml:space="preserve"> $I$45 * (AE366 - AE364) / (2 * (PI()/180))</f>
        <v>-2050.3124999999995</v>
      </c>
      <c r="AJ365" s="149">
        <f>(AG366 - AG364) / RADIANS(U366 - U364) * (2*PI()*$P$33/60)</f>
        <v>0</v>
      </c>
      <c r="AK365" s="149">
        <f>(AH366 - AH364) / RADIANS(2) * (2*PI()*$P$33/60)</f>
        <v>-41518828.124999985</v>
      </c>
    </row>
    <row r="366" spans="1:37" x14ac:dyDescent="0.35">
      <c r="A366" s="144">
        <v>360</v>
      </c>
      <c r="B366" s="144">
        <v>0.01</v>
      </c>
      <c r="D366" s="144">
        <v>360</v>
      </c>
      <c r="E366" s="144">
        <v>0</v>
      </c>
      <c r="G366" s="113"/>
      <c r="H366" s="113"/>
      <c r="I366" s="113"/>
      <c r="J366" s="113"/>
      <c r="K366" s="113"/>
      <c r="L366" s="113"/>
      <c r="N366" s="113"/>
      <c r="O366" s="113"/>
      <c r="P366" s="113"/>
      <c r="Q366" s="113"/>
      <c r="R366" s="113"/>
      <c r="S366" s="113"/>
      <c r="U366" s="86">
        <v>360</v>
      </c>
      <c r="V366" s="149">
        <v>0.01</v>
      </c>
      <c r="W366" s="149">
        <v>0.03</v>
      </c>
      <c r="X366" s="149">
        <f>(0.0831/2)*(1-COS(RADIANS(U366)))
 + 0.14625
 - SQRT(0.14625^2 - ((0.14625/2*SIN(RADIANS(U366)))^2))</f>
        <v>0</v>
      </c>
      <c r="Y366" s="149">
        <f t="shared" si="22"/>
        <v>0</v>
      </c>
      <c r="Z366" s="149">
        <f>(Y366-Y365)/1</f>
        <v>-1.1896594034888075E-2</v>
      </c>
      <c r="AA366" s="149">
        <f t="shared" si="23"/>
        <v>-0.48181205841296704</v>
      </c>
      <c r="AB366" s="149">
        <f>((Z366-Z365)/1)*(((6750*6)^2) /1000)</f>
        <v>39014.572518668407</v>
      </c>
      <c r="AD366" s="149">
        <f t="shared" si="25"/>
        <v>0</v>
      </c>
      <c r="AE366" s="149">
        <f t="shared" si="24"/>
        <v>-0.20249999999999996</v>
      </c>
      <c r="AG366" s="149">
        <f xml:space="preserve"> $I$45 * (AD367 - AD365) / (2 * (PI()/180))</f>
        <v>0</v>
      </c>
      <c r="AH366" s="149">
        <f xml:space="preserve"> $I$45 * (AE367 - AE365) / (2 * (PI()/180))</f>
        <v>-2050.3124999999995</v>
      </c>
      <c r="AJ366" s="149">
        <f>(AG367 - AG365) / RADIANS(U367 - U365) * (2*PI()*$P$33/60)</f>
        <v>0</v>
      </c>
      <c r="AK366" s="149">
        <f>(AH367 - AH365) / RADIANS(2) * (2*PI()*$P$33/60)</f>
        <v>83037656.24999997</v>
      </c>
    </row>
    <row r="367" spans="1:37" x14ac:dyDescent="0.35">
      <c r="E367" s="144"/>
      <c r="G367" s="113"/>
      <c r="H367" s="113"/>
      <c r="I367" s="113"/>
      <c r="J367" s="113"/>
      <c r="K367" s="113"/>
      <c r="L367" s="113"/>
      <c r="N367" s="113"/>
      <c r="O367" s="113"/>
      <c r="P367" s="113"/>
      <c r="Q367" s="113"/>
      <c r="R367" s="113"/>
      <c r="S367" s="113"/>
      <c r="U367" s="149">
        <v>361</v>
      </c>
      <c r="V367" s="149">
        <v>0.01</v>
      </c>
      <c r="W367" s="149">
        <v>0.02</v>
      </c>
      <c r="X367" s="149">
        <f>(0.0831/2)*(1-COS(RADIANS(U367)))
 + 0.14625
 - SQRT(0.14625^2 - ((0.14625/2*SIN(RADIANS(U367)))^2))</f>
        <v>1.1896594034888075E-5</v>
      </c>
      <c r="Y367" s="149">
        <f t="shared" si="22"/>
        <v>1.1896594034888075E-2</v>
      </c>
      <c r="Z367" s="149">
        <f>(Y367-Y366)/1</f>
        <v>1.1896594034888075E-2</v>
      </c>
      <c r="AA367" s="149">
        <f t="shared" si="23"/>
        <v>0.48181205841296704</v>
      </c>
      <c r="AB367" s="149">
        <f>((Z367-Z366)/1)*(((6750*6)^2) /1000)</f>
        <v>39026.776731450329</v>
      </c>
      <c r="AD367" s="149">
        <f t="shared" si="25"/>
        <v>0</v>
      </c>
      <c r="AE367" s="149">
        <f t="shared" si="24"/>
        <v>-0.20249999999999996</v>
      </c>
      <c r="AG367" s="149">
        <f xml:space="preserve"> $I$45 * (AD368 - AD366) / (2 * (PI()/180))</f>
        <v>0</v>
      </c>
      <c r="AH367" s="149">
        <f xml:space="preserve"> $I$45 * (AE368 - AE366) / (2 * (PI()/180))</f>
        <v>2050.3124999999995</v>
      </c>
      <c r="AJ367" s="149">
        <f>(AG368 - AG366) / RADIANS(U368 - U366) * (2*PI()*$P$33/60)</f>
        <v>0</v>
      </c>
      <c r="AK367" s="149">
        <f>(AH368 - AH366) / RADIANS(2) * (2*PI()*$P$33/60)</f>
        <v>83037656.24999997</v>
      </c>
    </row>
    <row r="368" spans="1:37" x14ac:dyDescent="0.35">
      <c r="E368" s="144"/>
      <c r="G368" s="113"/>
      <c r="H368" s="113"/>
      <c r="I368" s="113"/>
      <c r="J368" s="113"/>
      <c r="K368" s="113"/>
      <c r="L368" s="113"/>
      <c r="N368" s="113"/>
      <c r="O368" s="113"/>
      <c r="P368" s="113"/>
      <c r="Q368" s="113"/>
      <c r="R368" s="113"/>
      <c r="S368" s="113"/>
      <c r="U368" s="86">
        <v>362</v>
      </c>
      <c r="V368" s="149">
        <v>0.01</v>
      </c>
      <c r="W368" s="149">
        <v>0.02</v>
      </c>
      <c r="X368" s="149">
        <f>(0.0831/2)*(1-COS(RADIANS(U368)))
 + 0.14625
 - SQRT(0.14625^2 - ((0.14625/2*SIN(RADIANS(U368)))^2))</f>
        <v>4.7578935680608891E-5</v>
      </c>
      <c r="Y368" s="149">
        <f t="shared" si="22"/>
        <v>4.7578935680608891E-2</v>
      </c>
      <c r="Z368" s="149">
        <f>(Y368-Y367)/1</f>
        <v>3.5682341645720816E-2</v>
      </c>
      <c r="AA368" s="149">
        <f t="shared" si="23"/>
        <v>1.4451348366516932</v>
      </c>
      <c r="AB368" s="149">
        <f>((Z368-Z367)/1)*(((6750*6)^2) /1000)</f>
        <v>39014.572518668407</v>
      </c>
      <c r="AD368" s="149">
        <f t="shared" si="25"/>
        <v>0</v>
      </c>
      <c r="AE368" s="149">
        <f t="shared" si="24"/>
        <v>0</v>
      </c>
      <c r="AG368" s="149">
        <f xml:space="preserve"> $I$45 * (AD369 - AD367) / (2 * (PI()/180))</f>
        <v>0</v>
      </c>
      <c r="AH368" s="149">
        <f xml:space="preserve"> $I$45 * (AE369 - AE367) / (2 * (PI()/180))</f>
        <v>2050.3124999999995</v>
      </c>
      <c r="AJ368" s="149">
        <f>(AG369 - AG367) / RADIANS(U369 - U367) * (2*PI()*$P$33/60)</f>
        <v>0</v>
      </c>
      <c r="AK368" s="149">
        <f>(AH369 - AH367) / RADIANS(2) * (2*PI()*$P$33/60)</f>
        <v>-41518828.124999985</v>
      </c>
    </row>
    <row r="369" spans="5:37" x14ac:dyDescent="0.35">
      <c r="E369" s="144"/>
      <c r="G369" s="113"/>
      <c r="H369" s="113"/>
      <c r="I369" s="113"/>
      <c r="J369" s="113"/>
      <c r="K369" s="113"/>
      <c r="L369" s="113"/>
      <c r="N369" s="113"/>
      <c r="O369" s="113"/>
      <c r="P369" s="113"/>
      <c r="Q369" s="113"/>
      <c r="R369" s="113"/>
      <c r="S369" s="113"/>
      <c r="U369" s="86">
        <v>363</v>
      </c>
      <c r="V369" s="149">
        <v>0.01</v>
      </c>
      <c r="W369" s="149">
        <v>0.02</v>
      </c>
      <c r="X369" s="149">
        <f>(0.0831/2)*(1-COS(RADIANS(U369)))
 + 0.14625
 - SQRT(0.14625^2 - ((0.14625/2*SIN(RADIANS(U369)))^2))</f>
        <v>1.0702470611981263E-4</v>
      </c>
      <c r="Y369" s="149">
        <f t="shared" si="22"/>
        <v>0.10702470611981263</v>
      </c>
      <c r="Z369" s="149">
        <f>(Y369-Y368)/1</f>
        <v>5.9445770439203738E-2</v>
      </c>
      <c r="AA369" s="149">
        <f t="shared" si="23"/>
        <v>2.4075537027877516</v>
      </c>
      <c r="AB369" s="149">
        <f>((Z369-Z368)/1)*(((6750*6)^2) /1000)</f>
        <v>38977.964078510362</v>
      </c>
      <c r="AD369" s="149">
        <f t="shared" si="25"/>
        <v>0</v>
      </c>
      <c r="AE369" s="149">
        <f t="shared" si="24"/>
        <v>0</v>
      </c>
      <c r="AG369" s="149">
        <f xml:space="preserve"> $I$45 * (AD370 - AD368) / (2 * (PI()/180))</f>
        <v>0</v>
      </c>
      <c r="AH369" s="149">
        <f xml:space="preserve"> $I$45 * (AE370 - AE368) / (2 * (PI()/180))</f>
        <v>0</v>
      </c>
      <c r="AJ369" s="149">
        <f>(AG370 - AG368) / RADIANS(U370 - U368) * (2*PI()*$P$33/60)</f>
        <v>0</v>
      </c>
      <c r="AK369" s="149">
        <f>(AH370 - AH368) / RADIANS(2) * (2*PI()*$P$33/60)</f>
        <v>-83037656.25</v>
      </c>
    </row>
    <row r="370" spans="5:37" x14ac:dyDescent="0.35">
      <c r="G370" s="113"/>
      <c r="H370" s="113"/>
      <c r="I370" s="113"/>
      <c r="J370" s="113"/>
      <c r="K370" s="113"/>
      <c r="L370" s="113"/>
      <c r="N370" s="113"/>
      <c r="O370" s="113"/>
      <c r="P370" s="113"/>
      <c r="Q370" s="113"/>
      <c r="R370" s="113"/>
      <c r="S370" s="113"/>
      <c r="U370" s="86">
        <v>364</v>
      </c>
      <c r="V370" s="149">
        <v>0.01</v>
      </c>
      <c r="W370" s="149">
        <v>0.02</v>
      </c>
      <c r="X370" s="149">
        <f>(0.0831/2)*(1-COS(RADIANS(U370)))
 + 0.14625
 - SQRT(0.14625^2 - ((0.14625/2*SIN(RADIANS(U370)))^2))</f>
        <v>1.9019671586348319E-4</v>
      </c>
      <c r="Y370" s="149">
        <f t="shared" si="22"/>
        <v>0.19019671586348319</v>
      </c>
      <c r="Z370" s="149">
        <f>(Y370-Y369)/1</f>
        <v>8.3172009743670561E-2</v>
      </c>
      <c r="AA370" s="149">
        <f t="shared" si="23"/>
        <v>3.3684663946186575</v>
      </c>
      <c r="AB370" s="149">
        <f>((Z370-Z369)/1)*(((6750*6)^2) /1000)</f>
        <v>38916.964019151703</v>
      </c>
      <c r="AD370" s="149">
        <f t="shared" si="25"/>
        <v>0</v>
      </c>
      <c r="AE370" s="149">
        <f t="shared" si="24"/>
        <v>0</v>
      </c>
      <c r="AG370" s="149">
        <f xml:space="preserve"> $I$45 * (AD371 - AD369) / (2 * (PI()/180))</f>
        <v>0</v>
      </c>
      <c r="AH370" s="149">
        <f xml:space="preserve"> $I$45 * (AE371 - AE369) / (2 * (PI()/180))</f>
        <v>-2050.3125</v>
      </c>
      <c r="AJ370" s="149">
        <f>(AG371 - AG369) / RADIANS(U371 - U369) * (2*PI()*$P$33/60)</f>
        <v>0</v>
      </c>
      <c r="AK370" s="149">
        <f>(AH371 - AH369) / RADIANS(2) * (2*PI()*$P$33/60)</f>
        <v>-41518828.125</v>
      </c>
    </row>
    <row r="371" spans="5:37" x14ac:dyDescent="0.35">
      <c r="G371" s="113"/>
      <c r="H371" s="113"/>
      <c r="I371" s="113"/>
      <c r="J371" s="113"/>
      <c r="K371" s="113"/>
      <c r="L371" s="113"/>
      <c r="N371" s="113"/>
      <c r="O371" s="113"/>
      <c r="P371" s="113"/>
      <c r="Q371" s="113"/>
      <c r="R371" s="113"/>
      <c r="S371" s="113"/>
      <c r="U371" s="149">
        <v>365</v>
      </c>
      <c r="V371" s="149">
        <v>0.01</v>
      </c>
      <c r="W371" s="149">
        <v>0.02</v>
      </c>
      <c r="X371" s="149">
        <f>(0.0831/2)*(1-COS(RADIANS(U371)))
 + 0.14625
 - SQRT(0.14625^2 - ((0.14625/2*SIN(RADIANS(U371)))^2))</f>
        <v>2.9704291759047319E-4</v>
      </c>
      <c r="Y371" s="149">
        <f t="shared" si="22"/>
        <v>0.29704291759047319</v>
      </c>
      <c r="Z371" s="149">
        <f>(Y371-Y370)/1</f>
        <v>0.10684620172699</v>
      </c>
      <c r="AA371" s="149">
        <f t="shared" si="23"/>
        <v>4.3272711699430948</v>
      </c>
      <c r="AB371" s="149">
        <f>((Z371-Z370)/1)*(((6750*6)^2) /1000)</f>
        <v>38831.593400639707</v>
      </c>
      <c r="AD371" s="149">
        <f t="shared" si="25"/>
        <v>0</v>
      </c>
      <c r="AE371" s="149">
        <f t="shared" si="24"/>
        <v>-0.20250000000000001</v>
      </c>
      <c r="AG371" s="149">
        <f xml:space="preserve"> $I$45 * (AD372 - AD370) / (2 * (PI()/180))</f>
        <v>0</v>
      </c>
      <c r="AH371" s="149">
        <f xml:space="preserve"> $I$45 * (AE372 - AE370) / (2 * (PI()/180))</f>
        <v>-2050.3125</v>
      </c>
      <c r="AJ371" s="149">
        <f>(AG372 - AG370) / RADIANS(U372 - U370) * (2*PI()*$P$33/60)</f>
        <v>0</v>
      </c>
      <c r="AK371" s="149">
        <f>(AH372 - AH370) / RADIANS(2) * (2*PI()*$P$33/60)</f>
        <v>83037656.25</v>
      </c>
    </row>
    <row r="372" spans="5:37" x14ac:dyDescent="0.35">
      <c r="G372" s="113"/>
      <c r="H372" s="113"/>
      <c r="I372" s="113"/>
      <c r="J372" s="113"/>
      <c r="K372" s="113"/>
      <c r="L372" s="113"/>
      <c r="N372" s="113"/>
      <c r="O372" s="113"/>
      <c r="P372" s="113"/>
      <c r="Q372" s="113"/>
      <c r="R372" s="113"/>
      <c r="S372" s="113"/>
      <c r="U372" s="86">
        <v>366</v>
      </c>
      <c r="V372" s="149">
        <v>0.01</v>
      </c>
      <c r="W372" s="149">
        <v>0.01</v>
      </c>
      <c r="X372" s="149">
        <f>(0.0831/2)*(1-COS(RADIANS(U372)))
 + 0.14625
 - SQRT(0.14625^2 - ((0.14625/2*SIN(RADIANS(U372)))^2))</f>
        <v>4.2749642418246636E-4</v>
      </c>
      <c r="Y372" s="149">
        <f t="shared" si="22"/>
        <v>0.42749642418246636</v>
      </c>
      <c r="Z372" s="149">
        <f>(Y372-Y371)/1</f>
        <v>0.13045350659199317</v>
      </c>
      <c r="AA372" s="149">
        <f t="shared" si="23"/>
        <v>5.2833670169757232</v>
      </c>
      <c r="AB372" s="149">
        <f>((Z372-Z371)/1)*(((6750*6)^2) /1000)</f>
        <v>38721.88180482146</v>
      </c>
      <c r="AD372" s="149">
        <f t="shared" si="25"/>
        <v>0</v>
      </c>
      <c r="AE372" s="149">
        <f t="shared" si="24"/>
        <v>-0.20250000000000001</v>
      </c>
      <c r="AG372" s="149">
        <f xml:space="preserve"> $I$45 * (AD373 - AD371) / (2 * (PI()/180))</f>
        <v>0</v>
      </c>
      <c r="AH372" s="149">
        <f xml:space="preserve"> $I$45 * (AE373 - AE371) / (2 * (PI()/180))</f>
        <v>2050.3125</v>
      </c>
      <c r="AJ372" s="149">
        <f>(AG373 - AG371) / RADIANS(U373 - U371) * (2*PI()*$P$33/60)</f>
        <v>0</v>
      </c>
      <c r="AK372" s="149">
        <f>(AH373 - AH371) / RADIANS(2) * (2*PI()*$P$33/60)</f>
        <v>83037656.25</v>
      </c>
    </row>
    <row r="373" spans="5:37" x14ac:dyDescent="0.35">
      <c r="G373" s="113"/>
      <c r="H373" s="113"/>
      <c r="I373" s="113"/>
      <c r="J373" s="113"/>
      <c r="K373" s="113"/>
      <c r="L373" s="113"/>
      <c r="N373" s="113"/>
      <c r="O373" s="113"/>
      <c r="P373" s="113"/>
      <c r="Q373" s="113"/>
      <c r="R373" s="113"/>
      <c r="S373" s="113"/>
      <c r="U373" s="86">
        <v>367</v>
      </c>
      <c r="V373" s="149">
        <v>0.01</v>
      </c>
      <c r="W373" s="149">
        <v>0.01</v>
      </c>
      <c r="X373" s="149">
        <f>(0.0831/2)*(1-COS(RADIANS(U373)))
 + 0.14625
 - SQRT(0.14625^2 - ((0.14625/2*SIN(RADIANS(U373)))^2))</f>
        <v>5.8147553201398638E-4</v>
      </c>
      <c r="Y373" s="149">
        <f t="shared" si="22"/>
        <v>0.58147553201398638</v>
      </c>
      <c r="Z373" s="149">
        <f>(Y373-Y372)/1</f>
        <v>0.15397910783152002</v>
      </c>
      <c r="AA373" s="149">
        <f t="shared" si="23"/>
        <v>6.2361538671765606</v>
      </c>
      <c r="AB373" s="149">
        <f>((Z373-Z372)/1)*(((6750*6)^2) /1000)</f>
        <v>38587.867433133913</v>
      </c>
      <c r="AD373" s="149">
        <f t="shared" si="25"/>
        <v>0</v>
      </c>
      <c r="AE373" s="149">
        <f t="shared" si="24"/>
        <v>0</v>
      </c>
      <c r="AG373" s="149">
        <f xml:space="preserve"> $I$45 * (AD374 - AD372) / (2 * (PI()/180))</f>
        <v>0</v>
      </c>
      <c r="AH373" s="149">
        <f xml:space="preserve"> $I$45 * (AE374 - AE372) / (2 * (PI()/180))</f>
        <v>2050.3125</v>
      </c>
      <c r="AJ373" s="149">
        <f>(AG374 - AG372) / RADIANS(U374 - U372) * (2*PI()*$P$33/60)</f>
        <v>0</v>
      </c>
      <c r="AK373" s="149">
        <f>(AH374 - AH372) / RADIANS(2) * (2*PI()*$P$33/60)</f>
        <v>-41518828.125</v>
      </c>
    </row>
    <row r="374" spans="5:37" x14ac:dyDescent="0.35">
      <c r="G374" s="113"/>
      <c r="H374" s="113"/>
      <c r="I374" s="113"/>
      <c r="J374" s="113"/>
      <c r="K374" s="113"/>
      <c r="L374" s="113"/>
      <c r="N374" s="113"/>
      <c r="O374" s="113"/>
      <c r="P374" s="113"/>
      <c r="Q374" s="113"/>
      <c r="R374" s="113"/>
      <c r="S374" s="113"/>
      <c r="U374" s="86">
        <v>368</v>
      </c>
      <c r="V374" s="149">
        <v>0.01</v>
      </c>
      <c r="W374" s="149">
        <v>0.01</v>
      </c>
      <c r="X374" s="149">
        <f>(0.0831/2)*(1-COS(RADIANS(U374)))
 + 0.14625
 - SQRT(0.14625^2 - ((0.14625/2*SIN(RADIANS(U374)))^2))</f>
        <v>7.5888374957405746E-4</v>
      </c>
      <c r="Y374" s="149">
        <f t="shared" si="22"/>
        <v>0.75888374957405746</v>
      </c>
      <c r="Z374" s="149">
        <f>(Y374-Y373)/1</f>
        <v>0.17740821756007108</v>
      </c>
      <c r="AA374" s="149">
        <f t="shared" si="23"/>
        <v>7.1850328111828787</v>
      </c>
      <c r="AB374" s="149">
        <f>((Z374-Z373)/1)*(((6750*6)^2) /1000)</f>
        <v>38429.597232255874</v>
      </c>
      <c r="AD374" s="149">
        <f t="shared" si="25"/>
        <v>0</v>
      </c>
      <c r="AE374" s="149">
        <f t="shared" si="24"/>
        <v>0</v>
      </c>
      <c r="AG374" s="149">
        <f xml:space="preserve"> $I$45 * (AD375 - AD373) / (2 * (PI()/180))</f>
        <v>0</v>
      </c>
      <c r="AH374" s="149">
        <f xml:space="preserve"> $I$45 * (AE375 - AE373) / (2 * (PI()/180))</f>
        <v>0</v>
      </c>
      <c r="AJ374" s="149">
        <f>(AG375 - AG373) / RADIANS(U375 - U373) * (2*PI()*$P$33/60)</f>
        <v>0</v>
      </c>
      <c r="AK374" s="149">
        <f>(AH375 - AH373) / RADIANS(2) * (2*PI()*$P$33/60)</f>
        <v>-41518828.125</v>
      </c>
    </row>
    <row r="375" spans="5:37" x14ac:dyDescent="0.35">
      <c r="G375" s="113"/>
      <c r="H375" s="113"/>
      <c r="I375" s="113"/>
      <c r="J375" s="113"/>
      <c r="K375" s="113"/>
      <c r="L375" s="113"/>
      <c r="N375" s="113"/>
      <c r="O375" s="113"/>
      <c r="P375" s="113"/>
      <c r="Q375" s="113"/>
      <c r="R375" s="113"/>
      <c r="S375" s="113"/>
      <c r="U375" s="149">
        <v>369</v>
      </c>
      <c r="V375" s="149">
        <v>0.01</v>
      </c>
      <c r="W375" s="149">
        <v>0.01</v>
      </c>
      <c r="X375" s="149">
        <f>(0.0831/2)*(1-COS(RADIANS(U375)))
 + 0.14625
 - SQRT(0.14625^2 - ((0.14625/2*SIN(RADIANS(U375)))^2))</f>
        <v>9.5960983151430201E-4</v>
      </c>
      <c r="Y375" s="149">
        <f t="shared" si="22"/>
        <v>0.95960983151430201</v>
      </c>
      <c r="Z375" s="149">
        <f>(Y375-Y374)/1</f>
        <v>0.20072608194024455</v>
      </c>
      <c r="AA375" s="149">
        <f t="shared" si="23"/>
        <v>8.129406318579905</v>
      </c>
      <c r="AB375" s="149">
        <f>((Z375-Z374)/1)*(((6750*6)^2) /1000)</f>
        <v>38247.127049579532</v>
      </c>
      <c r="AD375" s="149">
        <f t="shared" si="25"/>
        <v>0</v>
      </c>
      <c r="AE375" s="149">
        <f t="shared" si="24"/>
        <v>0</v>
      </c>
      <c r="AG375" s="149">
        <f xml:space="preserve"> $I$45 * (AD376 - AD374) / (2 * (PI()/180))</f>
        <v>0</v>
      </c>
      <c r="AH375" s="149">
        <f xml:space="preserve"> $I$45 * (AE376 - AE374) / (2 * (PI()/180))</f>
        <v>0</v>
      </c>
      <c r="AJ375" s="149">
        <f>(AG376 - AG374) / RADIANS(U376 - U374) * (2*PI()*$P$33/60)</f>
        <v>0</v>
      </c>
      <c r="AK375" s="149">
        <f>(AH376 - AH374) / RADIANS(2) * (2*PI()*$P$33/60)</f>
        <v>-41518828.125</v>
      </c>
    </row>
    <row r="376" spans="5:37" x14ac:dyDescent="0.35">
      <c r="G376" s="113"/>
      <c r="H376" s="113"/>
      <c r="I376" s="113"/>
      <c r="J376" s="113"/>
      <c r="K376" s="113"/>
      <c r="L376" s="113"/>
      <c r="N376" s="113"/>
      <c r="O376" s="113"/>
      <c r="P376" s="113"/>
      <c r="Q376" s="113"/>
      <c r="R376" s="113"/>
      <c r="S376" s="113"/>
      <c r="U376" s="86">
        <v>370</v>
      </c>
      <c r="V376" s="149">
        <v>0.01</v>
      </c>
      <c r="W376" s="149">
        <v>0.01</v>
      </c>
      <c r="X376" s="149">
        <f>(0.0831/2)*(1-COS(RADIANS(U376)))
 + 0.14625
 - SQRT(0.14625^2 - ((0.14625/2*SIN(RADIANS(U376)))^2))</f>
        <v>1.1835278182335263E-3</v>
      </c>
      <c r="Y376" s="149">
        <f t="shared" si="22"/>
        <v>1.1835278182335263</v>
      </c>
      <c r="Z376" s="149">
        <f>(Y376-Y375)/1</f>
        <v>0.22391798671922425</v>
      </c>
      <c r="AA376" s="149">
        <f t="shared" si="23"/>
        <v>9.0686784621285828</v>
      </c>
      <c r="AB376" s="149">
        <f>((Z376-Z375)/1)*(((6750*6)^2) /1000)</f>
        <v>38040.521813721454</v>
      </c>
      <c r="AD376" s="149">
        <f t="shared" si="25"/>
        <v>0</v>
      </c>
      <c r="AE376" s="149">
        <f t="shared" si="24"/>
        <v>0</v>
      </c>
      <c r="AG376" s="149">
        <f xml:space="preserve"> $I$45 * (AD377 - AD375) / (2 * (PI()/180))</f>
        <v>0</v>
      </c>
      <c r="AH376" s="149">
        <f xml:space="preserve"> $I$45 * (AE377 - AE375) / (2 * (PI()/180))</f>
        <v>-2050.3125</v>
      </c>
      <c r="AJ376" s="149">
        <f>(AG377 - AG375) / RADIANS(U377 - U375) * (2*PI()*$P$33/60)</f>
        <v>0</v>
      </c>
      <c r="AK376" s="149">
        <f>(AH377 - AH375) / RADIANS(2) * (2*PI()*$P$33/60)</f>
        <v>-41518828.125</v>
      </c>
    </row>
    <row r="377" spans="5:37" x14ac:dyDescent="0.35">
      <c r="G377" s="113"/>
      <c r="H377" s="113"/>
      <c r="I377" s="113"/>
      <c r="J377" s="113"/>
      <c r="K377" s="113"/>
      <c r="L377" s="113"/>
      <c r="N377" s="113"/>
      <c r="O377" s="113"/>
      <c r="P377" s="113"/>
      <c r="Q377" s="113"/>
      <c r="R377" s="113"/>
      <c r="S377" s="113"/>
      <c r="U377" s="86">
        <v>371</v>
      </c>
      <c r="V377" s="149">
        <v>0.01</v>
      </c>
      <c r="W377" s="149">
        <v>0.01</v>
      </c>
      <c r="X377" s="149">
        <f>(0.0831/2)*(1-COS(RADIANS(U377)))
 + 0.14625
 - SQRT(0.14625^2 - ((0.14625/2*SIN(RADIANS(U377)))^2))</f>
        <v>1.4304970811293005E-3</v>
      </c>
      <c r="Y377" s="149">
        <f t="shared" si="22"/>
        <v>1.4304970811293005</v>
      </c>
      <c r="Z377" s="149">
        <f>(Y377-Y376)/1</f>
        <v>0.24696926289577426</v>
      </c>
      <c r="AA377" s="149">
        <f t="shared" si="23"/>
        <v>10.002255147278857</v>
      </c>
      <c r="AB377" s="149">
        <f>((Z377-Z376)/1)*(((6750*6)^2) /1000)</f>
        <v>37809.855748586146</v>
      </c>
      <c r="AD377" s="149">
        <f t="shared" si="25"/>
        <v>0</v>
      </c>
      <c r="AE377" s="149">
        <f t="shared" si="24"/>
        <v>-0.20250000000000001</v>
      </c>
      <c r="AG377" s="149">
        <f xml:space="preserve"> $I$45 * (AD378 - AD376) / (2 * (PI()/180))</f>
        <v>0</v>
      </c>
      <c r="AH377" s="149">
        <f xml:space="preserve"> $I$45 * (AE378 - AE376) / (2 * (PI()/180))</f>
        <v>-2050.3125</v>
      </c>
      <c r="AJ377" s="149">
        <f>(AG378 - AG376) / RADIANS(U378 - U376) * (2*PI()*$P$33/60)</f>
        <v>0</v>
      </c>
      <c r="AK377" s="149">
        <f>(AH378 - AH376) / RADIANS(2) * (2*PI()*$P$33/60)</f>
        <v>83037656.25</v>
      </c>
    </row>
    <row r="378" spans="5:37" x14ac:dyDescent="0.35">
      <c r="G378" s="113"/>
      <c r="H378" s="113"/>
      <c r="I378" s="113"/>
      <c r="J378" s="113"/>
      <c r="K378" s="113"/>
      <c r="L378" s="113"/>
      <c r="N378" s="113"/>
      <c r="O378" s="113"/>
      <c r="P378" s="113"/>
      <c r="Q378" s="113"/>
      <c r="R378" s="113"/>
      <c r="S378" s="113"/>
      <c r="U378" s="86">
        <v>372</v>
      </c>
      <c r="V378" s="149">
        <v>0.01</v>
      </c>
      <c r="W378" s="149">
        <v>0</v>
      </c>
      <c r="X378" s="149">
        <f>(0.0831/2)*(1-COS(RADIANS(U378)))
 + 0.14625
 - SQRT(0.14625^2 - ((0.14625/2*SIN(RADIANS(U378)))^2))</f>
        <v>1.700362373661779E-3</v>
      </c>
      <c r="Y378" s="149">
        <f t="shared" si="22"/>
        <v>1.700362373661779</v>
      </c>
      <c r="Z378" s="149">
        <f>(Y378-Y377)/1</f>
        <v>0.26986529253247848</v>
      </c>
      <c r="AA378" s="149">
        <f t="shared" si="23"/>
        <v>10.929544347565379</v>
      </c>
      <c r="AB378" s="149">
        <f>((Z378-Z377)/1)*(((6750*6)^2) /1000)</f>
        <v>37555.212611604111</v>
      </c>
      <c r="AD378" s="149">
        <f t="shared" si="25"/>
        <v>0</v>
      </c>
      <c r="AE378" s="149">
        <f t="shared" si="24"/>
        <v>-0.20250000000000001</v>
      </c>
      <c r="AG378" s="149">
        <f xml:space="preserve"> $I$45 * (AD379 - AD377) / (2 * (PI()/180))</f>
        <v>0</v>
      </c>
      <c r="AH378" s="149">
        <f xml:space="preserve"> $I$45 * (AE379 - AE377) / (2 * (PI()/180))</f>
        <v>2050.3125</v>
      </c>
      <c r="AJ378" s="149">
        <f>(AG379 - AG377) / RADIANS(U379 - U377) * (2*PI()*$P$33/60)</f>
        <v>0</v>
      </c>
      <c r="AK378" s="149">
        <f>(AH379 - AH377) / RADIANS(2) * (2*PI()*$P$33/60)</f>
        <v>83037656.25</v>
      </c>
    </row>
    <row r="379" spans="5:37" x14ac:dyDescent="0.35">
      <c r="G379" s="113"/>
      <c r="H379" s="113"/>
      <c r="I379" s="113"/>
      <c r="J379" s="113"/>
      <c r="K379" s="113"/>
      <c r="L379" s="113"/>
      <c r="N379" s="113"/>
      <c r="O379" s="113"/>
      <c r="P379" s="113"/>
      <c r="Q379" s="113"/>
      <c r="R379" s="113"/>
      <c r="S379" s="113"/>
      <c r="U379" s="149">
        <v>373</v>
      </c>
      <c r="V379" s="149">
        <v>0.01</v>
      </c>
      <c r="W379" s="149">
        <v>0</v>
      </c>
      <c r="X379" s="149">
        <f>(0.0831/2)*(1-COS(RADIANS(U379)))
 + 0.14625
 - SQRT(0.14625^2 - ((0.14625/2*SIN(RADIANS(U379)))^2))</f>
        <v>1.9929538883946551E-3</v>
      </c>
      <c r="Y379" s="149">
        <f t="shared" si="22"/>
        <v>1.9929538883946551</v>
      </c>
      <c r="Z379" s="149">
        <f>(Y379-Y378)/1</f>
        <v>0.29259151473287615</v>
      </c>
      <c r="AA379" s="149">
        <f t="shared" si="23"/>
        <v>11.849956346681484</v>
      </c>
      <c r="AB379" s="149">
        <f>((Z379-Z378)/1)*(((6750*6)^2) /1000)</f>
        <v>37276.685964202261</v>
      </c>
      <c r="AD379" s="149">
        <f t="shared" si="25"/>
        <v>0</v>
      </c>
      <c r="AE379" s="149">
        <f t="shared" si="24"/>
        <v>0</v>
      </c>
      <c r="AG379" s="149">
        <f xml:space="preserve"> $I$45 * (AD380 - AD378) / (2 * (PI()/180))</f>
        <v>0</v>
      </c>
      <c r="AH379" s="149">
        <f xml:space="preserve"> $I$45 * (AE380 - AE378) / (2 * (PI()/180))</f>
        <v>2050.3125</v>
      </c>
      <c r="AJ379" s="149">
        <f>(AG380 - AG378) / RADIANS(U380 - U378) * (2*PI()*$P$33/60)</f>
        <v>0</v>
      </c>
      <c r="AK379" s="149">
        <f>(AH380 - AH378) / RADIANS(2) * (2*PI()*$P$33/60)</f>
        <v>-41518828.125</v>
      </c>
    </row>
    <row r="380" spans="5:37" x14ac:dyDescent="0.35">
      <c r="G380" s="113"/>
      <c r="H380" s="113"/>
      <c r="I380" s="113"/>
      <c r="J380" s="113"/>
      <c r="K380" s="113"/>
      <c r="L380" s="113"/>
      <c r="N380" s="113"/>
      <c r="O380" s="113"/>
      <c r="P380" s="113"/>
      <c r="Q380" s="113"/>
      <c r="R380" s="113"/>
      <c r="S380" s="113"/>
      <c r="U380" s="86">
        <v>374</v>
      </c>
      <c r="V380" s="149">
        <v>0.01</v>
      </c>
      <c r="W380" s="149">
        <v>0</v>
      </c>
      <c r="X380" s="149">
        <f>(0.0831/2)*(1-COS(RADIANS(U380)))
 + 0.14625
 - SQRT(0.14625^2 - ((0.14625/2*SIN(RADIANS(U380)))^2))</f>
        <v>2.3080873201952457E-3</v>
      </c>
      <c r="Y380" s="149">
        <f t="shared" si="22"/>
        <v>2.3080873201952459</v>
      </c>
      <c r="Z380" s="149">
        <f>(Y380-Y379)/1</f>
        <v>0.31513343180059072</v>
      </c>
      <c r="AA380" s="149">
        <f t="shared" si="23"/>
        <v>12.762903987923924</v>
      </c>
      <c r="AB380" s="149">
        <f>((Z380-Z379)/1)*(((6750*6)^2) /1000)</f>
        <v>36974.37947031884</v>
      </c>
      <c r="AD380" s="149">
        <f t="shared" si="25"/>
        <v>0</v>
      </c>
      <c r="AE380" s="149">
        <f t="shared" si="24"/>
        <v>0</v>
      </c>
      <c r="AG380" s="149">
        <f xml:space="preserve"> $I$45 * (AD381 - AD379) / (2 * (PI()/180))</f>
        <v>0</v>
      </c>
      <c r="AH380" s="149">
        <f xml:space="preserve"> $I$45 * (AE381 - AE379) / (2 * (PI()/180))</f>
        <v>0</v>
      </c>
      <c r="AJ380" s="149">
        <f>(AG381 - AG379) / RADIANS(U381 - U379) * (2*PI()*$P$33/60)</f>
        <v>0</v>
      </c>
      <c r="AK380" s="149">
        <f>(AH381 - AH379) / RADIANS(2) * (2*PI()*$P$33/60)</f>
        <v>-41518828.125</v>
      </c>
    </row>
    <row r="381" spans="5:37" x14ac:dyDescent="0.35">
      <c r="G381" s="113"/>
      <c r="H381" s="113"/>
      <c r="I381" s="113"/>
      <c r="J381" s="113"/>
      <c r="K381" s="113"/>
      <c r="L381" s="113"/>
      <c r="N381" s="113"/>
      <c r="O381" s="113"/>
      <c r="P381" s="113"/>
      <c r="Q381" s="113"/>
      <c r="R381" s="113"/>
      <c r="S381" s="113"/>
      <c r="U381" s="86">
        <v>375</v>
      </c>
      <c r="V381" s="149">
        <v>0.01</v>
      </c>
      <c r="W381" s="149">
        <v>0</v>
      </c>
      <c r="X381" s="149">
        <f>(0.0831/2)*(1-COS(RADIANS(U381)))
 + 0.14625
 - SQRT(0.14625^2 - ((0.14625/2*SIN(RADIANS(U381)))^2))</f>
        <v>2.6455639357931826E-3</v>
      </c>
      <c r="Y381" s="149">
        <f t="shared" si="22"/>
        <v>2.6455639357931826</v>
      </c>
      <c r="Z381" s="149">
        <f>(Y381-Y380)/1</f>
        <v>0.33747661559793674</v>
      </c>
      <c r="AA381" s="149">
        <f t="shared" si="23"/>
        <v>13.667802931716437</v>
      </c>
      <c r="AB381" s="149">
        <f>((Z381-Z380)/1)*(((6750*6)^2) /1000)</f>
        <v>36648.407223596798</v>
      </c>
      <c r="AD381" s="149">
        <f t="shared" si="25"/>
        <v>0</v>
      </c>
      <c r="AE381" s="149">
        <f t="shared" si="24"/>
        <v>0</v>
      </c>
      <c r="AG381" s="149">
        <f xml:space="preserve"> $I$45 * (AD382 - AD380) / (2 * (PI()/180))</f>
        <v>0</v>
      </c>
      <c r="AH381" s="149">
        <f xml:space="preserve"> $I$45 * (AE382 - AE380) / (2 * (PI()/180))</f>
        <v>0</v>
      </c>
      <c r="AJ381" s="149">
        <f>(AG382 - AG380) / RADIANS(U382 - U380) * (2*PI()*$P$33/60)</f>
        <v>0</v>
      </c>
      <c r="AK381" s="149">
        <f>(AH382 - AH380) / RADIANS(2) * (2*PI()*$P$33/60)</f>
        <v>0</v>
      </c>
    </row>
    <row r="382" spans="5:37" x14ac:dyDescent="0.35">
      <c r="G382" s="113"/>
      <c r="H382" s="113"/>
      <c r="I382" s="113"/>
      <c r="J382" s="113"/>
      <c r="K382" s="113"/>
      <c r="L382" s="113"/>
      <c r="N382" s="113"/>
      <c r="O382" s="113"/>
      <c r="P382" s="113"/>
      <c r="Q382" s="113"/>
      <c r="R382" s="113"/>
      <c r="S382" s="113"/>
      <c r="U382" s="86">
        <v>376</v>
      </c>
      <c r="V382" s="149">
        <v>0.01</v>
      </c>
      <c r="W382" s="149">
        <v>0</v>
      </c>
      <c r="X382" s="149">
        <f>(0.0831/2)*(1-COS(RADIANS(U382)))
 + 0.14625
 - SQRT(0.14625^2 - ((0.14625/2*SIN(RADIANS(U382)))^2))</f>
        <v>3.0051706499169273E-3</v>
      </c>
      <c r="Y382" s="149">
        <f t="shared" si="22"/>
        <v>3.0051706499169271</v>
      </c>
      <c r="Z382" s="149">
        <f>(Y382-Y381)/1</f>
        <v>0.35960671412374445</v>
      </c>
      <c r="AA382" s="149">
        <f t="shared" si="23"/>
        <v>14.564071922011649</v>
      </c>
      <c r="AB382" s="149">
        <f>((Z382-Z381)/1)*(((6750*6)^2) /1000)</f>
        <v>36298.894106956112</v>
      </c>
      <c r="AD382" s="149">
        <f t="shared" si="25"/>
        <v>0</v>
      </c>
      <c r="AE382" s="149">
        <f t="shared" si="24"/>
        <v>0</v>
      </c>
      <c r="AG382" s="149">
        <f xml:space="preserve"> $I$45 * (AD383 - AD381) / (2 * (PI()/180))</f>
        <v>0</v>
      </c>
      <c r="AH382" s="149">
        <f xml:space="preserve"> $I$45 * (AE383 - AE381) / (2 * (PI()/180))</f>
        <v>0</v>
      </c>
      <c r="AJ382" s="149">
        <f>(AG383 - AG381) / RADIANS(U383 - U381) * (2*PI()*$P$33/60)</f>
        <v>0</v>
      </c>
      <c r="AK382" s="149">
        <f>(AH383 - AH381) / RADIANS(2) * (2*PI()*$P$33/60)</f>
        <v>0</v>
      </c>
    </row>
    <row r="383" spans="5:37" x14ac:dyDescent="0.35">
      <c r="G383" s="113"/>
      <c r="H383" s="113"/>
      <c r="I383" s="113"/>
      <c r="J383" s="113"/>
      <c r="K383" s="113"/>
      <c r="L383" s="113"/>
      <c r="N383" s="113"/>
      <c r="O383" s="113"/>
      <c r="P383" s="113"/>
      <c r="Q383" s="113"/>
      <c r="R383" s="113"/>
      <c r="S383" s="113"/>
      <c r="U383" s="149">
        <v>377</v>
      </c>
      <c r="V383" s="149">
        <v>0.01</v>
      </c>
      <c r="W383" s="149">
        <v>0</v>
      </c>
      <c r="X383" s="149">
        <f>(0.0831/2)*(1-COS(RADIANS(U383)))
 + 0.14625
 - SQRT(0.14625^2 - ((0.14625/2*SIN(RADIANS(U383)))^2))</f>
        <v>3.3866801082432507E-3</v>
      </c>
      <c r="Y383" s="149">
        <f t="shared" si="22"/>
        <v>3.3866801082432509</v>
      </c>
      <c r="Z383" s="149">
        <f>(Y383-Y382)/1</f>
        <v>0.38150945832632388</v>
      </c>
      <c r="AA383" s="149">
        <f t="shared" si="23"/>
        <v>15.451133062216117</v>
      </c>
      <c r="AB383" s="149">
        <f>((Z383-Z382)/1)*(((6750*6)^2) /1000)</f>
        <v>35925.976178280907</v>
      </c>
      <c r="AD383" s="149">
        <f t="shared" si="25"/>
        <v>0</v>
      </c>
      <c r="AE383" s="149">
        <f t="shared" si="24"/>
        <v>0</v>
      </c>
      <c r="AG383" s="149">
        <f xml:space="preserve"> $I$45 * (AD384 - AD382) / (2 * (PI()/180))</f>
        <v>0</v>
      </c>
      <c r="AH383" s="149">
        <f xml:space="preserve"> $I$45 * (AE384 - AE382) / (2 * (PI()/180))</f>
        <v>0</v>
      </c>
      <c r="AJ383" s="149">
        <f>(AG384 - AG382) / RADIANS(U384 - U382) * (2*PI()*$P$33/60)</f>
        <v>0</v>
      </c>
      <c r="AK383" s="149">
        <f>(AH384 - AH382) / RADIANS(2) * (2*PI()*$P$33/60)</f>
        <v>0</v>
      </c>
    </row>
    <row r="384" spans="5:37" x14ac:dyDescent="0.35">
      <c r="G384" s="113"/>
      <c r="H384" s="113"/>
      <c r="I384" s="113"/>
      <c r="J384" s="113"/>
      <c r="K384" s="113"/>
      <c r="L384" s="113"/>
      <c r="N384" s="113"/>
      <c r="O384" s="113"/>
      <c r="P384" s="113"/>
      <c r="Q384" s="113"/>
      <c r="R384" s="113"/>
      <c r="S384" s="113"/>
      <c r="U384" s="86">
        <v>378</v>
      </c>
      <c r="V384" s="149">
        <v>0.01</v>
      </c>
      <c r="W384" s="149">
        <v>0</v>
      </c>
      <c r="X384" s="149">
        <f>(0.0831/2)*(1-COS(RADIANS(U384)))
 + 0.14625
 - SQRT(0.14625^2 - ((0.14625/2*SIN(RADIANS(U384)))^2))</f>
        <v>3.789850777415199E-3</v>
      </c>
      <c r="Y384" s="149">
        <f t="shared" si="22"/>
        <v>3.7898507774151993</v>
      </c>
      <c r="Z384" s="149">
        <f>(Y384-Y383)/1</f>
        <v>0.40317066917194833</v>
      </c>
      <c r="AA384" s="149">
        <f t="shared" si="23"/>
        <v>16.328412101463908</v>
      </c>
      <c r="AB384" s="149">
        <f>((Z384-Z383)/1)*(((6750*6)^2) /1000)</f>
        <v>35529.801089535496</v>
      </c>
      <c r="AD384" s="149">
        <f t="shared" si="25"/>
        <v>0</v>
      </c>
      <c r="AE384" s="149">
        <f t="shared" si="24"/>
        <v>0</v>
      </c>
      <c r="AG384" s="149">
        <f xml:space="preserve"> $I$45 * (AD385 - AD383) / (2 * (PI()/180))</f>
        <v>0</v>
      </c>
      <c r="AH384" s="149">
        <f xml:space="preserve"> $I$45 * (AE385 - AE383) / (2 * (PI()/180))</f>
        <v>0</v>
      </c>
      <c r="AJ384" s="149">
        <f>(AG385 - AG383) / RADIANS(U385 - U383) * (2*PI()*$P$33/60)</f>
        <v>41518828.125</v>
      </c>
      <c r="AK384" s="149">
        <f>(AH385 - AH383) / RADIANS(2) * (2*PI()*$P$33/60)</f>
        <v>0</v>
      </c>
    </row>
    <row r="385" spans="7:37" x14ac:dyDescent="0.35">
      <c r="G385" s="113"/>
      <c r="H385" s="113"/>
      <c r="I385" s="113"/>
      <c r="J385" s="113"/>
      <c r="K385" s="113"/>
      <c r="L385" s="113"/>
      <c r="N385" s="113"/>
      <c r="O385" s="113"/>
      <c r="P385" s="113"/>
      <c r="Q385" s="113"/>
      <c r="R385" s="113"/>
      <c r="S385" s="113"/>
      <c r="U385" s="86">
        <v>379</v>
      </c>
      <c r="V385" s="149">
        <v>0.01</v>
      </c>
      <c r="W385" s="149">
        <v>0</v>
      </c>
      <c r="X385" s="149">
        <f>(0.0831/2)*(1-COS(RADIANS(U385)))
 + 0.14625
 - SQRT(0.14625^2 - ((0.14625/2*SIN(RADIANS(U385)))^2))</f>
        <v>4.2144270424006591E-3</v>
      </c>
      <c r="Y385" s="149">
        <f t="shared" si="22"/>
        <v>4.2144270424006596</v>
      </c>
      <c r="Z385" s="149">
        <f>(Y385-Y384)/1</f>
        <v>0.42457626498546031</v>
      </c>
      <c r="AA385" s="149">
        <f t="shared" si="23"/>
        <v>17.195338731911143</v>
      </c>
      <c r="AB385" s="149">
        <f>((Z385-Z384)/1)*(((6750*6)^2) /1000)</f>
        <v>35110.528533113022</v>
      </c>
      <c r="AD385" s="149">
        <f t="shared" si="25"/>
        <v>0</v>
      </c>
      <c r="AE385" s="149">
        <f t="shared" si="24"/>
        <v>0</v>
      </c>
      <c r="AG385" s="149">
        <f xml:space="preserve"> $I$45 * (AD386 - AD384) / (2 * (PI()/180))</f>
        <v>2050.3125</v>
      </c>
      <c r="AH385" s="149">
        <f xml:space="preserve"> $I$45 * (AE386 - AE384) / (2 * (PI()/180))</f>
        <v>0</v>
      </c>
      <c r="AJ385" s="149">
        <f>(AG386 - AG384) / RADIANS(U386 - U384) * (2*PI()*$P$33/60)</f>
        <v>83037656.24999997</v>
      </c>
      <c r="AK385" s="149">
        <f>(AH386 - AH384) / RADIANS(2) * (2*PI()*$P$33/60)</f>
        <v>0</v>
      </c>
    </row>
    <row r="386" spans="7:37" x14ac:dyDescent="0.35">
      <c r="G386" s="113"/>
      <c r="H386" s="113"/>
      <c r="I386" s="113"/>
      <c r="J386" s="113"/>
      <c r="K386" s="113"/>
      <c r="L386" s="113"/>
      <c r="N386" s="113"/>
      <c r="O386" s="113"/>
      <c r="P386" s="113"/>
      <c r="Q386" s="113"/>
      <c r="R386" s="113"/>
      <c r="S386" s="113"/>
      <c r="U386" s="86">
        <v>380</v>
      </c>
      <c r="V386" s="149">
        <v>0.01</v>
      </c>
      <c r="W386" s="149">
        <v>0</v>
      </c>
      <c r="X386" s="149">
        <f>(0.0831/2)*(1-COS(RADIANS(U386)))
 + 0.14625
 - SQRT(0.14625^2 - ((0.14625/2*SIN(RADIANS(U386)))^2))</f>
        <v>4.6601393114831247E-3</v>
      </c>
      <c r="Y386" s="149">
        <f t="shared" si="22"/>
        <v>4.6601393114831247</v>
      </c>
      <c r="Z386" s="149">
        <f>(Y386-Y385)/1</f>
        <v>0.44571226908246508</v>
      </c>
      <c r="AA386" s="149">
        <f t="shared" si="23"/>
        <v>18.051346897839835</v>
      </c>
      <c r="AB386" s="149">
        <f>((Z386-Z385)/1)*(((6750*6)^2) /1000)</f>
        <v>34668.330720112092</v>
      </c>
      <c r="AD386" s="149">
        <f t="shared" si="25"/>
        <v>0.20250000000000001</v>
      </c>
      <c r="AE386" s="149">
        <f t="shared" si="24"/>
        <v>0</v>
      </c>
      <c r="AG386" s="149">
        <f xml:space="preserve"> $I$45 * (AD387 - AD385) / (2 * (PI()/180))</f>
        <v>4100.6249999999991</v>
      </c>
      <c r="AH386" s="149">
        <f xml:space="preserve"> $I$45 * (AE387 - AE385) / (2 * (PI()/180))</f>
        <v>0</v>
      </c>
      <c r="AJ386" s="149">
        <f>(AG387 - AG385) / RADIANS(U387 - U385) * (2*PI()*$P$33/60)</f>
        <v>0</v>
      </c>
      <c r="AK386" s="149">
        <f>(AH387 - AH385) / RADIANS(2) * (2*PI()*$P$33/60)</f>
        <v>0</v>
      </c>
    </row>
    <row r="387" spans="7:37" x14ac:dyDescent="0.35">
      <c r="G387" s="113"/>
      <c r="H387" s="113"/>
      <c r="I387" s="113"/>
      <c r="J387" s="113"/>
      <c r="K387" s="113"/>
      <c r="L387" s="113"/>
      <c r="N387" s="113"/>
      <c r="O387" s="113"/>
      <c r="P387" s="113"/>
      <c r="Q387" s="113"/>
      <c r="R387" s="113"/>
      <c r="S387" s="113"/>
      <c r="U387" s="149">
        <v>381</v>
      </c>
      <c r="V387" s="149">
        <v>0.02</v>
      </c>
      <c r="W387" s="149">
        <v>0</v>
      </c>
      <c r="X387" s="149">
        <f>(0.0831/2)*(1-COS(RADIANS(U387)))
 + 0.14625
 - SQRT(0.14625^2 - ((0.14625/2*SIN(RADIANS(U387)))^2))</f>
        <v>5.1267041291934989E-3</v>
      </c>
      <c r="Y387" s="149">
        <f t="shared" si="22"/>
        <v>5.1267041291934987</v>
      </c>
      <c r="Z387" s="149">
        <f>(Y387-Y386)/1</f>
        <v>0.46656481771037406</v>
      </c>
      <c r="AA387" s="149">
        <f t="shared" si="23"/>
        <v>18.895875117270151</v>
      </c>
      <c r="AB387" s="149">
        <f>((Z387-Z386)/1)*(((6750*6)^2) /1000)</f>
        <v>34203.392886927693</v>
      </c>
      <c r="AD387" s="149">
        <f t="shared" si="25"/>
        <v>0.40499999999999992</v>
      </c>
      <c r="AE387" s="149">
        <f t="shared" si="24"/>
        <v>0</v>
      </c>
      <c r="AG387" s="149">
        <f xml:space="preserve"> $I$45 * (AD388 - AD386) / (2 * (PI()/180))</f>
        <v>2050.3125</v>
      </c>
      <c r="AH387" s="149">
        <f xml:space="preserve"> $I$45 * (AE388 - AE386) / (2 * (PI()/180))</f>
        <v>0</v>
      </c>
      <c r="AJ387" s="149">
        <f>(AG388 - AG386) / RADIANS(U388 - U386) * (2*PI()*$P$33/60)</f>
        <v>-83037656.24999994</v>
      </c>
      <c r="AK387" s="149">
        <f>(AH388 - AH386) / RADIANS(2) * (2*PI()*$P$33/60)</f>
        <v>0</v>
      </c>
    </row>
    <row r="388" spans="7:37" x14ac:dyDescent="0.35">
      <c r="G388" s="113"/>
      <c r="H388" s="113"/>
      <c r="I388" s="113"/>
      <c r="J388" s="113"/>
      <c r="K388" s="113"/>
      <c r="L388" s="113"/>
      <c r="N388" s="113"/>
      <c r="O388" s="113"/>
      <c r="P388" s="113"/>
      <c r="Q388" s="113"/>
      <c r="R388" s="113"/>
      <c r="S388" s="113"/>
      <c r="U388" s="86">
        <v>382</v>
      </c>
      <c r="V388" s="149">
        <v>0.03</v>
      </c>
      <c r="W388" s="149">
        <v>0</v>
      </c>
      <c r="X388" s="149">
        <f>(0.0831/2)*(1-COS(RADIANS(U388)))
 + 0.14625
 - SQRT(0.14625^2 - ((0.14625/2*SIN(RADIANS(U388)))^2))</f>
        <v>5.613824297510589E-3</v>
      </c>
      <c r="Y388" s="149">
        <f t="shared" si="22"/>
        <v>5.6138242975105888</v>
      </c>
      <c r="Z388" s="149">
        <f>(Y388-Y387)/1</f>
        <v>0.48712016831709004</v>
      </c>
      <c r="AA388" s="149">
        <f t="shared" si="23"/>
        <v>19.728366816842147</v>
      </c>
      <c r="AB388" s="149">
        <f>((Z388-Z387)/1)*(((6750*6)^2) /1000)</f>
        <v>33715.913832665894</v>
      </c>
      <c r="AD388" s="149">
        <f t="shared" si="25"/>
        <v>0.40500000000000003</v>
      </c>
      <c r="AE388" s="149">
        <f t="shared" si="24"/>
        <v>0</v>
      </c>
      <c r="AG388" s="149">
        <f xml:space="preserve"> $I$45 * (AD389 - AD387) / (2 * (PI()/180))</f>
        <v>1.6861512186494567E-12</v>
      </c>
      <c r="AH388" s="149">
        <f xml:space="preserve"> $I$45 * (AE389 - AE387) / (2 * (PI()/180))</f>
        <v>0</v>
      </c>
      <c r="AJ388" s="149">
        <f>(AG389 - AG387) / RADIANS(U389 - U387) * (2*PI()*$P$33/60)</f>
        <v>1.8417267710901797E-8</v>
      </c>
      <c r="AK388" s="149">
        <f>(AH389 - AH387) / RADIANS(2) * (2*PI()*$P$33/60)</f>
        <v>0</v>
      </c>
    </row>
    <row r="389" spans="7:37" x14ac:dyDescent="0.35">
      <c r="G389" s="113"/>
      <c r="H389" s="113"/>
      <c r="I389" s="113"/>
      <c r="J389" s="113"/>
      <c r="K389" s="113"/>
      <c r="L389" s="113"/>
      <c r="N389" s="113"/>
      <c r="O389" s="113"/>
      <c r="P389" s="113"/>
      <c r="Q389" s="113"/>
      <c r="R389" s="113"/>
      <c r="S389" s="113"/>
      <c r="U389" s="86">
        <v>383</v>
      </c>
      <c r="V389" s="149">
        <v>0.04</v>
      </c>
      <c r="W389" s="149">
        <v>0</v>
      </c>
      <c r="X389" s="149">
        <f>(0.0831/2)*(1-COS(RADIANS(U389)))
 + 0.14625
 - SQRT(0.14625^2 - ((0.14625/2*SIN(RADIANS(U389)))^2))</f>
        <v>6.1211890056753204E-3</v>
      </c>
      <c r="Y389" s="149">
        <f t="shared" si="22"/>
        <v>6.1211890056753209</v>
      </c>
      <c r="Z389" s="149">
        <f>(Y389-Y388)/1</f>
        <v>0.50736470816473211</v>
      </c>
      <c r="AA389" s="149">
        <f t="shared" si="23"/>
        <v>20.548270680671649</v>
      </c>
      <c r="AB389" s="149">
        <f>((Z389-Z388)/1)*(((6750*6)^2) /1000)</f>
        <v>33206.106485094911</v>
      </c>
      <c r="AD389" s="149">
        <f t="shared" si="25"/>
        <v>0.40500000000000008</v>
      </c>
      <c r="AE389" s="149">
        <f t="shared" si="24"/>
        <v>0</v>
      </c>
      <c r="AG389" s="149">
        <f xml:space="preserve"> $I$45 * (AD390 - AD388) / (2 * (PI()/180))</f>
        <v>2050.3125000000009</v>
      </c>
      <c r="AH389" s="149">
        <f xml:space="preserve"> $I$45 * (AE390 - AE388) / (2 * (PI()/180))</f>
        <v>0</v>
      </c>
      <c r="AJ389" s="149">
        <f>(AG390 - AG388) / RADIANS(U390 - U388) * (2*PI()*$P$33/60)</f>
        <v>83037656.249999911</v>
      </c>
      <c r="AK389" s="149">
        <f>(AH390 - AH388) / RADIANS(2) * (2*PI()*$P$33/60)</f>
        <v>0</v>
      </c>
    </row>
    <row r="390" spans="7:37" x14ac:dyDescent="0.35">
      <c r="G390" s="113"/>
      <c r="H390" s="113"/>
      <c r="I390" s="113"/>
      <c r="J390" s="113"/>
      <c r="K390" s="113"/>
      <c r="L390" s="113"/>
      <c r="N390" s="113"/>
      <c r="O390" s="113"/>
      <c r="P390" s="113"/>
      <c r="Q390" s="113"/>
      <c r="R390" s="113"/>
      <c r="S390" s="113"/>
      <c r="U390" s="86">
        <v>384</v>
      </c>
      <c r="V390" s="149">
        <v>0.05</v>
      </c>
      <c r="W390" s="149">
        <v>0</v>
      </c>
      <c r="X390" s="149">
        <f>(0.0831/2)*(1-COS(RADIANS(U390)))
 + 0.14625
 - SQRT(0.14625^2 - ((0.14625/2*SIN(RADIANS(U390)))^2))</f>
        <v>6.6484739689811612E-3</v>
      </c>
      <c r="Y390" s="149">
        <f t="shared" si="22"/>
        <v>6.6484739689811612</v>
      </c>
      <c r="Z390" s="149">
        <f>(Y390-Y389)/1</f>
        <v>0.52728496330584029</v>
      </c>
      <c r="AA390" s="149">
        <f t="shared" si="23"/>
        <v>21.355041013886531</v>
      </c>
      <c r="AB390" s="149">
        <f>((Z390-Z389)/1)*(((6750*6)^2) /1000)</f>
        <v>32674.198495202691</v>
      </c>
      <c r="AD390" s="149">
        <f t="shared" si="25"/>
        <v>0.60750000000000015</v>
      </c>
      <c r="AE390" s="149">
        <f t="shared" si="24"/>
        <v>0</v>
      </c>
      <c r="AG390" s="149">
        <f xml:space="preserve"> $I$45 * (AD391 - AD389) / (2 * (PI()/180))</f>
        <v>4100.6249999999973</v>
      </c>
      <c r="AH390" s="149">
        <f xml:space="preserve"> $I$45 * (AE391 - AE389) / (2 * (PI()/180))</f>
        <v>0</v>
      </c>
      <c r="AJ390" s="149">
        <f>(AG391 - AG389) / RADIANS(U391 - U389) * (2*PI()*$P$33/60)</f>
        <v>-41518828.125000037</v>
      </c>
      <c r="AK390" s="149">
        <f>(AH391 - AH389) / RADIANS(2) * (2*PI()*$P$33/60)</f>
        <v>0</v>
      </c>
    </row>
    <row r="391" spans="7:37" x14ac:dyDescent="0.35">
      <c r="G391" s="113"/>
      <c r="H391" s="113"/>
      <c r="I391" s="113"/>
      <c r="J391" s="113"/>
      <c r="K391" s="113"/>
      <c r="L391" s="113"/>
      <c r="N391" s="113"/>
      <c r="O391" s="113"/>
      <c r="P391" s="113"/>
      <c r="Q391" s="113"/>
      <c r="R391" s="113"/>
      <c r="S391" s="113"/>
      <c r="U391" s="149">
        <v>385</v>
      </c>
      <c r="V391" s="149">
        <v>7.0000000000000007E-2</v>
      </c>
      <c r="W391" s="149">
        <v>0</v>
      </c>
      <c r="X391" s="149">
        <f>(0.0831/2)*(1-COS(RADIANS(U391)))
 + 0.14625
 - SQRT(0.14625^2 - ((0.14625/2*SIN(RADIANS(U391)))^2))</f>
        <v>7.1953415769208384E-3</v>
      </c>
      <c r="Y391" s="149">
        <f t="shared" si="22"/>
        <v>7.1953415769208382</v>
      </c>
      <c r="Z391" s="149">
        <f>(Y391-Y390)/1</f>
        <v>0.54686760793967704</v>
      </c>
      <c r="AA391" s="149">
        <f t="shared" si="23"/>
        <v>22.148138121556919</v>
      </c>
      <c r="AB391" s="149">
        <f>((Z391-Z390)/1)*(((6750*6)^2) /1000)</f>
        <v>32120.432860650719</v>
      </c>
      <c r="AD391" s="149">
        <f t="shared" si="25"/>
        <v>0.80999999999999983</v>
      </c>
      <c r="AE391" s="149">
        <f t="shared" si="24"/>
        <v>0</v>
      </c>
      <c r="AG391" s="149">
        <f xml:space="preserve"> $I$45 * (AD392 - AD390) / (2 * (PI()/180))</f>
        <v>-1.124100812432971E-12</v>
      </c>
      <c r="AH391" s="149">
        <f xml:space="preserve"> $I$45 * (AE392 - AE390) / (2 * (PI()/180))</f>
        <v>0</v>
      </c>
      <c r="AJ391" s="149">
        <f>(AG392 - AG390) / RADIANS(U392 - U390) * (2*PI()*$P$33/60)</f>
        <v>-124556484.37499988</v>
      </c>
      <c r="AK391" s="149">
        <f>(AH392 - AH390) / RADIANS(2) * (2*PI()*$P$33/60)</f>
        <v>0</v>
      </c>
    </row>
    <row r="392" spans="7:37" x14ac:dyDescent="0.35">
      <c r="G392" s="113"/>
      <c r="H392" s="113"/>
      <c r="I392" s="113"/>
      <c r="J392" s="113"/>
      <c r="K392" s="113"/>
      <c r="L392" s="113"/>
      <c r="N392" s="113"/>
      <c r="O392" s="113"/>
      <c r="P392" s="113"/>
      <c r="Q392" s="113"/>
      <c r="R392" s="113"/>
      <c r="S392" s="113"/>
      <c r="U392" s="86">
        <v>386</v>
      </c>
      <c r="V392" s="149">
        <v>0.09</v>
      </c>
      <c r="W392" s="149">
        <v>0</v>
      </c>
      <c r="X392" s="149">
        <f>(0.0831/2)*(1-COS(RADIANS(U392)))
 + 0.14625
 - SQRT(0.14625^2 - ((0.14625/2*SIN(RADIANS(U392)))^2))</f>
        <v>7.7614410510860044E-3</v>
      </c>
      <c r="Y392" s="149">
        <f t="shared" ref="Y392:Y455" si="26">X392*1000</f>
        <v>7.7614410510860044</v>
      </c>
      <c r="Z392" s="149">
        <f>(Y392-Y391)/1</f>
        <v>0.56609947416516615</v>
      </c>
      <c r="AA392" s="149">
        <f t="shared" ref="AA392:AA455" si="27">Z392*(6750*6/1000)</f>
        <v>22.927028703689228</v>
      </c>
      <c r="AB392" s="149">
        <f>((Z392-Z391)/1)*(((6750*6)^2) /1000)</f>
        <v>31545.068576358517</v>
      </c>
      <c r="AD392" s="149">
        <f t="shared" si="25"/>
        <v>0.60750000000000004</v>
      </c>
      <c r="AE392" s="149">
        <f t="shared" si="24"/>
        <v>0</v>
      </c>
      <c r="AG392" s="149">
        <f xml:space="preserve"> $I$45 * (AD393 - AD391) / (2 * (PI()/180))</f>
        <v>-2050.3124999999977</v>
      </c>
      <c r="AH392" s="149">
        <f xml:space="preserve"> $I$45 * (AE393 - AE391) / (2 * (PI()/180))</f>
        <v>0</v>
      </c>
      <c r="AJ392" s="149">
        <f>(AG393 - AG391) / RADIANS(U393 - U391) * (2*PI()*$P$33/60)</f>
        <v>41518828.125000037</v>
      </c>
      <c r="AK392" s="149">
        <f>(AH393 - AH391) / RADIANS(2) * (2*PI()*$P$33/60)</f>
        <v>0</v>
      </c>
    </row>
    <row r="393" spans="7:37" x14ac:dyDescent="0.35">
      <c r="G393" s="113"/>
      <c r="H393" s="113"/>
      <c r="I393" s="113"/>
      <c r="J393" s="113"/>
      <c r="K393" s="113"/>
      <c r="L393" s="113"/>
      <c r="N393" s="113"/>
      <c r="O393" s="113"/>
      <c r="P393" s="113"/>
      <c r="Q393" s="113"/>
      <c r="R393" s="113"/>
      <c r="S393" s="113"/>
      <c r="U393" s="86">
        <v>387</v>
      </c>
      <c r="V393" s="149">
        <v>0.1</v>
      </c>
      <c r="W393" s="149">
        <v>0</v>
      </c>
      <c r="X393" s="149">
        <f>(0.0831/2)*(1-COS(RADIANS(U393)))
 + 0.14625
 - SQRT(0.14625^2 - ((0.14625/2*SIN(RADIANS(U393)))^2))</f>
        <v>8.3464086132315485E-3</v>
      </c>
      <c r="Y393" s="149">
        <f t="shared" si="26"/>
        <v>8.3464086132315494</v>
      </c>
      <c r="Z393" s="149">
        <f>(Y393-Y392)/1</f>
        <v>0.58496756214554502</v>
      </c>
      <c r="AA393" s="149">
        <f t="shared" si="27"/>
        <v>23.691186266894572</v>
      </c>
      <c r="AB393" s="149">
        <f>((Z393-Z392)/1)*(((6750*6)^2) /1000)</f>
        <v>30948.381309816436</v>
      </c>
      <c r="AD393" s="149">
        <f t="shared" si="25"/>
        <v>0.60750000000000004</v>
      </c>
      <c r="AE393" s="149">
        <f t="shared" si="24"/>
        <v>0</v>
      </c>
      <c r="AG393" s="149">
        <f xml:space="preserve"> $I$45 * (AD394 - AD392) / (2 * (PI()/180))</f>
        <v>2050.3125000000009</v>
      </c>
      <c r="AH393" s="149">
        <f xml:space="preserve"> $I$45 * (AE394 - AE392) / (2 * (PI()/180))</f>
        <v>0</v>
      </c>
      <c r="AJ393" s="149">
        <f>(AG394 - AG392) / RADIANS(U394 - U392) * (2*PI()*$P$33/60)</f>
        <v>41518828.124999955</v>
      </c>
      <c r="AK393" s="149">
        <f>(AH394 - AH392) / RADIANS(2) * (2*PI()*$P$33/60)</f>
        <v>0</v>
      </c>
    </row>
    <row r="394" spans="7:37" x14ac:dyDescent="0.35">
      <c r="G394" s="113"/>
      <c r="H394" s="113"/>
      <c r="I394" s="113"/>
      <c r="J394" s="113"/>
      <c r="K394" s="113"/>
      <c r="L394" s="113"/>
      <c r="N394" s="113"/>
      <c r="O394" s="113"/>
      <c r="P394" s="113"/>
      <c r="Q394" s="113"/>
      <c r="R394" s="113"/>
      <c r="S394" s="113"/>
      <c r="U394" s="86">
        <v>388</v>
      </c>
      <c r="V394" s="149">
        <v>0.12</v>
      </c>
      <c r="W394" s="149">
        <v>0</v>
      </c>
      <c r="X394" s="149">
        <f>(0.0831/2)*(1-COS(RADIANS(U394)))
 + 0.14625
 - SQRT(0.14625^2 - ((0.14625/2*SIN(RADIANS(U394)))^2))</f>
        <v>8.9498676639329644E-3</v>
      </c>
      <c r="Y394" s="149">
        <f t="shared" si="26"/>
        <v>8.9498676639329648</v>
      </c>
      <c r="Z394" s="149">
        <f>(Y394-Y393)/1</f>
        <v>0.60345905070141548</v>
      </c>
      <c r="AA394" s="149">
        <f t="shared" si="27"/>
        <v>24.440091553407328</v>
      </c>
      <c r="AB394" s="149">
        <f>((Z394-Z393)/1)*(((6750*6)^2) /1000)</f>
        <v>30330.664103766525</v>
      </c>
      <c r="AD394" s="149">
        <f t="shared" si="25"/>
        <v>0.81000000000000016</v>
      </c>
      <c r="AE394" s="149">
        <f t="shared" ref="AE394:AE457" si="28">((W393 - W395) / RADIANS(U393 - U395)) * (2*PI()*$P$33/60) / 1000</f>
        <v>0</v>
      </c>
      <c r="AG394" s="149">
        <f xml:space="preserve"> $I$45 * (AD395 - AD393) / (2 * (PI()/180))</f>
        <v>0</v>
      </c>
      <c r="AH394" s="149">
        <f xml:space="preserve"> $I$45 * (AE395 - AE393) / (2 * (PI()/180))</f>
        <v>0</v>
      </c>
      <c r="AJ394" s="149">
        <f>(AG395 - AG393) / RADIANS(U395 - U393) * (2*PI()*$P$33/60)</f>
        <v>-83037656.250000045</v>
      </c>
      <c r="AK394" s="149">
        <f>(AH395 - AH393) / RADIANS(2) * (2*PI()*$P$33/60)</f>
        <v>0</v>
      </c>
    </row>
    <row r="395" spans="7:37" x14ac:dyDescent="0.35">
      <c r="G395" s="113"/>
      <c r="H395" s="113"/>
      <c r="I395" s="113"/>
      <c r="J395" s="113"/>
      <c r="K395" s="113"/>
      <c r="L395" s="113"/>
      <c r="N395" s="113"/>
      <c r="O395" s="113"/>
      <c r="P395" s="113"/>
      <c r="Q395" s="113"/>
      <c r="R395" s="113"/>
      <c r="S395" s="113"/>
      <c r="U395" s="149">
        <v>389</v>
      </c>
      <c r="V395" s="149">
        <v>0.14000000000000001</v>
      </c>
      <c r="W395" s="149">
        <v>0</v>
      </c>
      <c r="X395" s="149">
        <f>(0.0831/2)*(1-COS(RADIANS(U395)))
 + 0.14625
 - SQRT(0.14625^2 - ((0.14625/2*SIN(RADIANS(U395)))^2))</f>
        <v>9.5714289722780288E-3</v>
      </c>
      <c r="Y395" s="149">
        <f t="shared" si="26"/>
        <v>9.5714289722780279</v>
      </c>
      <c r="Z395" s="149">
        <f>(Y395-Y394)/1</f>
        <v>0.62156130834506307</v>
      </c>
      <c r="AA395" s="149">
        <f t="shared" si="27"/>
        <v>25.173232987975055</v>
      </c>
      <c r="AB395" s="149">
        <f>((Z395-Z394)/1)*(((6750*6)^2) /1000)</f>
        <v>29692.228099992961</v>
      </c>
      <c r="AD395" s="149">
        <f t="shared" si="25"/>
        <v>0.60750000000000004</v>
      </c>
      <c r="AE395" s="149">
        <f t="shared" si="28"/>
        <v>0</v>
      </c>
      <c r="AG395" s="149">
        <f xml:space="preserve"> $I$45 * (AD396 - AD394) / (2 * (PI()/180))</f>
        <v>-2050.3125000000009</v>
      </c>
      <c r="AH395" s="149">
        <f xml:space="preserve"> $I$45 * (AE396 - AE394) / (2 * (PI()/180))</f>
        <v>0</v>
      </c>
      <c r="AJ395" s="149">
        <f>(AG396 - AG394) / RADIANS(U396 - U394) * (2*PI()*$P$33/60)</f>
        <v>41518828.125000022</v>
      </c>
      <c r="AK395" s="149">
        <f>(AH396 - AH394) / RADIANS(2) * (2*PI()*$P$33/60)</f>
        <v>0</v>
      </c>
    </row>
    <row r="396" spans="7:37" x14ac:dyDescent="0.35">
      <c r="G396" s="113"/>
      <c r="H396" s="113"/>
      <c r="I396" s="113"/>
      <c r="J396" s="113"/>
      <c r="K396" s="113"/>
      <c r="L396" s="113"/>
      <c r="N396" s="113"/>
      <c r="O396" s="113"/>
      <c r="P396" s="113"/>
      <c r="Q396" s="113"/>
      <c r="R396" s="113"/>
      <c r="S396" s="113"/>
      <c r="U396" s="86">
        <v>390</v>
      </c>
      <c r="V396" s="149">
        <v>0.15</v>
      </c>
      <c r="W396" s="149">
        <v>0</v>
      </c>
      <c r="X396" s="149">
        <f>(0.0831/2)*(1-COS(RADIANS(U396)))
 + 0.14625
 - SQRT(0.14625^2 - ((0.14625/2*SIN(RADIANS(U396)))^2))</f>
        <v>1.0210690877047901E-2</v>
      </c>
      <c r="Y396" s="149">
        <f t="shared" si="26"/>
        <v>10.210690877047901</v>
      </c>
      <c r="Z396" s="149">
        <f>(Y396-Y395)/1</f>
        <v>0.63926190476987266</v>
      </c>
      <c r="AA396" s="149">
        <f t="shared" si="27"/>
        <v>25.890107143179844</v>
      </c>
      <c r="AB396" s="149">
        <f>((Z396-Z395)/1)*(((6750*6)^2) /1000)</f>
        <v>29033.403285793927</v>
      </c>
      <c r="AD396" s="149">
        <f t="shared" si="25"/>
        <v>0.60750000000000004</v>
      </c>
      <c r="AE396" s="149">
        <f t="shared" si="28"/>
        <v>0</v>
      </c>
      <c r="AG396" s="149">
        <f xml:space="preserve"> $I$45 * (AD397 - AD395) / (2 * (PI()/180))</f>
        <v>2050.3125000000009</v>
      </c>
      <c r="AH396" s="149">
        <f xml:space="preserve"> $I$45 * (AE397 - AE395) / (2 * (PI()/180))</f>
        <v>0</v>
      </c>
      <c r="AJ396" s="149">
        <f>(AG397 - AG395) / RADIANS(U397 - U395) * (2*PI()*$P$33/60)</f>
        <v>41518828.125000022</v>
      </c>
      <c r="AK396" s="149">
        <f>(AH397 - AH395) / RADIANS(2) * (2*PI()*$P$33/60)</f>
        <v>0</v>
      </c>
    </row>
    <row r="397" spans="7:37" x14ac:dyDescent="0.35">
      <c r="G397" s="113"/>
      <c r="H397" s="113"/>
      <c r="I397" s="113"/>
      <c r="J397" s="113"/>
      <c r="K397" s="113"/>
      <c r="L397" s="113"/>
      <c r="N397" s="113"/>
      <c r="O397" s="113"/>
      <c r="P397" s="113"/>
      <c r="Q397" s="113"/>
      <c r="R397" s="113"/>
      <c r="S397" s="113"/>
      <c r="U397" s="86">
        <v>391</v>
      </c>
      <c r="V397" s="149">
        <v>0.17</v>
      </c>
      <c r="W397" s="149">
        <v>0</v>
      </c>
      <c r="X397" s="149">
        <f>(0.0831/2)*(1-COS(RADIANS(U397)))
 + 0.14625
 - SQRT(0.14625^2 - ((0.14625/2*SIN(RADIANS(U397)))^2))</f>
        <v>1.0867239499854547E-2</v>
      </c>
      <c r="Y397" s="149">
        <f t="shared" si="26"/>
        <v>10.867239499854547</v>
      </c>
      <c r="Z397" s="149">
        <f>(Y397-Y396)/1</f>
        <v>0.65654862280664616</v>
      </c>
      <c r="AA397" s="149">
        <f t="shared" si="27"/>
        <v>26.59021922366917</v>
      </c>
      <c r="AB397" s="149">
        <f>((Z397-Z396)/1)*(((6750*6)^2) /1000)</f>
        <v>28354.539259817746</v>
      </c>
      <c r="AD397" s="149">
        <f t="shared" si="25"/>
        <v>0.81000000000000016</v>
      </c>
      <c r="AE397" s="149">
        <f t="shared" si="28"/>
        <v>0</v>
      </c>
      <c r="AG397" s="149">
        <f xml:space="preserve"> $I$45 * (AD398 - AD396) / (2 * (PI()/180))</f>
        <v>0</v>
      </c>
      <c r="AH397" s="149">
        <f xml:space="preserve"> $I$45 * (AE398 - AE396) / (2 * (PI()/180))</f>
        <v>0</v>
      </c>
      <c r="AJ397" s="149">
        <f>(AG398 - AG396) / RADIANS(U398 - U396) * (2*PI()*$P$33/60)</f>
        <v>-83037656.250000045</v>
      </c>
      <c r="AK397" s="149">
        <f>(AH398 - AH396) / RADIANS(2) * (2*PI()*$P$33/60)</f>
        <v>0</v>
      </c>
    </row>
    <row r="398" spans="7:37" x14ac:dyDescent="0.35">
      <c r="G398" s="113"/>
      <c r="H398" s="113"/>
      <c r="I398" s="113"/>
      <c r="J398" s="113"/>
      <c r="K398" s="113"/>
      <c r="L398" s="113"/>
      <c r="N398" s="113"/>
      <c r="O398" s="113"/>
      <c r="P398" s="113"/>
      <c r="Q398" s="113"/>
      <c r="R398" s="113"/>
      <c r="S398" s="113"/>
      <c r="U398" s="86">
        <v>392</v>
      </c>
      <c r="V398" s="149">
        <v>0.19</v>
      </c>
      <c r="W398" s="149">
        <v>0</v>
      </c>
      <c r="X398" s="149">
        <f>(0.0831/2)*(1-COS(RADIANS(U398)))
 + 0.14625
 - SQRT(0.14625^2 - ((0.14625/2*SIN(RADIANS(U398)))^2))</f>
        <v>1.1540648970710665E-2</v>
      </c>
      <c r="Y398" s="149">
        <f t="shared" si="26"/>
        <v>11.540648970710665</v>
      </c>
      <c r="Z398" s="149">
        <f>(Y398-Y397)/1</f>
        <v>0.67340947085611802</v>
      </c>
      <c r="AA398" s="149">
        <f t="shared" si="27"/>
        <v>27.273083569672778</v>
      </c>
      <c r="AB398" s="149">
        <f>((Z398-Z397)/1)*(((6750*6)^2) /1000)</f>
        <v>27656.006013146209</v>
      </c>
      <c r="AD398" s="149">
        <f t="shared" ref="AD398:AD461" si="29">((V397 - V399) / RADIANS(U397 - U399)) * (2*PI()*$P$33/60) / 1000</f>
        <v>0.60750000000000004</v>
      </c>
      <c r="AE398" s="149">
        <f t="shared" si="28"/>
        <v>0</v>
      </c>
      <c r="AG398" s="149">
        <f xml:space="preserve"> $I$45 * (AD399 - AD397) / (2 * (PI()/180))</f>
        <v>-2050.3125000000009</v>
      </c>
      <c r="AH398" s="149">
        <f xml:space="preserve"> $I$45 * (AE399 - AE397) / (2 * (PI()/180))</f>
        <v>0</v>
      </c>
      <c r="AJ398" s="149">
        <f>(AG399 - AG397) / RADIANS(U399 - U397) * (2*PI()*$P$33/60)</f>
        <v>41518828.124999888</v>
      </c>
      <c r="AK398" s="149">
        <f>(AH399 - AH397) / RADIANS(2) * (2*PI()*$P$33/60)</f>
        <v>0</v>
      </c>
    </row>
    <row r="399" spans="7:37" x14ac:dyDescent="0.35">
      <c r="G399" s="113"/>
      <c r="H399" s="113"/>
      <c r="I399" s="113"/>
      <c r="J399" s="113"/>
      <c r="K399" s="113"/>
      <c r="L399" s="113"/>
      <c r="N399" s="113"/>
      <c r="O399" s="113"/>
      <c r="P399" s="113"/>
      <c r="Q399" s="113"/>
      <c r="R399" s="113"/>
      <c r="S399" s="113"/>
      <c r="U399" s="149">
        <v>393</v>
      </c>
      <c r="V399" s="149">
        <v>0.2</v>
      </c>
      <c r="W399" s="149">
        <v>0</v>
      </c>
      <c r="X399" s="149">
        <f>(0.0831/2)*(1-COS(RADIANS(U399)))
 + 0.14625
 - SQRT(0.14625^2 - ((0.14625/2*SIN(RADIANS(U399)))^2))</f>
        <v>1.2230481666518273E-2</v>
      </c>
      <c r="Y399" s="149">
        <f t="shared" si="26"/>
        <v>12.230481666518273</v>
      </c>
      <c r="Z399" s="149">
        <f>(Y399-Y398)/1</f>
        <v>0.68983269580760798</v>
      </c>
      <c r="AA399" s="149">
        <f t="shared" si="27"/>
        <v>27.938224180208124</v>
      </c>
      <c r="AB399" s="149">
        <f>((Z399-Z398)/1)*(((6750*6)^2) /1000)</f>
        <v>26938.194726681402</v>
      </c>
      <c r="AD399" s="149">
        <f t="shared" si="29"/>
        <v>0.60750000000000004</v>
      </c>
      <c r="AE399" s="149">
        <f t="shared" si="28"/>
        <v>0</v>
      </c>
      <c r="AG399" s="149">
        <f xml:space="preserve"> $I$45 * (AD400 - AD398) / (2 * (PI()/180))</f>
        <v>2050.3124999999945</v>
      </c>
      <c r="AH399" s="149">
        <f xml:space="preserve"> $I$45 * (AE400 - AE398) / (2 * (PI()/180))</f>
        <v>0</v>
      </c>
      <c r="AJ399" s="149">
        <f>(AG400 - AG398) / RADIANS(U400 - U398) * (2*PI()*$P$33/60)</f>
        <v>83037656.250000045</v>
      </c>
      <c r="AK399" s="149">
        <f>(AH400 - AH398) / RADIANS(2) * (2*PI()*$P$33/60)</f>
        <v>0</v>
      </c>
    </row>
    <row r="400" spans="7:37" x14ac:dyDescent="0.35">
      <c r="G400" s="113"/>
      <c r="H400" s="113"/>
      <c r="I400" s="113"/>
      <c r="J400" s="113"/>
      <c r="K400" s="113"/>
      <c r="L400" s="113"/>
      <c r="N400" s="113"/>
      <c r="O400" s="113"/>
      <c r="P400" s="113"/>
      <c r="Q400" s="113"/>
      <c r="R400" s="113"/>
      <c r="S400" s="113"/>
      <c r="U400" s="86">
        <v>394</v>
      </c>
      <c r="V400" s="149">
        <v>0.22</v>
      </c>
      <c r="W400" s="149">
        <v>0</v>
      </c>
      <c r="X400" s="149">
        <f>(0.0831/2)*(1-COS(RADIANS(U400)))
 + 0.14625
 - SQRT(0.14625^2 - ((0.14625/2*SIN(RADIANS(U400)))^2))</f>
        <v>1.2936288462966378E-2</v>
      </c>
      <c r="Y400" s="149">
        <f t="shared" si="26"/>
        <v>12.936288462966377</v>
      </c>
      <c r="Z400" s="149">
        <f>(Y400-Y399)/1</f>
        <v>0.70580679644810473</v>
      </c>
      <c r="AA400" s="149">
        <f t="shared" si="27"/>
        <v>28.58517525614824</v>
      </c>
      <c r="AB400" s="149">
        <f>((Z400-Z399)/1)*(((6750*6)^2) /1000)</f>
        <v>26201.518575574806</v>
      </c>
      <c r="AD400" s="149">
        <f t="shared" si="29"/>
        <v>0.8099999999999995</v>
      </c>
      <c r="AE400" s="149">
        <f t="shared" si="28"/>
        <v>0</v>
      </c>
      <c r="AG400" s="149">
        <f xml:space="preserve"> $I$45 * (AD401 - AD399) / (2 * (PI()/180))</f>
        <v>2050.3125000000009</v>
      </c>
      <c r="AH400" s="149">
        <f xml:space="preserve"> $I$45 * (AE401 - AE399) / (2 * (PI()/180))</f>
        <v>0</v>
      </c>
      <c r="AJ400" s="149">
        <f>(AG401 - AG399) / RADIANS(U401 - U399) * (2*PI()*$P$33/60)</f>
        <v>-83037656.249999672</v>
      </c>
      <c r="AK400" s="149">
        <f>(AH401 - AH399) / RADIANS(2) * (2*PI()*$P$33/60)</f>
        <v>0</v>
      </c>
    </row>
    <row r="401" spans="7:37" x14ac:dyDescent="0.35">
      <c r="G401" s="113"/>
      <c r="H401" s="113"/>
      <c r="I401" s="113"/>
      <c r="J401" s="113"/>
      <c r="K401" s="113"/>
      <c r="L401" s="113"/>
      <c r="N401" s="113"/>
      <c r="O401" s="113"/>
      <c r="P401" s="113"/>
      <c r="Q401" s="113"/>
      <c r="R401" s="113"/>
      <c r="S401" s="113"/>
      <c r="U401" s="86">
        <v>395</v>
      </c>
      <c r="V401" s="149">
        <v>0.24</v>
      </c>
      <c r="W401" s="149">
        <v>0</v>
      </c>
      <c r="X401" s="149">
        <f>(0.0831/2)*(1-COS(RADIANS(U401)))
 + 0.14625
 - SQRT(0.14625^2 - ((0.14625/2*SIN(RADIANS(U401)))^2))</f>
        <v>1.3657609000335136E-2</v>
      </c>
      <c r="Y401" s="149">
        <f t="shared" si="26"/>
        <v>13.657609000335135</v>
      </c>
      <c r="Z401" s="149">
        <f>(Y401-Y400)/1</f>
        <v>0.7213205373687579</v>
      </c>
      <c r="AA401" s="149">
        <f t="shared" si="27"/>
        <v>29.213481763434693</v>
      </c>
      <c r="AB401" s="149">
        <f>((Z401-Z400)/1)*(((6750*6)^2) /1000)</f>
        <v>25446.41354510135</v>
      </c>
      <c r="AD401" s="149">
        <f t="shared" si="29"/>
        <v>0.81000000000000016</v>
      </c>
      <c r="AE401" s="149">
        <f t="shared" si="28"/>
        <v>0</v>
      </c>
      <c r="AG401" s="149">
        <f xml:space="preserve"> $I$45 * (AD402 - AD400) / (2 * (PI()/180))</f>
        <v>-2050.31249999999</v>
      </c>
      <c r="AH401" s="149">
        <f xml:space="preserve"> $I$45 * (AE402 - AE400) / (2 * (PI()/180))</f>
        <v>0</v>
      </c>
      <c r="AJ401" s="149">
        <f>(AG402 - AG400) / RADIANS(U402 - U400) * (2*PI()*$P$33/60)</f>
        <v>-83037656.250000149</v>
      </c>
      <c r="AK401" s="149">
        <f>(AH402 - AH400) / RADIANS(2) * (2*PI()*$P$33/60)</f>
        <v>0</v>
      </c>
    </row>
    <row r="402" spans="7:37" x14ac:dyDescent="0.35">
      <c r="G402" s="113"/>
      <c r="H402" s="113"/>
      <c r="I402" s="113"/>
      <c r="J402" s="113"/>
      <c r="K402" s="113"/>
      <c r="L402" s="113"/>
      <c r="N402" s="113"/>
      <c r="O402" s="113"/>
      <c r="P402" s="113"/>
      <c r="Q402" s="113"/>
      <c r="R402" s="113"/>
      <c r="S402" s="113"/>
      <c r="U402" s="86">
        <v>396</v>
      </c>
      <c r="V402" s="149">
        <v>0.26</v>
      </c>
      <c r="W402" s="149">
        <v>0</v>
      </c>
      <c r="X402" s="149">
        <f>(0.0831/2)*(1-COS(RADIANS(U402)))
 + 0.14625
 - SQRT(0.14625^2 - ((0.14625/2*SIN(RADIANS(U402)))^2))</f>
        <v>1.4393971963702262E-2</v>
      </c>
      <c r="Y402" s="149">
        <f t="shared" si="26"/>
        <v>14.393971963702262</v>
      </c>
      <c r="Z402" s="149">
        <f>(Y402-Y401)/1</f>
        <v>0.73636296336712626</v>
      </c>
      <c r="AA402" s="149">
        <f t="shared" si="27"/>
        <v>29.822700016368614</v>
      </c>
      <c r="AB402" s="149">
        <f>((Z402-Z401)/1)*(((6750*6)^2) /1000)</f>
        <v>24673.339243823699</v>
      </c>
      <c r="AD402" s="149">
        <f t="shared" si="29"/>
        <v>0.60750000000000048</v>
      </c>
      <c r="AE402" s="149">
        <f t="shared" si="28"/>
        <v>0</v>
      </c>
      <c r="AG402" s="149">
        <f xml:space="preserve"> $I$45 * (AD403 - AD401) / (2 * (PI()/180))</f>
        <v>-2050.3125000000068</v>
      </c>
      <c r="AH402" s="149">
        <f xml:space="preserve"> $I$45 * (AE403 - AE401) / (2 * (PI()/180))</f>
        <v>0</v>
      </c>
      <c r="AJ402" s="149">
        <f>(AG403 - AG401) / RADIANS(U403 - U401) * (2*PI()*$P$33/60)</f>
        <v>41518828.12499959</v>
      </c>
      <c r="AK402" s="149">
        <f>(AH403 - AH401) / RADIANS(2) * (2*PI()*$P$33/60)</f>
        <v>0</v>
      </c>
    </row>
    <row r="403" spans="7:37" x14ac:dyDescent="0.35">
      <c r="G403" s="113"/>
      <c r="H403" s="113"/>
      <c r="I403" s="113"/>
      <c r="J403" s="113"/>
      <c r="K403" s="113"/>
      <c r="L403" s="113"/>
      <c r="N403" s="113"/>
      <c r="O403" s="113"/>
      <c r="P403" s="113"/>
      <c r="Q403" s="113"/>
      <c r="R403" s="113"/>
      <c r="S403" s="113"/>
      <c r="U403" s="149">
        <v>397</v>
      </c>
      <c r="V403" s="149">
        <v>0.27</v>
      </c>
      <c r="W403" s="149">
        <v>0</v>
      </c>
      <c r="X403" s="149">
        <f>(0.0831/2)*(1-COS(RADIANS(U403)))
 + 0.14625
 - SQRT(0.14625^2 - ((0.14625/2*SIN(RADIANS(U403)))^2))</f>
        <v>1.5144895378048251E-2</v>
      </c>
      <c r="Y403" s="149">
        <f t="shared" si="26"/>
        <v>15.14489537804825</v>
      </c>
      <c r="Z403" s="149">
        <f>(Y403-Y402)/1</f>
        <v>0.75092341434598886</v>
      </c>
      <c r="AA403" s="149">
        <f t="shared" si="27"/>
        <v>30.41239828101255</v>
      </c>
      <c r="AB403" s="149">
        <f>((Z403-Z402)/1)*(((6750*6)^2) /1000)</f>
        <v>23882.779718079386</v>
      </c>
      <c r="AD403" s="149">
        <f t="shared" si="29"/>
        <v>0.60749999999999948</v>
      </c>
      <c r="AE403" s="149">
        <f t="shared" si="28"/>
        <v>0</v>
      </c>
      <c r="AG403" s="149">
        <f xml:space="preserve"> $I$45 * (AD404 - AD402) / (2 * (PI()/180))</f>
        <v>-1.0116907311896739E-11</v>
      </c>
      <c r="AH403" s="149">
        <f xml:space="preserve"> $I$45 * (AE404 - AE402) / (2 * (PI()/180))</f>
        <v>0</v>
      </c>
      <c r="AJ403" s="149">
        <f>(AG404 - AG402) / RADIANS(U404 - U402) * (2*PI()*$P$33/60)</f>
        <v>41518828.125000335</v>
      </c>
      <c r="AK403" s="149">
        <f>(AH404 - AH402) / RADIANS(2) * (2*PI()*$P$33/60)</f>
        <v>0</v>
      </c>
    </row>
    <row r="404" spans="7:37" x14ac:dyDescent="0.35">
      <c r="G404" s="113"/>
      <c r="H404" s="113"/>
      <c r="I404" s="113"/>
      <c r="J404" s="113"/>
      <c r="K404" s="113"/>
      <c r="L404" s="113"/>
      <c r="N404" s="113"/>
      <c r="O404" s="113"/>
      <c r="P404" s="113"/>
      <c r="Q404" s="113"/>
      <c r="R404" s="113"/>
      <c r="S404" s="113"/>
      <c r="U404" s="86">
        <v>398</v>
      </c>
      <c r="V404" s="149">
        <v>0.28999999999999998</v>
      </c>
      <c r="W404" s="149">
        <v>0</v>
      </c>
      <c r="X404" s="149">
        <f>(0.0831/2)*(1-COS(RADIANS(U404)))
 + 0.14625
 - SQRT(0.14625^2 - ((0.14625/2*SIN(RADIANS(U404)))^2))</f>
        <v>1.5909886918752308E-2</v>
      </c>
      <c r="Y404" s="149">
        <f t="shared" si="26"/>
        <v>15.909886918752308</v>
      </c>
      <c r="Z404" s="149">
        <f>(Y404-Y403)/1</f>
        <v>0.76499154070405773</v>
      </c>
      <c r="AA404" s="149">
        <f t="shared" si="27"/>
        <v>30.982157398514339</v>
      </c>
      <c r="AB404" s="149">
        <f>((Z404-Z403)/1)*(((6750*6)^2) /1000)</f>
        <v>23075.244258822459</v>
      </c>
      <c r="AD404" s="149">
        <f t="shared" si="29"/>
        <v>0.60749999999999948</v>
      </c>
      <c r="AE404" s="149">
        <f t="shared" si="28"/>
        <v>0</v>
      </c>
      <c r="AG404" s="149">
        <f xml:space="preserve"> $I$45 * (AD405 - AD403) / (2 * (PI()/180))</f>
        <v>1.0116907311896739E-11</v>
      </c>
      <c r="AH404" s="149">
        <f xml:space="preserve"> $I$45 * (AE405 - AE403) / (2 * (PI()/180))</f>
        <v>0</v>
      </c>
      <c r="AJ404" s="149">
        <f>(AG405 - AG403) / RADIANS(U405 - U403) * (2*PI()*$P$33/60)</f>
        <v>41518828.125000432</v>
      </c>
      <c r="AK404" s="149">
        <f>(AH405 - AH403) / RADIANS(2) * (2*PI()*$P$33/60)</f>
        <v>0</v>
      </c>
    </row>
    <row r="405" spans="7:37" x14ac:dyDescent="0.35">
      <c r="G405" s="113"/>
      <c r="H405" s="113"/>
      <c r="I405" s="113"/>
      <c r="J405" s="113"/>
      <c r="K405" s="113"/>
      <c r="L405" s="113"/>
      <c r="N405" s="113"/>
      <c r="O405" s="113"/>
      <c r="P405" s="113"/>
      <c r="Q405" s="113"/>
      <c r="R405" s="113"/>
      <c r="S405" s="113"/>
      <c r="U405" s="86">
        <v>399</v>
      </c>
      <c r="V405" s="149">
        <v>0.3</v>
      </c>
      <c r="W405" s="149">
        <v>0</v>
      </c>
      <c r="X405" s="149">
        <f>(0.0831/2)*(1-COS(RADIANS(U405)))
 + 0.14625
 - SQRT(0.14625^2 - ((0.14625/2*SIN(RADIANS(U405)))^2))</f>
        <v>1.6688444237960898E-2</v>
      </c>
      <c r="Y405" s="149">
        <f t="shared" si="26"/>
        <v>16.688444237960898</v>
      </c>
      <c r="Z405" s="149">
        <f>(Y405-Y404)/1</f>
        <v>0.7785573192085895</v>
      </c>
      <c r="AA405" s="149">
        <f t="shared" si="27"/>
        <v>31.531571427947874</v>
      </c>
      <c r="AB405" s="149">
        <f>((Z405-Z404)/1)*(((6750*6)^2) /1000)</f>
        <v>22251.268192058247</v>
      </c>
      <c r="AD405" s="149">
        <f t="shared" si="29"/>
        <v>0.60750000000000048</v>
      </c>
      <c r="AE405" s="149">
        <f t="shared" si="28"/>
        <v>0</v>
      </c>
      <c r="AG405" s="149">
        <f xml:space="preserve"> $I$45 * (AD406 - AD404) / (2 * (PI()/180))</f>
        <v>2050.3125000000114</v>
      </c>
      <c r="AH405" s="149">
        <f xml:space="preserve"> $I$45 * (AE406 - AE404) / (2 * (PI()/180))</f>
        <v>0</v>
      </c>
      <c r="AJ405" s="149">
        <f>(AG406 - AG404) / RADIANS(U406 - U404) * (2*PI()*$P$33/60)</f>
        <v>41518828.12499959</v>
      </c>
      <c r="AK405" s="149">
        <f>(AH406 - AH404) / RADIANS(2) * (2*PI()*$P$33/60)</f>
        <v>0</v>
      </c>
    </row>
    <row r="406" spans="7:37" x14ac:dyDescent="0.35">
      <c r="G406" s="113"/>
      <c r="H406" s="113"/>
      <c r="I406" s="113"/>
      <c r="J406" s="113"/>
      <c r="K406" s="113"/>
      <c r="L406" s="113"/>
      <c r="N406" s="113"/>
      <c r="O406" s="113"/>
      <c r="P406" s="113"/>
      <c r="Q406" s="113"/>
      <c r="R406" s="113"/>
      <c r="S406" s="113"/>
      <c r="U406" s="86">
        <v>400</v>
      </c>
      <c r="V406" s="149">
        <v>0.32</v>
      </c>
      <c r="W406" s="149">
        <v>0</v>
      </c>
      <c r="X406" s="149">
        <f>(0.0831/2)*(1-COS(RADIANS(U406)))
 + 0.14625
 - SQRT(0.14625^2 - ((0.14625/2*SIN(RADIANS(U406)))^2))</f>
        <v>1.74800553073024E-2</v>
      </c>
      <c r="Y406" s="149">
        <f t="shared" si="26"/>
        <v>17.480055307302401</v>
      </c>
      <c r="Z406" s="149">
        <f>(Y406-Y405)/1</f>
        <v>0.79161106934150283</v>
      </c>
      <c r="AA406" s="149">
        <f t="shared" si="27"/>
        <v>32.060248308330863</v>
      </c>
      <c r="AB406" s="149">
        <f>((Z406-Z405)/1)*(((6750*6)^2) /1000)</f>
        <v>21411.413655511078</v>
      </c>
      <c r="AD406" s="149">
        <f t="shared" si="29"/>
        <v>0.81000000000000061</v>
      </c>
      <c r="AE406" s="149">
        <f t="shared" si="28"/>
        <v>0</v>
      </c>
      <c r="AG406" s="149">
        <f xml:space="preserve"> $I$45 * (AD407 - AD405) / (2 * (PI()/180))</f>
        <v>2050.31249999999</v>
      </c>
      <c r="AH406" s="149">
        <f xml:space="preserve"> $I$45 * (AE407 - AE405) / (2 * (PI()/180))</f>
        <v>0</v>
      </c>
      <c r="AJ406" s="149">
        <f>(AG407 - AG405) / RADIANS(U407 - U405) * (2*PI()*$P$33/60)</f>
        <v>-41518828.125000454</v>
      </c>
      <c r="AK406" s="149">
        <f>(AH407 - AH405) / RADIANS(2) * (2*PI()*$P$33/60)</f>
        <v>0</v>
      </c>
    </row>
    <row r="407" spans="7:37" x14ac:dyDescent="0.35">
      <c r="G407" s="113"/>
      <c r="H407" s="113"/>
      <c r="I407" s="113"/>
      <c r="J407" s="113"/>
      <c r="K407" s="113"/>
      <c r="L407" s="113"/>
      <c r="N407" s="113"/>
      <c r="O407" s="113"/>
      <c r="P407" s="113"/>
      <c r="Q407" s="113"/>
      <c r="R407" s="113"/>
      <c r="S407" s="113"/>
      <c r="U407" s="149">
        <v>401</v>
      </c>
      <c r="V407" s="149">
        <v>0.34</v>
      </c>
      <c r="W407" s="149">
        <v>0</v>
      </c>
      <c r="X407" s="149">
        <f>(0.0831/2)*(1-COS(RADIANS(U407)))
 + 0.14625
 - SQRT(0.14625^2 - ((0.14625/2*SIN(RADIANS(U407)))^2))</f>
        <v>1.8284198777401506E-2</v>
      </c>
      <c r="Y407" s="149">
        <f t="shared" si="26"/>
        <v>18.284198777401507</v>
      </c>
      <c r="Z407" s="149">
        <f>(Y407-Y406)/1</f>
        <v>0.80414347009910614</v>
      </c>
      <c r="AA407" s="149">
        <f t="shared" si="27"/>
        <v>32.567810539013799</v>
      </c>
      <c r="AB407" s="149">
        <f>((Z407-Z406)/1)*(((6750*6)^2) /1000)</f>
        <v>20556.270342658834</v>
      </c>
      <c r="AD407" s="149">
        <f t="shared" si="29"/>
        <v>0.8099999999999995</v>
      </c>
      <c r="AE407" s="149">
        <f t="shared" si="28"/>
        <v>0</v>
      </c>
      <c r="AG407" s="149">
        <f xml:space="preserve"> $I$45 * (AD408 - AD406) / (2 * (PI()/180))</f>
        <v>-1.1241008124329708E-11</v>
      </c>
      <c r="AH407" s="149">
        <f xml:space="preserve"> $I$45 * (AE408 - AE406) / (2 * (PI()/180))</f>
        <v>0</v>
      </c>
      <c r="AJ407" s="149">
        <f>(AG408 - AG406) / RADIANS(U408 - U406) * (2*PI()*$P$33/60)</f>
        <v>-41518828.124999568</v>
      </c>
      <c r="AK407" s="149">
        <f>(AH408 - AH406) / RADIANS(2) * (2*PI()*$P$33/60)</f>
        <v>0</v>
      </c>
    </row>
    <row r="408" spans="7:37" x14ac:dyDescent="0.35">
      <c r="G408" s="113"/>
      <c r="H408" s="113"/>
      <c r="I408" s="113"/>
      <c r="J408" s="113"/>
      <c r="K408" s="113"/>
      <c r="L408" s="113"/>
      <c r="N408" s="113"/>
      <c r="O408" s="113"/>
      <c r="P408" s="113"/>
      <c r="Q408" s="113"/>
      <c r="R408" s="113"/>
      <c r="S408" s="113"/>
      <c r="U408" s="86">
        <v>402</v>
      </c>
      <c r="V408" s="149">
        <v>0.36</v>
      </c>
      <c r="W408" s="149">
        <v>0</v>
      </c>
      <c r="X408" s="149">
        <f>(0.0831/2)*(1-COS(RADIANS(U408)))
 + 0.14625
 - SQRT(0.14625^2 - ((0.14625/2*SIN(RADIANS(U408)))^2))</f>
        <v>1.9100344354629095E-2</v>
      </c>
      <c r="Y408" s="149">
        <f t="shared" si="26"/>
        <v>19.100344354629094</v>
      </c>
      <c r="Z408" s="149">
        <f>(Y408-Y407)/1</f>
        <v>0.81614557722758718</v>
      </c>
      <c r="AA408" s="149">
        <f t="shared" si="27"/>
        <v>33.053895877717281</v>
      </c>
      <c r="AB408" s="149">
        <f>((Z408-Z407)/1)*(((6750*6)^2) /1000)</f>
        <v>19686.456217491032</v>
      </c>
      <c r="AD408" s="149">
        <f t="shared" si="29"/>
        <v>0.8099999999999995</v>
      </c>
      <c r="AE408" s="149">
        <f t="shared" si="28"/>
        <v>0</v>
      </c>
      <c r="AG408" s="149">
        <f xml:space="preserve"> $I$45 * (AD409 - AD407) / (2 * (PI()/180))</f>
        <v>1.1241008124329708E-11</v>
      </c>
      <c r="AH408" s="149">
        <f xml:space="preserve"> $I$45 * (AE409 - AE407) / (2 * (PI()/180))</f>
        <v>0</v>
      </c>
      <c r="AJ408" s="149">
        <f>(AG409 - AG407) / RADIANS(U409 - U407) * (2*PI()*$P$33/60)</f>
        <v>41518828.125000276</v>
      </c>
      <c r="AK408" s="149">
        <f>(AH409 - AH407) / RADIANS(2) * (2*PI()*$P$33/60)</f>
        <v>0</v>
      </c>
    </row>
    <row r="409" spans="7:37" x14ac:dyDescent="0.35">
      <c r="G409" s="113"/>
      <c r="H409" s="113"/>
      <c r="I409" s="113"/>
      <c r="J409" s="113"/>
      <c r="K409" s="113"/>
      <c r="L409" s="113"/>
      <c r="N409" s="113"/>
      <c r="O409" s="113"/>
      <c r="P409" s="113"/>
      <c r="Q409" s="113"/>
      <c r="R409" s="113"/>
      <c r="S409" s="113"/>
      <c r="U409" s="86">
        <v>403</v>
      </c>
      <c r="V409" s="149">
        <v>0.38</v>
      </c>
      <c r="W409" s="149">
        <v>0</v>
      </c>
      <c r="X409" s="149">
        <f>(0.0831/2)*(1-COS(RADIANS(U409)))
 + 0.14625
 - SQRT(0.14625^2 - ((0.14625/2*SIN(RADIANS(U409)))^2))</f>
        <v>1.9927953195496728E-2</v>
      </c>
      <c r="Y409" s="149">
        <f t="shared" si="26"/>
        <v>19.927953195496727</v>
      </c>
      <c r="Z409" s="149">
        <f>(Y409-Y408)/1</f>
        <v>0.82760884086763298</v>
      </c>
      <c r="AA409" s="149">
        <f t="shared" si="27"/>
        <v>33.518158055139139</v>
      </c>
      <c r="AB409" s="149">
        <f>((Z409-Z408)/1)*(((6750*6)^2) /1000)</f>
        <v>18802.618185585117</v>
      </c>
      <c r="AD409" s="149">
        <f t="shared" si="29"/>
        <v>0.81000000000000061</v>
      </c>
      <c r="AE409" s="149">
        <f t="shared" si="28"/>
        <v>0</v>
      </c>
      <c r="AG409" s="149">
        <f xml:space="preserve"> $I$45 * (AD410 - AD408) / (2 * (PI()/180))</f>
        <v>2050.3125000000023</v>
      </c>
      <c r="AH409" s="149">
        <f xml:space="preserve"> $I$45 * (AE410 - AE408) / (2 * (PI()/180))</f>
        <v>0</v>
      </c>
      <c r="AJ409" s="149">
        <f>(AG410 - AG408) / RADIANS(U410 - U408) * (2*PI()*$P$33/60)</f>
        <v>124556484.37499945</v>
      </c>
      <c r="AK409" s="149">
        <f>(AH410 - AH408) / RADIANS(2) * (2*PI()*$P$33/60)</f>
        <v>0</v>
      </c>
    </row>
    <row r="410" spans="7:37" x14ac:dyDescent="0.35">
      <c r="G410" s="113"/>
      <c r="H410" s="113"/>
      <c r="I410" s="113"/>
      <c r="J410" s="113"/>
      <c r="K410" s="113"/>
      <c r="L410" s="113"/>
      <c r="N410" s="113"/>
      <c r="O410" s="113"/>
      <c r="P410" s="113"/>
      <c r="Q410" s="113"/>
      <c r="R410" s="113"/>
      <c r="S410" s="113"/>
      <c r="U410" s="86">
        <v>404</v>
      </c>
      <c r="V410" s="149">
        <v>0.4</v>
      </c>
      <c r="W410" s="149">
        <v>0</v>
      </c>
      <c r="X410" s="149">
        <f>(0.0831/2)*(1-COS(RADIANS(U410)))
 + 0.14625
 - SQRT(0.14625^2 - ((0.14625/2*SIN(RADIANS(U410)))^2))</f>
        <v>2.0766478319074855E-2</v>
      </c>
      <c r="Y410" s="149">
        <f t="shared" si="26"/>
        <v>20.766478319074857</v>
      </c>
      <c r="Z410" s="149">
        <f>(Y410-Y409)/1</f>
        <v>0.83852512357812969</v>
      </c>
      <c r="AA410" s="149">
        <f t="shared" si="27"/>
        <v>33.960267504914256</v>
      </c>
      <c r="AB410" s="149">
        <f>((Z410-Z409)/1)*(((6750*6)^2) /1000)</f>
        <v>17905.432715892239</v>
      </c>
      <c r="AD410" s="149">
        <f t="shared" si="29"/>
        <v>1.0124999999999997</v>
      </c>
      <c r="AE410" s="149">
        <f t="shared" si="28"/>
        <v>0</v>
      </c>
      <c r="AG410" s="149">
        <f xml:space="preserve"> $I$45 * (AD411 - AD409) / (2 * (PI()/180))</f>
        <v>6150.9374999999845</v>
      </c>
      <c r="AH410" s="149">
        <f xml:space="preserve"> $I$45 * (AE411 - AE409) / (2 * (PI()/180))</f>
        <v>0</v>
      </c>
      <c r="AJ410" s="149">
        <f>(AG411 - AG409) / RADIANS(U411 - U409) * (2*PI()*$P$33/60)</f>
        <v>41518828.124999985</v>
      </c>
      <c r="AK410" s="149">
        <f>(AH411 - AH409) / RADIANS(2) * (2*PI()*$P$33/60)</f>
        <v>0</v>
      </c>
    </row>
    <row r="411" spans="7:37" x14ac:dyDescent="0.35">
      <c r="G411" s="113"/>
      <c r="H411" s="113"/>
      <c r="I411" s="113"/>
      <c r="J411" s="113"/>
      <c r="K411" s="113"/>
      <c r="L411" s="113"/>
      <c r="N411" s="113"/>
      <c r="O411" s="113"/>
      <c r="P411" s="113"/>
      <c r="Q411" s="113"/>
      <c r="R411" s="113"/>
      <c r="S411" s="113"/>
      <c r="U411" s="149">
        <v>405</v>
      </c>
      <c r="V411" s="149">
        <v>0.43</v>
      </c>
      <c r="W411" s="149">
        <v>0</v>
      </c>
      <c r="X411" s="149">
        <f>(0.0831/2)*(1-COS(RADIANS(U411)))
 + 0.14625
 - SQRT(0.14625^2 - ((0.14625/2*SIN(RADIANS(U411)))^2))</f>
        <v>2.1615365037776696E-2</v>
      </c>
      <c r="Y411" s="149">
        <f t="shared" si="26"/>
        <v>21.615365037776694</v>
      </c>
      <c r="Z411" s="149">
        <f>(Y411-Y410)/1</f>
        <v>0.84888671870183785</v>
      </c>
      <c r="AA411" s="149">
        <f t="shared" si="27"/>
        <v>34.379912107424431</v>
      </c>
      <c r="AB411" s="149">
        <f>((Z411-Z410)/1)*(((6750*6)^2) /1000)</f>
        <v>16995.606401662302</v>
      </c>
      <c r="AD411" s="149">
        <f t="shared" si="29"/>
        <v>1.4174999999999991</v>
      </c>
      <c r="AE411" s="149">
        <f t="shared" si="28"/>
        <v>0</v>
      </c>
      <c r="AG411" s="149">
        <f xml:space="preserve"> $I$45 * (AD412 - AD410) / (2 * (PI()/180))</f>
        <v>4100.6250000000018</v>
      </c>
      <c r="AH411" s="149">
        <f xml:space="preserve"> $I$45 * (AE412 - AE410) / (2 * (PI()/180))</f>
        <v>0</v>
      </c>
      <c r="AJ411" s="149">
        <f>(AG412 - AG410) / RADIANS(U412 - U410) * (2*PI()*$P$33/60)</f>
        <v>-83037656.249999255</v>
      </c>
      <c r="AK411" s="149">
        <f>(AH412 - AH410) / RADIANS(2) * (2*PI()*$P$33/60)</f>
        <v>0</v>
      </c>
    </row>
    <row r="412" spans="7:37" x14ac:dyDescent="0.35">
      <c r="G412" s="113"/>
      <c r="H412" s="113"/>
      <c r="I412" s="113"/>
      <c r="J412" s="113"/>
      <c r="K412" s="113"/>
      <c r="L412" s="113"/>
      <c r="N412" s="113"/>
      <c r="O412" s="113"/>
      <c r="P412" s="113"/>
      <c r="Q412" s="113"/>
      <c r="R412" s="113"/>
      <c r="S412" s="113"/>
      <c r="U412" s="86">
        <v>406</v>
      </c>
      <c r="V412" s="149">
        <v>0.47</v>
      </c>
      <c r="W412" s="149">
        <v>0</v>
      </c>
      <c r="X412" s="149">
        <f>(0.0831/2)*(1-COS(RADIANS(U412)))
 + 0.14625
 - SQRT(0.14625^2 - ((0.14625/2*SIN(RADIANS(U412)))^2))</f>
        <v>2.2474051406808415E-2</v>
      </c>
      <c r="Y412" s="149">
        <f t="shared" si="26"/>
        <v>22.474051406808414</v>
      </c>
      <c r="Z412" s="149">
        <f>(Y412-Y411)/1</f>
        <v>0.85868636903171947</v>
      </c>
      <c r="AA412" s="149">
        <f t="shared" si="27"/>
        <v>34.776797945784637</v>
      </c>
      <c r="AB412" s="149">
        <f>((Z412-Z411)/1)*(((6750*6)^2) /1000)</f>
        <v>16073.876453588318</v>
      </c>
      <c r="AD412" s="149">
        <f t="shared" si="29"/>
        <v>1.4175</v>
      </c>
      <c r="AE412" s="149">
        <f t="shared" si="28"/>
        <v>0</v>
      </c>
      <c r="AG412" s="149">
        <f xml:space="preserve"> $I$45 * (AD413 - AD411) / (2 * (PI()/180))</f>
        <v>2050.3125000000214</v>
      </c>
      <c r="AH412" s="149">
        <f xml:space="preserve"> $I$45 * (AE413 - AE411) / (2 * (PI()/180))</f>
        <v>0</v>
      </c>
      <c r="AJ412" s="149">
        <f>(AG413 - AG411) / RADIANS(U413 - U411) * (2*PI()*$P$33/60)</f>
        <v>-1.8417267710901797E-7</v>
      </c>
      <c r="AK412" s="149">
        <f>(AH413 - AH411) / RADIANS(2) * (2*PI()*$P$33/60)</f>
        <v>0</v>
      </c>
    </row>
    <row r="413" spans="7:37" x14ac:dyDescent="0.35">
      <c r="G413" s="113"/>
      <c r="H413" s="113"/>
      <c r="I413" s="113"/>
      <c r="J413" s="113"/>
      <c r="K413" s="113"/>
      <c r="L413" s="113"/>
      <c r="N413" s="113"/>
      <c r="O413" s="113"/>
      <c r="P413" s="113"/>
      <c r="Q413" s="113"/>
      <c r="R413" s="113"/>
      <c r="S413" s="113"/>
      <c r="U413" s="86">
        <v>407</v>
      </c>
      <c r="V413" s="149">
        <v>0.5</v>
      </c>
      <c r="W413" s="149">
        <v>0</v>
      </c>
      <c r="X413" s="149">
        <f>(0.0831/2)*(1-COS(RADIANS(U413)))
 + 0.14625
 - SQRT(0.14625^2 - ((0.14625/2*SIN(RADIANS(U413)))^2))</f>
        <v>2.334196869253824E-2</v>
      </c>
      <c r="Y413" s="149">
        <f t="shared" si="26"/>
        <v>23.341968692538238</v>
      </c>
      <c r="Z413" s="149">
        <f>(Y413-Y412)/1</f>
        <v>0.86791728572982407</v>
      </c>
      <c r="AA413" s="149">
        <f t="shared" si="27"/>
        <v>35.150650072057871</v>
      </c>
      <c r="AB413" s="149">
        <f>((Z413-Z412)/1)*(((6750*6)^2) /1000)</f>
        <v>15141.011114066083</v>
      </c>
      <c r="AD413" s="149">
        <f t="shared" si="29"/>
        <v>1.6200000000000012</v>
      </c>
      <c r="AE413" s="149">
        <f t="shared" si="28"/>
        <v>0</v>
      </c>
      <c r="AG413" s="149">
        <f xml:space="preserve"> $I$45 * (AD414 - AD412) / (2 * (PI()/180))</f>
        <v>4100.6249999999927</v>
      </c>
      <c r="AH413" s="149">
        <f xml:space="preserve"> $I$45 * (AE414 - AE412) / (2 * (PI()/180))</f>
        <v>0</v>
      </c>
      <c r="AJ413" s="149">
        <f>(AG414 - AG412) / RADIANS(U414 - U412) * (2*PI()*$P$33/60)</f>
        <v>41518828.124999218</v>
      </c>
      <c r="AK413" s="149">
        <f>(AH414 - AH412) / RADIANS(2) * (2*PI()*$P$33/60)</f>
        <v>0</v>
      </c>
    </row>
    <row r="414" spans="7:37" x14ac:dyDescent="0.35">
      <c r="G414" s="113"/>
      <c r="H414" s="113"/>
      <c r="I414" s="113"/>
      <c r="J414" s="113"/>
      <c r="K414" s="113"/>
      <c r="L414" s="113"/>
      <c r="N414" s="113"/>
      <c r="O414" s="113"/>
      <c r="P414" s="113"/>
      <c r="Q414" s="113"/>
      <c r="R414" s="113"/>
      <c r="S414" s="113"/>
      <c r="U414" s="86">
        <v>408</v>
      </c>
      <c r="V414" s="149">
        <v>0.55000000000000004</v>
      </c>
      <c r="W414" s="149">
        <v>0</v>
      </c>
      <c r="X414" s="149">
        <f>(0.0831/2)*(1-COS(RADIANS(U414)))
 + 0.14625
 - SQRT(0.14625^2 - ((0.14625/2*SIN(RADIANS(U414)))^2))</f>
        <v>2.4218541859981291E-2</v>
      </c>
      <c r="Y414" s="149">
        <f t="shared" si="26"/>
        <v>24.21854185998129</v>
      </c>
      <c r="Z414" s="149">
        <f>(Y414-Y413)/1</f>
        <v>0.87657316744305191</v>
      </c>
      <c r="AA414" s="149">
        <f t="shared" si="27"/>
        <v>35.501213281443604</v>
      </c>
      <c r="AB414" s="149">
        <f>((Z414-Z413)/1)*(((6750*6)^2) /1000)</f>
        <v>14197.809980121969</v>
      </c>
      <c r="AD414" s="149">
        <f t="shared" si="29"/>
        <v>1.8224999999999993</v>
      </c>
      <c r="AE414" s="149">
        <f t="shared" si="28"/>
        <v>0</v>
      </c>
      <c r="AG414" s="149">
        <f xml:space="preserve"> $I$45 * (AD415 - AD413) / (2 * (PI()/180))</f>
        <v>4100.6249999999827</v>
      </c>
      <c r="AH414" s="149">
        <f xml:space="preserve"> $I$45 * (AE415 - AE413) / (2 * (PI()/180))</f>
        <v>0</v>
      </c>
      <c r="AJ414" s="149">
        <f>(AG415 - AG413) / RADIANS(U415 - U413) * (2*PI()*$P$33/60)</f>
        <v>41518828.125000313</v>
      </c>
      <c r="AK414" s="149">
        <f>(AH415 - AH413) / RADIANS(2) * (2*PI()*$P$33/60)</f>
        <v>0</v>
      </c>
    </row>
    <row r="415" spans="7:37" x14ac:dyDescent="0.35">
      <c r="G415" s="113"/>
      <c r="H415" s="113"/>
      <c r="I415" s="113"/>
      <c r="J415" s="113"/>
      <c r="K415" s="113"/>
      <c r="L415" s="113"/>
      <c r="N415" s="113"/>
      <c r="O415" s="113"/>
      <c r="P415" s="113"/>
      <c r="Q415" s="113"/>
      <c r="R415" s="113"/>
      <c r="S415" s="113"/>
      <c r="U415" s="149">
        <v>409</v>
      </c>
      <c r="V415" s="149">
        <v>0.59</v>
      </c>
      <c r="W415" s="149">
        <v>0</v>
      </c>
      <c r="X415" s="149">
        <f>(0.0831/2)*(1-COS(RADIANS(U415)))
 + 0.14625
 - SQRT(0.14625^2 - ((0.14625/2*SIN(RADIANS(U415)))^2))</f>
        <v>2.5103190079537568E-2</v>
      </c>
      <c r="Y415" s="149">
        <f t="shared" si="26"/>
        <v>25.103190079537569</v>
      </c>
      <c r="Z415" s="149">
        <f>(Y415-Y414)/1</f>
        <v>0.88464821955627926</v>
      </c>
      <c r="AA415" s="149">
        <f t="shared" si="27"/>
        <v>35.828252892029312</v>
      </c>
      <c r="AB415" s="149">
        <f>((Z415-Z414)/1)*(((6750*6)^2) /1000)</f>
        <v>13245.104228721149</v>
      </c>
      <c r="AD415" s="149">
        <f t="shared" si="29"/>
        <v>2.0249999999999995</v>
      </c>
      <c r="AE415" s="149">
        <f t="shared" si="28"/>
        <v>0</v>
      </c>
      <c r="AG415" s="149">
        <f xml:space="preserve"> $I$45 * (AD416 - AD414) / (2 * (PI()/180))</f>
        <v>6150.9375000000082</v>
      </c>
      <c r="AH415" s="149">
        <f xml:space="preserve"> $I$45 * (AE416 - AE414) / (2 * (PI()/180))</f>
        <v>0</v>
      </c>
      <c r="AJ415" s="149">
        <f>(AG416 - AG414) / RADIANS(U416 - U414) * (2*PI()*$P$33/60)</f>
        <v>-41518828.124999627</v>
      </c>
      <c r="AK415" s="149">
        <f>(AH416 - AH414) / RADIANS(2) * (2*PI()*$P$33/60)</f>
        <v>0</v>
      </c>
    </row>
    <row r="416" spans="7:37" x14ac:dyDescent="0.35">
      <c r="G416" s="113"/>
      <c r="H416" s="113"/>
      <c r="I416" s="113"/>
      <c r="J416" s="113"/>
      <c r="K416" s="113"/>
      <c r="L416" s="113"/>
      <c r="N416" s="113"/>
      <c r="O416" s="113"/>
      <c r="P416" s="113"/>
      <c r="Q416" s="113"/>
      <c r="R416" s="113"/>
      <c r="S416" s="113"/>
      <c r="U416" s="86">
        <v>410</v>
      </c>
      <c r="V416" s="149">
        <v>0.65</v>
      </c>
      <c r="W416" s="149">
        <v>0</v>
      </c>
      <c r="X416" s="149">
        <f>(0.0831/2)*(1-COS(RADIANS(U416)))
 + 0.14625
 - SQRT(0.14625^2 - ((0.14625/2*SIN(RADIANS(U416)))^2))</f>
        <v>2.599532725304976E-2</v>
      </c>
      <c r="Y416" s="149">
        <f t="shared" si="26"/>
        <v>25.995327253049759</v>
      </c>
      <c r="Z416" s="149">
        <f>(Y416-Y415)/1</f>
        <v>0.89213717351218946</v>
      </c>
      <c r="AA416" s="149">
        <f t="shared" si="27"/>
        <v>36.131555527243677</v>
      </c>
      <c r="AB416" s="149">
        <f>((Z416-Z415)/1)*(((6750*6)^2) /1000)</f>
        <v>12283.756726181713</v>
      </c>
      <c r="AD416" s="149">
        <f t="shared" si="29"/>
        <v>2.4300000000000002</v>
      </c>
      <c r="AE416" s="149">
        <f t="shared" si="28"/>
        <v>0</v>
      </c>
      <c r="AG416" s="149">
        <f xml:space="preserve"> $I$45 * (AD417 - AD415) / (2 * (PI()/180))</f>
        <v>2050.3125000000009</v>
      </c>
      <c r="AH416" s="149">
        <f xml:space="preserve"> $I$45 * (AE417 - AE415) / (2 * (PI()/180))</f>
        <v>0</v>
      </c>
      <c r="AJ416" s="149">
        <f>(AG417 - AG415) / RADIANS(U417 - U415) * (2*PI()*$P$33/60)</f>
        <v>-124556484.37500018</v>
      </c>
      <c r="AK416" s="149">
        <f>(AH417 - AH415) / RADIANS(2) * (2*PI()*$P$33/60)</f>
        <v>0</v>
      </c>
    </row>
    <row r="417" spans="7:37" x14ac:dyDescent="0.35">
      <c r="G417" s="113"/>
      <c r="H417" s="113"/>
      <c r="I417" s="113"/>
      <c r="J417" s="113"/>
      <c r="K417" s="113"/>
      <c r="L417" s="113"/>
      <c r="N417" s="113"/>
      <c r="O417" s="113"/>
      <c r="P417" s="113"/>
      <c r="Q417" s="113"/>
      <c r="R417" s="113"/>
      <c r="S417" s="113"/>
      <c r="U417" s="86">
        <v>411</v>
      </c>
      <c r="V417" s="149">
        <v>0.71</v>
      </c>
      <c r="W417" s="149">
        <v>0</v>
      </c>
      <c r="X417" s="149">
        <f>(0.0831/2)*(1-COS(RADIANS(U417)))
 + 0.14625
 - SQRT(0.14625^2 - ((0.14625/2*SIN(RADIANS(U417)))^2))</f>
        <v>2.6894362559174934E-2</v>
      </c>
      <c r="Y417" s="149">
        <f t="shared" si="26"/>
        <v>26.894362559174933</v>
      </c>
      <c r="Z417" s="149">
        <f>(Y417-Y416)/1</f>
        <v>0.89903530612517457</v>
      </c>
      <c r="AA417" s="149">
        <f t="shared" si="27"/>
        <v>36.410929898069568</v>
      </c>
      <c r="AB417" s="149">
        <f>((Z417-Z416)/1)*(((6750*6)^2) /1000)</f>
        <v>11314.662018448824</v>
      </c>
      <c r="AD417" s="149">
        <f t="shared" si="29"/>
        <v>2.2274999999999996</v>
      </c>
      <c r="AE417" s="149">
        <f t="shared" si="28"/>
        <v>0</v>
      </c>
      <c r="AG417" s="149">
        <f xml:space="preserve"> $I$45 * (AD418 - AD416) / (2 * (PI()/180))</f>
        <v>0</v>
      </c>
      <c r="AH417" s="149">
        <f xml:space="preserve"> $I$45 * (AE418 - AE416) / (2 * (PI()/180))</f>
        <v>0</v>
      </c>
      <c r="AJ417" s="149">
        <f>(AG418 - AG416) / RADIANS(U418 - U416) * (2*PI()*$P$33/60)</f>
        <v>124556484.37500018</v>
      </c>
      <c r="AK417" s="149">
        <f>(AH418 - AH416) / RADIANS(2) * (2*PI()*$P$33/60)</f>
        <v>0</v>
      </c>
    </row>
    <row r="418" spans="7:37" x14ac:dyDescent="0.35">
      <c r="G418" s="113"/>
      <c r="H418" s="113"/>
      <c r="I418" s="113"/>
      <c r="J418" s="113"/>
      <c r="K418" s="113"/>
      <c r="L418" s="113"/>
      <c r="N418" s="113"/>
      <c r="O418" s="113"/>
      <c r="P418" s="113"/>
      <c r="Q418" s="113"/>
      <c r="R418" s="113"/>
      <c r="S418" s="113"/>
      <c r="U418" s="86">
        <v>412</v>
      </c>
      <c r="V418" s="149">
        <v>0.76</v>
      </c>
      <c r="W418" s="149">
        <v>0</v>
      </c>
      <c r="X418" s="149">
        <f>(0.0831/2)*(1-COS(RADIANS(U418)))
 + 0.14625
 - SQRT(0.14625^2 - ((0.14625/2*SIN(RADIANS(U418)))^2))</f>
        <v>2.7799701017980294E-2</v>
      </c>
      <c r="Y418" s="149">
        <f t="shared" si="26"/>
        <v>27.799701017980293</v>
      </c>
      <c r="Z418" s="149">
        <f>(Y418-Y417)/1</f>
        <v>0.90533845880536035</v>
      </c>
      <c r="AA418" s="149">
        <f t="shared" si="27"/>
        <v>36.666207581617094</v>
      </c>
      <c r="AB418" s="149">
        <f>((Z418-Z417)/1)*(((6750*6)^2) /1000)</f>
        <v>10338.746183674717</v>
      </c>
      <c r="AD418" s="149">
        <f t="shared" si="29"/>
        <v>2.4300000000000002</v>
      </c>
      <c r="AE418" s="149">
        <f t="shared" si="28"/>
        <v>0</v>
      </c>
      <c r="AG418" s="149">
        <f xml:space="preserve"> $I$45 * (AD419 - AD417) / (2 * (PI()/180))</f>
        <v>8201.2500000000091</v>
      </c>
      <c r="AH418" s="149">
        <f xml:space="preserve"> $I$45 * (AE419 - AE417) / (2 * (PI()/180))</f>
        <v>0</v>
      </c>
      <c r="AJ418" s="149">
        <f>(AG419 - AG417) / RADIANS(U419 - U417) * (2*PI()*$P$33/60)</f>
        <v>166075312.50000009</v>
      </c>
      <c r="AK418" s="149">
        <f>(AH419 - AH417) / RADIANS(2) * (2*PI()*$P$33/60)</f>
        <v>0</v>
      </c>
    </row>
    <row r="419" spans="7:37" x14ac:dyDescent="0.35">
      <c r="G419" s="113"/>
      <c r="H419" s="113"/>
      <c r="I419" s="113"/>
      <c r="J419" s="113"/>
      <c r="K419" s="113"/>
      <c r="L419" s="113"/>
      <c r="N419" s="113"/>
      <c r="O419" s="113"/>
      <c r="P419" s="113"/>
      <c r="Q419" s="113"/>
      <c r="R419" s="113"/>
      <c r="S419" s="113"/>
      <c r="U419" s="149">
        <v>413</v>
      </c>
      <c r="V419" s="149">
        <v>0.83</v>
      </c>
      <c r="W419" s="149">
        <v>0</v>
      </c>
      <c r="X419" s="149">
        <f>(0.0831/2)*(1-COS(RADIANS(U419)))
 + 0.14625
 - SQRT(0.14625^2 - ((0.14625/2*SIN(RADIANS(U419)))^2))</f>
        <v>2.8710744074584571E-2</v>
      </c>
      <c r="Y419" s="149">
        <f t="shared" si="26"/>
        <v>28.710744074584571</v>
      </c>
      <c r="Z419" s="149">
        <f>(Y419-Y418)/1</f>
        <v>0.91104305660427798</v>
      </c>
      <c r="AA419" s="149">
        <f t="shared" si="27"/>
        <v>36.897243792473262</v>
      </c>
      <c r="AB419" s="149">
        <f>((Z419-Z418)/1)*(((6750*6)^2) /1000)</f>
        <v>9356.9665396746459</v>
      </c>
      <c r="AD419" s="149">
        <f t="shared" si="29"/>
        <v>3.0375000000000005</v>
      </c>
      <c r="AE419" s="149">
        <f t="shared" si="28"/>
        <v>0</v>
      </c>
      <c r="AG419" s="149">
        <f xml:space="preserve"> $I$45 * (AD420 - AD418) / (2 * (PI()/180))</f>
        <v>8201.2500000000036</v>
      </c>
      <c r="AH419" s="149">
        <f xml:space="preserve"> $I$45 * (AE420 - AE418) / (2 * (PI()/180))</f>
        <v>0</v>
      </c>
      <c r="AJ419" s="149">
        <f>(AG420 - AG418) / RADIANS(U420 - U418) * (2*PI()*$P$33/60)</f>
        <v>-166075312.50000018</v>
      </c>
      <c r="AK419" s="149">
        <f>(AH420 - AH418) / RADIANS(2) * (2*PI()*$P$33/60)</f>
        <v>0</v>
      </c>
    </row>
    <row r="420" spans="7:37" x14ac:dyDescent="0.35">
      <c r="G420" s="113"/>
      <c r="H420" s="113"/>
      <c r="I420" s="113"/>
      <c r="J420" s="113"/>
      <c r="K420" s="113"/>
      <c r="L420" s="113"/>
      <c r="N420" s="113"/>
      <c r="O420" s="113"/>
      <c r="P420" s="113"/>
      <c r="Q420" s="113"/>
      <c r="R420" s="113"/>
      <c r="S420" s="113"/>
      <c r="U420" s="86">
        <v>414</v>
      </c>
      <c r="V420" s="149">
        <v>0.91</v>
      </c>
      <c r="W420" s="149">
        <v>0</v>
      </c>
      <c r="X420" s="149">
        <f>(0.0831/2)*(1-COS(RADIANS(U420)))
 + 0.14625
 - SQRT(0.14625^2 - ((0.14625/2*SIN(RADIANS(U420)))^2))</f>
        <v>2.9626890201569667E-2</v>
      </c>
      <c r="Y420" s="149">
        <f t="shared" si="26"/>
        <v>29.626890201569665</v>
      </c>
      <c r="Z420" s="149">
        <f>(Y420-Y419)/1</f>
        <v>0.9161461269850939</v>
      </c>
      <c r="AA420" s="149">
        <f t="shared" si="27"/>
        <v>37.103918142896305</v>
      </c>
      <c r="AB420" s="149">
        <f>((Z420-Z419)/1)*(((6750*6)^2) /1000)</f>
        <v>8370.3111921333148</v>
      </c>
      <c r="AD420" s="149">
        <f t="shared" si="29"/>
        <v>3.2400000000000007</v>
      </c>
      <c r="AE420" s="149">
        <f t="shared" si="28"/>
        <v>0</v>
      </c>
      <c r="AG420" s="149">
        <f xml:space="preserve"> $I$45 * (AD421 - AD419) / (2 * (PI()/180))</f>
        <v>0</v>
      </c>
      <c r="AH420" s="149">
        <f xml:space="preserve"> $I$45 * (AE421 - AE419) / (2 * (PI()/180))</f>
        <v>0</v>
      </c>
      <c r="AJ420" s="149">
        <f>(AG421 - AG419) / RADIANS(U421 - U419) * (2*PI()*$P$33/60)</f>
        <v>-166075312.50000063</v>
      </c>
      <c r="AK420" s="149">
        <f>(AH421 - AH419) / RADIANS(2) * (2*PI()*$P$33/60)</f>
        <v>0</v>
      </c>
    </row>
    <row r="421" spans="7:37" x14ac:dyDescent="0.35">
      <c r="G421" s="113"/>
      <c r="H421" s="113"/>
      <c r="I421" s="113"/>
      <c r="J421" s="113"/>
      <c r="K421" s="113"/>
      <c r="L421" s="113"/>
      <c r="N421" s="113"/>
      <c r="O421" s="113"/>
      <c r="P421" s="113"/>
      <c r="Q421" s="113"/>
      <c r="R421" s="113"/>
      <c r="S421" s="113"/>
      <c r="U421" s="86">
        <v>415</v>
      </c>
      <c r="V421" s="149">
        <v>0.99</v>
      </c>
      <c r="W421" s="149">
        <v>0</v>
      </c>
      <c r="X421" s="149">
        <f>(0.0831/2)*(1-COS(RADIANS(U421)))
 + 0.14625
 - SQRT(0.14625^2 - ((0.14625/2*SIN(RADIANS(U421)))^2))</f>
        <v>3.0547535519785007E-2</v>
      </c>
      <c r="Y421" s="149">
        <f t="shared" si="26"/>
        <v>30.547535519785008</v>
      </c>
      <c r="Z421" s="149">
        <f>(Y421-Y420)/1</f>
        <v>0.92064531821534246</v>
      </c>
      <c r="AA421" s="149">
        <f t="shared" si="27"/>
        <v>37.286135387721373</v>
      </c>
      <c r="AB421" s="149">
        <f>((Z421-Z420)/1)*(((6750*6)^2) /1000)</f>
        <v>7379.7984154151936</v>
      </c>
      <c r="AD421" s="149">
        <f t="shared" si="29"/>
        <v>3.0375000000000005</v>
      </c>
      <c r="AE421" s="149">
        <f t="shared" si="28"/>
        <v>0</v>
      </c>
      <c r="AG421" s="149">
        <f xml:space="preserve"> $I$45 * (AD422 - AD420) / (2 * (PI()/180))</f>
        <v>-2.6978419498391307E-11</v>
      </c>
      <c r="AH421" s="149">
        <f xml:space="preserve"> $I$45 * (AE422 - AE420) / (2 * (PI()/180))</f>
        <v>0</v>
      </c>
      <c r="AJ421" s="149">
        <f>(AG422 - AG420) / RADIANS(U422 - U420) * (2*PI()*$P$33/60)</f>
        <v>124556484.37499961</v>
      </c>
      <c r="AK421" s="149">
        <f>(AH422 - AH420) / RADIANS(2) * (2*PI()*$P$33/60)</f>
        <v>0</v>
      </c>
    </row>
    <row r="422" spans="7:37" x14ac:dyDescent="0.35">
      <c r="G422" s="113"/>
      <c r="H422" s="113"/>
      <c r="I422" s="113"/>
      <c r="J422" s="113"/>
      <c r="K422" s="113"/>
      <c r="L422" s="113"/>
      <c r="N422" s="113"/>
      <c r="O422" s="113"/>
      <c r="P422" s="113"/>
      <c r="Q422" s="113"/>
      <c r="R422" s="113"/>
      <c r="S422" s="113"/>
      <c r="U422" s="86">
        <v>416</v>
      </c>
      <c r="V422" s="149">
        <v>1.06</v>
      </c>
      <c r="W422" s="149">
        <v>0</v>
      </c>
      <c r="X422" s="149">
        <f>(0.0831/2)*(1-COS(RADIANS(U422)))
 + 0.14625
 - SQRT(0.14625^2 - ((0.14625/2*SIN(RADIANS(U422)))^2))</f>
        <v>3.147207443705527E-2</v>
      </c>
      <c r="Y422" s="149">
        <f t="shared" si="26"/>
        <v>31.472074437055269</v>
      </c>
      <c r="Z422" s="149">
        <f>(Y422-Y421)/1</f>
        <v>0.92453891727026161</v>
      </c>
      <c r="AA422" s="149">
        <f t="shared" si="27"/>
        <v>37.443826149445599</v>
      </c>
      <c r="AB422" s="149">
        <f>((Z422-Z421)/1)*(((6750*6)^2) /1000)</f>
        <v>6386.4758498311357</v>
      </c>
      <c r="AD422" s="149">
        <f t="shared" si="29"/>
        <v>3.239999999999998</v>
      </c>
      <c r="AE422" s="149">
        <f t="shared" si="28"/>
        <v>0</v>
      </c>
      <c r="AG422" s="149">
        <f xml:space="preserve"> $I$45 * (AD423 - AD421) / (2 * (PI()/180))</f>
        <v>6150.9374999999809</v>
      </c>
      <c r="AH422" s="149">
        <f xml:space="preserve"> $I$45 * (AE423 - AE421) / (2 * (PI()/180))</f>
        <v>0</v>
      </c>
      <c r="AJ422" s="149">
        <f>(AG423 - AG421) / RADIANS(U423 - U421) * (2*PI()*$P$33/60)</f>
        <v>124556484.37500161</v>
      </c>
      <c r="AK422" s="149">
        <f>(AH423 - AH421) / RADIANS(2) * (2*PI()*$P$33/60)</f>
        <v>0</v>
      </c>
    </row>
    <row r="423" spans="7:37" x14ac:dyDescent="0.35">
      <c r="G423" s="113"/>
      <c r="H423" s="113"/>
      <c r="I423" s="113"/>
      <c r="J423" s="113"/>
      <c r="K423" s="113"/>
      <c r="L423" s="113"/>
      <c r="N423" s="113"/>
      <c r="O423" s="113"/>
      <c r="P423" s="113"/>
      <c r="Q423" s="113"/>
      <c r="R423" s="113"/>
      <c r="S423" s="113"/>
      <c r="U423" s="149">
        <v>417</v>
      </c>
      <c r="V423" s="149">
        <v>1.1499999999999999</v>
      </c>
      <c r="W423" s="149">
        <v>0</v>
      </c>
      <c r="X423" s="149">
        <f>(0.0831/2)*(1-COS(RADIANS(U423)))
 + 0.14625
 - SQRT(0.14625^2 - ((0.14625/2*SIN(RADIANS(U423)))^2))</f>
        <v>3.2399900304188378E-2</v>
      </c>
      <c r="Y423" s="149">
        <f t="shared" si="26"/>
        <v>32.399900304188378</v>
      </c>
      <c r="Z423" s="149">
        <f>(Y423-Y422)/1</f>
        <v>0.92782586713310877</v>
      </c>
      <c r="AA423" s="149">
        <f t="shared" si="27"/>
        <v>37.576947618890905</v>
      </c>
      <c r="AB423" s="149">
        <f>((Z423-Z422)/1)*(((6750*6)^2) /1000)</f>
        <v>5391.4195125350643</v>
      </c>
      <c r="AD423" s="149">
        <f t="shared" si="29"/>
        <v>3.6449999999999987</v>
      </c>
      <c r="AE423" s="149">
        <f t="shared" si="28"/>
        <v>0</v>
      </c>
      <c r="AG423" s="149">
        <f xml:space="preserve"> $I$45 * (AD424 - AD422) / (2 * (PI()/180))</f>
        <v>6150.9375000000528</v>
      </c>
      <c r="AH423" s="149">
        <f xml:space="preserve"> $I$45 * (AE424 - AE422) / (2 * (PI()/180))</f>
        <v>0</v>
      </c>
      <c r="AJ423" s="149">
        <f>(AG424 - AG422) / RADIANS(U424 - U422) * (2*PI()*$P$33/60)</f>
        <v>5.525180313270539E-7</v>
      </c>
      <c r="AK423" s="149">
        <f>(AH424 - AH422) / RADIANS(2) * (2*PI()*$P$33/60)</f>
        <v>0</v>
      </c>
    </row>
    <row r="424" spans="7:37" x14ac:dyDescent="0.35">
      <c r="G424" s="113"/>
      <c r="H424" s="113"/>
      <c r="I424" s="113"/>
      <c r="J424" s="113"/>
      <c r="K424" s="113"/>
      <c r="L424" s="113"/>
      <c r="N424" s="113"/>
      <c r="O424" s="113"/>
      <c r="P424" s="113"/>
      <c r="Q424" s="113"/>
      <c r="R424" s="113"/>
      <c r="S424" s="113"/>
      <c r="U424" s="86">
        <v>418</v>
      </c>
      <c r="V424" s="149">
        <v>1.24</v>
      </c>
      <c r="W424" s="149">
        <v>0</v>
      </c>
      <c r="X424" s="149">
        <f>(0.0831/2)*(1-COS(RADIANS(U424)))
 + 0.14625
 - SQRT(0.14625^2 - ((0.14625/2*SIN(RADIANS(U424)))^2))</f>
        <v>3.3330406087556663E-2</v>
      </c>
      <c r="Y424" s="149">
        <f t="shared" si="26"/>
        <v>33.330406087556661</v>
      </c>
      <c r="Z424" s="149">
        <f>(Y424-Y423)/1</f>
        <v>0.93050578336828238</v>
      </c>
      <c r="AA424" s="149">
        <f t="shared" si="27"/>
        <v>37.68548422641544</v>
      </c>
      <c r="AB424" s="149">
        <f>((Z424-Z423)/1)*(((6750*6)^2) /1000)</f>
        <v>4395.732604743509</v>
      </c>
      <c r="AD424" s="149">
        <f t="shared" si="29"/>
        <v>3.8475000000000033</v>
      </c>
      <c r="AE424" s="149">
        <f t="shared" si="28"/>
        <v>0</v>
      </c>
      <c r="AG424" s="149">
        <f xml:space="preserve"> $I$45 * (AD425 - AD423) / (2 * (PI()/180))</f>
        <v>6150.9375000000082</v>
      </c>
      <c r="AH424" s="149">
        <f xml:space="preserve"> $I$45 * (AE425 - AE423) / (2 * (PI()/180))</f>
        <v>0</v>
      </c>
      <c r="AJ424" s="149">
        <f>(AG425 - AG423) / RADIANS(U425 - U423) * (2*PI()*$P$33/60)</f>
        <v>-1.8969785742228849E-6</v>
      </c>
      <c r="AK424" s="149">
        <f>(AH425 - AH423) / RADIANS(2) * (2*PI()*$P$33/60)</f>
        <v>0</v>
      </c>
    </row>
    <row r="425" spans="7:37" x14ac:dyDescent="0.35">
      <c r="G425" s="113"/>
      <c r="H425" s="113"/>
      <c r="I425" s="113"/>
      <c r="J425" s="113"/>
      <c r="K425" s="113"/>
      <c r="L425" s="113"/>
      <c r="N425" s="113"/>
      <c r="O425" s="113"/>
      <c r="P425" s="113"/>
      <c r="Q425" s="113"/>
      <c r="R425" s="113"/>
      <c r="S425" s="113"/>
      <c r="U425" s="86">
        <v>419</v>
      </c>
      <c r="V425" s="149">
        <v>1.34</v>
      </c>
      <c r="W425" s="149">
        <v>0</v>
      </c>
      <c r="X425" s="149">
        <f>(0.0831/2)*(1-COS(RADIANS(U425)))
 + 0.14625
 - SQRT(0.14625^2 - ((0.14625/2*SIN(RADIANS(U425)))^2))</f>
        <v>3.4262985057397527E-2</v>
      </c>
      <c r="Y425" s="149">
        <f t="shared" si="26"/>
        <v>34.262985057397529</v>
      </c>
      <c r="Z425" s="149">
        <f>(Y425-Y424)/1</f>
        <v>0.93257896984086841</v>
      </c>
      <c r="AA425" s="149">
        <f t="shared" si="27"/>
        <v>37.769448278555174</v>
      </c>
      <c r="AB425" s="149">
        <f>((Z425-Z424)/1)*(((6750*6)^2) /1000)</f>
        <v>3400.5441116592365</v>
      </c>
      <c r="AD425" s="149">
        <f t="shared" si="29"/>
        <v>4.2524999999999995</v>
      </c>
      <c r="AE425" s="149">
        <f t="shared" si="28"/>
        <v>0</v>
      </c>
      <c r="AG425" s="149">
        <f xml:space="preserve"> $I$45 * (AD426 - AD424) / (2 * (PI()/180))</f>
        <v>6150.9374999999591</v>
      </c>
      <c r="AH425" s="149">
        <f xml:space="preserve"> $I$45 * (AE426 - AE424) / (2 * (PI()/180))</f>
        <v>0</v>
      </c>
      <c r="AJ425" s="149">
        <f>(AG426 - AG424) / RADIANS(U426 - U424) * (2*PI()*$P$33/60)</f>
        <v>-83037656.250000238</v>
      </c>
      <c r="AK425" s="149">
        <f>(AH426 - AH424) / RADIANS(2) * (2*PI()*$P$33/60)</f>
        <v>0</v>
      </c>
    </row>
    <row r="426" spans="7:37" x14ac:dyDescent="0.35">
      <c r="G426" s="113"/>
      <c r="H426" s="113"/>
      <c r="I426" s="113"/>
      <c r="J426" s="113"/>
      <c r="K426" s="113"/>
      <c r="L426" s="113"/>
      <c r="N426" s="113"/>
      <c r="O426" s="113"/>
      <c r="P426" s="113"/>
      <c r="Q426" s="113"/>
      <c r="R426" s="113"/>
      <c r="S426" s="113"/>
      <c r="U426" s="86">
        <v>420</v>
      </c>
      <c r="V426" s="149">
        <v>1.45</v>
      </c>
      <c r="W426" s="149">
        <v>0</v>
      </c>
      <c r="X426" s="149">
        <f>(0.0831/2)*(1-COS(RADIANS(U426)))
 + 0.14625
 - SQRT(0.14625^2 - ((0.14625/2*SIN(RADIANS(U426)))^2))</f>
        <v>3.5197031490847908E-2</v>
      </c>
      <c r="Y426" s="149">
        <f t="shared" si="26"/>
        <v>35.197031490847905</v>
      </c>
      <c r="Z426" s="149">
        <f>(Y426-Y425)/1</f>
        <v>0.93404643345037641</v>
      </c>
      <c r="AA426" s="149">
        <f t="shared" si="27"/>
        <v>37.828880554740245</v>
      </c>
      <c r="AB426" s="149">
        <f>((Z426-Z425)/1)*(((6750*6)^2) /1000)</f>
        <v>2407.0071854954999</v>
      </c>
      <c r="AD426" s="149">
        <f t="shared" si="29"/>
        <v>4.4549999999999992</v>
      </c>
      <c r="AE426" s="149">
        <f t="shared" si="28"/>
        <v>0</v>
      </c>
      <c r="AG426" s="149">
        <f xml:space="preserve"> $I$45 * (AD427 - AD425) / (2 * (PI()/180))</f>
        <v>2050.3124999999964</v>
      </c>
      <c r="AH426" s="149">
        <f xml:space="preserve"> $I$45 * (AE427 - AE425) / (2 * (PI()/180))</f>
        <v>0</v>
      </c>
      <c r="AJ426" s="149">
        <f>(AG427 - AG425) / RADIANS(U427 - U425) * (2*PI()*$P$33/60)</f>
        <v>-41518828.124998949</v>
      </c>
      <c r="AK426" s="149">
        <f>(AH427 - AH425) / RADIANS(2) * (2*PI()*$P$33/60)</f>
        <v>0</v>
      </c>
    </row>
    <row r="427" spans="7:37" x14ac:dyDescent="0.35">
      <c r="G427" s="113"/>
      <c r="H427" s="113"/>
      <c r="I427" s="113"/>
      <c r="J427" s="113"/>
      <c r="K427" s="113"/>
      <c r="L427" s="113"/>
      <c r="N427" s="113"/>
      <c r="O427" s="113"/>
      <c r="P427" s="113"/>
      <c r="Q427" s="113"/>
      <c r="R427" s="113"/>
      <c r="S427" s="113"/>
      <c r="U427" s="149">
        <v>421</v>
      </c>
      <c r="V427" s="149">
        <v>1.56</v>
      </c>
      <c r="W427" s="149">
        <v>0</v>
      </c>
      <c r="X427" s="149">
        <f>(0.0831/2)*(1-COS(RADIANS(U427)))
 + 0.14625
 - SQRT(0.14625^2 - ((0.14625/2*SIN(RADIANS(U427)))^2))</f>
        <v>3.6131941388591299E-2</v>
      </c>
      <c r="Y427" s="149">
        <f t="shared" si="26"/>
        <v>36.131941388591301</v>
      </c>
      <c r="Z427" s="149">
        <f>(Y427-Y426)/1</f>
        <v>0.93490989774339539</v>
      </c>
      <c r="AA427" s="149">
        <f t="shared" si="27"/>
        <v>37.863850858607513</v>
      </c>
      <c r="AB427" s="149">
        <f>((Z427-Z426)/1)*(((6750*6)^2) /1000)</f>
        <v>1416.2973066243794</v>
      </c>
      <c r="AD427" s="149">
        <f t="shared" si="29"/>
        <v>4.4549999999999992</v>
      </c>
      <c r="AE427" s="149">
        <f t="shared" si="28"/>
        <v>0</v>
      </c>
      <c r="AG427" s="149">
        <f xml:space="preserve"> $I$45 * (AD428 - AD426) / (2 * (PI()/180))</f>
        <v>4100.6250000000109</v>
      </c>
      <c r="AH427" s="149">
        <f xml:space="preserve"> $I$45 * (AE428 - AE426) / (2 * (PI()/180))</f>
        <v>0</v>
      </c>
      <c r="AJ427" s="149">
        <f>(AG428 - AG426) / RADIANS(U428 - U426) * (2*PI()*$P$33/60)</f>
        <v>41518828.125000291</v>
      </c>
      <c r="AK427" s="149">
        <f>(AH428 - AH426) / RADIANS(2) * (2*PI()*$P$33/60)</f>
        <v>0</v>
      </c>
    </row>
    <row r="428" spans="7:37" x14ac:dyDescent="0.35">
      <c r="G428" s="113"/>
      <c r="H428" s="113"/>
      <c r="I428" s="113"/>
      <c r="J428" s="113"/>
      <c r="K428" s="113"/>
      <c r="L428" s="113"/>
      <c r="N428" s="113"/>
      <c r="O428" s="113"/>
      <c r="P428" s="113"/>
      <c r="Q428" s="113"/>
      <c r="R428" s="113"/>
      <c r="S428" s="113"/>
      <c r="U428" s="86">
        <v>422</v>
      </c>
      <c r="V428" s="149">
        <v>1.67</v>
      </c>
      <c r="W428" s="149">
        <v>0</v>
      </c>
      <c r="X428" s="149">
        <f>(0.0831/2)*(1-COS(RADIANS(U428)))
 + 0.14625
 - SQRT(0.14625^2 - ((0.14625/2*SIN(RADIANS(U428)))^2))</f>
        <v>3.7067113203857804E-2</v>
      </c>
      <c r="Y428" s="149">
        <f t="shared" si="26"/>
        <v>37.067113203857801</v>
      </c>
      <c r="Z428" s="149">
        <f>(Y428-Y427)/1</f>
        <v>0.93517181526650006</v>
      </c>
      <c r="AA428" s="149">
        <f t="shared" si="27"/>
        <v>37.874458518293252</v>
      </c>
      <c r="AB428" s="149">
        <f>((Z428-Z427)/1)*(((6750*6)^2) /1000)</f>
        <v>429.61021727243678</v>
      </c>
      <c r="AD428" s="149">
        <f t="shared" si="29"/>
        <v>4.8600000000000003</v>
      </c>
      <c r="AE428" s="149">
        <f t="shared" si="28"/>
        <v>0</v>
      </c>
      <c r="AG428" s="149">
        <f xml:space="preserve"> $I$45 * (AD429 - AD427) / (2 * (PI()/180))</f>
        <v>4100.6250000000109</v>
      </c>
      <c r="AH428" s="149">
        <f xml:space="preserve"> $I$45 * (AE429 - AE427) / (2 * (PI()/180))</f>
        <v>0</v>
      </c>
      <c r="AJ428" s="149">
        <f>(AG429 - AG427) / RADIANS(U429 - U427) * (2*PI()*$P$33/60)</f>
        <v>-3.6834535421803594E-7</v>
      </c>
      <c r="AK428" s="149">
        <f>(AH429 - AH427) / RADIANS(2) * (2*PI()*$P$33/60)</f>
        <v>0</v>
      </c>
    </row>
    <row r="429" spans="7:37" x14ac:dyDescent="0.35">
      <c r="G429" s="113"/>
      <c r="H429" s="113"/>
      <c r="I429" s="113"/>
      <c r="J429" s="113"/>
      <c r="K429" s="113"/>
      <c r="L429" s="113"/>
      <c r="N429" s="113"/>
      <c r="O429" s="113"/>
      <c r="P429" s="113"/>
      <c r="Q429" s="113"/>
      <c r="R429" s="113"/>
      <c r="S429" s="113"/>
      <c r="U429" s="86">
        <v>423</v>
      </c>
      <c r="V429" s="149">
        <v>1.8</v>
      </c>
      <c r="W429" s="149">
        <v>0</v>
      </c>
      <c r="X429" s="149">
        <f>(0.0831/2)*(1-COS(RADIANS(U429)))
 + 0.14625
 - SQRT(0.14625^2 - ((0.14625/2*SIN(RADIANS(U429)))^2))</f>
        <v>3.8001948582376155E-2</v>
      </c>
      <c r="Y429" s="149">
        <f t="shared" si="26"/>
        <v>38.001948582376158</v>
      </c>
      <c r="Z429" s="149">
        <f>(Y429-Y428)/1</f>
        <v>0.93483537851835763</v>
      </c>
      <c r="AA429" s="149">
        <f t="shared" si="27"/>
        <v>37.860832829993484</v>
      </c>
      <c r="AB429" s="149">
        <f>((Z429-Z428)/1)*(((6750*6)^2) /1000)</f>
        <v>-551.84037614062481</v>
      </c>
      <c r="AD429" s="149">
        <f t="shared" si="29"/>
        <v>4.8600000000000003</v>
      </c>
      <c r="AE429" s="149">
        <f t="shared" si="28"/>
        <v>0</v>
      </c>
      <c r="AG429" s="149">
        <f xml:space="preserve"> $I$45 * (AD430 - AD428) / (2 * (PI()/180))</f>
        <v>4100.6249999999927</v>
      </c>
      <c r="AH429" s="149">
        <f xml:space="preserve"> $I$45 * (AE430 - AE428) / (2 * (PI()/180))</f>
        <v>0</v>
      </c>
      <c r="AJ429" s="149">
        <f>(AG430 - AG428) / RADIANS(U430 - U428) * (2*PI()*$P$33/60)</f>
        <v>124556484.37500073</v>
      </c>
      <c r="AK429" s="149">
        <f>(AH430 - AH428) / RADIANS(2) * (2*PI()*$P$33/60)</f>
        <v>0</v>
      </c>
    </row>
    <row r="430" spans="7:37" x14ac:dyDescent="0.35">
      <c r="G430" s="113"/>
      <c r="H430" s="113"/>
      <c r="I430" s="113"/>
      <c r="J430" s="113"/>
      <c r="K430" s="113"/>
      <c r="L430" s="113"/>
      <c r="N430" s="113"/>
      <c r="O430" s="113"/>
      <c r="P430" s="113"/>
      <c r="Q430" s="113"/>
      <c r="R430" s="113"/>
      <c r="S430" s="113"/>
      <c r="U430" s="86">
        <v>424</v>
      </c>
      <c r="V430" s="149">
        <v>1.91</v>
      </c>
      <c r="W430" s="149">
        <v>0</v>
      </c>
      <c r="X430" s="149">
        <f>(0.0831/2)*(1-COS(RADIANS(U430)))
 + 0.14625
 - SQRT(0.14625^2 - ((0.14625/2*SIN(RADIANS(U430)))^2))</f>
        <v>3.893585311173739E-2</v>
      </c>
      <c r="Y430" s="149">
        <f t="shared" si="26"/>
        <v>38.935853111737387</v>
      </c>
      <c r="Z430" s="149">
        <f>(Y430-Y429)/1</f>
        <v>0.9339045293612287</v>
      </c>
      <c r="AA430" s="149">
        <f t="shared" si="27"/>
        <v>37.823133439129762</v>
      </c>
      <c r="AB430" s="149">
        <f>((Z430-Z429)/1)*(((6750*6)^2) /1000)</f>
        <v>-1526.8253299807313</v>
      </c>
      <c r="AD430" s="149">
        <f t="shared" si="29"/>
        <v>5.2649999999999997</v>
      </c>
      <c r="AE430" s="149">
        <f t="shared" si="28"/>
        <v>0</v>
      </c>
      <c r="AG430" s="149">
        <f xml:space="preserve"> $I$45 * (AD431 - AD429) / (2 * (PI()/180))</f>
        <v>10251.562500000047</v>
      </c>
      <c r="AH430" s="149">
        <f xml:space="preserve"> $I$45 * (AE431 - AE429) / (2 * (PI()/180))</f>
        <v>0</v>
      </c>
      <c r="AJ430" s="149">
        <f>(AG431 - AG429) / RADIANS(U431 - U429) * (2*PI()*$P$33/60)</f>
        <v>-83037656.250000745</v>
      </c>
      <c r="AK430" s="149">
        <f>(AH431 - AH429) / RADIANS(2) * (2*PI()*$P$33/60)</f>
        <v>0</v>
      </c>
    </row>
    <row r="431" spans="7:37" x14ac:dyDescent="0.35">
      <c r="G431" s="113"/>
      <c r="H431" s="113"/>
      <c r="I431" s="113"/>
      <c r="J431" s="113"/>
      <c r="K431" s="113"/>
      <c r="L431" s="113"/>
      <c r="N431" s="113"/>
      <c r="O431" s="113"/>
      <c r="P431" s="113"/>
      <c r="Q431" s="113"/>
      <c r="R431" s="113"/>
      <c r="S431" s="113"/>
      <c r="U431" s="149">
        <v>425</v>
      </c>
      <c r="V431" s="149">
        <v>2.06</v>
      </c>
      <c r="W431" s="149">
        <v>0</v>
      </c>
      <c r="X431" s="149">
        <f>(0.0831/2)*(1-COS(RADIANS(U431)))
 + 0.14625
 - SQRT(0.14625^2 - ((0.14625/2*SIN(RADIANS(U431)))^2))</f>
        <v>3.9868237078488578E-2</v>
      </c>
      <c r="Y431" s="149">
        <f t="shared" si="26"/>
        <v>39.868237078488576</v>
      </c>
      <c r="Z431" s="149">
        <f>(Y431-Y430)/1</f>
        <v>0.93238396675118906</v>
      </c>
      <c r="AA431" s="149">
        <f t="shared" si="27"/>
        <v>37.761550653423157</v>
      </c>
      <c r="AB431" s="149">
        <f>((Z431-Z430)/1)*(((6750*6)^2) /1000)</f>
        <v>-2494.102821117508</v>
      </c>
      <c r="AD431" s="149">
        <f t="shared" si="29"/>
        <v>5.8725000000000049</v>
      </c>
      <c r="AE431" s="149">
        <f t="shared" si="28"/>
        <v>0</v>
      </c>
      <c r="AG431" s="149">
        <f xml:space="preserve"> $I$45 * (AD432 - AD430) / (2 * (PI()/180))</f>
        <v>-4.4964032497318833E-11</v>
      </c>
      <c r="AH431" s="149">
        <f xml:space="preserve"> $I$45 * (AE432 - AE430) / (2 * (PI()/180))</f>
        <v>0</v>
      </c>
      <c r="AJ431" s="149">
        <f>(AG432 - AG430) / RADIANS(U432 - U430) * (2*PI()*$P$33/60)</f>
        <v>-166075312.50000283</v>
      </c>
      <c r="AK431" s="149">
        <f>(AH432 - AH430) / RADIANS(2) * (2*PI()*$P$33/60)</f>
        <v>0</v>
      </c>
    </row>
    <row r="432" spans="7:37" x14ac:dyDescent="0.35">
      <c r="G432" s="113"/>
      <c r="H432" s="113"/>
      <c r="I432" s="113"/>
      <c r="J432" s="113"/>
      <c r="K432" s="113"/>
      <c r="L432" s="113"/>
      <c r="N432" s="113"/>
      <c r="O432" s="113"/>
      <c r="P432" s="113"/>
      <c r="Q432" s="113"/>
      <c r="R432" s="113"/>
      <c r="S432" s="113"/>
      <c r="U432" s="86">
        <v>426</v>
      </c>
      <c r="V432" s="149">
        <v>2.2000000000000002</v>
      </c>
      <c r="W432" s="149">
        <v>0</v>
      </c>
      <c r="X432" s="149">
        <f>(0.0831/2)*(1-COS(RADIANS(U432)))
 + 0.14625
 - SQRT(0.14625^2 - ((0.14625/2*SIN(RADIANS(U432)))^2))</f>
        <v>4.0798516231136811E-2</v>
      </c>
      <c r="Y432" s="149">
        <f t="shared" si="26"/>
        <v>40.798516231136809</v>
      </c>
      <c r="Z432" s="149">
        <f>(Y432-Y431)/1</f>
        <v>0.93027915264823235</v>
      </c>
      <c r="AA432" s="149">
        <f t="shared" si="27"/>
        <v>37.676305682253414</v>
      </c>
      <c r="AB432" s="149">
        <f>((Z432-Z431)/1)*(((6750*6)^2) /1000)</f>
        <v>-3452.4213323747422</v>
      </c>
      <c r="AD432" s="149">
        <f t="shared" si="29"/>
        <v>5.2649999999999952</v>
      </c>
      <c r="AE432" s="149">
        <f t="shared" si="28"/>
        <v>0</v>
      </c>
      <c r="AG432" s="149">
        <f xml:space="preserve"> $I$45 * (AD433 - AD431) / (2 * (PI()/180))</f>
        <v>2050.3124999999068</v>
      </c>
      <c r="AH432" s="149">
        <f xml:space="preserve"> $I$45 * (AE433 - AE431) / (2 * (PI()/180))</f>
        <v>0</v>
      </c>
      <c r="AJ432" s="149">
        <f>(AG433 - AG431) / RADIANS(U433 - U431) * (2*PI()*$P$33/60)</f>
        <v>373669453.12500232</v>
      </c>
      <c r="AK432" s="149">
        <f>(AH433 - AH431) / RADIANS(2) * (2*PI()*$P$33/60)</f>
        <v>0</v>
      </c>
    </row>
    <row r="433" spans="7:37" x14ac:dyDescent="0.35">
      <c r="G433" s="113"/>
      <c r="H433" s="113"/>
      <c r="I433" s="113"/>
      <c r="J433" s="113"/>
      <c r="K433" s="113"/>
      <c r="L433" s="113"/>
      <c r="N433" s="113"/>
      <c r="O433" s="113"/>
      <c r="P433" s="113"/>
      <c r="Q433" s="113"/>
      <c r="R433" s="113"/>
      <c r="S433" s="113"/>
      <c r="U433" s="86">
        <v>427</v>
      </c>
      <c r="V433" s="149">
        <v>2.3199999999999998</v>
      </c>
      <c r="W433" s="149">
        <v>0</v>
      </c>
      <c r="X433" s="149">
        <f>(0.0831/2)*(1-COS(RADIANS(U433)))
 + 0.14625
 - SQRT(0.14625^2 - ((0.14625/2*SIN(RADIANS(U433)))^2))</f>
        <v>4.1726112547110589E-2</v>
      </c>
      <c r="Y433" s="149">
        <f t="shared" si="26"/>
        <v>41.726112547110588</v>
      </c>
      <c r="Z433" s="149">
        <f>(Y433-Y432)/1</f>
        <v>0.92759631597377989</v>
      </c>
      <c r="AA433" s="149">
        <f t="shared" si="27"/>
        <v>37.567650796938082</v>
      </c>
      <c r="AB433" s="149">
        <f>((Z433-Z432)/1)*(((6750*6)^2) /1000)</f>
        <v>-4400.5228552706476</v>
      </c>
      <c r="AD433" s="149">
        <f t="shared" si="29"/>
        <v>6.0749999999999957</v>
      </c>
      <c r="AE433" s="149">
        <f t="shared" si="28"/>
        <v>0</v>
      </c>
      <c r="AG433" s="149">
        <f xml:space="preserve"> $I$45 * (AD434 - AD432) / (2 * (PI()/180))</f>
        <v>18452.812500000069</v>
      </c>
      <c r="AH433" s="149">
        <f xml:space="preserve"> $I$45 * (AE434 - AE432) / (2 * (PI()/180))</f>
        <v>0</v>
      </c>
      <c r="AJ433" s="149">
        <f>(AG434 - AG432) / RADIANS(U434 - U432) * (2*PI()*$P$33/60)</f>
        <v>2.7349642550689164E-6</v>
      </c>
      <c r="AK433" s="149">
        <f>(AH434 - AH432) / RADIANS(2) * (2*PI()*$P$33/60)</f>
        <v>0</v>
      </c>
    </row>
    <row r="434" spans="7:37" x14ac:dyDescent="0.35">
      <c r="G434" s="113"/>
      <c r="H434" s="113"/>
      <c r="I434" s="113"/>
      <c r="J434" s="113"/>
      <c r="K434" s="113"/>
      <c r="L434" s="113"/>
      <c r="N434" s="113"/>
      <c r="O434" s="113"/>
      <c r="P434" s="113"/>
      <c r="Q434" s="113"/>
      <c r="R434" s="113"/>
      <c r="S434" s="113"/>
      <c r="U434" s="86">
        <v>428</v>
      </c>
      <c r="V434" s="149">
        <v>2.5</v>
      </c>
      <c r="W434" s="149">
        <v>0</v>
      </c>
      <c r="X434" s="149">
        <f>(0.0831/2)*(1-COS(RADIANS(U434)))
 + 0.14625
 - SQRT(0.14625^2 - ((0.14625/2*SIN(RADIANS(U434)))^2))</f>
        <v>4.265045500159434E-2</v>
      </c>
      <c r="Y434" s="149">
        <f t="shared" si="26"/>
        <v>42.650455001594338</v>
      </c>
      <c r="Z434" s="149">
        <f>(Y434-Y433)/1</f>
        <v>0.92434245448374952</v>
      </c>
      <c r="AA434" s="149">
        <f t="shared" si="27"/>
        <v>37.435869406591856</v>
      </c>
      <c r="AB434" s="149">
        <f>((Z434-Z433)/1)*(((6750*6)^2) /1000)</f>
        <v>-5337.1463090223215</v>
      </c>
      <c r="AD434" s="149">
        <f t="shared" si="29"/>
        <v>7.0875000000000021</v>
      </c>
      <c r="AE434" s="149">
        <f t="shared" si="28"/>
        <v>0</v>
      </c>
      <c r="AG434" s="149">
        <f xml:space="preserve"> $I$45 * (AD435 - AD433) / (2 * (PI()/180))</f>
        <v>2050.3125000000418</v>
      </c>
      <c r="AH434" s="149">
        <f xml:space="preserve"> $I$45 * (AE435 - AE433) / (2 * (PI()/180))</f>
        <v>0</v>
      </c>
      <c r="AJ434" s="149">
        <f>(AG435 - AG433) / RADIANS(U435 - U433) * (2*PI()*$P$33/60)</f>
        <v>-456707109.37500161</v>
      </c>
      <c r="AK434" s="149">
        <f>(AH435 - AH433) / RADIANS(2) * (2*PI()*$P$33/60)</f>
        <v>0</v>
      </c>
    </row>
    <row r="435" spans="7:37" x14ac:dyDescent="0.35">
      <c r="G435" s="113"/>
      <c r="H435" s="113"/>
      <c r="I435" s="113"/>
      <c r="J435" s="113"/>
      <c r="K435" s="113"/>
      <c r="L435" s="113"/>
      <c r="N435" s="113"/>
      <c r="O435" s="113"/>
      <c r="P435" s="113"/>
      <c r="Q435" s="113"/>
      <c r="R435" s="113"/>
      <c r="S435" s="113"/>
      <c r="U435" s="149">
        <v>429</v>
      </c>
      <c r="V435" s="149">
        <v>2.67</v>
      </c>
      <c r="W435" s="149">
        <v>0</v>
      </c>
      <c r="X435" s="149">
        <f>(0.0831/2)*(1-COS(RADIANS(U435)))
 + 0.14625
 - SQRT(0.14625^2 - ((0.14625/2*SIN(RADIANS(U435)))^2))</f>
        <v>4.3570980336031212E-2</v>
      </c>
      <c r="Y435" s="149">
        <f t="shared" si="26"/>
        <v>43.570980336031212</v>
      </c>
      <c r="Z435" s="149">
        <f>(Y435-Y434)/1</f>
        <v>0.92052533443687423</v>
      </c>
      <c r="AA435" s="149">
        <f t="shared" si="27"/>
        <v>37.281276044693406</v>
      </c>
      <c r="AB435" s="149">
        <f>((Z435-Z434)/1)*(((6750*6)^2) /1000)</f>
        <v>-6261.0311568871921</v>
      </c>
      <c r="AD435" s="149">
        <f t="shared" si="29"/>
        <v>6.2774999999999999</v>
      </c>
      <c r="AE435" s="149">
        <f t="shared" si="28"/>
        <v>0</v>
      </c>
      <c r="AG435" s="149">
        <f xml:space="preserve"> $I$45 * (AD436 - AD434) / (2 * (PI()/180))</f>
        <v>-4100.6250000000109</v>
      </c>
      <c r="AH435" s="149">
        <f xml:space="preserve"> $I$45 * (AE436 - AE434) / (2 * (PI()/180))</f>
        <v>0</v>
      </c>
      <c r="AJ435" s="149">
        <f>(AG436 - AG434) / RADIANS(U436 - U434) * (2*PI()*$P$33/60)</f>
        <v>249112968.7499989</v>
      </c>
      <c r="AK435" s="149">
        <f>(AH436 - AH434) / RADIANS(2) * (2*PI()*$P$33/60)</f>
        <v>0</v>
      </c>
    </row>
    <row r="436" spans="7:37" x14ac:dyDescent="0.35">
      <c r="G436" s="113"/>
      <c r="H436" s="113"/>
      <c r="I436" s="113"/>
      <c r="J436" s="113"/>
      <c r="K436" s="113"/>
      <c r="L436" s="113"/>
      <c r="N436" s="113"/>
      <c r="O436" s="113"/>
      <c r="P436" s="113"/>
      <c r="Q436" s="113"/>
      <c r="R436" s="113"/>
      <c r="S436" s="113"/>
      <c r="U436" s="86">
        <v>430</v>
      </c>
      <c r="V436" s="149">
        <v>2.81</v>
      </c>
      <c r="W436" s="149">
        <v>0</v>
      </c>
      <c r="X436" s="149">
        <f>(0.0831/2)*(1-COS(RADIANS(U436)))
 + 0.14625
 - SQRT(0.14625^2 - ((0.14625/2*SIN(RADIANS(U436)))^2))</f>
        <v>4.4487133823974512E-2</v>
      </c>
      <c r="Y436" s="149">
        <f t="shared" si="26"/>
        <v>44.48713382397451</v>
      </c>
      <c r="Z436" s="149">
        <f>(Y436-Y435)/1</f>
        <v>0.91615348794329776</v>
      </c>
      <c r="AA436" s="149">
        <f t="shared" si="27"/>
        <v>37.104216261703556</v>
      </c>
      <c r="AB436" s="149">
        <f>((Z436-Z435)/1)*(((6750*6)^2) /1000)</f>
        <v>-7170.9212110888047</v>
      </c>
      <c r="AD436" s="149">
        <f t="shared" si="29"/>
        <v>6.682500000000001</v>
      </c>
      <c r="AE436" s="149">
        <f t="shared" si="28"/>
        <v>0</v>
      </c>
      <c r="AG436" s="149">
        <f xml:space="preserve"> $I$45 * (AD437 - AD435) / (2 * (PI()/180))</f>
        <v>14352.187499999987</v>
      </c>
      <c r="AH436" s="149">
        <f xml:space="preserve"> $I$45 * (AE437 - AE435) / (2 * (PI()/180))</f>
        <v>0</v>
      </c>
      <c r="AJ436" s="149">
        <f>(AG437 - AG435) / RADIANS(U437 - U435) * (2*PI()*$P$33/60)</f>
        <v>290631796.8749997</v>
      </c>
      <c r="AK436" s="149">
        <f>(AH437 - AH435) / RADIANS(2) * (2*PI()*$P$33/60)</f>
        <v>0</v>
      </c>
    </row>
    <row r="437" spans="7:37" x14ac:dyDescent="0.35">
      <c r="G437" s="113"/>
      <c r="H437" s="113"/>
      <c r="I437" s="113"/>
      <c r="J437" s="113"/>
      <c r="K437" s="113"/>
      <c r="L437" s="113"/>
      <c r="N437" s="113"/>
      <c r="O437" s="113"/>
      <c r="P437" s="113"/>
      <c r="Q437" s="113"/>
      <c r="R437" s="113"/>
      <c r="S437" s="113"/>
      <c r="U437" s="86">
        <v>431</v>
      </c>
      <c r="V437" s="149">
        <v>3</v>
      </c>
      <c r="W437" s="149">
        <v>0</v>
      </c>
      <c r="X437" s="149">
        <f>(0.0831/2)*(1-COS(RADIANS(U437)))
 + 0.14625
 - SQRT(0.14625^2 - ((0.14625/2*SIN(RADIANS(U437)))^2))</f>
        <v>4.5398370031865143E-2</v>
      </c>
      <c r="Y437" s="149">
        <f t="shared" si="26"/>
        <v>45.398370031865142</v>
      </c>
      <c r="Z437" s="149">
        <f>(Y437-Y436)/1</f>
        <v>0.91123620789063153</v>
      </c>
      <c r="AA437" s="149">
        <f t="shared" si="27"/>
        <v>36.905066419570574</v>
      </c>
      <c r="AB437" s="149">
        <f>((Z437-Z436)/1)*(((6750*6)^2) /1000)</f>
        <v>-8065.5686063857811</v>
      </c>
      <c r="AD437" s="149">
        <f t="shared" si="29"/>
        <v>7.6949999999999985</v>
      </c>
      <c r="AE437" s="149">
        <f t="shared" si="28"/>
        <v>0</v>
      </c>
      <c r="AG437" s="149">
        <f xml:space="preserve"> $I$45 * (AD438 - AD436) / (2 * (PI()/180))</f>
        <v>10251.562499999975</v>
      </c>
      <c r="AH437" s="149">
        <f xml:space="preserve"> $I$45 * (AE438 - AE436) / (2 * (PI()/180))</f>
        <v>0</v>
      </c>
      <c r="AJ437" s="149">
        <f>(AG438 - AG436) / RADIANS(U438 - U436) * (2*PI()*$P$33/60)</f>
        <v>-332150624.99999911</v>
      </c>
      <c r="AK437" s="149">
        <f>(AH438 - AH436) / RADIANS(2) * (2*PI()*$P$33/60)</f>
        <v>0</v>
      </c>
    </row>
    <row r="438" spans="7:37" x14ac:dyDescent="0.35">
      <c r="G438" s="113"/>
      <c r="H438" s="113"/>
      <c r="I438" s="113"/>
      <c r="J438" s="113"/>
      <c r="K438" s="113"/>
      <c r="L438" s="113"/>
      <c r="N438" s="113"/>
      <c r="O438" s="113"/>
      <c r="P438" s="113"/>
      <c r="Q438" s="113"/>
      <c r="R438" s="113"/>
      <c r="S438" s="113"/>
      <c r="U438" s="86">
        <v>432</v>
      </c>
      <c r="V438" s="149">
        <v>3.19</v>
      </c>
      <c r="W438" s="149">
        <v>0</v>
      </c>
      <c r="X438" s="149">
        <f>(0.0831/2)*(1-COS(RADIANS(U438)))
 + 0.14625
 - SQRT(0.14625^2 - ((0.14625/2*SIN(RADIANS(U438)))^2))</f>
        <v>4.6304153572220508E-2</v>
      </c>
      <c r="Y438" s="149">
        <f t="shared" si="26"/>
        <v>46.304153572220507</v>
      </c>
      <c r="Z438" s="149">
        <f>(Y438-Y437)/1</f>
        <v>0.90578354035536535</v>
      </c>
      <c r="AA438" s="149">
        <f t="shared" si="27"/>
        <v>36.6842333843923</v>
      </c>
      <c r="AB438" s="149">
        <f>((Z438-Z437)/1)*(((6750*6)^2) /1000)</f>
        <v>-8943.7379247203626</v>
      </c>
      <c r="AD438" s="149">
        <f t="shared" si="29"/>
        <v>7.6949999999999985</v>
      </c>
      <c r="AE438" s="149">
        <f t="shared" si="28"/>
        <v>0</v>
      </c>
      <c r="AG438" s="149">
        <f xml:space="preserve"> $I$45 * (AD439 - AD437) / (2 * (PI()/180))</f>
        <v>-2050.3124999999695</v>
      </c>
      <c r="AH438" s="149">
        <f xml:space="preserve"> $I$45 * (AE439 - AE437) / (2 * (PI()/180))</f>
        <v>0</v>
      </c>
      <c r="AJ438" s="149">
        <f>(AG439 - AG437) / RADIANS(U439 - U437) * (2*PI()*$P$33/60)</f>
        <v>-166075312.49999863</v>
      </c>
      <c r="AK438" s="149">
        <f>(AH439 - AH437) / RADIANS(2) * (2*PI()*$P$33/60)</f>
        <v>0</v>
      </c>
    </row>
    <row r="439" spans="7:37" x14ac:dyDescent="0.35">
      <c r="G439" s="113"/>
      <c r="H439" s="113"/>
      <c r="I439" s="113"/>
      <c r="J439" s="113"/>
      <c r="K439" s="113"/>
      <c r="L439" s="113"/>
      <c r="N439" s="113"/>
      <c r="O439" s="113"/>
      <c r="P439" s="113"/>
      <c r="Q439" s="113"/>
      <c r="R439" s="113"/>
      <c r="S439" s="113"/>
      <c r="U439" s="149">
        <v>433</v>
      </c>
      <c r="V439" s="149">
        <v>3.38</v>
      </c>
      <c r="W439" s="149">
        <v>0</v>
      </c>
      <c r="X439" s="149">
        <f>(0.0831/2)*(1-COS(RADIANS(U439)))
 + 0.14625
 - SQRT(0.14625^2 - ((0.14625/2*SIN(RADIANS(U439)))^2))</f>
        <v>4.7203959846641969E-2</v>
      </c>
      <c r="Y439" s="149">
        <f t="shared" si="26"/>
        <v>47.203959846641972</v>
      </c>
      <c r="Z439" s="149">
        <f>(Y439-Y438)/1</f>
        <v>0.89980627442146499</v>
      </c>
      <c r="AA439" s="149">
        <f t="shared" si="27"/>
        <v>36.442154114069332</v>
      </c>
      <c r="AB439" s="149">
        <f>((Z439-Z438)/1)*(((6750*6)^2) /1000)</f>
        <v>-9804.2104480800572</v>
      </c>
      <c r="AD439" s="149">
        <f t="shared" si="29"/>
        <v>7.4925000000000015</v>
      </c>
      <c r="AE439" s="149">
        <f t="shared" si="28"/>
        <v>0</v>
      </c>
      <c r="AG439" s="149">
        <f xml:space="preserve"> $I$45 * (AD440 - AD438) / (2 * (PI()/180))</f>
        <v>2050.3125000000418</v>
      </c>
      <c r="AH439" s="149">
        <f xml:space="preserve"> $I$45 * (AE440 - AE438) / (2 * (PI()/180))</f>
        <v>0</v>
      </c>
      <c r="AJ439" s="149">
        <f>(AG440 - AG438) / RADIANS(U440 - U438) * (2*PI()*$P$33/60)</f>
        <v>415188281.24999672</v>
      </c>
      <c r="AK439" s="149">
        <f>(AH440 - AH438) / RADIANS(2) * (2*PI()*$P$33/60)</f>
        <v>0</v>
      </c>
    </row>
    <row r="440" spans="7:37" x14ac:dyDescent="0.35">
      <c r="G440" s="113"/>
      <c r="H440" s="113"/>
      <c r="I440" s="113"/>
      <c r="J440" s="113"/>
      <c r="K440" s="113"/>
      <c r="L440" s="113"/>
      <c r="N440" s="113"/>
      <c r="O440" s="113"/>
      <c r="P440" s="113"/>
      <c r="Q440" s="113"/>
      <c r="R440" s="113"/>
      <c r="S440" s="113"/>
      <c r="U440" s="86">
        <v>434</v>
      </c>
      <c r="V440" s="149">
        <v>3.56</v>
      </c>
      <c r="W440" s="149">
        <v>0</v>
      </c>
      <c r="X440" s="149">
        <f>(0.0831/2)*(1-COS(RADIANS(U440)))
 + 0.14625
 - SQRT(0.14625^2 - ((0.14625/2*SIN(RADIANS(U440)))^2))</f>
        <v>4.8097275775987075E-2</v>
      </c>
      <c r="Y440" s="149">
        <f t="shared" si="26"/>
        <v>48.097275775987072</v>
      </c>
      <c r="Z440" s="149">
        <f>(Y440-Y439)/1</f>
        <v>0.89331592934509985</v>
      </c>
      <c r="AA440" s="149">
        <f t="shared" si="27"/>
        <v>36.179295138476547</v>
      </c>
      <c r="AB440" s="149">
        <f>((Z440-Z439)/1)*(((6750*6)^2) /1000)</f>
        <v>-10645.78851150793</v>
      </c>
      <c r="AD440" s="149">
        <f t="shared" si="29"/>
        <v>7.8975000000000026</v>
      </c>
      <c r="AE440" s="149">
        <f t="shared" si="28"/>
        <v>0</v>
      </c>
      <c r="AG440" s="149">
        <f xml:space="preserve"> $I$45 * (AD441 - AD439) / (2 * (PI()/180))</f>
        <v>18452.812499999869</v>
      </c>
      <c r="AH440" s="149">
        <f xml:space="preserve"> $I$45 * (AE441 - AE439) / (2 * (PI()/180))</f>
        <v>0</v>
      </c>
      <c r="AJ440" s="149">
        <f>(AG441 - AG439) / RADIANS(U441 - U439) * (2*PI()*$P$33/60)</f>
        <v>166075312.49999827</v>
      </c>
      <c r="AK440" s="149">
        <f>(AH441 - AH439) / RADIANS(2) * (2*PI()*$P$33/60)</f>
        <v>41518828.125</v>
      </c>
    </row>
    <row r="441" spans="7:37" x14ac:dyDescent="0.35">
      <c r="G441" s="113"/>
      <c r="H441" s="113"/>
      <c r="I441" s="113"/>
      <c r="J441" s="113"/>
      <c r="K441" s="113"/>
      <c r="L441" s="113"/>
      <c r="N441" s="113"/>
      <c r="O441" s="113"/>
      <c r="P441" s="113"/>
      <c r="Q441" s="113"/>
      <c r="R441" s="113"/>
      <c r="S441" s="113"/>
      <c r="U441" s="86">
        <v>435</v>
      </c>
      <c r="V441" s="149">
        <v>3.77</v>
      </c>
      <c r="W441" s="149">
        <v>0</v>
      </c>
      <c r="X441" s="149">
        <f>(0.0831/2)*(1-COS(RADIANS(U441)))
 + 0.14625
 - SQRT(0.14625^2 - ((0.14625/2*SIN(RADIANS(U441)))^2))</f>
        <v>4.8983600515005027E-2</v>
      </c>
      <c r="Y441" s="149">
        <f t="shared" si="26"/>
        <v>48.98360051500503</v>
      </c>
      <c r="Z441" s="149">
        <f>(Y441-Y440)/1</f>
        <v>0.88632473901795805</v>
      </c>
      <c r="AA441" s="149">
        <f t="shared" si="27"/>
        <v>35.896151930227305</v>
      </c>
      <c r="AB441" s="149">
        <f>((Z441-Z440)/1)*(((6750*6)^2) /1000)</f>
        <v>-11467.299934094328</v>
      </c>
      <c r="AD441" s="149">
        <f t="shared" si="29"/>
        <v>9.3149999999999888</v>
      </c>
      <c r="AE441" s="149">
        <f t="shared" si="28"/>
        <v>0</v>
      </c>
      <c r="AG441" s="149">
        <f xml:space="preserve"> $I$45 * (AD442 - AD440) / (2 * (PI()/180))</f>
        <v>10251.562499999956</v>
      </c>
      <c r="AH441" s="149">
        <f xml:space="preserve"> $I$45 * (AE442 - AE440) / (2 * (PI()/180))</f>
        <v>2050.3125</v>
      </c>
      <c r="AJ441" s="149">
        <f>(AG442 - AG440) / RADIANS(U442 - U440) * (2*PI()*$P$33/60)</f>
        <v>-622782421.87499368</v>
      </c>
      <c r="AK441" s="149">
        <f>(AH442 - AH440) / RADIANS(2) * (2*PI()*$P$33/60)</f>
        <v>41518828.125</v>
      </c>
    </row>
    <row r="442" spans="7:37" x14ac:dyDescent="0.35">
      <c r="G442" s="113"/>
      <c r="H442" s="113"/>
      <c r="I442" s="113"/>
      <c r="J442" s="113"/>
      <c r="K442" s="113"/>
      <c r="L442" s="113"/>
      <c r="N442" s="113"/>
      <c r="O442" s="113"/>
      <c r="P442" s="113"/>
      <c r="Q442" s="113"/>
      <c r="R442" s="113"/>
      <c r="S442" s="113"/>
      <c r="U442" s="86">
        <v>436</v>
      </c>
      <c r="V442" s="149">
        <v>4.0199999999999996</v>
      </c>
      <c r="W442" s="149">
        <v>0</v>
      </c>
      <c r="X442" s="149">
        <f>(0.0831/2)*(1-COS(RADIANS(U442)))
 + 0.14625
 - SQRT(0.14625^2 - ((0.14625/2*SIN(RADIANS(U442)))^2))</f>
        <v>4.9862446148707801E-2</v>
      </c>
      <c r="Y442" s="149">
        <f t="shared" si="26"/>
        <v>49.862446148707804</v>
      </c>
      <c r="Z442" s="149">
        <f>(Y442-Y441)/1</f>
        <v>0.87884563370277391</v>
      </c>
      <c r="AA442" s="149">
        <f t="shared" si="27"/>
        <v>35.593248164962347</v>
      </c>
      <c r="AB442" s="149">
        <f>((Z442-Z441)/1)*(((6750*6)^2) /1000)</f>
        <v>-12267.60249323079</v>
      </c>
      <c r="AD442" s="149">
        <f t="shared" si="29"/>
        <v>8.9099999999999984</v>
      </c>
      <c r="AE442" s="149">
        <f t="shared" si="28"/>
        <v>0.20250000000000001</v>
      </c>
      <c r="AG442" s="149">
        <f xml:space="preserve"> $I$45 * (AD443 - AD441) / (2 * (PI()/180))</f>
        <v>-12301.874999999818</v>
      </c>
      <c r="AH442" s="149">
        <f xml:space="preserve"> $I$45 * (AE443 - AE441) / (2 * (PI()/180))</f>
        <v>2050.3125</v>
      </c>
      <c r="AJ442" s="149">
        <f>(AG443 - AG441) / RADIANS(U443 - U441) * (2*PI()*$P$33/60)</f>
        <v>-124556484.37499927</v>
      </c>
      <c r="AK442" s="149">
        <f>(AH443 - AH441) / RADIANS(2) * (2*PI()*$P$33/60)</f>
        <v>-83037656.25</v>
      </c>
    </row>
    <row r="443" spans="7:37" x14ac:dyDescent="0.35">
      <c r="G443" s="113"/>
      <c r="H443" s="113"/>
      <c r="I443" s="113"/>
      <c r="J443" s="113"/>
      <c r="K443" s="113"/>
      <c r="L443" s="113"/>
      <c r="N443" s="113"/>
      <c r="O443" s="113"/>
      <c r="P443" s="113"/>
      <c r="Q443" s="113"/>
      <c r="R443" s="113"/>
      <c r="S443" s="113"/>
      <c r="U443" s="149">
        <v>437</v>
      </c>
      <c r="V443" s="149">
        <v>4.21</v>
      </c>
      <c r="W443" s="149">
        <v>0.01</v>
      </c>
      <c r="X443" s="149">
        <f>(0.0831/2)*(1-COS(RADIANS(U443)))
 + 0.14625
 - SQRT(0.14625^2 - ((0.14625/2*SIN(RADIANS(U443)))^2))</f>
        <v>5.0733338367740882E-2</v>
      </c>
      <c r="Y443" s="149">
        <f t="shared" si="26"/>
        <v>50.733338367740885</v>
      </c>
      <c r="Z443" s="149">
        <f>(Y443-Y442)/1</f>
        <v>0.87089221903308101</v>
      </c>
      <c r="AA443" s="149">
        <f t="shared" si="27"/>
        <v>35.271134870839781</v>
      </c>
      <c r="AB443" s="149">
        <f>((Z443-Z442)/1)*(((6750*6)^2) /1000)</f>
        <v>-13045.588411963787</v>
      </c>
      <c r="AD443" s="149">
        <f t="shared" si="29"/>
        <v>8.1000000000000068</v>
      </c>
      <c r="AE443" s="149">
        <f t="shared" si="28"/>
        <v>0.20250000000000001</v>
      </c>
      <c r="AG443" s="149">
        <f xml:space="preserve"> $I$45 * (AD444 - AD442) / (2 * (PI()/180))</f>
        <v>4100.6249999999927</v>
      </c>
      <c r="AH443" s="149">
        <f xml:space="preserve"> $I$45 * (AE444 - AE442) / (2 * (PI()/180))</f>
        <v>-2050.3125</v>
      </c>
      <c r="AJ443" s="149">
        <f>(AG444 - AG442) / RADIANS(U444 - U442) * (2*PI()*$P$33/60)</f>
        <v>622782421.87499547</v>
      </c>
      <c r="AK443" s="149">
        <f>(AH444 - AH442) / RADIANS(2) * (2*PI()*$P$33/60)</f>
        <v>-83037656.25</v>
      </c>
    </row>
    <row r="444" spans="7:37" x14ac:dyDescent="0.35">
      <c r="G444" s="113"/>
      <c r="H444" s="113"/>
      <c r="I444" s="113"/>
      <c r="J444" s="113"/>
      <c r="K444" s="113"/>
      <c r="L444" s="113"/>
      <c r="N444" s="113"/>
      <c r="O444" s="113"/>
      <c r="P444" s="113"/>
      <c r="Q444" s="113"/>
      <c r="R444" s="113"/>
      <c r="S444" s="113"/>
      <c r="U444" s="86">
        <v>438</v>
      </c>
      <c r="V444" s="149">
        <v>4.42</v>
      </c>
      <c r="W444" s="149">
        <v>0.01</v>
      </c>
      <c r="X444" s="149">
        <f>(0.0831/2)*(1-COS(RADIANS(U444)))
 + 0.14625
 - SQRT(0.14625^2 - ((0.14625/2*SIN(RADIANS(U444)))^2))</f>
        <v>5.1595817120029752E-2</v>
      </c>
      <c r="Y444" s="149">
        <f t="shared" si="26"/>
        <v>51.59581712002975</v>
      </c>
      <c r="Z444" s="149">
        <f>(Y444-Y443)/1</f>
        <v>0.86247875228886528</v>
      </c>
      <c r="AA444" s="149">
        <f t="shared" si="27"/>
        <v>34.930389467699044</v>
      </c>
      <c r="AB444" s="149">
        <f>((Z444-Z443)/1)*(((6750*6)^2) /1000)</f>
        <v>-13800.188827199843</v>
      </c>
      <c r="AD444" s="149">
        <f t="shared" si="29"/>
        <v>9.3149999999999977</v>
      </c>
      <c r="AE444" s="149">
        <f t="shared" si="28"/>
        <v>0</v>
      </c>
      <c r="AG444" s="149">
        <f xml:space="preserve"> $I$45 * (AD445 - AD443) / (2 * (PI()/180))</f>
        <v>18452.81249999996</v>
      </c>
      <c r="AH444" s="149">
        <f xml:space="preserve"> $I$45 * (AE445 - AE443) / (2 * (PI()/180))</f>
        <v>-2050.3125</v>
      </c>
      <c r="AJ444" s="149">
        <f>(AG445 - AG443) / RADIANS(U445 - U443) * (2*PI()*$P$33/60)</f>
        <v>207594140.6250017</v>
      </c>
      <c r="AK444" s="149">
        <f>(AH445 - AH443) / RADIANS(2) * (2*PI()*$P$33/60)</f>
        <v>41518828.125</v>
      </c>
    </row>
    <row r="445" spans="7:37" x14ac:dyDescent="0.35">
      <c r="G445" s="113"/>
      <c r="H445" s="113"/>
      <c r="I445" s="113"/>
      <c r="J445" s="113"/>
      <c r="K445" s="113"/>
      <c r="L445" s="113"/>
      <c r="N445" s="113"/>
      <c r="O445" s="113"/>
      <c r="P445" s="113"/>
      <c r="Q445" s="113"/>
      <c r="R445" s="113"/>
      <c r="S445" s="113"/>
      <c r="U445" s="86">
        <v>439</v>
      </c>
      <c r="V445" s="149">
        <v>4.67</v>
      </c>
      <c r="W445" s="149">
        <v>0.01</v>
      </c>
      <c r="X445" s="149">
        <f>(0.0831/2)*(1-COS(RADIANS(U445)))
 + 0.14625
 - SQRT(0.14625^2 - ((0.14625/2*SIN(RADIANS(U445)))^2))</f>
        <v>5.2449437236012975E-2</v>
      </c>
      <c r="Y445" s="149">
        <f t="shared" si="26"/>
        <v>52.449437236012976</v>
      </c>
      <c r="Z445" s="149">
        <f>(Y445-Y444)/1</f>
        <v>0.85362011598322596</v>
      </c>
      <c r="AA445" s="149">
        <f t="shared" si="27"/>
        <v>34.571614697320655</v>
      </c>
      <c r="AB445" s="149">
        <f>((Z445-Z444)/1)*(((6750*6)^2) /1000)</f>
        <v>-14530.378200324898</v>
      </c>
      <c r="AD445" s="149">
        <f t="shared" si="29"/>
        <v>9.922500000000003</v>
      </c>
      <c r="AE445" s="149">
        <f t="shared" si="28"/>
        <v>0</v>
      </c>
      <c r="AG445" s="149">
        <f xml:space="preserve"> $I$45 * (AD446 - AD444) / (2 * (PI()/180))</f>
        <v>14352.187500000076</v>
      </c>
      <c r="AH445" s="149">
        <f xml:space="preserve"> $I$45 * (AE446 - AE444) / (2 * (PI()/180))</f>
        <v>0</v>
      </c>
      <c r="AJ445" s="149">
        <f>(AG446 - AG444) / RADIANS(U446 - U444) * (2*PI()*$P$33/60)</f>
        <v>-622782421.87500131</v>
      </c>
      <c r="AK445" s="149">
        <f>(AH446 - AH444) / RADIANS(2) * (2*PI()*$P$33/60)</f>
        <v>41518828.125</v>
      </c>
    </row>
    <row r="446" spans="7:37" x14ac:dyDescent="0.35">
      <c r="G446" s="113"/>
      <c r="H446" s="113"/>
      <c r="I446" s="113"/>
      <c r="J446" s="113"/>
      <c r="K446" s="113"/>
      <c r="L446" s="113"/>
      <c r="N446" s="113"/>
      <c r="O446" s="113"/>
      <c r="P446" s="113"/>
      <c r="Q446" s="113"/>
      <c r="R446" s="113"/>
      <c r="S446" s="113"/>
      <c r="U446" s="86">
        <v>440</v>
      </c>
      <c r="V446" s="149">
        <v>4.91</v>
      </c>
      <c r="W446" s="149">
        <v>0.01</v>
      </c>
      <c r="X446" s="149">
        <f>(0.0831/2)*(1-COS(RADIANS(U446)))
 + 0.14625
 - SQRT(0.14625^2 - ((0.14625/2*SIN(RADIANS(U446)))^2))</f>
        <v>5.3293769024828713E-2</v>
      </c>
      <c r="Y446" s="149">
        <f t="shared" si="26"/>
        <v>53.293769024828713</v>
      </c>
      <c r="Z446" s="149">
        <f>(Y446-Y445)/1</f>
        <v>0.84433178881573667</v>
      </c>
      <c r="AA446" s="149">
        <f t="shared" si="27"/>
        <v>34.195437447037335</v>
      </c>
      <c r="AB446" s="149">
        <f>((Z446-Z445)/1)*(((6750*6)^2) /1000)</f>
        <v>-15235.1786364743</v>
      </c>
      <c r="AD446" s="149">
        <f t="shared" si="29"/>
        <v>10.732500000000005</v>
      </c>
      <c r="AE446" s="149">
        <f t="shared" si="28"/>
        <v>0</v>
      </c>
      <c r="AG446" s="149">
        <f xml:space="preserve"> $I$45 * (AD447 - AD445) / (2 * (PI()/180))</f>
        <v>-12301.875000000106</v>
      </c>
      <c r="AH446" s="149">
        <f xml:space="preserve"> $I$45 * (AE447 - AE445) / (2 * (PI()/180))</f>
        <v>0</v>
      </c>
      <c r="AJ446" s="149">
        <f>(AG447 - AG445) / RADIANS(U447 - U445) * (2*PI()*$P$33/60)</f>
        <v>-332150625.00000453</v>
      </c>
      <c r="AK446" s="149">
        <f>(AH447 - AH445) / RADIANS(2) * (2*PI()*$P$33/60)</f>
        <v>41518828.125</v>
      </c>
    </row>
    <row r="447" spans="7:37" x14ac:dyDescent="0.35">
      <c r="G447" s="113"/>
      <c r="H447" s="113"/>
      <c r="I447" s="113"/>
      <c r="J447" s="113"/>
      <c r="K447" s="113"/>
      <c r="L447" s="113"/>
      <c r="N447" s="113"/>
      <c r="O447" s="113"/>
      <c r="P447" s="113"/>
      <c r="Q447" s="113"/>
      <c r="R447" s="113"/>
      <c r="S447" s="113"/>
      <c r="U447" s="149">
        <v>441</v>
      </c>
      <c r="V447" s="149">
        <v>5.2</v>
      </c>
      <c r="W447" s="149">
        <v>0.01</v>
      </c>
      <c r="X447" s="149">
        <f>(0.0831/2)*(1-COS(RADIANS(U447)))
 + 0.14625
 - SQRT(0.14625^2 - ((0.14625/2*SIN(RADIANS(U447)))^2))</f>
        <v>5.4128398838898473E-2</v>
      </c>
      <c r="Y447" s="149">
        <f t="shared" si="26"/>
        <v>54.12839883889847</v>
      </c>
      <c r="Z447" s="149">
        <f>(Y447-Y446)/1</f>
        <v>0.834629814069757</v>
      </c>
      <c r="AA447" s="149">
        <f t="shared" si="27"/>
        <v>33.802507469825159</v>
      </c>
      <c r="AB447" s="149">
        <f>((Z447-Z446)/1)*(((6750*6)^2) /1000)</f>
        <v>-15913.664077093152</v>
      </c>
      <c r="AD447" s="149">
        <f t="shared" si="29"/>
        <v>8.7074999999999925</v>
      </c>
      <c r="AE447" s="149">
        <f t="shared" si="28"/>
        <v>0</v>
      </c>
      <c r="AG447" s="149">
        <f xml:space="preserve"> $I$45 * (AD448 - AD446) / (2 * (PI()/180))</f>
        <v>-2050.3125000001496</v>
      </c>
      <c r="AH447" s="149">
        <f xml:space="preserve"> $I$45 * (AE448 - AE446) / (2 * (PI()/180))</f>
        <v>2050.3125</v>
      </c>
      <c r="AJ447" s="149">
        <f>(AG448 - AG446) / RADIANS(U448 - U446) * (2*PI()*$P$33/60)</f>
        <v>1204046015.6250041</v>
      </c>
      <c r="AK447" s="149">
        <f>(AH448 - AH446) / RADIANS(2) * (2*PI()*$P$33/60)</f>
        <v>41518828.125</v>
      </c>
    </row>
    <row r="448" spans="7:37" x14ac:dyDescent="0.35">
      <c r="G448" s="113"/>
      <c r="H448" s="113"/>
      <c r="I448" s="113"/>
      <c r="J448" s="113"/>
      <c r="K448" s="113"/>
      <c r="L448" s="113"/>
      <c r="N448" s="113"/>
      <c r="O448" s="113"/>
      <c r="P448" s="113"/>
      <c r="Q448" s="113"/>
      <c r="R448" s="113"/>
      <c r="S448" s="113"/>
      <c r="U448" s="86">
        <v>442</v>
      </c>
      <c r="V448" s="149">
        <v>5.34</v>
      </c>
      <c r="W448" s="149">
        <v>0.01</v>
      </c>
      <c r="X448" s="149">
        <f>(0.0831/2)*(1-COS(RADIANS(U448)))
 + 0.14625
 - SQRT(0.14625^2 - ((0.14625/2*SIN(RADIANS(U448)))^2))</f>
        <v>5.4952929604454914E-2</v>
      </c>
      <c r="Y448" s="149">
        <f t="shared" si="26"/>
        <v>54.952929604454916</v>
      </c>
      <c r="Z448" s="149">
        <f>(Y448-Y447)/1</f>
        <v>0.824530765556446</v>
      </c>
      <c r="AA448" s="149">
        <f t="shared" si="27"/>
        <v>33.393496005036063</v>
      </c>
      <c r="AB448" s="149">
        <f>((Z448-Z447)/1)*(((6750*6)^2) /1000)</f>
        <v>-16564.964323958375</v>
      </c>
      <c r="AD448" s="149">
        <f t="shared" si="29"/>
        <v>10.52999999999999</v>
      </c>
      <c r="AE448" s="149">
        <f t="shared" si="28"/>
        <v>0.20250000000000001</v>
      </c>
      <c r="AG448" s="149">
        <f xml:space="preserve"> $I$45 * (AD449 - AD447) / (2 * (PI()/180))</f>
        <v>47157.187500000095</v>
      </c>
      <c r="AH448" s="149">
        <f xml:space="preserve"> $I$45 * (AE449 - AE447) / (2 * (PI()/180))</f>
        <v>2050.3125</v>
      </c>
      <c r="AJ448" s="149">
        <f>(AG449 - AG447) / RADIANS(U449 - U447) * (2*PI()*$P$33/60)</f>
        <v>166075312.50000408</v>
      </c>
      <c r="AK448" s="149">
        <f>(AH449 - AH447) / RADIANS(2) * (2*PI()*$P$33/60)</f>
        <v>-83037656.25</v>
      </c>
    </row>
    <row r="449" spans="7:37" x14ac:dyDescent="0.35">
      <c r="G449" s="113"/>
      <c r="H449" s="113"/>
      <c r="I449" s="113"/>
      <c r="J449" s="113"/>
      <c r="K449" s="113"/>
      <c r="L449" s="113"/>
      <c r="N449" s="113"/>
      <c r="O449" s="113"/>
      <c r="P449" s="113"/>
      <c r="Q449" s="113"/>
      <c r="R449" s="113"/>
      <c r="S449" s="113"/>
      <c r="U449" s="86">
        <v>443</v>
      </c>
      <c r="V449" s="149">
        <v>5.72</v>
      </c>
      <c r="W449" s="149">
        <v>0.02</v>
      </c>
      <c r="X449" s="149">
        <f>(0.0831/2)*(1-COS(RADIANS(U449)))
 + 0.14625
 - SQRT(0.14625^2 - ((0.14625/2*SIN(RADIANS(U449)))^2))</f>
        <v>5.5766981315681002E-2</v>
      </c>
      <c r="Y449" s="149">
        <f t="shared" si="26"/>
        <v>55.766981315681001</v>
      </c>
      <c r="Z449" s="149">
        <f>(Y449-Y448)/1</f>
        <v>0.81405171122608522</v>
      </c>
      <c r="AA449" s="149">
        <f t="shared" si="27"/>
        <v>32.969094304656451</v>
      </c>
      <c r="AB449" s="149">
        <f>((Z449-Z448)/1)*(((6750*6)^2) /1000)</f>
        <v>-17188.268865374273</v>
      </c>
      <c r="AD449" s="149">
        <f t="shared" si="29"/>
        <v>13.365000000000002</v>
      </c>
      <c r="AE449" s="149">
        <f t="shared" si="28"/>
        <v>0.20250000000000001</v>
      </c>
      <c r="AG449" s="149">
        <f xml:space="preserve"> $I$45 * (AD450 - AD448) / (2 * (PI()/180))</f>
        <v>6150.9375000000528</v>
      </c>
      <c r="AH449" s="149">
        <f xml:space="preserve"> $I$45 * (AE450 - AE448) / (2 * (PI()/180))</f>
        <v>-2050.3125</v>
      </c>
      <c r="AJ449" s="149">
        <f>(AG450 - AG448) / RADIANS(U450 - U448) * (2*PI()*$P$33/60)</f>
        <v>-1328602500.0000012</v>
      </c>
      <c r="AK449" s="149">
        <f>(AH450 - AH448) / RADIANS(2) * (2*PI()*$P$33/60)</f>
        <v>-83037656.25</v>
      </c>
    </row>
    <row r="450" spans="7:37" x14ac:dyDescent="0.35">
      <c r="G450" s="113"/>
      <c r="H450" s="113"/>
      <c r="I450" s="113"/>
      <c r="J450" s="113"/>
      <c r="K450" s="113"/>
      <c r="L450" s="113"/>
      <c r="N450" s="113"/>
      <c r="O450" s="113"/>
      <c r="P450" s="113"/>
      <c r="Q450" s="113"/>
      <c r="R450" s="113"/>
      <c r="S450" s="113"/>
      <c r="U450" s="86">
        <v>444</v>
      </c>
      <c r="V450" s="149">
        <v>6</v>
      </c>
      <c r="W450" s="149">
        <v>0.02</v>
      </c>
      <c r="X450" s="149">
        <f>(0.0831/2)*(1-COS(RADIANS(U450)))
 + 0.14625
 - SQRT(0.14625^2 - ((0.14625/2*SIN(RADIANS(U450)))^2))</f>
        <v>5.6570191490273786E-2</v>
      </c>
      <c r="Y450" s="149">
        <f t="shared" si="26"/>
        <v>56.570191490273785</v>
      </c>
      <c r="Z450" s="149">
        <f>(Y450-Y449)/1</f>
        <v>0.80321017459278465</v>
      </c>
      <c r="AA450" s="149">
        <f t="shared" si="27"/>
        <v>32.530012071007775</v>
      </c>
      <c r="AB450" s="149">
        <f>((Z450-Z449)/1)*(((6750*6)^2) /1000)</f>
        <v>-17782.83046277125</v>
      </c>
      <c r="AD450" s="149">
        <f t="shared" si="29"/>
        <v>11.137499999999996</v>
      </c>
      <c r="AE450" s="149">
        <f t="shared" si="28"/>
        <v>0</v>
      </c>
      <c r="AG450" s="149">
        <f xml:space="preserve"> $I$45 * (AD451 - AD449) / (2 * (PI()/180))</f>
        <v>-18452.81249999996</v>
      </c>
      <c r="AH450" s="149">
        <f xml:space="preserve"> $I$45 * (AE451 - AE449) / (2 * (PI()/180))</f>
        <v>-2050.3125</v>
      </c>
      <c r="AJ450" s="149">
        <f>(AG451 - AG449) / RADIANS(U451 - U449) * (2*PI()*$P$33/60)</f>
        <v>166075312.49999973</v>
      </c>
      <c r="AK450" s="149">
        <f>(AH451 - AH449) / RADIANS(2) * (2*PI()*$P$33/60)</f>
        <v>41518828.125</v>
      </c>
    </row>
    <row r="451" spans="7:37" x14ac:dyDescent="0.35">
      <c r="G451" s="113"/>
      <c r="H451" s="113"/>
      <c r="I451" s="113"/>
      <c r="J451" s="113"/>
      <c r="K451" s="113"/>
      <c r="L451" s="113"/>
      <c r="N451" s="113"/>
      <c r="O451" s="113"/>
      <c r="P451" s="113"/>
      <c r="Q451" s="113"/>
      <c r="R451" s="113"/>
      <c r="S451" s="113"/>
      <c r="U451" s="149">
        <v>445</v>
      </c>
      <c r="V451" s="149">
        <v>6.27</v>
      </c>
      <c r="W451" s="149">
        <v>0.02</v>
      </c>
      <c r="X451" s="149">
        <f>(0.0831/2)*(1-COS(RADIANS(U451)))
 + 0.14625
 - SQRT(0.14625^2 - ((0.14625/2*SIN(RADIANS(U451)))^2))</f>
        <v>5.7362215584411375E-2</v>
      </c>
      <c r="Y451" s="149">
        <f t="shared" si="26"/>
        <v>57.362215584411373</v>
      </c>
      <c r="Z451" s="149">
        <f>(Y451-Y450)/1</f>
        <v>0.79202409413758801</v>
      </c>
      <c r="AA451" s="149">
        <f t="shared" si="27"/>
        <v>32.076975812572314</v>
      </c>
      <c r="AB451" s="149">
        <f>((Z451-Z450)/1)*(((6750*6)^2) /1000)</f>
        <v>-18347.968466636299</v>
      </c>
      <c r="AD451" s="149">
        <f t="shared" si="29"/>
        <v>11.542500000000006</v>
      </c>
      <c r="AE451" s="149">
        <f t="shared" si="28"/>
        <v>0</v>
      </c>
      <c r="AG451" s="149">
        <f xml:space="preserve"> $I$45 * (AD452 - AD450) / (2 * (PI()/180))</f>
        <v>14352.18750000004</v>
      </c>
      <c r="AH451" s="149">
        <f xml:space="preserve"> $I$45 * (AE452 - AE450) / (2 * (PI()/180))</f>
        <v>0</v>
      </c>
      <c r="AJ451" s="149">
        <f>(AG452 - AG450) / RADIANS(U452 - U450) * (2*PI()*$P$33/60)</f>
        <v>415188281.24999821</v>
      </c>
      <c r="AK451" s="149">
        <f>(AH452 - AH450) / RADIANS(2) * (2*PI()*$P$33/60)</f>
        <v>41518828.125</v>
      </c>
    </row>
    <row r="452" spans="7:37" x14ac:dyDescent="0.35">
      <c r="G452" s="113"/>
      <c r="H452" s="113"/>
      <c r="I452" s="113"/>
      <c r="J452" s="113"/>
      <c r="K452" s="113"/>
      <c r="L452" s="113"/>
      <c r="N452" s="113"/>
      <c r="O452" s="113"/>
      <c r="P452" s="113"/>
      <c r="Q452" s="113"/>
      <c r="R452" s="113"/>
      <c r="S452" s="113"/>
      <c r="U452" s="86">
        <v>446</v>
      </c>
      <c r="V452" s="149">
        <v>6.57</v>
      </c>
      <c r="W452" s="149">
        <v>0.02</v>
      </c>
      <c r="X452" s="149">
        <f>(0.0831/2)*(1-COS(RADIANS(U452)))
 + 0.14625
 - SQRT(0.14625^2 - ((0.14625/2*SIN(RADIANS(U452)))^2))</f>
        <v>5.8142727365284752E-2</v>
      </c>
      <c r="Y452" s="149">
        <f t="shared" si="26"/>
        <v>58.142727365284749</v>
      </c>
      <c r="Z452" s="149">
        <f>(Y452-Y451)/1</f>
        <v>0.78051178087337547</v>
      </c>
      <c r="AA452" s="149">
        <f t="shared" si="27"/>
        <v>31.610727125371707</v>
      </c>
      <c r="AB452" s="149">
        <f>((Z452-Z451)/1)*(((6750*6)^2) /1000)</f>
        <v>-18883.071831624613</v>
      </c>
      <c r="AD452" s="149">
        <f t="shared" si="29"/>
        <v>12.555</v>
      </c>
      <c r="AE452" s="149">
        <f t="shared" si="28"/>
        <v>0</v>
      </c>
      <c r="AG452" s="149">
        <f xml:space="preserve"> $I$45 * (AD453 - AD451) / (2 * (PI()/180))</f>
        <v>2050.3124999999518</v>
      </c>
      <c r="AH452" s="149">
        <f xml:space="preserve"> $I$45 * (AE453 - AE451) / (2 * (PI()/180))</f>
        <v>0</v>
      </c>
      <c r="AJ452" s="149">
        <f>(AG453 - AG451) / RADIANS(U453 - U451) * (2*PI()*$P$33/60)</f>
        <v>-539744765.62499845</v>
      </c>
      <c r="AK452" s="149">
        <f>(AH453 - AH451) / RADIANS(2) * (2*PI()*$P$33/60)</f>
        <v>41518828.124999985</v>
      </c>
    </row>
    <row r="453" spans="7:37" x14ac:dyDescent="0.35">
      <c r="G453" s="113"/>
      <c r="H453" s="113"/>
      <c r="I453" s="113"/>
      <c r="J453" s="113"/>
      <c r="K453" s="113"/>
      <c r="L453" s="113"/>
      <c r="N453" s="113"/>
      <c r="O453" s="113"/>
      <c r="P453" s="113"/>
      <c r="Q453" s="113"/>
      <c r="R453" s="113"/>
      <c r="S453" s="113"/>
      <c r="U453" s="86">
        <v>447</v>
      </c>
      <c r="V453" s="149">
        <v>6.89</v>
      </c>
      <c r="W453" s="149">
        <v>0.02</v>
      </c>
      <c r="X453" s="149">
        <f>(0.0831/2)*(1-COS(RADIANS(U453)))
 + 0.14625
 - SQRT(0.14625^2 - ((0.14625/2*SIN(RADIANS(U453)))^2))</f>
        <v>5.8911419239560225E-2</v>
      </c>
      <c r="Y453" s="149">
        <f t="shared" si="26"/>
        <v>58.911419239560225</v>
      </c>
      <c r="Z453" s="149">
        <f>(Y453-Y452)/1</f>
        <v>0.76869187427547558</v>
      </c>
      <c r="AA453" s="149">
        <f t="shared" si="27"/>
        <v>31.132020908156761</v>
      </c>
      <c r="AB453" s="149">
        <f>((Z453-Z452)/1)*(((6750*6)^2) /1000)</f>
        <v>-19387.60179720529</v>
      </c>
      <c r="AD453" s="149">
        <f t="shared" si="29"/>
        <v>11.745000000000001</v>
      </c>
      <c r="AE453" s="149">
        <f t="shared" si="28"/>
        <v>0</v>
      </c>
      <c r="AG453" s="149">
        <f xml:space="preserve"> $I$45 * (AD454 - AD452) / (2 * (PI()/180))</f>
        <v>-12301.874999999889</v>
      </c>
      <c r="AH453" s="149">
        <f xml:space="preserve"> $I$45 * (AE454 - AE452) / (2 * (PI()/180))</f>
        <v>2050.3124999999995</v>
      </c>
      <c r="AJ453" s="149">
        <f>(AG454 - AG452) / RADIANS(U454 - U452) * (2*PI()*$P$33/60)</f>
        <v>83037656.249998048</v>
      </c>
      <c r="AK453" s="149">
        <f>(AH454 - AH452) / RADIANS(2) * (2*PI()*$P$33/60)</f>
        <v>41518828.124999985</v>
      </c>
    </row>
    <row r="454" spans="7:37" x14ac:dyDescent="0.35">
      <c r="G454" s="113"/>
      <c r="H454" s="113"/>
      <c r="I454" s="113"/>
      <c r="J454" s="113"/>
      <c r="K454" s="113"/>
      <c r="L454" s="113"/>
      <c r="N454" s="113"/>
      <c r="O454" s="113"/>
      <c r="P454" s="113"/>
      <c r="Q454" s="113"/>
      <c r="R454" s="113"/>
      <c r="S454" s="113"/>
      <c r="U454" s="86">
        <v>448</v>
      </c>
      <c r="V454" s="149">
        <v>7.15</v>
      </c>
      <c r="W454" s="149">
        <v>0.02</v>
      </c>
      <c r="X454" s="149">
        <f>(0.0831/2)*(1-COS(RADIANS(U454)))
 + 0.14625
 - SQRT(0.14625^2 - ((0.14625/2*SIN(RADIANS(U454)))^2))</f>
        <v>5.9668002536357623E-2</v>
      </c>
      <c r="Y454" s="149">
        <f t="shared" si="26"/>
        <v>59.668002536357619</v>
      </c>
      <c r="Z454" s="149">
        <f>(Y454-Y453)/1</f>
        <v>0.75658329679739467</v>
      </c>
      <c r="AA454" s="149">
        <f t="shared" si="27"/>
        <v>30.641623520294484</v>
      </c>
      <c r="AB454" s="149">
        <f>((Z454-Z453)/1)*(((6750*6)^2) /1000)</f>
        <v>-19861.094208422226</v>
      </c>
      <c r="AD454" s="149">
        <f t="shared" si="29"/>
        <v>11.340000000000011</v>
      </c>
      <c r="AE454" s="149">
        <f t="shared" si="28"/>
        <v>0.20249999999999996</v>
      </c>
      <c r="AG454" s="149">
        <f xml:space="preserve"> $I$45 * (AD455 - AD453) / (2 * (PI()/180))</f>
        <v>6150.9374999998554</v>
      </c>
      <c r="AH454" s="149">
        <f xml:space="preserve"> $I$45 * (AE455 - AE453) / (2 * (PI()/180))</f>
        <v>2050.3124999999995</v>
      </c>
      <c r="AJ454" s="149">
        <f>(AG455 - AG453) / RADIANS(U455 - U453) * (2*PI()*$P$33/60)</f>
        <v>249112968.7499941</v>
      </c>
      <c r="AK454" s="149">
        <f>(AH455 - AH453) / RADIANS(2) * (2*PI()*$P$33/60)</f>
        <v>-83037656.24999997</v>
      </c>
    </row>
    <row r="455" spans="7:37" x14ac:dyDescent="0.35">
      <c r="G455" s="113"/>
      <c r="H455" s="113"/>
      <c r="I455" s="113"/>
      <c r="J455" s="113"/>
      <c r="K455" s="113"/>
      <c r="L455" s="113"/>
      <c r="N455" s="113"/>
      <c r="O455" s="113"/>
      <c r="P455" s="113"/>
      <c r="Q455" s="113"/>
      <c r="R455" s="113"/>
      <c r="S455" s="113"/>
      <c r="U455" s="149">
        <v>449</v>
      </c>
      <c r="V455" s="149">
        <v>7.45</v>
      </c>
      <c r="W455" s="149">
        <v>0.03</v>
      </c>
      <c r="X455" s="149">
        <f>(0.0831/2)*(1-COS(RADIANS(U455)))
 + 0.14625
 - SQRT(0.14625^2 - ((0.14625/2*SIN(RADIANS(U455)))^2))</f>
        <v>6.0412207743561069E-2</v>
      </c>
      <c r="Y455" s="149">
        <f t="shared" si="26"/>
        <v>60.412207743561069</v>
      </c>
      <c r="Z455" s="149">
        <f>(Y455-Y454)/1</f>
        <v>0.74420520720344996</v>
      </c>
      <c r="AA455" s="149">
        <f t="shared" si="27"/>
        <v>30.140310891739723</v>
      </c>
      <c r="AB455" s="149">
        <f>((Z455-Z454)/1)*(((6750*6)^2) /1000)</f>
        <v>-20303.161456467806</v>
      </c>
      <c r="AD455" s="149">
        <f t="shared" si="29"/>
        <v>12.352499999999987</v>
      </c>
      <c r="AE455" s="149">
        <f t="shared" si="28"/>
        <v>0.20249999999999996</v>
      </c>
      <c r="AG455" s="149">
        <f xml:space="preserve"> $I$45 * (AD456 - AD454) / (2 * (PI()/180))</f>
        <v>-1.7985612998927533E-10</v>
      </c>
      <c r="AH455" s="149">
        <f xml:space="preserve"> $I$45 * (AE456 - AE454) / (2 * (PI()/180))</f>
        <v>-2050.3124999999995</v>
      </c>
      <c r="AJ455" s="149">
        <f>(AG456 - AG454) / RADIANS(U456 - U454) * (2*PI()*$P$33/60)</f>
        <v>-456707109.3749972</v>
      </c>
      <c r="AK455" s="149">
        <f>(AH456 - AH454) / RADIANS(2) * (2*PI()*$P$33/60)</f>
        <v>-83037656.24999997</v>
      </c>
    </row>
    <row r="456" spans="7:37" x14ac:dyDescent="0.35">
      <c r="G456" s="113"/>
      <c r="H456" s="113"/>
      <c r="I456" s="113"/>
      <c r="J456" s="113"/>
      <c r="K456" s="113"/>
      <c r="L456" s="113"/>
      <c r="N456" s="113"/>
      <c r="O456" s="113"/>
      <c r="P456" s="113"/>
      <c r="Q456" s="113"/>
      <c r="R456" s="113"/>
      <c r="S456" s="113"/>
      <c r="U456" s="86">
        <v>450</v>
      </c>
      <c r="V456" s="149">
        <v>7.76</v>
      </c>
      <c r="W456" s="149">
        <v>0.03</v>
      </c>
      <c r="X456" s="149">
        <f>(0.0831/2)*(1-COS(RADIANS(U456)))
 + 0.14625
 - SQRT(0.14625^2 - ((0.14625/2*SIN(RADIANS(U456)))^2))</f>
        <v>6.1143784696525816E-2</v>
      </c>
      <c r="Y456" s="149">
        <f t="shared" ref="Y456:Y519" si="30">X456*1000</f>
        <v>61.143784696525813</v>
      </c>
      <c r="Z456" s="149">
        <f>(Y456-Y455)/1</f>
        <v>0.73157695296474401</v>
      </c>
      <c r="AA456" s="149">
        <f t="shared" ref="AA456:AA519" si="31">Z456*(6750*6/1000)</f>
        <v>29.628866595072132</v>
      </c>
      <c r="AB456" s="149">
        <f>((Z456-Z455)/1)*(((6750*6)^2) /1000)</f>
        <v>-20713.494015037435</v>
      </c>
      <c r="AD456" s="149">
        <f t="shared" si="29"/>
        <v>11.339999999999993</v>
      </c>
      <c r="AE456" s="149">
        <f t="shared" si="28"/>
        <v>0</v>
      </c>
      <c r="AG456" s="149">
        <f xml:space="preserve"> $I$45 * (AD457 - AD455) / (2 * (PI()/180))</f>
        <v>-16402.500000000007</v>
      </c>
      <c r="AH456" s="149">
        <f xml:space="preserve"> $I$45 * (AE457 - AE455) / (2 * (PI()/180))</f>
        <v>-2050.3124999999995</v>
      </c>
      <c r="AJ456" s="149">
        <f>(AG457 - AG455) / RADIANS(U457 - U455) * (2*PI()*$P$33/60)</f>
        <v>-166075312.49999678</v>
      </c>
      <c r="AK456" s="149">
        <f>(AH457 - AH455) / RADIANS(2) * (2*PI()*$P$33/60)</f>
        <v>41518828.124999985</v>
      </c>
    </row>
    <row r="457" spans="7:37" x14ac:dyDescent="0.35">
      <c r="G457" s="113"/>
      <c r="H457" s="113"/>
      <c r="I457" s="113"/>
      <c r="J457" s="113"/>
      <c r="K457" s="113"/>
      <c r="L457" s="113"/>
      <c r="N457" s="113"/>
      <c r="O457" s="113"/>
      <c r="P457" s="113"/>
      <c r="Q457" s="113"/>
      <c r="R457" s="113"/>
      <c r="S457" s="113"/>
      <c r="U457" s="86">
        <v>451</v>
      </c>
      <c r="V457" s="149">
        <v>8.01</v>
      </c>
      <c r="W457" s="149">
        <v>0.03</v>
      </c>
      <c r="X457" s="149">
        <f>(0.0831/2)*(1-COS(RADIANS(U457)))
 + 0.14625
 - SQRT(0.14625^2 - ((0.14625/2*SIN(RADIANS(U457)))^2))</f>
        <v>6.1862502718499301E-2</v>
      </c>
      <c r="Y457" s="149">
        <f t="shared" si="30"/>
        <v>61.8625027184993</v>
      </c>
      <c r="Z457" s="149">
        <f>(Y457-Y456)/1</f>
        <v>0.718718021973487</v>
      </c>
      <c r="AA457" s="149">
        <f t="shared" si="31"/>
        <v>29.108079889926223</v>
      </c>
      <c r="AB457" s="149">
        <f>((Z457-Z456)/1)*(((6750*6)^2) /1000)</f>
        <v>-21091.861558409313</v>
      </c>
      <c r="AD457" s="149">
        <f t="shared" si="29"/>
        <v>10.732499999999986</v>
      </c>
      <c r="AE457" s="149">
        <f t="shared" si="28"/>
        <v>0</v>
      </c>
      <c r="AG457" s="149">
        <f xml:space="preserve"> $I$45 * (AD458 - AD456) / (2 * (PI()/180))</f>
        <v>-8201.2500000000218</v>
      </c>
      <c r="AH457" s="149">
        <f xml:space="preserve"> $I$45 * (AE458 - AE456) / (2 * (PI()/180))</f>
        <v>0</v>
      </c>
      <c r="AJ457" s="149">
        <f>(AG458 - AG456) / RADIANS(U458 - U456) * (2*PI()*$P$33/60)</f>
        <v>-83037656.249990791</v>
      </c>
      <c r="AK457" s="149">
        <f>(AH458 - AH456) / RADIANS(2) * (2*PI()*$P$33/60)</f>
        <v>41518828.124999985</v>
      </c>
    </row>
    <row r="458" spans="7:37" x14ac:dyDescent="0.35">
      <c r="G458" s="113"/>
      <c r="H458" s="113"/>
      <c r="I458" s="113"/>
      <c r="J458" s="113"/>
      <c r="K458" s="113"/>
      <c r="L458" s="113"/>
      <c r="N458" s="113"/>
      <c r="O458" s="113"/>
      <c r="P458" s="113"/>
      <c r="Q458" s="113"/>
      <c r="R458" s="113"/>
      <c r="S458" s="113"/>
      <c r="U458" s="86">
        <v>452</v>
      </c>
      <c r="V458" s="149">
        <v>8.2899999999999991</v>
      </c>
      <c r="W458" s="149">
        <v>0.03</v>
      </c>
      <c r="X458" s="149">
        <f>(0.0831/2)*(1-COS(RADIANS(U458)))
 + 0.14625
 - SQRT(0.14625^2 - ((0.14625/2*SIN(RADIANS(U458)))^2))</f>
        <v>6.2568150712335457E-2</v>
      </c>
      <c r="Y458" s="149">
        <f t="shared" si="30"/>
        <v>62.568150712335459</v>
      </c>
      <c r="Z458" s="149">
        <f>(Y458-Y457)/1</f>
        <v>0.70564799383615906</v>
      </c>
      <c r="AA458" s="149">
        <f t="shared" si="31"/>
        <v>28.578743750364442</v>
      </c>
      <c r="AB458" s="149">
        <f>((Z458-Z457)/1)*(((6750*6)^2) /1000)</f>
        <v>-21438.113652252152</v>
      </c>
      <c r="AD458" s="149">
        <f t="shared" si="29"/>
        <v>10.52999999999999</v>
      </c>
      <c r="AE458" s="149">
        <f t="shared" ref="AE458:AE521" si="32">((W457 - W459) / RADIANS(U457 - U459)) * (2*PI()*$P$33/60) / 1000</f>
        <v>0</v>
      </c>
      <c r="AG458" s="149">
        <f xml:space="preserve"> $I$45 * (AD459 - AD457) / (2 * (PI()/180))</f>
        <v>-20503.124999999553</v>
      </c>
      <c r="AH458" s="149">
        <f xml:space="preserve"> $I$45 * (AE459 - AE457) / (2 * (PI()/180))</f>
        <v>0</v>
      </c>
      <c r="AJ458" s="149">
        <f>(AG459 - AG457) / RADIANS(U459 - U457) * (2*PI()*$P$33/60)</f>
        <v>-581263593.74999833</v>
      </c>
      <c r="AK458" s="149">
        <f>(AH459 - AH457) / RADIANS(2) * (2*PI()*$P$33/60)</f>
        <v>41518828.125</v>
      </c>
    </row>
    <row r="459" spans="7:37" x14ac:dyDescent="0.35">
      <c r="G459" s="113"/>
      <c r="H459" s="113"/>
      <c r="I459" s="113"/>
      <c r="J459" s="113"/>
      <c r="K459" s="113"/>
      <c r="L459" s="113"/>
      <c r="N459" s="113"/>
      <c r="O459" s="113"/>
      <c r="P459" s="113"/>
      <c r="Q459" s="113"/>
      <c r="R459" s="113"/>
      <c r="S459" s="113"/>
      <c r="U459" s="149">
        <v>453</v>
      </c>
      <c r="V459" s="149">
        <v>8.5299999999999994</v>
      </c>
      <c r="W459" s="149">
        <v>0.03</v>
      </c>
      <c r="X459" s="149">
        <f>(0.0831/2)*(1-COS(RADIANS(U459)))
 + 0.14625
 - SQRT(0.14625^2 - ((0.14625/2*SIN(RADIANS(U459)))^2))</f>
        <v>6.3260537203348843E-2</v>
      </c>
      <c r="Y459" s="149">
        <f t="shared" si="30"/>
        <v>63.260537203348846</v>
      </c>
      <c r="Z459" s="149">
        <f>(Y459-Y458)/1</f>
        <v>0.69238649101338723</v>
      </c>
      <c r="AA459" s="149">
        <f t="shared" si="31"/>
        <v>28.041652886042183</v>
      </c>
      <c r="AB459" s="149">
        <f>((Z459-Z458)/1)*(((6750*6)^2) /1000)</f>
        <v>-21752.180005051498</v>
      </c>
      <c r="AD459" s="149">
        <f t="shared" si="29"/>
        <v>8.7075000000000298</v>
      </c>
      <c r="AE459" s="149">
        <f t="shared" si="32"/>
        <v>0</v>
      </c>
      <c r="AG459" s="149">
        <f xml:space="preserve"> $I$45 * (AD460 - AD458) / (2 * (PI()/180))</f>
        <v>-36905.624999999942</v>
      </c>
      <c r="AH459" s="149">
        <f xml:space="preserve"> $I$45 * (AE460 - AE458) / (2 * (PI()/180))</f>
        <v>2050.3125</v>
      </c>
      <c r="AJ459" s="149">
        <f>(AG460 - AG458) / RADIANS(U460 - U458) * (2*PI()*$P$33/60)</f>
        <v>-456707109.37501991</v>
      </c>
      <c r="AK459" s="149">
        <f>(AH460 - AH458) / RADIANS(2) * (2*PI()*$P$33/60)</f>
        <v>41518828.125</v>
      </c>
    </row>
    <row r="460" spans="7:37" x14ac:dyDescent="0.35">
      <c r="G460" s="113"/>
      <c r="H460" s="113"/>
      <c r="I460" s="113"/>
      <c r="J460" s="113"/>
      <c r="K460" s="113"/>
      <c r="L460" s="113"/>
      <c r="N460" s="113"/>
      <c r="O460" s="113"/>
      <c r="P460" s="113"/>
      <c r="Q460" s="113"/>
      <c r="R460" s="113"/>
      <c r="S460" s="113"/>
      <c r="U460" s="86">
        <v>454</v>
      </c>
      <c r="V460" s="149">
        <v>8.7200000000000006</v>
      </c>
      <c r="W460" s="149">
        <v>0.03</v>
      </c>
      <c r="X460" s="149">
        <f>(0.0831/2)*(1-COS(RADIANS(U460)))
 + 0.14625
 - SQRT(0.14625^2 - ((0.14625/2*SIN(RADIANS(U460)))^2))</f>
        <v>6.3939490333421584E-2</v>
      </c>
      <c r="Y460" s="149">
        <f t="shared" si="30"/>
        <v>63.939490333421581</v>
      </c>
      <c r="Z460" s="149">
        <f>(Y460-Y459)/1</f>
        <v>0.67895313007273472</v>
      </c>
      <c r="AA460" s="149">
        <f t="shared" si="31"/>
        <v>27.497601767945756</v>
      </c>
      <c r="AB460" s="149">
        <f>((Z460-Z459)/1)*(((6750*6)^2) /1000)</f>
        <v>-22034.070282905272</v>
      </c>
      <c r="AD460" s="149">
        <f t="shared" si="29"/>
        <v>6.8849999999999962</v>
      </c>
      <c r="AE460" s="149">
        <f t="shared" si="32"/>
        <v>0.20250000000000004</v>
      </c>
      <c r="AG460" s="149">
        <f xml:space="preserve"> $I$45 * (AD461 - AD459) / (2 * (PI()/180))</f>
        <v>-43056.562500000538</v>
      </c>
      <c r="AH460" s="149">
        <f xml:space="preserve"> $I$45 * (AE461 - AE459) / (2 * (PI()/180))</f>
        <v>2050.3125</v>
      </c>
      <c r="AJ460" s="149">
        <f>(AG461 - AG459) / RADIANS(U461 - U459) * (2*PI()*$P$33/60)</f>
        <v>-166075312.4999963</v>
      </c>
      <c r="AK460" s="149">
        <f>(AH461 - AH459) / RADIANS(2) * (2*PI()*$P$33/60)</f>
        <v>-83037656.25</v>
      </c>
    </row>
    <row r="461" spans="7:37" x14ac:dyDescent="0.35">
      <c r="G461" s="113"/>
      <c r="H461" s="113"/>
      <c r="I461" s="113"/>
      <c r="J461" s="113"/>
      <c r="K461" s="113"/>
      <c r="L461" s="113"/>
      <c r="N461" s="113"/>
      <c r="O461" s="113"/>
      <c r="P461" s="113"/>
      <c r="Q461" s="113"/>
      <c r="R461" s="113"/>
      <c r="S461" s="113"/>
      <c r="U461" s="86">
        <v>455</v>
      </c>
      <c r="V461" s="149">
        <v>8.8699999999999992</v>
      </c>
      <c r="W461" s="149">
        <v>0.04</v>
      </c>
      <c r="X461" s="149">
        <f>(0.0831/2)*(1-COS(RADIANS(U461)))
 + 0.14625
 - SQRT(0.14625^2 - ((0.14625/2*SIN(RADIANS(U461)))^2))</f>
        <v>6.4604857806741772E-2</v>
      </c>
      <c r="Y461" s="149">
        <f t="shared" si="30"/>
        <v>64.604857806741776</v>
      </c>
      <c r="Z461" s="149">
        <f>(Y461-Y460)/1</f>
        <v>0.6653674733201953</v>
      </c>
      <c r="AA461" s="149">
        <f t="shared" si="31"/>
        <v>26.94738266946791</v>
      </c>
      <c r="AB461" s="149">
        <f>((Z461-Z460)/1)*(((6750*6)^2) /1000)</f>
        <v>-22283.873488352787</v>
      </c>
      <c r="AD461" s="149">
        <f t="shared" si="29"/>
        <v>4.454999999999977</v>
      </c>
      <c r="AE461" s="149">
        <f t="shared" si="32"/>
        <v>0.20250000000000004</v>
      </c>
      <c r="AG461" s="149">
        <f xml:space="preserve"> $I$45 * (AD462 - AD460) / (2 * (PI()/180))</f>
        <v>-45106.87499999976</v>
      </c>
      <c r="AH461" s="149">
        <f xml:space="preserve"> $I$45 * (AE462 - AE460) / (2 * (PI()/180))</f>
        <v>-2050.3125</v>
      </c>
      <c r="AJ461" s="149">
        <f>(AG462 - AG460) / RADIANS(U462 - U460) * (2*PI()*$P$33/60)</f>
        <v>207594140.62501764</v>
      </c>
      <c r="AK461" s="149">
        <f>(AH462 - AH460) / RADIANS(2) * (2*PI()*$P$33/60)</f>
        <v>-83037656.25</v>
      </c>
    </row>
    <row r="462" spans="7:37" x14ac:dyDescent="0.35">
      <c r="G462" s="113"/>
      <c r="H462" s="113"/>
      <c r="I462" s="113"/>
      <c r="J462" s="113"/>
      <c r="K462" s="113"/>
      <c r="L462" s="113"/>
      <c r="N462" s="113"/>
      <c r="O462" s="113"/>
      <c r="P462" s="113"/>
      <c r="Q462" s="113"/>
      <c r="R462" s="113"/>
      <c r="S462" s="113"/>
      <c r="U462" s="86">
        <v>456</v>
      </c>
      <c r="V462" s="149">
        <v>8.94</v>
      </c>
      <c r="W462" s="149">
        <v>0.04</v>
      </c>
      <c r="X462" s="149">
        <f>(0.0831/2)*(1-COS(RADIANS(U462)))
 + 0.14625
 - SQRT(0.14625^2 - ((0.14625/2*SIN(RADIANS(U462)))^2))</f>
        <v>6.5256506787815777E-2</v>
      </c>
      <c r="Y462" s="149">
        <f t="shared" si="30"/>
        <v>65.256506787815781</v>
      </c>
      <c r="Z462" s="149">
        <f>(Y462-Y461)/1</f>
        <v>0.65164898107400404</v>
      </c>
      <c r="AA462" s="149">
        <f t="shared" si="31"/>
        <v>26.391783733497164</v>
      </c>
      <c r="AB462" s="149">
        <f>((Z462-Z461)/1)*(((6750*6)^2) /1000)</f>
        <v>-22501.756906815215</v>
      </c>
      <c r="AD462" s="149">
        <f t="shared" ref="AD462:AD525" si="33">((V461 - V463) / RADIANS(U461 - U463)) * (2*PI()*$P$33/60) / 1000</f>
        <v>2.4300000000000201</v>
      </c>
      <c r="AE462" s="149">
        <f t="shared" si="32"/>
        <v>0</v>
      </c>
      <c r="AG462" s="149">
        <f xml:space="preserve"> $I$45 * (AD463 - AD461) / (2 * (PI()/180))</f>
        <v>-32804.999999999665</v>
      </c>
      <c r="AH462" s="149">
        <f xml:space="preserve"> $I$45 * (AE463 - AE461) / (2 * (PI()/180))</f>
        <v>-2050.3125</v>
      </c>
      <c r="AJ462" s="149">
        <f>(AG463 - AG461) / RADIANS(U463 - U461) * (2*PI()*$P$33/60)</f>
        <v>332150624.99999273</v>
      </c>
      <c r="AK462" s="149">
        <f>(AH463 - AH461) / RADIANS(2) * (2*PI()*$P$33/60)</f>
        <v>41518828.125</v>
      </c>
    </row>
    <row r="463" spans="7:37" x14ac:dyDescent="0.35">
      <c r="G463" s="113"/>
      <c r="H463" s="113"/>
      <c r="I463" s="113"/>
      <c r="J463" s="113"/>
      <c r="K463" s="113"/>
      <c r="L463" s="113"/>
      <c r="N463" s="113"/>
      <c r="O463" s="113"/>
      <c r="P463" s="113"/>
      <c r="Q463" s="113"/>
      <c r="R463" s="113"/>
      <c r="S463" s="113"/>
      <c r="U463" s="149">
        <v>457</v>
      </c>
      <c r="V463" s="149">
        <v>8.99</v>
      </c>
      <c r="W463" s="149">
        <v>0.04</v>
      </c>
      <c r="X463" s="149">
        <f>(0.0831/2)*(1-COS(RADIANS(U463)))
 + 0.14625
 - SQRT(0.14625^2 - ((0.14625/2*SIN(RADIANS(U463)))^2))</f>
        <v>6.5894323752648698E-2</v>
      </c>
      <c r="Y463" s="149">
        <f t="shared" si="30"/>
        <v>65.894323752648702</v>
      </c>
      <c r="Z463" s="149">
        <f>(Y463-Y462)/1</f>
        <v>0.63781696483292194</v>
      </c>
      <c r="AA463" s="149">
        <f t="shared" si="31"/>
        <v>25.831587075733339</v>
      </c>
      <c r="AB463" s="149">
        <f>((Z463-Z462)/1)*(((6750*6)^2) /1000)</f>
        <v>-22687.964639434918</v>
      </c>
      <c r="AD463" s="149">
        <f t="shared" si="33"/>
        <v>1.2150000000000101</v>
      </c>
      <c r="AE463" s="149">
        <f t="shared" si="32"/>
        <v>0</v>
      </c>
      <c r="AG463" s="149">
        <f xml:space="preserve"> $I$45 * (AD464 - AD462) / (2 * (PI()/180))</f>
        <v>-28704.375000000116</v>
      </c>
      <c r="AH463" s="149">
        <f xml:space="preserve"> $I$45 * (AE464 - AE462) / (2 * (PI()/180))</f>
        <v>0</v>
      </c>
      <c r="AJ463" s="149">
        <f>(AG464 - AG462) / RADIANS(U464 - U462) * (2*PI()*$P$33/60)</f>
        <v>-83037656.250005588</v>
      </c>
      <c r="AK463" s="149">
        <f>(AH464 - AH462) / RADIANS(2) * (2*PI()*$P$33/60)</f>
        <v>41518828.125</v>
      </c>
    </row>
    <row r="464" spans="7:37" x14ac:dyDescent="0.35">
      <c r="G464" s="113"/>
      <c r="H464" s="113"/>
      <c r="I464" s="113"/>
      <c r="J464" s="113"/>
      <c r="K464" s="113"/>
      <c r="L464" s="113"/>
      <c r="N464" s="113"/>
      <c r="O464" s="113"/>
      <c r="P464" s="113"/>
      <c r="Q464" s="113"/>
      <c r="R464" s="113"/>
      <c r="S464" s="113"/>
      <c r="U464" s="86">
        <v>458</v>
      </c>
      <c r="V464" s="149">
        <v>9</v>
      </c>
      <c r="W464" s="149">
        <v>0.04</v>
      </c>
      <c r="X464" s="149">
        <f>(0.0831/2)*(1-COS(RADIANS(U464)))
 + 0.14625
 - SQRT(0.14625^2 - ((0.14625/2*SIN(RADIANS(U464)))^2))</f>
        <v>6.6518214294236377E-2</v>
      </c>
      <c r="Y464" s="149">
        <f t="shared" si="30"/>
        <v>66.518214294236373</v>
      </c>
      <c r="Z464" s="149">
        <f>(Y464-Y463)/1</f>
        <v>0.6238905415876701</v>
      </c>
      <c r="AA464" s="149">
        <f t="shared" si="31"/>
        <v>25.267566934300639</v>
      </c>
      <c r="AB464" s="149">
        <f>((Z464-Z463)/1)*(((6750*6)^2) /1000)</f>
        <v>-22842.815728024332</v>
      </c>
      <c r="AD464" s="149">
        <f t="shared" si="33"/>
        <v>-0.40499999999999137</v>
      </c>
      <c r="AE464" s="149">
        <f t="shared" si="32"/>
        <v>0</v>
      </c>
      <c r="AG464" s="149">
        <f xml:space="preserve"> $I$45 * (AD465 - AD463) / (2 * (PI()/180))</f>
        <v>-36905.624999999942</v>
      </c>
      <c r="AH464" s="149">
        <f xml:space="preserve"> $I$45 * (AE465 - AE463) / (2 * (PI()/180))</f>
        <v>0</v>
      </c>
      <c r="AJ464" s="149">
        <f>(AG465 - AG463) / RADIANS(U465 - U463) * (2*PI()*$P$33/60)</f>
        <v>-373669453.1249994</v>
      </c>
      <c r="AK464" s="149">
        <f>(AH465 - AH463) / RADIANS(2) * (2*PI()*$P$33/60)</f>
        <v>41518828.125</v>
      </c>
    </row>
    <row r="465" spans="7:37" x14ac:dyDescent="0.35">
      <c r="G465" s="113"/>
      <c r="H465" s="113"/>
      <c r="I465" s="113"/>
      <c r="J465" s="113"/>
      <c r="K465" s="113"/>
      <c r="L465" s="113"/>
      <c r="N465" s="113"/>
      <c r="O465" s="113"/>
      <c r="P465" s="113"/>
      <c r="Q465" s="113"/>
      <c r="R465" s="113"/>
      <c r="S465" s="113"/>
      <c r="U465" s="86">
        <v>459</v>
      </c>
      <c r="V465" s="149">
        <v>8.9700000000000006</v>
      </c>
      <c r="W465" s="149">
        <v>0.04</v>
      </c>
      <c r="X465" s="149">
        <f>(0.0831/2)*(1-COS(RADIANS(U465)))
 + 0.14625
 - SQRT(0.14625^2 - ((0.14625/2*SIN(RADIANS(U465)))^2))</f>
        <v>6.7128102883741714E-2</v>
      </c>
      <c r="Y465" s="149">
        <f t="shared" si="30"/>
        <v>67.128102883741718</v>
      </c>
      <c r="Z465" s="149">
        <f>(Y465-Y464)/1</f>
        <v>0.60988858950534564</v>
      </c>
      <c r="AA465" s="149">
        <f t="shared" si="31"/>
        <v>24.700487874966498</v>
      </c>
      <c r="AB465" s="149">
        <f>((Z465-Z464)/1)*(((6750*6)^2) /1000)</f>
        <v>-22966.701903032703</v>
      </c>
      <c r="AD465" s="149">
        <f t="shared" si="33"/>
        <v>-2.4299999999999842</v>
      </c>
      <c r="AE465" s="149">
        <f t="shared" si="32"/>
        <v>0</v>
      </c>
      <c r="AG465" s="149">
        <f xml:space="preserve"> $I$45 * (AD466 - AD464) / (2 * (PI()/180))</f>
        <v>-47157.187500000087</v>
      </c>
      <c r="AH465" s="149">
        <f xml:space="preserve"> $I$45 * (AE466 - AE464) / (2 * (PI()/180))</f>
        <v>2050.3125</v>
      </c>
      <c r="AJ465" s="149">
        <f>(AG466 - AG464) / RADIANS(U466 - U464) * (2*PI()*$P$33/60)</f>
        <v>-373669453.1250065</v>
      </c>
      <c r="AK465" s="149">
        <f>(AH466 - AH464) / RADIANS(2) * (2*PI()*$P$33/60)</f>
        <v>41518828.125</v>
      </c>
    </row>
    <row r="466" spans="7:37" x14ac:dyDescent="0.35">
      <c r="G466" s="113"/>
      <c r="H466" s="113"/>
      <c r="I466" s="113"/>
      <c r="J466" s="113"/>
      <c r="K466" s="113"/>
      <c r="L466" s="113"/>
      <c r="N466" s="113"/>
      <c r="O466" s="113"/>
      <c r="P466" s="113"/>
      <c r="Q466" s="113"/>
      <c r="R466" s="113"/>
      <c r="S466" s="113"/>
      <c r="U466" s="86">
        <v>460</v>
      </c>
      <c r="V466" s="149">
        <v>8.8800000000000008</v>
      </c>
      <c r="W466" s="149">
        <v>0.04</v>
      </c>
      <c r="X466" s="149">
        <f>(0.0831/2)*(1-COS(RADIANS(U466)))
 + 0.14625
 - SQRT(0.14625^2 - ((0.14625/2*SIN(RADIANS(U466)))^2))</f>
        <v>6.7723932588950597E-2</v>
      </c>
      <c r="Y466" s="149">
        <f t="shared" si="30"/>
        <v>67.723932588950603</v>
      </c>
      <c r="Z466" s="149">
        <f>(Y466-Y465)/1</f>
        <v>0.59582970520888523</v>
      </c>
      <c r="AA466" s="149">
        <f t="shared" si="31"/>
        <v>24.131103060959852</v>
      </c>
      <c r="AB466" s="149">
        <f>((Z466-Z465)/1)*(((6750*6)^2) /1000)</f>
        <v>-23060.08496726918</v>
      </c>
      <c r="AD466" s="149">
        <f t="shared" si="33"/>
        <v>-5.0625</v>
      </c>
      <c r="AE466" s="149">
        <f t="shared" si="32"/>
        <v>0.20250000000000004</v>
      </c>
      <c r="AG466" s="149">
        <f xml:space="preserve"> $I$45 * (AD467 - AD465) / (2 * (PI()/180))</f>
        <v>-55358.437500000262</v>
      </c>
      <c r="AH466" s="149">
        <f xml:space="preserve"> $I$45 * (AE467 - AE465) / (2 * (PI()/180))</f>
        <v>2050.3125</v>
      </c>
      <c r="AJ466" s="149">
        <f>(AG467 - AG465) / RADIANS(U467 - U465) * (2*PI()*$P$33/60)</f>
        <v>83037656.249998525</v>
      </c>
      <c r="AK466" s="149">
        <f>(AH467 - AH465) / RADIANS(2) * (2*PI()*$P$33/60)</f>
        <v>-83037656.25</v>
      </c>
    </row>
    <row r="467" spans="7:37" x14ac:dyDescent="0.35">
      <c r="G467" s="113"/>
      <c r="H467" s="113"/>
      <c r="I467" s="113"/>
      <c r="J467" s="113"/>
      <c r="K467" s="113"/>
      <c r="L467" s="113"/>
      <c r="N467" s="113"/>
      <c r="O467" s="113"/>
      <c r="P467" s="113"/>
      <c r="Q467" s="113"/>
      <c r="R467" s="113"/>
      <c r="S467" s="113"/>
      <c r="U467" s="149">
        <v>461</v>
      </c>
      <c r="V467" s="149">
        <v>8.7200000000000006</v>
      </c>
      <c r="W467" s="149">
        <v>0.05</v>
      </c>
      <c r="X467" s="149">
        <f>(0.0831/2)*(1-COS(RADIANS(U467)))
 + 0.14625
 - SQRT(0.14625^2 - ((0.14625/2*SIN(RADIANS(U467)))^2))</f>
        <v>6.8305664751803885E-2</v>
      </c>
      <c r="Y467" s="149">
        <f t="shared" si="30"/>
        <v>68.305664751803889</v>
      </c>
      <c r="Z467" s="149">
        <f>(Y467-Y466)/1</f>
        <v>0.58173216285328522</v>
      </c>
      <c r="AA467" s="149">
        <f t="shared" si="31"/>
        <v>23.560152595558051</v>
      </c>
      <c r="AB467" s="149">
        <f>((Z467-Z466)/1)*(((6750*6)^2) /1000)</f>
        <v>-23123.49384877292</v>
      </c>
      <c r="AD467" s="149">
        <f t="shared" si="33"/>
        <v>-7.8975000000000106</v>
      </c>
      <c r="AE467" s="149">
        <f t="shared" si="32"/>
        <v>0.20250000000000004</v>
      </c>
      <c r="AG467" s="149">
        <f xml:space="preserve"> $I$45 * (AD468 - AD466) / (2 * (PI()/180))</f>
        <v>-43056.56250000016</v>
      </c>
      <c r="AH467" s="149">
        <f xml:space="preserve"> $I$45 * (AE468 - AE466) / (2 * (PI()/180))</f>
        <v>-2050.3125</v>
      </c>
      <c r="AJ467" s="149">
        <f>(AG468 - AG466) / RADIANS(U468 - U466) * (2*PI()*$P$33/60)</f>
        <v>622782421.87500811</v>
      </c>
      <c r="AK467" s="149">
        <f>(AH468 - AH466) / RADIANS(2) * (2*PI()*$P$33/60)</f>
        <v>-83037656.25</v>
      </c>
    </row>
    <row r="468" spans="7:37" x14ac:dyDescent="0.35">
      <c r="G468" s="113"/>
      <c r="H468" s="113"/>
      <c r="I468" s="113"/>
      <c r="J468" s="113"/>
      <c r="K468" s="113"/>
      <c r="L468" s="113"/>
      <c r="N468" s="113"/>
      <c r="O468" s="113"/>
      <c r="P468" s="113"/>
      <c r="Q468" s="113"/>
      <c r="R468" s="113"/>
      <c r="S468" s="113"/>
      <c r="U468" s="86">
        <v>462</v>
      </c>
      <c r="V468" s="149">
        <v>8.49</v>
      </c>
      <c r="W468" s="149">
        <v>0.05</v>
      </c>
      <c r="X468" s="149">
        <f>(0.0831/2)*(1-COS(RADIANS(U468)))
 + 0.14625
 - SQRT(0.14625^2 - ((0.14625/2*SIN(RADIANS(U468)))^2))</f>
        <v>6.8873278626985501E-2</v>
      </c>
      <c r="Y468" s="149">
        <f t="shared" si="30"/>
        <v>68.873278626985496</v>
      </c>
      <c r="Z468" s="149">
        <f>(Y468-Y467)/1</f>
        <v>0.56761387518160689</v>
      </c>
      <c r="AA468" s="149">
        <f t="shared" si="31"/>
        <v>22.988361944855079</v>
      </c>
      <c r="AB468" s="149">
        <f>((Z468-Z467)/1)*(((6750*6)^2) /1000)</f>
        <v>-23157.521353470383</v>
      </c>
      <c r="AD468" s="149">
        <f t="shared" si="33"/>
        <v>-9.3150000000000155</v>
      </c>
      <c r="AE468" s="149">
        <f t="shared" si="32"/>
        <v>0</v>
      </c>
      <c r="AG468" s="149">
        <f xml:space="preserve"> $I$45 * (AD469 - AD467) / (2 * (PI()/180))</f>
        <v>-24603.749999999862</v>
      </c>
      <c r="AH468" s="149">
        <f xml:space="preserve"> $I$45 * (AE469 - AE467) / (2 * (PI()/180))</f>
        <v>-2050.3125</v>
      </c>
      <c r="AJ468" s="149">
        <f>(AG469 - AG467) / RADIANS(U469 - U467) * (2*PI()*$P$33/60)</f>
        <v>415188281.25000858</v>
      </c>
      <c r="AK468" s="149">
        <f>(AH469 - AH467) / RADIANS(2) * (2*PI()*$P$33/60)</f>
        <v>41518828.125</v>
      </c>
    </row>
    <row r="469" spans="7:37" x14ac:dyDescent="0.35">
      <c r="G469" s="113"/>
      <c r="H469" s="113"/>
      <c r="I469" s="113"/>
      <c r="J469" s="113"/>
      <c r="K469" s="113"/>
      <c r="L469" s="113"/>
      <c r="N469" s="113"/>
      <c r="O469" s="113"/>
      <c r="P469" s="113"/>
      <c r="Q469" s="113"/>
      <c r="R469" s="113"/>
      <c r="S469" s="113"/>
      <c r="U469" s="86">
        <v>463</v>
      </c>
      <c r="V469" s="149">
        <v>8.26</v>
      </c>
      <c r="W469" s="149">
        <v>0.05</v>
      </c>
      <c r="X469" s="149">
        <f>(0.0831/2)*(1-COS(RADIANS(U469)))
 + 0.14625
 - SQRT(0.14625^2 - ((0.14625/2*SIN(RADIANS(U469)))^2))</f>
        <v>6.942677098371608E-2</v>
      </c>
      <c r="Y469" s="149">
        <f t="shared" si="30"/>
        <v>69.426770983716082</v>
      </c>
      <c r="Z469" s="149">
        <f>(Y469-Y468)/1</f>
        <v>0.55349235673058672</v>
      </c>
      <c r="AA469" s="149">
        <f t="shared" si="31"/>
        <v>22.416440447588762</v>
      </c>
      <c r="AB469" s="149">
        <f>((Z469-Z468)/1)*(((6750*6)^2) /1000)</f>
        <v>-23162.820639285826</v>
      </c>
      <c r="AD469" s="149">
        <f t="shared" si="33"/>
        <v>-10.327499999999997</v>
      </c>
      <c r="AE469" s="149">
        <f t="shared" si="32"/>
        <v>0</v>
      </c>
      <c r="AG469" s="149">
        <f xml:space="preserve"> $I$45 * (AD470 - AD468) / (2 * (PI()/180))</f>
        <v>-22553.437499999738</v>
      </c>
      <c r="AH469" s="149">
        <f xml:space="preserve"> $I$45 * (AE470 - AE468) / (2 * (PI()/180))</f>
        <v>0</v>
      </c>
      <c r="AJ469" s="149">
        <f>(AG470 - AG468) / RADIANS(U470 - U468) * (2*PI()*$P$33/60)</f>
        <v>41518828.12499661</v>
      </c>
      <c r="AK469" s="149">
        <f>(AH470 - AH468) / RADIANS(2) * (2*PI()*$P$33/60)</f>
        <v>41518828.125</v>
      </c>
    </row>
    <row r="470" spans="7:37" x14ac:dyDescent="0.35">
      <c r="G470" s="113"/>
      <c r="H470" s="113"/>
      <c r="I470" s="113"/>
      <c r="J470" s="113"/>
      <c r="K470" s="113"/>
      <c r="L470" s="113"/>
      <c r="N470" s="113"/>
      <c r="O470" s="113"/>
      <c r="P470" s="113"/>
      <c r="Q470" s="113"/>
      <c r="R470" s="113"/>
      <c r="S470" s="113"/>
      <c r="U470" s="86">
        <v>464</v>
      </c>
      <c r="V470" s="149">
        <v>7.98</v>
      </c>
      <c r="W470" s="149">
        <v>0.05</v>
      </c>
      <c r="X470" s="149">
        <f>(0.0831/2)*(1-COS(RADIANS(U470)))
 + 0.14625
 - SQRT(0.14625^2 - ((0.14625/2*SIN(RADIANS(U470)))^2))</f>
        <v>6.9966155673040209E-2</v>
      </c>
      <c r="Y470" s="149">
        <f t="shared" si="30"/>
        <v>69.966155673040205</v>
      </c>
      <c r="Z470" s="149">
        <f>(Y470-Y469)/1</f>
        <v>0.5393846893241232</v>
      </c>
      <c r="AA470" s="149">
        <f t="shared" si="31"/>
        <v>21.84507991762699</v>
      </c>
      <c r="AB470" s="149">
        <f>((Z470-Z469)/1)*(((6750*6)^2) /1000)</f>
        <v>-23140.101463451789</v>
      </c>
      <c r="AD470" s="149">
        <f t="shared" si="33"/>
        <v>-11.54249999999999</v>
      </c>
      <c r="AE470" s="149">
        <f t="shared" si="32"/>
        <v>0</v>
      </c>
      <c r="AG470" s="149">
        <f xml:space="preserve"> $I$45 * (AD471 - AD469) / (2 * (PI()/180))</f>
        <v>-22553.437500000029</v>
      </c>
      <c r="AH470" s="149">
        <f xml:space="preserve"> $I$45 * (AE471 - AE469) / (2 * (PI()/180))</f>
        <v>0</v>
      </c>
      <c r="AJ470" s="149">
        <f>(AG471 - AG469) / RADIANS(U471 - U469) * (2*PI()*$P$33/60)</f>
        <v>207594140.62498927</v>
      </c>
      <c r="AK470" s="149">
        <f>(AH471 - AH469) / RADIANS(2) * (2*PI()*$P$33/60)</f>
        <v>41518828.12499997</v>
      </c>
    </row>
    <row r="471" spans="7:37" x14ac:dyDescent="0.35">
      <c r="G471" s="113"/>
      <c r="H471" s="113"/>
      <c r="I471" s="113"/>
      <c r="J471" s="113"/>
      <c r="K471" s="113"/>
      <c r="L471" s="113"/>
      <c r="N471" s="113"/>
      <c r="O471" s="113"/>
      <c r="P471" s="113"/>
      <c r="Q471" s="113"/>
      <c r="R471" s="113"/>
      <c r="S471" s="113"/>
      <c r="U471" s="149">
        <v>465</v>
      </c>
      <c r="V471" s="149">
        <v>7.69</v>
      </c>
      <c r="W471" s="149">
        <v>0.05</v>
      </c>
      <c r="X471" s="149">
        <f>(0.0831/2)*(1-COS(RADIANS(U471)))
 + 0.14625
 - SQRT(0.14625^2 - ((0.14625/2*SIN(RADIANS(U471)))^2))</f>
        <v>7.0491463163024459E-2</v>
      </c>
      <c r="Y471" s="149">
        <f t="shared" si="30"/>
        <v>70.491463163024463</v>
      </c>
      <c r="Z471" s="149">
        <f>(Y471-Y470)/1</f>
        <v>0.52530748998425736</v>
      </c>
      <c r="AA471" s="149">
        <f t="shared" si="31"/>
        <v>21.274953344362423</v>
      </c>
      <c r="AB471" s="149">
        <f>((Z471-Z470)/1)*(((6750*6)^2) /1000)</f>
        <v>-23090.126217214947</v>
      </c>
      <c r="AD471" s="149">
        <f t="shared" si="33"/>
        <v>-12.555</v>
      </c>
      <c r="AE471" s="149">
        <f t="shared" si="32"/>
        <v>0</v>
      </c>
      <c r="AG471" s="149">
        <f xml:space="preserve"> $I$45 * (AD472 - AD470) / (2 * (PI()/180))</f>
        <v>-12301.875000000267</v>
      </c>
      <c r="AH471" s="149">
        <f xml:space="preserve"> $I$45 * (AE472 - AE470) / (2 * (PI()/180))</f>
        <v>2050.3124999999986</v>
      </c>
      <c r="AJ471" s="149">
        <f>(AG472 - AG470) / RADIANS(U472 - U470) * (2*PI()*$P$33/60)</f>
        <v>456707109.3750006</v>
      </c>
      <c r="AK471" s="149">
        <f>(AH472 - AH470) / RADIANS(2) * (2*PI()*$P$33/60)</f>
        <v>41518828.12499997</v>
      </c>
    </row>
    <row r="472" spans="7:37" x14ac:dyDescent="0.35">
      <c r="G472" s="113"/>
      <c r="H472" s="113"/>
      <c r="I472" s="113"/>
      <c r="J472" s="113"/>
      <c r="K472" s="113"/>
      <c r="L472" s="113"/>
      <c r="N472" s="113"/>
      <c r="O472" s="113"/>
      <c r="P472" s="113"/>
      <c r="Q472" s="113"/>
      <c r="R472" s="113"/>
      <c r="S472" s="113"/>
      <c r="U472" s="86">
        <v>466</v>
      </c>
      <c r="V472" s="149">
        <v>7.36</v>
      </c>
      <c r="W472" s="149">
        <v>0.05</v>
      </c>
      <c r="X472" s="149">
        <f>(0.0831/2)*(1-COS(RADIANS(U472)))
 + 0.14625
 - SQRT(0.14625^2 - ((0.14625/2*SIN(RADIANS(U472)))^2))</f>
        <v>7.1002740044379703E-2</v>
      </c>
      <c r="Y472" s="149">
        <f t="shared" si="30"/>
        <v>71.002740044379706</v>
      </c>
      <c r="Z472" s="149">
        <f>(Y472-Y471)/1</f>
        <v>0.51127688135524352</v>
      </c>
      <c r="AA472" s="149">
        <f t="shared" si="31"/>
        <v>20.706713694887362</v>
      </c>
      <c r="AB472" s="149">
        <f>((Z472-Z471)/1)*(((6750*6)^2) /1000)</f>
        <v>-23013.705803739951</v>
      </c>
      <c r="AD472" s="149">
        <f t="shared" si="33"/>
        <v>-12.757500000000016</v>
      </c>
      <c r="AE472" s="149">
        <f t="shared" si="32"/>
        <v>0.20249999999999987</v>
      </c>
      <c r="AG472" s="149">
        <f xml:space="preserve"> $I$45 * (AD473 - AD471) / (2 * (PI()/180))</f>
        <v>0</v>
      </c>
      <c r="AH472" s="149">
        <f xml:space="preserve"> $I$45 * (AE473 - AE471) / (2 * (PI()/180))</f>
        <v>2050.3124999999986</v>
      </c>
      <c r="AJ472" s="149">
        <f>(AG473 - AG471) / RADIANS(U473 - U471) * (2*PI()*$P$33/60)</f>
        <v>332150625.00001144</v>
      </c>
      <c r="AK472" s="149">
        <f>(AH473 - AH471) / RADIANS(2) * (2*PI()*$P$33/60)</f>
        <v>-83037656.24999994</v>
      </c>
    </row>
    <row r="473" spans="7:37" x14ac:dyDescent="0.35">
      <c r="G473" s="113"/>
      <c r="H473" s="113"/>
      <c r="I473" s="113"/>
      <c r="J473" s="113"/>
      <c r="K473" s="113"/>
      <c r="L473" s="113"/>
      <c r="N473" s="113"/>
      <c r="O473" s="113"/>
      <c r="P473" s="113"/>
      <c r="Q473" s="113"/>
      <c r="R473" s="113"/>
      <c r="S473" s="113"/>
      <c r="U473" s="86">
        <v>467</v>
      </c>
      <c r="V473" s="149">
        <v>7.06</v>
      </c>
      <c r="W473" s="149">
        <v>0.06</v>
      </c>
      <c r="X473" s="149">
        <f>(0.0831/2)*(1-COS(RADIANS(U473)))
 + 0.14625
 - SQRT(0.14625^2 - ((0.14625/2*SIN(RADIANS(U473)))^2))</f>
        <v>7.1500048509101355E-2</v>
      </c>
      <c r="Y473" s="149">
        <f t="shared" si="30"/>
        <v>71.500048509101362</v>
      </c>
      <c r="Z473" s="149">
        <f>(Y473-Y472)/1</f>
        <v>0.49730846472165524</v>
      </c>
      <c r="AA473" s="149">
        <f t="shared" si="31"/>
        <v>20.140992821227037</v>
      </c>
      <c r="AB473" s="149">
        <f>((Z473-Z472)/1)*(((6750*6)^2) /1000)</f>
        <v>-22911.695383243172</v>
      </c>
      <c r="AD473" s="149">
        <f t="shared" si="33"/>
        <v>-12.555</v>
      </c>
      <c r="AE473" s="149">
        <f t="shared" si="32"/>
        <v>0.20249999999999987</v>
      </c>
      <c r="AG473" s="149">
        <f xml:space="preserve"> $I$45 * (AD474 - AD472) / (2 * (PI()/180))</f>
        <v>4100.6250000002992</v>
      </c>
      <c r="AH473" s="149">
        <f xml:space="preserve"> $I$45 * (AE474 - AE472) / (2 * (PI()/180))</f>
        <v>-2050.3124999999986</v>
      </c>
      <c r="AJ473" s="149">
        <f>(AG474 - AG472) / RADIANS(U474 - U472) * (2*PI()*$P$33/60)</f>
        <v>-41518828.124999382</v>
      </c>
      <c r="AK473" s="149">
        <f>(AH474 - AH472) / RADIANS(2) * (2*PI()*$P$33/60)</f>
        <v>-83037656.24999994</v>
      </c>
    </row>
    <row r="474" spans="7:37" x14ac:dyDescent="0.35">
      <c r="G474" s="113"/>
      <c r="H474" s="113"/>
      <c r="I474" s="113"/>
      <c r="J474" s="113"/>
      <c r="K474" s="113"/>
      <c r="L474" s="113"/>
      <c r="N474" s="113"/>
      <c r="O474" s="113"/>
      <c r="P474" s="113"/>
      <c r="Q474" s="113"/>
      <c r="R474" s="113"/>
      <c r="S474" s="113"/>
      <c r="U474" s="86">
        <v>468</v>
      </c>
      <c r="V474" s="149">
        <v>6.74</v>
      </c>
      <c r="W474" s="149">
        <v>0.06</v>
      </c>
      <c r="X474" s="149">
        <f>(0.0831/2)*(1-COS(RADIANS(U474)))
 + 0.14625
 - SQRT(0.14625^2 - ((0.14625/2*SIN(RADIANS(U474)))^2))</f>
        <v>7.1983465804778657E-2</v>
      </c>
      <c r="Y474" s="149">
        <f t="shared" si="30"/>
        <v>71.98346580477866</v>
      </c>
      <c r="Z474" s="149">
        <f>(Y474-Y473)/1</f>
        <v>0.48341729567729885</v>
      </c>
      <c r="AA474" s="149">
        <f t="shared" si="31"/>
        <v>19.578400474930604</v>
      </c>
      <c r="AB474" s="149">
        <f>((Z474-Z473)/1)*(((6750*6)^2) /1000)</f>
        <v>-22784.990025005565</v>
      </c>
      <c r="AD474" s="149">
        <f t="shared" si="33"/>
        <v>-12.352499999999987</v>
      </c>
      <c r="AE474" s="149">
        <f t="shared" si="32"/>
        <v>0</v>
      </c>
      <c r="AG474" s="149">
        <f xml:space="preserve"> $I$45 * (AD475 - AD473) / (2 * (PI()/180))</f>
        <v>-2050.3124999999695</v>
      </c>
      <c r="AH474" s="149">
        <f xml:space="preserve"> $I$45 * (AE475 - AE473) / (2 * (PI()/180))</f>
        <v>-2050.3124999999986</v>
      </c>
      <c r="AJ474" s="149">
        <f>(AG475 - AG473) / RADIANS(U475 - U473) * (2*PI()*$P$33/60)</f>
        <v>-41518828.125011042</v>
      </c>
      <c r="AK474" s="149">
        <f>(AH475 - AH473) / RADIANS(2) * (2*PI()*$P$33/60)</f>
        <v>41518828.12499997</v>
      </c>
    </row>
    <row r="475" spans="7:37" x14ac:dyDescent="0.35">
      <c r="G475" s="113"/>
      <c r="H475" s="113"/>
      <c r="I475" s="113"/>
      <c r="J475" s="113"/>
      <c r="K475" s="113"/>
      <c r="L475" s="113"/>
      <c r="N475" s="113"/>
      <c r="O475" s="113"/>
      <c r="P475" s="113"/>
      <c r="Q475" s="113"/>
      <c r="R475" s="113"/>
      <c r="S475" s="113"/>
      <c r="U475" s="149">
        <v>469</v>
      </c>
      <c r="V475" s="149">
        <v>6.45</v>
      </c>
      <c r="W475" s="149">
        <v>0.06</v>
      </c>
      <c r="X475" s="149">
        <f>(0.0831/2)*(1-COS(RADIANS(U475)))
 + 0.14625
 - SQRT(0.14625^2 - ((0.14625/2*SIN(RADIANS(U475)))^2))</f>
        <v>7.2453083667254892E-2</v>
      </c>
      <c r="Y475" s="149">
        <f t="shared" si="30"/>
        <v>72.453083667254887</v>
      </c>
      <c r="Z475" s="149">
        <f>(Y475-Y474)/1</f>
        <v>0.46961786247622683</v>
      </c>
      <c r="AA475" s="149">
        <f t="shared" si="31"/>
        <v>19.019523430287187</v>
      </c>
      <c r="AB475" s="149">
        <f>((Z475-Z474)/1)*(((6750*6)^2) /1000)</f>
        <v>-22634.520308058381</v>
      </c>
      <c r="AD475" s="149">
        <f t="shared" si="33"/>
        <v>-12.757499999999997</v>
      </c>
      <c r="AE475" s="149">
        <f t="shared" si="32"/>
        <v>0</v>
      </c>
      <c r="AG475" s="149">
        <f xml:space="preserve"> $I$45 * (AD476 - AD474) / (2 * (PI()/180))</f>
        <v>2050.312499999754</v>
      </c>
      <c r="AH475" s="149">
        <f xml:space="preserve"> $I$45 * (AE476 - AE474) / (2 * (PI()/180))</f>
        <v>0</v>
      </c>
      <c r="AJ475" s="149">
        <f>(AG476 - AG474) / RADIANS(U476 - U474) * (2*PI()*$P$33/60)</f>
        <v>124556484.37499705</v>
      </c>
      <c r="AK475" s="149">
        <f>(AH476 - AH474) / RADIANS(2) * (2*PI()*$P$33/60)</f>
        <v>41518828.12499997</v>
      </c>
    </row>
    <row r="476" spans="7:37" x14ac:dyDescent="0.35">
      <c r="G476" s="113"/>
      <c r="H476" s="113"/>
      <c r="I476" s="113"/>
      <c r="J476" s="113"/>
      <c r="K476" s="113"/>
      <c r="L476" s="113"/>
      <c r="N476" s="113"/>
      <c r="O476" s="113"/>
      <c r="P476" s="113"/>
      <c r="Q476" s="113"/>
      <c r="R476" s="113"/>
      <c r="S476" s="113"/>
      <c r="U476" s="86">
        <v>470</v>
      </c>
      <c r="V476" s="149">
        <v>6.11</v>
      </c>
      <c r="W476" s="149">
        <v>0.06</v>
      </c>
      <c r="X476" s="149">
        <f>(0.0831/2)*(1-COS(RADIANS(U476)))
 + 0.14625
 - SQRT(0.14625^2 - ((0.14625/2*SIN(RADIANS(U476)))^2))</f>
        <v>7.2909007734337533E-2</v>
      </c>
      <c r="Y476" s="149">
        <f t="shared" si="30"/>
        <v>72.909007734337536</v>
      </c>
      <c r="Z476" s="149">
        <f>(Y476-Y475)/1</f>
        <v>0.45592406708264832</v>
      </c>
      <c r="AA476" s="149">
        <f t="shared" si="31"/>
        <v>18.464924716847257</v>
      </c>
      <c r="AB476" s="149">
        <f>((Z476-Z475)/1)*(((6750*6)^2) /1000)</f>
        <v>-22461.247894317155</v>
      </c>
      <c r="AD476" s="149">
        <f t="shared" si="33"/>
        <v>-12.150000000000011</v>
      </c>
      <c r="AE476" s="149">
        <f t="shared" si="32"/>
        <v>0</v>
      </c>
      <c r="AG476" s="149">
        <f xml:space="preserve"> $I$45 * (AD477 - AD475) / (2 * (PI()/180))</f>
        <v>4100.6249999998854</v>
      </c>
      <c r="AH476" s="149">
        <f xml:space="preserve"> $I$45 * (AE477 - AE475) / (2 * (PI()/180))</f>
        <v>0</v>
      </c>
      <c r="AJ476" s="149">
        <f>(AG477 - AG475) / RADIANS(U477 - U475) * (2*PI()*$P$33/60)</f>
        <v>-249112968.74999046</v>
      </c>
      <c r="AK476" s="149">
        <f>(AH477 - AH475) / RADIANS(2) * (2*PI()*$P$33/60)</f>
        <v>41518828.125000022</v>
      </c>
    </row>
    <row r="477" spans="7:37" x14ac:dyDescent="0.35">
      <c r="G477" s="113"/>
      <c r="H477" s="113"/>
      <c r="I477" s="113"/>
      <c r="J477" s="113"/>
      <c r="K477" s="113"/>
      <c r="L477" s="113"/>
      <c r="N477" s="113"/>
      <c r="O477" s="113"/>
      <c r="P477" s="113"/>
      <c r="Q477" s="113"/>
      <c r="R477" s="113"/>
      <c r="S477" s="113"/>
      <c r="U477" s="86">
        <v>471</v>
      </c>
      <c r="V477" s="149">
        <v>5.85</v>
      </c>
      <c r="W477" s="149">
        <v>0.06</v>
      </c>
      <c r="X477" s="149">
        <f>(0.0831/2)*(1-COS(RADIANS(U477)))
 + 0.14625
 - SQRT(0.14625^2 - ((0.14625/2*SIN(RADIANS(U477)))^2))</f>
        <v>7.3351356943245655E-2</v>
      </c>
      <c r="Y477" s="149">
        <f t="shared" si="30"/>
        <v>73.351356943245648</v>
      </c>
      <c r="Z477" s="149">
        <f>(Y477-Y476)/1</f>
        <v>0.44234920890811225</v>
      </c>
      <c r="AA477" s="149">
        <f t="shared" si="31"/>
        <v>17.915142960778546</v>
      </c>
      <c r="AB477" s="149">
        <f>((Z477-Z476)/1)*(((6750*6)^2) /1000)</f>
        <v>-22266.161120782799</v>
      </c>
      <c r="AD477" s="149">
        <f t="shared" si="33"/>
        <v>-12.352500000000008</v>
      </c>
      <c r="AE477" s="149">
        <f t="shared" si="32"/>
        <v>0</v>
      </c>
      <c r="AG477" s="149">
        <f xml:space="preserve"> $I$45 * (AD478 - AD476) / (2 * (PI()/180))</f>
        <v>-10251.562499999776</v>
      </c>
      <c r="AH477" s="149">
        <f xml:space="preserve"> $I$45 * (AE478 - AE476) / (2 * (PI()/180))</f>
        <v>2050.3125000000014</v>
      </c>
      <c r="AJ477" s="149">
        <f>(AG478 - AG476) / RADIANS(U478 - U476) * (2*PI()*$P$33/60)</f>
        <v>4.3833097151946276E-6</v>
      </c>
      <c r="AK477" s="149">
        <f>(AH478 - AH476) / RADIANS(2) * (2*PI()*$P$33/60)</f>
        <v>41518828.125000022</v>
      </c>
    </row>
    <row r="478" spans="7:37" x14ac:dyDescent="0.35">
      <c r="G478" s="113"/>
      <c r="H478" s="113"/>
      <c r="I478" s="113"/>
      <c r="J478" s="113"/>
      <c r="K478" s="113"/>
      <c r="L478" s="113"/>
      <c r="N478" s="113"/>
      <c r="O478" s="113"/>
      <c r="P478" s="113"/>
      <c r="Q478" s="113"/>
      <c r="R478" s="113"/>
      <c r="S478" s="113"/>
      <c r="U478" s="86">
        <v>472</v>
      </c>
      <c r="V478" s="149">
        <v>5.5</v>
      </c>
      <c r="W478" s="149">
        <v>0.06</v>
      </c>
      <c r="X478" s="149">
        <f>(0.0831/2)*(1-COS(RADIANS(U478)))
 + 0.14625
 - SQRT(0.14625^2 - ((0.14625/2*SIN(RADIANS(U478)))^2))</f>
        <v>7.3780262914456662E-2</v>
      </c>
      <c r="Y478" s="149">
        <f t="shared" si="30"/>
        <v>73.780262914456657</v>
      </c>
      <c r="Z478" s="149">
        <f>(Y478-Y477)/1</f>
        <v>0.42890597121100882</v>
      </c>
      <c r="AA478" s="149">
        <f t="shared" si="31"/>
        <v>17.370691834045857</v>
      </c>
      <c r="AB478" s="149">
        <f>((Z478-Z477)/1)*(((6750*6)^2) /1000)</f>
        <v>-22050.270632673895</v>
      </c>
      <c r="AD478" s="149">
        <f t="shared" si="33"/>
        <v>-13.162499999999989</v>
      </c>
      <c r="AE478" s="149">
        <f t="shared" si="32"/>
        <v>0.20250000000000015</v>
      </c>
      <c r="AG478" s="149">
        <f xml:space="preserve"> $I$45 * (AD479 - AD477) / (2 * (PI()/180))</f>
        <v>4100.6250000001019</v>
      </c>
      <c r="AH478" s="149">
        <f xml:space="preserve"> $I$45 * (AE479 - AE477) / (2 * (PI()/180))</f>
        <v>2050.3125000000014</v>
      </c>
      <c r="AJ478" s="149">
        <f>(AG479 - AG477) / RADIANS(U479 - U477) * (2*PI()*$P$33/60)</f>
        <v>664301249.99999309</v>
      </c>
      <c r="AK478" s="149">
        <f>(AH479 - AH477) / RADIANS(2) * (2*PI()*$P$33/60)</f>
        <v>-83037656.250000045</v>
      </c>
    </row>
    <row r="479" spans="7:37" x14ac:dyDescent="0.35">
      <c r="G479" s="113"/>
      <c r="H479" s="113"/>
      <c r="I479" s="113"/>
      <c r="J479" s="113"/>
      <c r="K479" s="113"/>
      <c r="L479" s="113"/>
      <c r="N479" s="113"/>
      <c r="O479" s="113"/>
      <c r="P479" s="113"/>
      <c r="Q479" s="113"/>
      <c r="R479" s="113"/>
      <c r="S479" s="113"/>
      <c r="U479" s="149">
        <v>473</v>
      </c>
      <c r="V479" s="149">
        <v>5.2</v>
      </c>
      <c r="W479" s="149">
        <v>7.0000000000000007E-2</v>
      </c>
      <c r="X479" s="149">
        <f>(0.0831/2)*(1-COS(RADIANS(U479)))
 + 0.14625
 - SQRT(0.14625^2 - ((0.14625/2*SIN(RADIANS(U479)))^2))</f>
        <v>7.419586932456923E-2</v>
      </c>
      <c r="Y479" s="149">
        <f t="shared" si="30"/>
        <v>74.19586932456923</v>
      </c>
      <c r="Z479" s="149">
        <f>(Y479-Y478)/1</f>
        <v>0.4156064101125736</v>
      </c>
      <c r="AA479" s="149">
        <f t="shared" si="31"/>
        <v>16.832059609559231</v>
      </c>
      <c r="AB479" s="149">
        <f>((Z479-Z478)/1)*(((6750*6)^2) /1000)</f>
        <v>-21814.60509170837</v>
      </c>
      <c r="AD479" s="149">
        <f t="shared" si="33"/>
        <v>-11.947499999999998</v>
      </c>
      <c r="AE479" s="149">
        <f t="shared" si="32"/>
        <v>0.20250000000000015</v>
      </c>
      <c r="AG479" s="149">
        <f xml:space="preserve"> $I$45 * (AD480 - AD478) / (2 * (PI()/180))</f>
        <v>22553.43749999988</v>
      </c>
      <c r="AH479" s="149">
        <f xml:space="preserve"> $I$45 * (AE480 - AE478) / (2 * (PI()/180))</f>
        <v>-2050.3125000000014</v>
      </c>
      <c r="AJ479" s="149">
        <f>(AG480 - AG478) / RADIANS(U480 - U478) * (2*PI()*$P$33/60)</f>
        <v>249112968.74999809</v>
      </c>
      <c r="AK479" s="149">
        <f>(AH480 - AH478) / RADIANS(2) * (2*PI()*$P$33/60)</f>
        <v>-83037656.250000045</v>
      </c>
    </row>
    <row r="480" spans="7:37" x14ac:dyDescent="0.35">
      <c r="G480" s="113"/>
      <c r="H480" s="113"/>
      <c r="I480" s="113"/>
      <c r="J480" s="113"/>
      <c r="K480" s="113"/>
      <c r="L480" s="113"/>
      <c r="N480" s="113"/>
      <c r="O480" s="113"/>
      <c r="P480" s="113"/>
      <c r="Q480" s="113"/>
      <c r="R480" s="113"/>
      <c r="S480" s="113"/>
      <c r="U480" s="86">
        <v>474</v>
      </c>
      <c r="V480" s="149">
        <v>4.91</v>
      </c>
      <c r="W480" s="149">
        <v>7.0000000000000007E-2</v>
      </c>
      <c r="X480" s="149">
        <f>(0.0831/2)*(1-COS(RADIANS(U480)))
 + 0.14625
 - SQRT(0.14625^2 - ((0.14625/2*SIN(RADIANS(U480)))^2))</f>
        <v>7.4598331270735813E-2</v>
      </c>
      <c r="Y480" s="149">
        <f t="shared" si="30"/>
        <v>74.598331270735812</v>
      </c>
      <c r="Z480" s="149">
        <f>(Y480-Y479)/1</f>
        <v>0.40246194616658215</v>
      </c>
      <c r="AA480" s="149">
        <f t="shared" si="31"/>
        <v>16.299708819746577</v>
      </c>
      <c r="AB480" s="149">
        <f>((Z480-Z479)/1)*(((6750*6)^2) /1000)</f>
        <v>-21560.206987412472</v>
      </c>
      <c r="AD480" s="149">
        <f t="shared" si="33"/>
        <v>-10.935</v>
      </c>
      <c r="AE480" s="149">
        <f t="shared" si="32"/>
        <v>0</v>
      </c>
      <c r="AG480" s="149">
        <f xml:space="preserve"> $I$45 * (AD481 - AD479) / (2 * (PI()/180))</f>
        <v>16402.500000000007</v>
      </c>
      <c r="AH480" s="149">
        <f xml:space="preserve"> $I$45 * (AE481 - AE479) / (2 * (PI()/180))</f>
        <v>-2050.3125000000014</v>
      </c>
      <c r="AJ480" s="149">
        <f>(AG481 - AG479) / RADIANS(U481 - U479) * (2*PI()*$P$33/60)</f>
        <v>-332150624.99999684</v>
      </c>
      <c r="AK480" s="149">
        <f>(AH481 - AH479) / RADIANS(2) * (2*PI()*$P$33/60)</f>
        <v>41518828.125000022</v>
      </c>
    </row>
    <row r="481" spans="7:37" x14ac:dyDescent="0.35">
      <c r="G481" s="113"/>
      <c r="H481" s="113"/>
      <c r="I481" s="113"/>
      <c r="J481" s="113"/>
      <c r="K481" s="113"/>
      <c r="L481" s="113"/>
      <c r="N481" s="113"/>
      <c r="O481" s="113"/>
      <c r="P481" s="113"/>
      <c r="Q481" s="113"/>
      <c r="R481" s="113"/>
      <c r="S481" s="113"/>
      <c r="U481" s="86">
        <v>475</v>
      </c>
      <c r="V481" s="149">
        <v>4.66</v>
      </c>
      <c r="W481" s="149">
        <v>7.0000000000000007E-2</v>
      </c>
      <c r="X481" s="149">
        <f>(0.0831/2)*(1-COS(RADIANS(U481)))
 + 0.14625
 - SQRT(0.14625^2 - ((0.14625/2*SIN(RADIANS(U481)))^2))</f>
        <v>7.498781462914067E-2</v>
      </c>
      <c r="Y481" s="149">
        <f t="shared" si="30"/>
        <v>74.987814629140672</v>
      </c>
      <c r="Z481" s="149">
        <f>(Y481-Y480)/1</f>
        <v>0.38948335840485981</v>
      </c>
      <c r="AA481" s="149">
        <f t="shared" si="31"/>
        <v>15.774076015396822</v>
      </c>
      <c r="AB481" s="149">
        <f>((Z481-Z480)/1)*(((6750*6)^2) /1000)</f>
        <v>-21288.128576165065</v>
      </c>
      <c r="AD481" s="149">
        <f t="shared" si="33"/>
        <v>-10.327499999999997</v>
      </c>
      <c r="AE481" s="149">
        <f t="shared" si="32"/>
        <v>0</v>
      </c>
      <c r="AG481" s="149">
        <f xml:space="preserve"> $I$45 * (AD482 - AD480) / (2 * (PI()/180))</f>
        <v>6150.9375000000355</v>
      </c>
      <c r="AH481" s="149">
        <f xml:space="preserve"> $I$45 * (AE482 - AE480) / (2 * (PI()/180))</f>
        <v>0</v>
      </c>
      <c r="AJ481" s="149">
        <f>(AG482 - AG480) / RADIANS(U482 - U480) * (2*PI()*$P$33/60)</f>
        <v>-207594140.62500235</v>
      </c>
      <c r="AK481" s="149">
        <f>(AH482 - AH480) / RADIANS(2) * (2*PI()*$P$33/60)</f>
        <v>41518828.125000022</v>
      </c>
    </row>
    <row r="482" spans="7:37" x14ac:dyDescent="0.35">
      <c r="G482" s="113"/>
      <c r="H482" s="113"/>
      <c r="I482" s="113"/>
      <c r="J482" s="113"/>
      <c r="K482" s="113"/>
      <c r="L482" s="113"/>
      <c r="N482" s="113"/>
      <c r="O482" s="113"/>
      <c r="P482" s="113"/>
      <c r="Q482" s="113"/>
      <c r="R482" s="113"/>
      <c r="S482" s="113"/>
      <c r="U482" s="86">
        <v>476</v>
      </c>
      <c r="V482" s="149">
        <v>4.4000000000000004</v>
      </c>
      <c r="W482" s="149">
        <v>7.0000000000000007E-2</v>
      </c>
      <c r="X482" s="149">
        <f>(0.0831/2)*(1-COS(RADIANS(U482)))
 + 0.14625
 - SQRT(0.14625^2 - ((0.14625/2*SIN(RADIANS(U482)))^2))</f>
        <v>7.5364495409909776E-2</v>
      </c>
      <c r="Y482" s="149">
        <f t="shared" si="30"/>
        <v>75.364495409909779</v>
      </c>
      <c r="Z482" s="149">
        <f>(Y482-Y481)/1</f>
        <v>0.3766807807691066</v>
      </c>
      <c r="AA482" s="149">
        <f t="shared" si="31"/>
        <v>15.255571621148817</v>
      </c>
      <c r="AB482" s="149">
        <f>((Z482-Z481)/1)*(((6750*6)^2) /1000)</f>
        <v>-20999.427967044201</v>
      </c>
      <c r="AD482" s="149">
        <f t="shared" si="33"/>
        <v>-10.327499999999997</v>
      </c>
      <c r="AE482" s="149">
        <f t="shared" si="32"/>
        <v>0</v>
      </c>
      <c r="AG482" s="149">
        <f xml:space="preserve"> $I$45 * (AD483 - AD481) / (2 * (PI()/180))</f>
        <v>6150.9374999998909</v>
      </c>
      <c r="AH482" s="149">
        <f xml:space="preserve"> $I$45 * (AE483 - AE481) / (2 * (PI()/180))</f>
        <v>0</v>
      </c>
      <c r="AJ482" s="149">
        <f>(AG483 - AG481) / RADIANS(U483 - U481) * (2*PI()*$P$33/60)</f>
        <v>41518828.124997914</v>
      </c>
      <c r="AK482" s="149">
        <f>(AH483 - AH481) / RADIANS(2) * (2*PI()*$P$33/60)</f>
        <v>41518828.12499997</v>
      </c>
    </row>
    <row r="483" spans="7:37" x14ac:dyDescent="0.35">
      <c r="G483" s="113"/>
      <c r="H483" s="113"/>
      <c r="I483" s="113"/>
      <c r="J483" s="113"/>
      <c r="K483" s="113"/>
      <c r="L483" s="113"/>
      <c r="N483" s="113"/>
      <c r="O483" s="113"/>
      <c r="P483" s="113"/>
      <c r="Q483" s="113"/>
      <c r="R483" s="113"/>
      <c r="S483" s="113"/>
      <c r="U483" s="149">
        <v>477</v>
      </c>
      <c r="V483" s="149">
        <v>4.1500000000000004</v>
      </c>
      <c r="W483" s="149">
        <v>7.0000000000000007E-2</v>
      </c>
      <c r="X483" s="149">
        <f>(0.0831/2)*(1-COS(RADIANS(U483)))
 + 0.14625
 - SQRT(0.14625^2 - ((0.14625/2*SIN(RADIANS(U483)))^2))</f>
        <v>7.5728559110732507E-2</v>
      </c>
      <c r="Y483" s="149">
        <f t="shared" si="30"/>
        <v>75.728559110732505</v>
      </c>
      <c r="Z483" s="149">
        <f>(Y483-Y482)/1</f>
        <v>0.36406370082272588</v>
      </c>
      <c r="AA483" s="149">
        <f t="shared" si="31"/>
        <v>14.744579883320398</v>
      </c>
      <c r="AB483" s="149">
        <f>((Z483-Z482)/1)*(((6750*6)^2) /1000)</f>
        <v>-20695.165382050989</v>
      </c>
      <c r="AD483" s="149">
        <f t="shared" si="33"/>
        <v>-9.7200000000000077</v>
      </c>
      <c r="AE483" s="149">
        <f t="shared" si="32"/>
        <v>0</v>
      </c>
      <c r="AG483" s="149">
        <f xml:space="preserve"> $I$45 * (AD484 - AD482) / (2 * (PI()/180))</f>
        <v>8201.2499999999327</v>
      </c>
      <c r="AH483" s="149">
        <f xml:space="preserve"> $I$45 * (AE484 - AE482) / (2 * (PI()/180))</f>
        <v>2050.3124999999986</v>
      </c>
      <c r="AJ483" s="149">
        <f>(AG484 - AG482) / RADIANS(U484 - U482) * (2*PI()*$P$33/60)</f>
        <v>-124556484.37499632</v>
      </c>
      <c r="AK483" s="149">
        <f>(AH484 - AH482) / RADIANS(2) * (2*PI()*$P$33/60)</f>
        <v>41518828.12499997</v>
      </c>
    </row>
    <row r="484" spans="7:37" x14ac:dyDescent="0.35">
      <c r="G484" s="113"/>
      <c r="H484" s="113"/>
      <c r="I484" s="113"/>
      <c r="J484" s="113"/>
      <c r="K484" s="113"/>
      <c r="L484" s="113"/>
      <c r="N484" s="113"/>
      <c r="O484" s="113"/>
      <c r="P484" s="113"/>
      <c r="Q484" s="113"/>
      <c r="R484" s="113"/>
      <c r="S484" s="113"/>
      <c r="U484" s="86">
        <v>478</v>
      </c>
      <c r="V484" s="149">
        <v>3.92</v>
      </c>
      <c r="W484" s="149">
        <v>7.0000000000000007E-2</v>
      </c>
      <c r="X484" s="149">
        <f>(0.0831/2)*(1-COS(RADIANS(U484)))
 + 0.14625
 - SQRT(0.14625^2 - ((0.14625/2*SIN(RADIANS(U484)))^2))</f>
        <v>7.6080200071365345E-2</v>
      </c>
      <c r="Y484" s="149">
        <f t="shared" si="30"/>
        <v>76.08020007136534</v>
      </c>
      <c r="Z484" s="149">
        <f>(Y484-Y483)/1</f>
        <v>0.35164096063283523</v>
      </c>
      <c r="AA484" s="149">
        <f t="shared" si="31"/>
        <v>14.241458905629827</v>
      </c>
      <c r="AB484" s="149">
        <f>((Z484-Z483)/1)*(((6750*6)^2) /1000)</f>
        <v>-20376.399596468134</v>
      </c>
      <c r="AD484" s="149">
        <f t="shared" si="33"/>
        <v>-9.5175000000000036</v>
      </c>
      <c r="AE484" s="149">
        <f t="shared" si="32"/>
        <v>0.20249999999999987</v>
      </c>
      <c r="AG484" s="149">
        <f xml:space="preserve"> $I$45 * (AD485 - AD483) / (2 * (PI()/180))</f>
        <v>7.1942451995710144E-11</v>
      </c>
      <c r="AH484" s="149">
        <f xml:space="preserve"> $I$45 * (AE485 - AE483) / (2 * (PI()/180))</f>
        <v>2050.3124999999986</v>
      </c>
      <c r="AJ484" s="149">
        <f>(AG485 - AG483) / RADIANS(U485 - U483) * (2*PI()*$P$33/60)</f>
        <v>1.8048922356683761E-6</v>
      </c>
      <c r="AK484" s="149">
        <f>(AH485 - AH483) / RADIANS(2) * (2*PI()*$P$33/60)</f>
        <v>-83037656.24999994</v>
      </c>
    </row>
    <row r="485" spans="7:37" x14ac:dyDescent="0.35">
      <c r="G485" s="113"/>
      <c r="H485" s="113"/>
      <c r="I485" s="113"/>
      <c r="J485" s="113"/>
      <c r="K485" s="113"/>
      <c r="L485" s="113"/>
      <c r="N485" s="113"/>
      <c r="O485" s="113"/>
      <c r="P485" s="113"/>
      <c r="Q485" s="113"/>
      <c r="R485" s="113"/>
      <c r="S485" s="113"/>
      <c r="U485" s="86">
        <v>479</v>
      </c>
      <c r="V485" s="149">
        <v>3.68</v>
      </c>
      <c r="W485" s="149">
        <v>0.08</v>
      </c>
      <c r="X485" s="149">
        <f>(0.0831/2)*(1-COS(RADIANS(U485)))
 + 0.14625
 - SQRT(0.14625^2 - ((0.14625/2*SIN(RADIANS(U485)))^2))</f>
        <v>7.6419620831061935E-2</v>
      </c>
      <c r="Y485" s="149">
        <f t="shared" si="30"/>
        <v>76.419620831061934</v>
      </c>
      <c r="Z485" s="149">
        <f>(Y485-Y484)/1</f>
        <v>0.33942075969659413</v>
      </c>
      <c r="AA485" s="149">
        <f t="shared" si="31"/>
        <v>13.746540767712062</v>
      </c>
      <c r="AB485" s="149">
        <f>((Z485-Z484)/1)*(((6750*6)^2) /1000)</f>
        <v>-20044.184585669464</v>
      </c>
      <c r="AD485" s="149">
        <f t="shared" si="33"/>
        <v>-9.7200000000000006</v>
      </c>
      <c r="AE485" s="149">
        <f t="shared" si="32"/>
        <v>0.20249999999999987</v>
      </c>
      <c r="AG485" s="149">
        <f xml:space="preserve"> $I$45 * (AD486 - AD484) / (2 * (PI()/180))</f>
        <v>8201.2500000000218</v>
      </c>
      <c r="AH485" s="149">
        <f xml:space="preserve"> $I$45 * (AE486 - AE484) / (2 * (PI()/180))</f>
        <v>-2050.3124999999986</v>
      </c>
      <c r="AJ485" s="149">
        <f>(AG486 - AG484) / RADIANS(U486 - U484) * (2*PI()*$P$33/60)</f>
        <v>249112968.74999887</v>
      </c>
      <c r="AK485" s="149">
        <f>(AH486 - AH484) / RADIANS(2) * (2*PI()*$P$33/60)</f>
        <v>-83037656.24999994</v>
      </c>
    </row>
    <row r="486" spans="7:37" x14ac:dyDescent="0.35">
      <c r="G486" s="113"/>
      <c r="H486" s="113"/>
      <c r="I486" s="113"/>
      <c r="J486" s="113"/>
      <c r="K486" s="113"/>
      <c r="L486" s="113"/>
      <c r="N486" s="113"/>
      <c r="O486" s="113"/>
      <c r="P486" s="113"/>
      <c r="Q486" s="113"/>
      <c r="R486" s="113"/>
      <c r="S486" s="113"/>
      <c r="U486" s="86">
        <v>480</v>
      </c>
      <c r="V486" s="149">
        <v>3.44</v>
      </c>
      <c r="W486" s="149">
        <v>0.08</v>
      </c>
      <c r="X486" s="149">
        <f>(0.0831/2)*(1-COS(RADIANS(U486)))
 + 0.14625
 - SQRT(0.14625^2 - ((0.14625/2*SIN(RADIANS(U486)))^2))</f>
        <v>7.6747031490847883E-2</v>
      </c>
      <c r="Y486" s="149">
        <f t="shared" si="30"/>
        <v>76.747031490847888</v>
      </c>
      <c r="Z486" s="149">
        <f>(Y486-Y485)/1</f>
        <v>0.32741065978595429</v>
      </c>
      <c r="AA486" s="149">
        <f t="shared" si="31"/>
        <v>13.260131721331149</v>
      </c>
      <c r="AB486" s="149">
        <f>((Z486-Z485)/1)*(((6750*6)^2) /1000)</f>
        <v>-19699.566378426993</v>
      </c>
      <c r="AD486" s="149">
        <f t="shared" si="33"/>
        <v>-8.7075000000000014</v>
      </c>
      <c r="AE486" s="149">
        <f t="shared" si="32"/>
        <v>0</v>
      </c>
      <c r="AG486" s="149">
        <f xml:space="preserve"> $I$45 * (AD487 - AD485) / (2 * (PI()/180))</f>
        <v>12301.875000000016</v>
      </c>
      <c r="AH486" s="149">
        <f xml:space="preserve"> $I$45 * (AE487 - AE485) / (2 * (PI()/180))</f>
        <v>-2050.3124999999986</v>
      </c>
      <c r="AJ486" s="149">
        <f>(AG487 - AG485) / RADIANS(U487 - U485) * (2*PI()*$P$33/60)</f>
        <v>-41518828.124999724</v>
      </c>
      <c r="AK486" s="149">
        <f>(AH487 - AH485) / RADIANS(2) * (2*PI()*$P$33/60)</f>
        <v>41518828.12499997</v>
      </c>
    </row>
    <row r="487" spans="7:37" x14ac:dyDescent="0.35">
      <c r="G487" s="113"/>
      <c r="H487" s="113"/>
      <c r="I487" s="113"/>
      <c r="J487" s="113"/>
      <c r="K487" s="113"/>
      <c r="L487" s="113"/>
      <c r="N487" s="113"/>
      <c r="O487" s="113"/>
      <c r="P487" s="113"/>
      <c r="Q487" s="113"/>
      <c r="R487" s="113"/>
      <c r="S487" s="113"/>
      <c r="U487" s="149">
        <v>481</v>
      </c>
      <c r="V487" s="149">
        <v>3.25</v>
      </c>
      <c r="W487" s="149">
        <v>0.08</v>
      </c>
      <c r="X487" s="149">
        <f>(0.0831/2)*(1-COS(RADIANS(U487)))
 + 0.14625
 - SQRT(0.14625^2 - ((0.14625/2*SIN(RADIANS(U487)))^2))</f>
        <v>7.7062649082423079E-2</v>
      </c>
      <c r="Y487" s="149">
        <f t="shared" si="30"/>
        <v>77.062649082423079</v>
      </c>
      <c r="Z487" s="149">
        <f>(Y487-Y486)/1</f>
        <v>0.3156175915751902</v>
      </c>
      <c r="AA487" s="149">
        <f t="shared" si="31"/>
        <v>12.782512458795203</v>
      </c>
      <c r="AB487" s="149">
        <f>((Z487-Z486)/1)*(((6750*6)^2) /1000)</f>
        <v>-19343.5801327058</v>
      </c>
      <c r="AD487" s="149">
        <f t="shared" si="33"/>
        <v>-8.504999999999999</v>
      </c>
      <c r="AE487" s="149">
        <f t="shared" si="32"/>
        <v>0</v>
      </c>
      <c r="AG487" s="149">
        <f xml:space="preserve"> $I$45 * (AD488 - AD486) / (2 * (PI()/180))</f>
        <v>6150.9375000000355</v>
      </c>
      <c r="AH487" s="149">
        <f xml:space="preserve"> $I$45 * (AE488 - AE486) / (2 * (PI()/180))</f>
        <v>0</v>
      </c>
      <c r="AJ487" s="149">
        <f>(AG488 - AG486) / RADIANS(U488 - U486) * (2*PI()*$P$33/60)</f>
        <v>166075312.50000024</v>
      </c>
      <c r="AK487" s="149">
        <f>(AH488 - AH486) / RADIANS(2) * (2*PI()*$P$33/60)</f>
        <v>41518828.12499997</v>
      </c>
    </row>
    <row r="488" spans="7:37" x14ac:dyDescent="0.35">
      <c r="G488" s="113"/>
      <c r="H488" s="113"/>
      <c r="I488" s="113"/>
      <c r="J488" s="113"/>
      <c r="K488" s="113"/>
      <c r="L488" s="113"/>
      <c r="N488" s="113"/>
      <c r="O488" s="113"/>
      <c r="P488" s="113"/>
      <c r="Q488" s="113"/>
      <c r="R488" s="113"/>
      <c r="S488" s="113"/>
      <c r="U488" s="86">
        <v>482</v>
      </c>
      <c r="V488" s="149">
        <v>3.02</v>
      </c>
      <c r="W488" s="149">
        <v>0.08</v>
      </c>
      <c r="X488" s="149">
        <f>(0.0831/2)*(1-COS(RADIANS(U488)))
 + 0.14625
 - SQRT(0.14625^2 - ((0.14625/2*SIN(RADIANS(U488)))^2))</f>
        <v>7.7366696945335989E-2</v>
      </c>
      <c r="Y488" s="149">
        <f t="shared" si="30"/>
        <v>77.366696945335988</v>
      </c>
      <c r="Z488" s="149">
        <f>(Y488-Y487)/1</f>
        <v>0.30404786291290975</v>
      </c>
      <c r="AA488" s="149">
        <f t="shared" si="31"/>
        <v>12.313938447972845</v>
      </c>
      <c r="AB488" s="149">
        <f>((Z488-Z487)/1)*(((6750*6)^2) /1000)</f>
        <v>-18977.247438305516</v>
      </c>
      <c r="AD488" s="149">
        <f t="shared" si="33"/>
        <v>-8.0999999999999979</v>
      </c>
      <c r="AE488" s="149">
        <f t="shared" si="32"/>
        <v>0</v>
      </c>
      <c r="AG488" s="149">
        <f xml:space="preserve"> $I$45 * (AD489 - AD487) / (2 * (PI()/180))</f>
        <v>20503.125000000029</v>
      </c>
      <c r="AH488" s="149">
        <f xml:space="preserve"> $I$45 * (AE489 - AE487) / (2 * (PI()/180))</f>
        <v>0</v>
      </c>
      <c r="AJ488" s="149">
        <f>(AG489 - AG487) / RADIANS(U489 - U487) * (2*PI()*$P$33/60)</f>
        <v>166075312.49999866</v>
      </c>
      <c r="AK488" s="149">
        <f>(AH489 - AH487) / RADIANS(2) * (2*PI()*$P$33/60)</f>
        <v>0</v>
      </c>
    </row>
    <row r="489" spans="7:37" x14ac:dyDescent="0.35">
      <c r="G489" s="113"/>
      <c r="H489" s="113"/>
      <c r="I489" s="113"/>
      <c r="J489" s="113"/>
      <c r="K489" s="113"/>
      <c r="L489" s="113"/>
      <c r="N489" s="113"/>
      <c r="O489" s="113"/>
      <c r="P489" s="113"/>
      <c r="Q489" s="113"/>
      <c r="R489" s="113"/>
      <c r="S489" s="113"/>
      <c r="U489" s="86">
        <v>483</v>
      </c>
      <c r="V489" s="149">
        <v>2.85</v>
      </c>
      <c r="W489" s="149">
        <v>0.08</v>
      </c>
      <c r="X489" s="149">
        <f>(0.0831/2)*(1-COS(RADIANS(U489)))
 + 0.14625
 - SQRT(0.14625^2 - ((0.14625/2*SIN(RADIANS(U489)))^2))</f>
        <v>7.7659404113937097E-2</v>
      </c>
      <c r="Y489" s="149">
        <f t="shared" si="30"/>
        <v>77.6594041139371</v>
      </c>
      <c r="Z489" s="149">
        <f>(Y489-Y488)/1</f>
        <v>0.29270716860111179</v>
      </c>
      <c r="AA489" s="149">
        <f t="shared" si="31"/>
        <v>11.854640328345027</v>
      </c>
      <c r="AB489" s="149">
        <f>((Z489-Z488)/1)*(((6750*6)^2) /1000)</f>
        <v>-18601.573844926606</v>
      </c>
      <c r="AD489" s="149">
        <f t="shared" si="33"/>
        <v>-6.479999999999996</v>
      </c>
      <c r="AE489" s="149">
        <f t="shared" si="32"/>
        <v>0</v>
      </c>
      <c r="AG489" s="149">
        <f xml:space="preserve"> $I$45 * (AD490 - AD488) / (2 * (PI()/180))</f>
        <v>14352.187499999969</v>
      </c>
      <c r="AH489" s="149">
        <f xml:space="preserve"> $I$45 * (AE490 - AE488) / (2 * (PI()/180))</f>
        <v>0</v>
      </c>
      <c r="AJ489" s="149">
        <f>(AG490 - AG488) / RADIANS(U490 - U488) * (2*PI()*$P$33/60)</f>
        <v>-664301250.00000262</v>
      </c>
      <c r="AK489" s="149">
        <f>(AH490 - AH488) / RADIANS(2) * (2*PI()*$P$33/60)</f>
        <v>0</v>
      </c>
    </row>
    <row r="490" spans="7:37" x14ac:dyDescent="0.35">
      <c r="G490" s="113"/>
      <c r="H490" s="113"/>
      <c r="I490" s="113"/>
      <c r="J490" s="113"/>
      <c r="K490" s="113"/>
      <c r="L490" s="113"/>
      <c r="N490" s="113"/>
      <c r="O490" s="113"/>
      <c r="P490" s="113"/>
      <c r="Q490" s="113"/>
      <c r="R490" s="113"/>
      <c r="S490" s="113"/>
      <c r="U490" s="86">
        <v>484</v>
      </c>
      <c r="V490" s="149">
        <v>2.7</v>
      </c>
      <c r="W490" s="149">
        <v>0.08</v>
      </c>
      <c r="X490" s="149">
        <f>(0.0831/2)*(1-COS(RADIANS(U490)))
 + 0.14625
 - SQRT(0.14625^2 - ((0.14625/2*SIN(RADIANS(U490)))^2))</f>
        <v>7.7941004715474327E-2</v>
      </c>
      <c r="Y490" s="149">
        <f t="shared" si="30"/>
        <v>77.941004715474321</v>
      </c>
      <c r="Z490" s="149">
        <f>(Y490-Y489)/1</f>
        <v>0.281600601537221</v>
      </c>
      <c r="AA490" s="149">
        <f t="shared" si="31"/>
        <v>11.40482436225745</v>
      </c>
      <c r="AB490" s="149">
        <f>((Z490-Z489)/1)*(((6750*6)^2) /1000)</f>
        <v>-18217.546626546875</v>
      </c>
      <c r="AD490" s="149">
        <f t="shared" si="33"/>
        <v>-6.682500000000001</v>
      </c>
      <c r="AE490" s="149">
        <f t="shared" si="32"/>
        <v>0</v>
      </c>
      <c r="AG490" s="149">
        <f xml:space="preserve"> $I$45 * (AD491 - AD489) / (2 * (PI()/180))</f>
        <v>-12301.875000000106</v>
      </c>
      <c r="AH490" s="149">
        <f xml:space="preserve"> $I$45 * (AE491 - AE489) / (2 * (PI()/180))</f>
        <v>0</v>
      </c>
      <c r="AJ490" s="149">
        <f>(AG491 - AG489) / RADIANS(U491 - U489) * (2*PI()*$P$33/60)</f>
        <v>-332150624.99999839</v>
      </c>
      <c r="AK490" s="149">
        <f>(AH491 - AH489) / RADIANS(2) * (2*PI()*$P$33/60)</f>
        <v>0</v>
      </c>
    </row>
    <row r="491" spans="7:37" x14ac:dyDescent="0.35">
      <c r="G491" s="113"/>
      <c r="H491" s="113"/>
      <c r="I491" s="113"/>
      <c r="J491" s="113"/>
      <c r="K491" s="113"/>
      <c r="L491" s="113"/>
      <c r="N491" s="113"/>
      <c r="O491" s="113"/>
      <c r="P491" s="113"/>
      <c r="Q491" s="113"/>
      <c r="R491" s="113"/>
      <c r="S491" s="113"/>
      <c r="U491" s="149">
        <v>485</v>
      </c>
      <c r="V491" s="149">
        <v>2.52</v>
      </c>
      <c r="W491" s="149">
        <v>0.08</v>
      </c>
      <c r="X491" s="149">
        <f>(0.0831/2)*(1-COS(RADIANS(U491)))
 + 0.14625
 - SQRT(0.14625^2 - ((0.14625/2*SIN(RADIANS(U491)))^2))</f>
        <v>7.821173738055695E-2</v>
      </c>
      <c r="Y491" s="149">
        <f t="shared" si="30"/>
        <v>78.211737380556954</v>
      </c>
      <c r="Z491" s="149">
        <f>(Y491-Y490)/1</f>
        <v>0.27073266508263316</v>
      </c>
      <c r="AA491" s="149">
        <f t="shared" si="31"/>
        <v>10.964672935846643</v>
      </c>
      <c r="AB491" s="149">
        <f>((Z491-Z490)/1)*(((6750*6)^2) /1000)</f>
        <v>-17826.132769637694</v>
      </c>
      <c r="AD491" s="149">
        <f t="shared" si="33"/>
        <v>-7.6950000000000065</v>
      </c>
      <c r="AE491" s="149">
        <f t="shared" si="32"/>
        <v>0</v>
      </c>
      <c r="AG491" s="149">
        <f xml:space="preserve"> $I$45 * (AD492 - AD490) / (2 * (PI()/180))</f>
        <v>-2050.3124999999518</v>
      </c>
      <c r="AH491" s="149">
        <f xml:space="preserve"> $I$45 * (AE492 - AE490) / (2 * (PI()/180))</f>
        <v>0</v>
      </c>
      <c r="AJ491" s="149">
        <f>(AG492 - AG490) / RADIANS(U492 - U490) * (2*PI()*$P$33/60)</f>
        <v>705820078.12500358</v>
      </c>
      <c r="AK491" s="149">
        <f>(AH492 - AH490) / RADIANS(2) * (2*PI()*$P$33/60)</f>
        <v>41518828.12499997</v>
      </c>
    </row>
    <row r="492" spans="7:37" x14ac:dyDescent="0.35">
      <c r="G492" s="113"/>
      <c r="H492" s="113"/>
      <c r="I492" s="113"/>
      <c r="J492" s="113"/>
      <c r="K492" s="113"/>
      <c r="L492" s="113"/>
      <c r="N492" s="113"/>
      <c r="O492" s="113"/>
      <c r="P492" s="113"/>
      <c r="Q492" s="113"/>
      <c r="R492" s="113"/>
      <c r="S492" s="113"/>
      <c r="U492" s="86">
        <v>486</v>
      </c>
      <c r="V492" s="149">
        <v>2.3199999999999998</v>
      </c>
      <c r="W492" s="149">
        <v>0.08</v>
      </c>
      <c r="X492" s="149">
        <f>(0.0831/2)*(1-COS(RADIANS(U492)))
 + 0.14625
 - SQRT(0.14625^2 - ((0.14625/2*SIN(RADIANS(U492)))^2))</f>
        <v>7.8471844667074214E-2</v>
      </c>
      <c r="Y492" s="149">
        <f t="shared" si="30"/>
        <v>78.471844667074208</v>
      </c>
      <c r="Z492" s="149">
        <f>(Y492-Y491)/1</f>
        <v>0.26010728651725401</v>
      </c>
      <c r="AA492" s="149">
        <f t="shared" si="31"/>
        <v>10.534345103948787</v>
      </c>
      <c r="AB492" s="149">
        <f>((Z492-Z491)/1)*(((6750*6)^2) /1000)</f>
        <v>-17428.277191863152</v>
      </c>
      <c r="AD492" s="149">
        <f t="shared" si="33"/>
        <v>-6.8849999999999962</v>
      </c>
      <c r="AE492" s="149">
        <f t="shared" si="32"/>
        <v>0</v>
      </c>
      <c r="AG492" s="149">
        <f xml:space="preserve"> $I$45 * (AD493 - AD491) / (2 * (PI()/180))</f>
        <v>22553.437500000065</v>
      </c>
      <c r="AH492" s="149">
        <f xml:space="preserve"> $I$45 * (AE493 - AE491) / (2 * (PI()/180))</f>
        <v>2050.3124999999986</v>
      </c>
      <c r="AJ492" s="149">
        <f>(AG493 - AG491) / RADIANS(U493 - U491) * (2*PI()*$P$33/60)</f>
        <v>249112968.74999726</v>
      </c>
      <c r="AK492" s="149">
        <f>(AH493 - AH491) / RADIANS(2) * (2*PI()*$P$33/60)</f>
        <v>41518828.12499997</v>
      </c>
    </row>
    <row r="493" spans="7:37" x14ac:dyDescent="0.35">
      <c r="G493" s="113"/>
      <c r="H493" s="113"/>
      <c r="I493" s="113"/>
      <c r="J493" s="113"/>
      <c r="K493" s="113"/>
      <c r="L493" s="113"/>
      <c r="N493" s="113"/>
      <c r="O493" s="113"/>
      <c r="P493" s="113"/>
      <c r="Q493" s="113"/>
      <c r="R493" s="113"/>
      <c r="S493" s="113"/>
      <c r="U493" s="86">
        <v>487</v>
      </c>
      <c r="V493" s="149">
        <v>2.1800000000000002</v>
      </c>
      <c r="W493" s="149">
        <v>0.08</v>
      </c>
      <c r="X493" s="149">
        <f>(0.0831/2)*(1-COS(RADIANS(U493)))
 + 0.14625
 - SQRT(0.14625^2 - ((0.14625/2*SIN(RADIANS(U493)))^2))</f>
        <v>7.8721572498519743E-2</v>
      </c>
      <c r="Y493" s="149">
        <f t="shared" si="30"/>
        <v>78.721572498519748</v>
      </c>
      <c r="Z493" s="149">
        <f>(Y493-Y492)/1</f>
        <v>0.24972783144554001</v>
      </c>
      <c r="AA493" s="149">
        <f t="shared" si="31"/>
        <v>10.11397717354437</v>
      </c>
      <c r="AB493" s="149">
        <f>((Z493-Z492)/1)*(((6750*6)^2) /1000)</f>
        <v>-17024.901181378897</v>
      </c>
      <c r="AD493" s="149">
        <f t="shared" si="33"/>
        <v>-5.4675000000000002</v>
      </c>
      <c r="AE493" s="149">
        <f t="shared" si="32"/>
        <v>0.20249999999999987</v>
      </c>
      <c r="AG493" s="149">
        <f xml:space="preserve"> $I$45 * (AD494 - AD492) / (2 * (PI()/180))</f>
        <v>10251.562499999913</v>
      </c>
      <c r="AH493" s="149">
        <f xml:space="preserve"> $I$45 * (AE494 - AE492) / (2 * (PI()/180))</f>
        <v>2050.3124999999986</v>
      </c>
      <c r="AJ493" s="149">
        <f>(AG494 - AG492) / RADIANS(U494 - U492) * (2*PI()*$P$33/60)</f>
        <v>-581263593.75000036</v>
      </c>
      <c r="AK493" s="149">
        <f>(AH494 - AH492) / RADIANS(2) * (2*PI()*$P$33/60)</f>
        <v>-83037656.24999994</v>
      </c>
    </row>
    <row r="494" spans="7:37" x14ac:dyDescent="0.35">
      <c r="G494" s="113"/>
      <c r="H494" s="113"/>
      <c r="I494" s="113"/>
      <c r="J494" s="113"/>
      <c r="K494" s="113"/>
      <c r="L494" s="113"/>
      <c r="N494" s="113"/>
      <c r="O494" s="113"/>
      <c r="P494" s="113"/>
      <c r="Q494" s="113"/>
      <c r="R494" s="113"/>
      <c r="S494" s="113"/>
      <c r="U494" s="86">
        <v>488</v>
      </c>
      <c r="V494" s="149">
        <v>2.0499999999999998</v>
      </c>
      <c r="W494" s="149">
        <v>0.09</v>
      </c>
      <c r="X494" s="149">
        <f>(0.0831/2)*(1-COS(RADIANS(U494)))
 + 0.14625
 - SQRT(0.14625^2 - ((0.14625/2*SIN(RADIANS(U494)))^2))</f>
        <v>7.8961169617542459E-2</v>
      </c>
      <c r="Y494" s="149">
        <f t="shared" si="30"/>
        <v>78.961169617542453</v>
      </c>
      <c r="Z494" s="149">
        <f>(Y494-Y493)/1</f>
        <v>0.23959711902270442</v>
      </c>
      <c r="AA494" s="149">
        <f t="shared" si="31"/>
        <v>9.703683320419529</v>
      </c>
      <c r="AB494" s="149">
        <f>((Z494-Z493)/1)*(((6750*6)^2) /1000)</f>
        <v>-16616.901051556069</v>
      </c>
      <c r="AD494" s="149">
        <f t="shared" si="33"/>
        <v>-5.8725000000000049</v>
      </c>
      <c r="AE494" s="149">
        <f t="shared" si="32"/>
        <v>0.20249999999999987</v>
      </c>
      <c r="AG494" s="149">
        <f xml:space="preserve"> $I$45 * (AD495 - AD493) / (2 * (PI()/180))</f>
        <v>-6150.9374999999536</v>
      </c>
      <c r="AH494" s="149">
        <f xml:space="preserve"> $I$45 * (AE495 - AE493) / (2 * (PI()/180))</f>
        <v>-2050.3124999999986</v>
      </c>
      <c r="AJ494" s="149">
        <f>(AG495 - AG493) / RADIANS(U495 - U493) * (2*PI()*$P$33/60)</f>
        <v>-124556484.37499635</v>
      </c>
      <c r="AK494" s="149">
        <f>(AH495 - AH493) / RADIANS(2) * (2*PI()*$P$33/60)</f>
        <v>-83037656.24999994</v>
      </c>
    </row>
    <row r="495" spans="7:37" x14ac:dyDescent="0.35">
      <c r="G495" s="113"/>
      <c r="H495" s="113"/>
      <c r="I495" s="113"/>
      <c r="J495" s="113"/>
      <c r="K495" s="113"/>
      <c r="L495" s="113"/>
      <c r="N495" s="113"/>
      <c r="O495" s="113"/>
      <c r="P495" s="113"/>
      <c r="Q495" s="113"/>
      <c r="R495" s="113"/>
      <c r="S495" s="113"/>
      <c r="U495" s="149">
        <v>489</v>
      </c>
      <c r="V495" s="149">
        <v>1.89</v>
      </c>
      <c r="W495" s="149">
        <v>0.09</v>
      </c>
      <c r="X495" s="149">
        <f>(0.0831/2)*(1-COS(RADIANS(U495)))
 + 0.14625
 - SQRT(0.14625^2 - ((0.14625/2*SIN(RADIANS(U495)))^2))</f>
        <v>7.9190887055416409E-2</v>
      </c>
      <c r="Y495" s="149">
        <f t="shared" si="30"/>
        <v>79.190887055416411</v>
      </c>
      <c r="Z495" s="149">
        <f>(Y495-Y494)/1</f>
        <v>0.22971743787395837</v>
      </c>
      <c r="AA495" s="149">
        <f t="shared" si="31"/>
        <v>9.3035562338953142</v>
      </c>
      <c r="AB495" s="149">
        <f>((Z495-Z494)/1)*(((6750*6)^2) /1000)</f>
        <v>-16205.147004230699</v>
      </c>
      <c r="AD495" s="149">
        <f t="shared" si="33"/>
        <v>-6.0749999999999957</v>
      </c>
      <c r="AE495" s="149">
        <f t="shared" si="32"/>
        <v>0</v>
      </c>
      <c r="AG495" s="149">
        <f xml:space="preserve"> $I$45 * (AD496 - AD494) / (2 * (PI()/180))</f>
        <v>4100.6250000000928</v>
      </c>
      <c r="AH495" s="149">
        <f xml:space="preserve"> $I$45 * (AE496 - AE494) / (2 * (PI()/180))</f>
        <v>-2050.3124999999986</v>
      </c>
      <c r="AJ495" s="149">
        <f>(AG496 - AG494) / RADIANS(U496 - U494) * (2*PI()*$P$33/60)</f>
        <v>290631796.87499821</v>
      </c>
      <c r="AK495" s="149">
        <f>(AH496 - AH494) / RADIANS(2) * (2*PI()*$P$33/60)</f>
        <v>41518828.12499997</v>
      </c>
    </row>
    <row r="496" spans="7:37" x14ac:dyDescent="0.35">
      <c r="G496" s="113"/>
      <c r="H496" s="113"/>
      <c r="I496" s="113"/>
      <c r="J496" s="113"/>
      <c r="K496" s="113"/>
      <c r="L496" s="113"/>
      <c r="N496" s="113"/>
      <c r="O496" s="113"/>
      <c r="P496" s="113"/>
      <c r="Q496" s="113"/>
      <c r="R496" s="113"/>
      <c r="S496" s="113"/>
      <c r="U496" s="86">
        <v>490</v>
      </c>
      <c r="V496" s="149">
        <v>1.75</v>
      </c>
      <c r="W496" s="149">
        <v>0.09</v>
      </c>
      <c r="X496" s="149">
        <f>(0.0831/2)*(1-COS(RADIANS(U496)))
 + 0.14625
 - SQRT(0.14625^2 - ((0.14625/2*SIN(RADIANS(U496)))^2))</f>
        <v>7.9410977618001172E-2</v>
      </c>
      <c r="Y496" s="149">
        <f t="shared" si="30"/>
        <v>79.410977618001169</v>
      </c>
      <c r="Z496" s="149">
        <f>(Y496-Y495)/1</f>
        <v>0.22009056258475823</v>
      </c>
      <c r="AA496" s="149">
        <f t="shared" si="31"/>
        <v>8.9136677846827084</v>
      </c>
      <c r="AB496" s="149">
        <f>((Z496-Z495)/1)*(((6750*6)^2) /1000)</f>
        <v>-15790.482193110534</v>
      </c>
      <c r="AD496" s="149">
        <f t="shared" si="33"/>
        <v>-5.4674999999999958</v>
      </c>
      <c r="AE496" s="149">
        <f t="shared" si="32"/>
        <v>0</v>
      </c>
      <c r="AG496" s="149">
        <f xml:space="preserve"> $I$45 * (AD497 - AD495) / (2 * (PI()/180))</f>
        <v>8201.24999999996</v>
      </c>
      <c r="AH496" s="149">
        <f xml:space="preserve"> $I$45 * (AE497 - AE495) / (2 * (PI()/180))</f>
        <v>0</v>
      </c>
      <c r="AJ496" s="149">
        <f>(AG497 - AG495) / RADIANS(U497 - U495) * (2*PI()*$P$33/60)</f>
        <v>41518828.124996461</v>
      </c>
      <c r="AK496" s="149">
        <f>(AH497 - AH495) / RADIANS(2) * (2*PI()*$P$33/60)</f>
        <v>41518828.12499997</v>
      </c>
    </row>
    <row r="497" spans="7:37" x14ac:dyDescent="0.35">
      <c r="G497" s="113"/>
      <c r="H497" s="113"/>
      <c r="I497" s="113"/>
      <c r="J497" s="113"/>
      <c r="K497" s="113"/>
      <c r="L497" s="113"/>
      <c r="N497" s="113"/>
      <c r="O497" s="113"/>
      <c r="P497" s="113"/>
      <c r="Q497" s="113"/>
      <c r="R497" s="113"/>
      <c r="S497" s="113"/>
      <c r="U497" s="86">
        <v>491</v>
      </c>
      <c r="V497" s="149">
        <v>1.62</v>
      </c>
      <c r="W497" s="149">
        <v>0.09</v>
      </c>
      <c r="X497" s="149">
        <f>(0.0831/2)*(1-COS(RADIANS(U497)))
 + 0.14625
 - SQRT(0.14625^2 - ((0.14625/2*SIN(RADIANS(U497)))^2))</f>
        <v>7.9621695388648744E-2</v>
      </c>
      <c r="Y497" s="149">
        <f t="shared" si="30"/>
        <v>79.621695388648746</v>
      </c>
      <c r="Z497" s="149">
        <f>(Y497-Y496)/1</f>
        <v>0.21071777064757669</v>
      </c>
      <c r="AA497" s="149">
        <f t="shared" si="31"/>
        <v>8.5340697112268558</v>
      </c>
      <c r="AB497" s="149">
        <f>((Z497-Z496)/1)*(((6750*6)^2) /1000)</f>
        <v>-15373.721974962031</v>
      </c>
      <c r="AD497" s="149">
        <f t="shared" si="33"/>
        <v>-5.2649999999999997</v>
      </c>
      <c r="AE497" s="149">
        <f t="shared" si="32"/>
        <v>0</v>
      </c>
      <c r="AG497" s="149">
        <f xml:space="preserve"> $I$45 * (AD498 - AD496) / (2 * (PI()/180))</f>
        <v>6150.9374999999181</v>
      </c>
      <c r="AH497" s="149">
        <f xml:space="preserve"> $I$45 * (AE498 - AE496) / (2 * (PI()/180))</f>
        <v>0</v>
      </c>
      <c r="AJ497" s="149">
        <f>(AG498 - AG496) / RADIANS(U498 - U496) * (2*PI()*$P$33/60)</f>
        <v>-41518828.124999024</v>
      </c>
      <c r="AK497" s="149">
        <f>(AH498 - AH496) / RADIANS(2) * (2*PI()*$P$33/60)</f>
        <v>41518828.125000022</v>
      </c>
    </row>
    <row r="498" spans="7:37" x14ac:dyDescent="0.35">
      <c r="G498" s="113"/>
      <c r="H498" s="113"/>
      <c r="I498" s="113"/>
      <c r="J498" s="113"/>
      <c r="K498" s="113"/>
      <c r="L498" s="113"/>
      <c r="N498" s="113"/>
      <c r="O498" s="113"/>
      <c r="P498" s="113"/>
      <c r="Q498" s="113"/>
      <c r="R498" s="113"/>
      <c r="S498" s="113"/>
      <c r="U498" s="86">
        <v>492</v>
      </c>
      <c r="V498" s="149">
        <v>1.49</v>
      </c>
      <c r="W498" s="149">
        <v>0.09</v>
      </c>
      <c r="X498" s="149">
        <f>(0.0831/2)*(1-COS(RADIANS(U498)))
 + 0.14625
 - SQRT(0.14625^2 - ((0.14625/2*SIN(RADIANS(U498)))^2))</f>
        <v>7.9823295248402426E-2</v>
      </c>
      <c r="Y498" s="149">
        <f t="shared" si="30"/>
        <v>79.823295248402431</v>
      </c>
      <c r="Z498" s="149">
        <f>(Y498-Y497)/1</f>
        <v>0.201599859753685</v>
      </c>
      <c r="AA498" s="149">
        <f t="shared" si="31"/>
        <v>8.1647943200242423</v>
      </c>
      <c r="AB498" s="149">
        <f>((Z498-Z497)/1)*(((6750*6)^2) /1000)</f>
        <v>-14955.653343705844</v>
      </c>
      <c r="AD498" s="149">
        <f t="shared" si="33"/>
        <v>-4.8600000000000039</v>
      </c>
      <c r="AE498" s="149">
        <f t="shared" si="32"/>
        <v>0</v>
      </c>
      <c r="AG498" s="149">
        <f xml:space="preserve"> $I$45 * (AD499 - AD497) / (2 * (PI()/180))</f>
        <v>6150.9375000000082</v>
      </c>
      <c r="AH498" s="149">
        <f xml:space="preserve"> $I$45 * (AE499 - AE497) / (2 * (PI()/180))</f>
        <v>2050.3125000000014</v>
      </c>
      <c r="AJ498" s="149">
        <f>(AG499 - AG497) / RADIANS(U499 - U497) * (2*PI()*$P$33/60)</f>
        <v>-41518828.124997377</v>
      </c>
      <c r="AK498" s="149">
        <f>(AH499 - AH497) / RADIANS(2) * (2*PI()*$P$33/60)</f>
        <v>41518828.125000022</v>
      </c>
    </row>
    <row r="499" spans="7:37" x14ac:dyDescent="0.35">
      <c r="G499" s="113"/>
      <c r="H499" s="113"/>
      <c r="I499" s="113"/>
      <c r="J499" s="113"/>
      <c r="K499" s="113"/>
      <c r="L499" s="113"/>
      <c r="N499" s="113"/>
      <c r="O499" s="113"/>
      <c r="P499" s="113"/>
      <c r="Q499" s="113"/>
      <c r="R499" s="113"/>
      <c r="S499" s="113"/>
      <c r="U499" s="149">
        <v>493</v>
      </c>
      <c r="V499" s="149">
        <v>1.38</v>
      </c>
      <c r="W499" s="149">
        <v>0.09</v>
      </c>
      <c r="X499" s="149">
        <f>(0.0831/2)*(1-COS(RADIANS(U499)))
 + 0.14625
 - SQRT(0.14625^2 - ((0.14625/2*SIN(RADIANS(U499)))^2))</f>
        <v>8.0016032413731814E-2</v>
      </c>
      <c r="Y499" s="149">
        <f t="shared" si="30"/>
        <v>80.016032413731807</v>
      </c>
      <c r="Z499" s="149">
        <f>(Y499-Y498)/1</f>
        <v>0.19273716532937613</v>
      </c>
      <c r="AA499" s="149">
        <f t="shared" si="31"/>
        <v>7.8058551958397331</v>
      </c>
      <c r="AB499" s="149">
        <f>((Z499-Z498)/1)*(((6750*6)^2) /1000)</f>
        <v>-14537.034529472625</v>
      </c>
      <c r="AD499" s="149">
        <f t="shared" si="33"/>
        <v>-4.6574999999999989</v>
      </c>
      <c r="AE499" s="149">
        <f t="shared" si="32"/>
        <v>0.20250000000000015</v>
      </c>
      <c r="AG499" s="149">
        <f xml:space="preserve"> $I$45 * (AD500 - AD498) / (2 * (PI()/180))</f>
        <v>4100.6250000000473</v>
      </c>
      <c r="AH499" s="149">
        <f xml:space="preserve"> $I$45 * (AE500 - AE498) / (2 * (PI()/180))</f>
        <v>2050.3125000000014</v>
      </c>
      <c r="AJ499" s="149">
        <f>(AG500 - AG498) / RADIANS(U500 - U498) * (2*PI()*$P$33/60)</f>
        <v>-1.8417267710901797E-7</v>
      </c>
      <c r="AK499" s="149">
        <f>(AH500 - AH498) / RADIANS(2) * (2*PI()*$P$33/60)</f>
        <v>-83037656.250000045</v>
      </c>
    </row>
    <row r="500" spans="7:37" x14ac:dyDescent="0.35">
      <c r="G500" s="113"/>
      <c r="H500" s="113"/>
      <c r="I500" s="113"/>
      <c r="J500" s="113"/>
      <c r="K500" s="113"/>
      <c r="L500" s="113"/>
      <c r="N500" s="113"/>
      <c r="O500" s="113"/>
      <c r="P500" s="113"/>
      <c r="Q500" s="113"/>
      <c r="R500" s="113"/>
      <c r="S500" s="113"/>
      <c r="U500" s="86">
        <v>494</v>
      </c>
      <c r="V500" s="149">
        <v>1.26</v>
      </c>
      <c r="W500" s="149">
        <v>0.1</v>
      </c>
      <c r="X500" s="149">
        <f>(0.0831/2)*(1-COS(RADIANS(U500)))
 + 0.14625
 - SQRT(0.14625^2 - ((0.14625/2*SIN(RADIANS(U500)))^2))</f>
        <v>8.0200161991951124E-2</v>
      </c>
      <c r="Y500" s="149">
        <f t="shared" si="30"/>
        <v>80.20016199195112</v>
      </c>
      <c r="Z500" s="149">
        <f>(Y500-Y499)/1</f>
        <v>0.18412957821931286</v>
      </c>
      <c r="AA500" s="149">
        <f t="shared" si="31"/>
        <v>7.4572479178821709</v>
      </c>
      <c r="AB500" s="149">
        <f>((Z500-Z499)/1)*(((6750*6)^2) /1000)</f>
        <v>-14118.594757281269</v>
      </c>
      <c r="AD500" s="149">
        <f t="shared" si="33"/>
        <v>-4.4549999999999992</v>
      </c>
      <c r="AE500" s="149">
        <f t="shared" si="32"/>
        <v>0.20250000000000015</v>
      </c>
      <c r="AG500" s="149">
        <f xml:space="preserve"> $I$45 * (AD501 - AD499) / (2 * (PI()/180))</f>
        <v>6150.9374999999991</v>
      </c>
      <c r="AH500" s="149">
        <f xml:space="preserve"> $I$45 * (AE501 - AE499) / (2 * (PI()/180))</f>
        <v>-2050.3125000000014</v>
      </c>
      <c r="AJ500" s="149">
        <f>(AG501 - AG499) / RADIANS(U501 - U499) * (2*PI()*$P$33/60)</f>
        <v>41518828.124999024</v>
      </c>
      <c r="AK500" s="149">
        <f>(AH501 - AH499) / RADIANS(2) * (2*PI()*$P$33/60)</f>
        <v>-83037656.250000045</v>
      </c>
    </row>
    <row r="501" spans="7:37" x14ac:dyDescent="0.35">
      <c r="G501" s="113"/>
      <c r="H501" s="113"/>
      <c r="I501" s="113"/>
      <c r="J501" s="113"/>
      <c r="K501" s="113"/>
      <c r="L501" s="113"/>
      <c r="N501" s="113"/>
      <c r="O501" s="113"/>
      <c r="P501" s="113"/>
      <c r="Q501" s="113"/>
      <c r="R501" s="113"/>
      <c r="S501" s="113"/>
      <c r="U501" s="86">
        <v>495</v>
      </c>
      <c r="V501" s="149">
        <v>1.1599999999999999</v>
      </c>
      <c r="W501" s="149">
        <v>0.1</v>
      </c>
      <c r="X501" s="149">
        <f>(0.0831/2)*(1-COS(RADIANS(U501)))
 + 0.14625
 - SQRT(0.14625^2 - ((0.14625/2*SIN(RADIANS(U501)))^2))</f>
        <v>8.0375938554378801E-2</v>
      </c>
      <c r="Y501" s="149">
        <f t="shared" si="30"/>
        <v>80.375938554378806</v>
      </c>
      <c r="Z501" s="149">
        <f>(Y501-Y500)/1</f>
        <v>0.17577656242768569</v>
      </c>
      <c r="AA501" s="149">
        <f t="shared" si="31"/>
        <v>7.1189507783212704</v>
      </c>
      <c r="AB501" s="149">
        <f>((Z501-Z500)/1)*(((6750*6)^2) /1000)</f>
        <v>-13701.034152216469</v>
      </c>
      <c r="AD501" s="149">
        <f t="shared" si="33"/>
        <v>-4.0499999999999989</v>
      </c>
      <c r="AE501" s="149">
        <f t="shared" si="32"/>
        <v>0</v>
      </c>
      <c r="AG501" s="149">
        <f xml:space="preserve"> $I$45 * (AD502 - AD500) / (2 * (PI()/180))</f>
        <v>6150.9374999999991</v>
      </c>
      <c r="AH501" s="149">
        <f xml:space="preserve"> $I$45 * (AE502 - AE500) / (2 * (PI()/180))</f>
        <v>-2050.3125000000014</v>
      </c>
      <c r="AJ501" s="149">
        <f>(AG502 - AG500) / RADIANS(U502 - U500) * (2*PI()*$P$33/60)</f>
        <v>-41518828.125000387</v>
      </c>
      <c r="AK501" s="149">
        <f>(AH502 - AH500) / RADIANS(2) * (2*PI()*$P$33/60)</f>
        <v>41518828.125000022</v>
      </c>
    </row>
    <row r="502" spans="7:37" x14ac:dyDescent="0.35">
      <c r="G502" s="113"/>
      <c r="H502" s="113"/>
      <c r="I502" s="113"/>
      <c r="J502" s="113"/>
      <c r="K502" s="113"/>
      <c r="L502" s="113"/>
      <c r="N502" s="113"/>
      <c r="O502" s="113"/>
      <c r="P502" s="113"/>
      <c r="Q502" s="113"/>
      <c r="R502" s="113"/>
      <c r="S502" s="113"/>
      <c r="U502" s="86">
        <v>496</v>
      </c>
      <c r="V502" s="149">
        <v>1.06</v>
      </c>
      <c r="W502" s="149">
        <v>0.1</v>
      </c>
      <c r="X502" s="149">
        <f>(0.0831/2)*(1-COS(RADIANS(U502)))
 + 0.14625
 - SQRT(0.14625^2 - ((0.14625/2*SIN(RADIANS(U502)))^2))</f>
        <v>8.05436157272168E-2</v>
      </c>
      <c r="Y502" s="149">
        <f t="shared" si="30"/>
        <v>80.543615727216803</v>
      </c>
      <c r="Z502" s="149">
        <f>(Y502-Y501)/1</f>
        <v>0.16767717283799755</v>
      </c>
      <c r="AA502" s="149">
        <f t="shared" si="31"/>
        <v>6.7909254999389006</v>
      </c>
      <c r="AB502" s="149">
        <f>((Z502-Z501)/1)*(((6750*6)^2) /1000)</f>
        <v>-13285.023774485979</v>
      </c>
      <c r="AD502" s="149">
        <f t="shared" si="33"/>
        <v>-3.8474999999999993</v>
      </c>
      <c r="AE502" s="149">
        <f t="shared" si="32"/>
        <v>0</v>
      </c>
      <c r="AG502" s="149">
        <f xml:space="preserve"> $I$45 * (AD503 - AD501) / (2 * (PI()/180))</f>
        <v>4100.62499999998</v>
      </c>
      <c r="AH502" s="149">
        <f xml:space="preserve"> $I$45 * (AE503 - AE501) / (2 * (PI()/180))</f>
        <v>0</v>
      </c>
      <c r="AJ502" s="149">
        <f>(AG503 - AG501) / RADIANS(U503 - U501) * (2*PI()*$P$33/60)</f>
        <v>-41518828.124999754</v>
      </c>
      <c r="AK502" s="149">
        <f>(AH503 - AH501) / RADIANS(2) * (2*PI()*$P$33/60)</f>
        <v>41518828.125000022</v>
      </c>
    </row>
    <row r="503" spans="7:37" x14ac:dyDescent="0.35">
      <c r="G503" s="113"/>
      <c r="H503" s="113"/>
      <c r="I503" s="113"/>
      <c r="J503" s="113"/>
      <c r="K503" s="113"/>
      <c r="L503" s="113"/>
      <c r="N503" s="113"/>
      <c r="O503" s="113"/>
      <c r="P503" s="113"/>
      <c r="Q503" s="113"/>
      <c r="R503" s="113"/>
      <c r="S503" s="113"/>
      <c r="U503" s="149">
        <v>497</v>
      </c>
      <c r="V503" s="149">
        <v>0.97</v>
      </c>
      <c r="W503" s="149">
        <v>0.1</v>
      </c>
      <c r="X503" s="149">
        <f>(0.0831/2)*(1-COS(RADIANS(U503)))
 + 0.14625
 - SQRT(0.14625^2 - ((0.14625/2*SIN(RADIANS(U503)))^2))</f>
        <v>8.0703445800049761E-2</v>
      </c>
      <c r="Y503" s="149">
        <f t="shared" si="30"/>
        <v>80.703445800049764</v>
      </c>
      <c r="Z503" s="149">
        <f>(Y503-Y502)/1</f>
        <v>0.15983007283296047</v>
      </c>
      <c r="AA503" s="149">
        <f t="shared" si="31"/>
        <v>6.473117949734899</v>
      </c>
      <c r="AB503" s="149">
        <f>((Z503-Z502)/1)*(((6750*6)^2) /1000)</f>
        <v>-12871.205783262067</v>
      </c>
      <c r="AD503" s="149">
        <f t="shared" si="33"/>
        <v>-3.6450000000000009</v>
      </c>
      <c r="AE503" s="149">
        <f t="shared" si="32"/>
        <v>0</v>
      </c>
      <c r="AG503" s="149">
        <f xml:space="preserve"> $I$45 * (AD504 - AD502) / (2 * (PI()/180))</f>
        <v>4100.6250000000109</v>
      </c>
      <c r="AH503" s="149">
        <f xml:space="preserve"> $I$45 * (AE504 - AE502) / (2 * (PI()/180))</f>
        <v>0</v>
      </c>
      <c r="AJ503" s="149">
        <f>(AG504 - AG502) / RADIANS(U504 - U502) * (2*PI()*$P$33/60)</f>
        <v>83037656.250000581</v>
      </c>
      <c r="AK503" s="149">
        <f>(AH504 - AH502) / RADIANS(2) * (2*PI()*$P$33/60)</f>
        <v>0</v>
      </c>
    </row>
    <row r="504" spans="7:37" x14ac:dyDescent="0.35">
      <c r="G504" s="113"/>
      <c r="H504" s="113"/>
      <c r="I504" s="113"/>
      <c r="J504" s="113"/>
      <c r="K504" s="113"/>
      <c r="L504" s="113"/>
      <c r="N504" s="113"/>
      <c r="O504" s="113"/>
      <c r="P504" s="113"/>
      <c r="Q504" s="113"/>
      <c r="R504" s="113"/>
      <c r="S504" s="113"/>
      <c r="U504" s="86">
        <v>498</v>
      </c>
      <c r="V504" s="149">
        <v>0.88</v>
      </c>
      <c r="W504" s="149">
        <v>0.1</v>
      </c>
      <c r="X504" s="149">
        <f>(0.0831/2)*(1-COS(RADIANS(U504)))
 + 0.14625
 - SQRT(0.14625^2 - ((0.14625/2*SIN(RADIANS(U504)))^2))</f>
        <v>8.0855679351800519E-2</v>
      </c>
      <c r="Y504" s="149">
        <f t="shared" si="30"/>
        <v>80.855679351800518</v>
      </c>
      <c r="Z504" s="149">
        <f>(Y504-Y503)/1</f>
        <v>0.15223355175075426</v>
      </c>
      <c r="AA504" s="149">
        <f t="shared" si="31"/>
        <v>6.1654588459055475</v>
      </c>
      <c r="AB504" s="149">
        <f>((Z504-Z503)/1)*(((6750*6)^2) /1000)</f>
        <v>-12460.193705088734</v>
      </c>
      <c r="AD504" s="149">
        <f t="shared" si="33"/>
        <v>-3.4424999999999981</v>
      </c>
      <c r="AE504" s="149">
        <f t="shared" si="32"/>
        <v>0</v>
      </c>
      <c r="AG504" s="149">
        <f xml:space="preserve"> $I$45 * (AD505 - AD503) / (2 * (PI()/180))</f>
        <v>8201.2500000000091</v>
      </c>
      <c r="AH504" s="149">
        <f xml:space="preserve"> $I$45 * (AE505 - AE503) / (2 * (PI()/180))</f>
        <v>0</v>
      </c>
      <c r="AJ504" s="149">
        <f>(AG505 - AG503) / RADIANS(U505 - U503) * (2*PI()*$P$33/60)</f>
        <v>83037656.249999449</v>
      </c>
      <c r="AK504" s="149">
        <f>(AH505 - AH503) / RADIANS(2) * (2*PI()*$P$33/60)</f>
        <v>0</v>
      </c>
    </row>
    <row r="505" spans="7:37" x14ac:dyDescent="0.35">
      <c r="G505" s="113"/>
      <c r="H505" s="113"/>
      <c r="I505" s="113"/>
      <c r="J505" s="113"/>
      <c r="K505" s="113"/>
      <c r="L505" s="113"/>
      <c r="N505" s="113"/>
      <c r="O505" s="113"/>
      <c r="P505" s="113"/>
      <c r="Q505" s="113"/>
      <c r="R505" s="113"/>
      <c r="S505" s="113"/>
      <c r="U505" s="86">
        <v>499</v>
      </c>
      <c r="V505" s="149">
        <v>0.8</v>
      </c>
      <c r="W505" s="149">
        <v>0.1</v>
      </c>
      <c r="X505" s="149">
        <f>(0.0831/2)*(1-COS(RADIANS(U505)))
 + 0.14625
 - SQRT(0.14625^2 - ((0.14625/2*SIN(RADIANS(U505)))^2))</f>
        <v>8.1000564893913857E-2</v>
      </c>
      <c r="Y505" s="149">
        <f t="shared" si="30"/>
        <v>81.000564893913861</v>
      </c>
      <c r="Z505" s="149">
        <f>(Y505-Y504)/1</f>
        <v>0.14488554211334304</v>
      </c>
      <c r="AA505" s="149">
        <f t="shared" si="31"/>
        <v>5.8678644555903929</v>
      </c>
      <c r="AB505" s="149">
        <f>((Z505-Z504)/1)*(((6750*6)^2) /1000)</f>
        <v>-12052.57280776376</v>
      </c>
      <c r="AD505" s="149">
        <f t="shared" si="33"/>
        <v>-2.835</v>
      </c>
      <c r="AE505" s="149">
        <f t="shared" si="32"/>
        <v>0</v>
      </c>
      <c r="AG505" s="149">
        <f xml:space="preserve"> $I$45 * (AD506 - AD504) / (2 * (PI()/180))</f>
        <v>8201.2499999999836</v>
      </c>
      <c r="AH505" s="149">
        <f xml:space="preserve"> $I$45 * (AE506 - AE504) / (2 * (PI()/180))</f>
        <v>0</v>
      </c>
      <c r="AJ505" s="149">
        <f>(AG506 - AG504) / RADIANS(U506 - U504) * (2*PI()*$P$33/60)</f>
        <v>-166075312.50000018</v>
      </c>
      <c r="AK505" s="149">
        <f>(AH506 - AH504) / RADIANS(2) * (2*PI()*$P$33/60)</f>
        <v>0</v>
      </c>
    </row>
    <row r="506" spans="7:37" x14ac:dyDescent="0.35">
      <c r="G506" s="113"/>
      <c r="H506" s="113"/>
      <c r="I506" s="113"/>
      <c r="J506" s="113"/>
      <c r="K506" s="113"/>
      <c r="L506" s="113"/>
      <c r="N506" s="113"/>
      <c r="O506" s="113"/>
      <c r="P506" s="113"/>
      <c r="Q506" s="113"/>
      <c r="R506" s="113"/>
      <c r="S506" s="113"/>
      <c r="U506" s="86">
        <v>500</v>
      </c>
      <c r="V506" s="149">
        <v>0.74</v>
      </c>
      <c r="W506" s="149">
        <v>0.1</v>
      </c>
      <c r="X506" s="149">
        <f>(0.0831/2)*(1-COS(RADIANS(U506)))
 + 0.14625
 - SQRT(0.14625^2 - ((0.14625/2*SIN(RADIANS(U506)))^2))</f>
        <v>8.1138348530489512E-2</v>
      </c>
      <c r="Y506" s="149">
        <f t="shared" si="30"/>
        <v>81.138348530489509</v>
      </c>
      <c r="Z506" s="149">
        <f>(Y506-Y505)/1</f>
        <v>0.13778363657564796</v>
      </c>
      <c r="AA506" s="149">
        <f t="shared" si="31"/>
        <v>5.5802372813137424</v>
      </c>
      <c r="AB506" s="149">
        <f>((Z506-Z505)/1)*(((6750*6)^2) /1000)</f>
        <v>-11648.900558204346</v>
      </c>
      <c r="AD506" s="149">
        <f t="shared" si="33"/>
        <v>-2.6324999999999998</v>
      </c>
      <c r="AE506" s="149">
        <f t="shared" si="32"/>
        <v>0</v>
      </c>
      <c r="AG506" s="149">
        <f xml:space="preserve"> $I$45 * (AD507 - AD505) / (2 * (PI()/180))</f>
        <v>0</v>
      </c>
      <c r="AH506" s="149">
        <f xml:space="preserve"> $I$45 * (AE507 - AE505) / (2 * (PI()/180))</f>
        <v>0</v>
      </c>
      <c r="AJ506" s="149">
        <f>(AG507 - AG505) / RADIANS(U507 - U505) * (2*PI()*$P$33/60)</f>
        <v>-166075312.49999967</v>
      </c>
      <c r="AK506" s="149">
        <f>(AH507 - AH505) / RADIANS(2) * (2*PI()*$P$33/60)</f>
        <v>0</v>
      </c>
    </row>
    <row r="507" spans="7:37" x14ac:dyDescent="0.35">
      <c r="G507" s="113"/>
      <c r="H507" s="113"/>
      <c r="I507" s="113"/>
      <c r="J507" s="113"/>
      <c r="K507" s="113"/>
      <c r="L507" s="113"/>
      <c r="N507" s="113"/>
      <c r="O507" s="113"/>
      <c r="P507" s="113"/>
      <c r="Q507" s="113"/>
      <c r="R507" s="113"/>
      <c r="S507" s="113"/>
      <c r="U507" s="149">
        <v>501</v>
      </c>
      <c r="V507" s="149">
        <v>0.67</v>
      </c>
      <c r="W507" s="149">
        <v>0.1</v>
      </c>
      <c r="X507" s="149">
        <f>(0.0831/2)*(1-COS(RADIANS(U507)))
 + 0.14625
 - SQRT(0.14625^2 - ((0.14625/2*SIN(RADIANS(U507)))^2))</f>
        <v>8.1269273635035139E-2</v>
      </c>
      <c r="Y507" s="149">
        <f t="shared" si="30"/>
        <v>81.269273635035134</v>
      </c>
      <c r="Z507" s="149">
        <f>(Y507-Y506)/1</f>
        <v>0.130925104545625</v>
      </c>
      <c r="AA507" s="149">
        <f t="shared" si="31"/>
        <v>5.3024667340978127</v>
      </c>
      <c r="AB507" s="149">
        <f>((Z507-Z506)/1)*(((6750*6)^2) /1000)</f>
        <v>-11249.707162245155</v>
      </c>
      <c r="AD507" s="149">
        <f t="shared" si="33"/>
        <v>-2.835</v>
      </c>
      <c r="AE507" s="149">
        <f t="shared" si="32"/>
        <v>0</v>
      </c>
      <c r="AG507" s="149">
        <f xml:space="preserve"> $I$45 * (AD508 - AD506) / (2 * (PI()/180))</f>
        <v>0</v>
      </c>
      <c r="AH507" s="149">
        <f xml:space="preserve"> $I$45 * (AE508 - AE506) / (2 * (PI()/180))</f>
        <v>0</v>
      </c>
      <c r="AJ507" s="149">
        <f>(AG508 - AG506) / RADIANS(U508 - U506) * (2*PI()*$P$33/60)</f>
        <v>83037656.249999955</v>
      </c>
      <c r="AK507" s="149">
        <f>(AH508 - AH506) / RADIANS(2) * (2*PI()*$P$33/60)</f>
        <v>0</v>
      </c>
    </row>
    <row r="508" spans="7:37" x14ac:dyDescent="0.35">
      <c r="G508" s="113"/>
      <c r="H508" s="113"/>
      <c r="I508" s="113"/>
      <c r="J508" s="113"/>
      <c r="K508" s="113"/>
      <c r="L508" s="113"/>
      <c r="N508" s="113"/>
      <c r="O508" s="113"/>
      <c r="P508" s="113"/>
      <c r="Q508" s="113"/>
      <c r="R508" s="113"/>
      <c r="S508" s="113"/>
      <c r="U508" s="86">
        <v>502</v>
      </c>
      <c r="V508" s="149">
        <v>0.6</v>
      </c>
      <c r="W508" s="149">
        <v>0.1</v>
      </c>
      <c r="X508" s="149">
        <f>(0.0831/2)*(1-COS(RADIANS(U508)))
 + 0.14625
 - SQRT(0.14625^2 - ((0.14625/2*SIN(RADIANS(U508)))^2))</f>
        <v>8.1393580543470873E-2</v>
      </c>
      <c r="Y508" s="149">
        <f t="shared" si="30"/>
        <v>81.393580543470875</v>
      </c>
      <c r="Z508" s="149">
        <f>(Y508-Y507)/1</f>
        <v>0.12430690843574155</v>
      </c>
      <c r="AA508" s="149">
        <f t="shared" si="31"/>
        <v>5.0344297916475327</v>
      </c>
      <c r="AB508" s="149">
        <f>((Z508-Z507)/1)*(((6750*6)^2) /1000)</f>
        <v>-10855.496169236339</v>
      </c>
      <c r="AD508" s="149">
        <f t="shared" si="33"/>
        <v>-2.6324999999999998</v>
      </c>
      <c r="AE508" s="149">
        <f t="shared" si="32"/>
        <v>0</v>
      </c>
      <c r="AG508" s="149">
        <f xml:space="preserve"> $I$45 * (AD509 - AD507) / (2 * (PI()/180))</f>
        <v>4100.6249999999982</v>
      </c>
      <c r="AH508" s="149">
        <f xml:space="preserve"> $I$45 * (AE509 - AE507) / (2 * (PI()/180))</f>
        <v>0</v>
      </c>
      <c r="AJ508" s="149">
        <f>(AG509 - AG507) / RADIANS(U509 - U507) * (2*PI()*$P$33/60)</f>
        <v>124556484.37499988</v>
      </c>
      <c r="AK508" s="149">
        <f>(AH509 - AH507) / RADIANS(2) * (2*PI()*$P$33/60)</f>
        <v>0</v>
      </c>
    </row>
    <row r="509" spans="7:37" x14ac:dyDescent="0.35">
      <c r="G509" s="113"/>
      <c r="H509" s="113"/>
      <c r="I509" s="113"/>
      <c r="J509" s="113"/>
      <c r="K509" s="113"/>
      <c r="L509" s="113"/>
      <c r="N509" s="113"/>
      <c r="O509" s="113"/>
      <c r="P509" s="113"/>
      <c r="Q509" s="113"/>
      <c r="R509" s="113"/>
      <c r="S509" s="113"/>
      <c r="U509" s="86">
        <v>503</v>
      </c>
      <c r="V509" s="149">
        <v>0.54</v>
      </c>
      <c r="W509" s="149">
        <v>0.1</v>
      </c>
      <c r="X509" s="149">
        <f>(0.0831/2)*(1-COS(RADIANS(U509)))
 + 0.14625
 - SQRT(0.14625^2 - ((0.14625/2*SIN(RADIANS(U509)))^2))</f>
        <v>8.1511506262978317E-2</v>
      </c>
      <c r="Y509" s="149">
        <f t="shared" si="30"/>
        <v>81.511506262978315</v>
      </c>
      <c r="Z509" s="149">
        <f>(Y509-Y508)/1</f>
        <v>0.11792571950743991</v>
      </c>
      <c r="AA509" s="149">
        <f t="shared" si="31"/>
        <v>4.7759916400513163</v>
      </c>
      <c r="AB509" s="149">
        <f>((Z509-Z508)/1)*(((6750*6)^2) /1000)</f>
        <v>-10466.745139646764</v>
      </c>
      <c r="AD509" s="149">
        <f t="shared" si="33"/>
        <v>-2.4300000000000002</v>
      </c>
      <c r="AE509" s="149">
        <f t="shared" si="32"/>
        <v>0</v>
      </c>
      <c r="AG509" s="149">
        <f xml:space="preserve"> $I$45 * (AD510 - AD508) / (2 * (PI()/180))</f>
        <v>6150.9374999999945</v>
      </c>
      <c r="AH509" s="149">
        <f xml:space="preserve"> $I$45 * (AE510 - AE508) / (2 * (PI()/180))</f>
        <v>0</v>
      </c>
      <c r="AJ509" s="149">
        <f>(AG510 - AG508) / RADIANS(U510 - U508) * (2*PI()*$P$33/60)</f>
        <v>41518828.125000201</v>
      </c>
      <c r="AK509" s="149">
        <f>(AH510 - AH508) / RADIANS(2) * (2*PI()*$P$33/60)</f>
        <v>0</v>
      </c>
    </row>
    <row r="510" spans="7:37" x14ac:dyDescent="0.35">
      <c r="G510" s="113"/>
      <c r="H510" s="113"/>
      <c r="I510" s="113"/>
      <c r="J510" s="113"/>
      <c r="K510" s="113"/>
      <c r="L510" s="113"/>
      <c r="N510" s="113"/>
      <c r="O510" s="113"/>
      <c r="P510" s="113"/>
      <c r="Q510" s="113"/>
      <c r="R510" s="113"/>
      <c r="S510" s="113"/>
      <c r="U510" s="86">
        <v>504</v>
      </c>
      <c r="V510" s="149">
        <v>0.48</v>
      </c>
      <c r="W510" s="149">
        <v>0.1</v>
      </c>
      <c r="X510" s="149">
        <f>(0.0831/2)*(1-COS(RADIANS(U510)))
 + 0.14625
 - SQRT(0.14625^2 - ((0.14625/2*SIN(RADIANS(U510)))^2))</f>
        <v>8.1623284196260359E-2</v>
      </c>
      <c r="Y510" s="149">
        <f t="shared" si="30"/>
        <v>81.623284196260357</v>
      </c>
      <c r="Z510" s="149">
        <f>(Y510-Y509)/1</f>
        <v>0.11177793328204189</v>
      </c>
      <c r="AA510" s="149">
        <f t="shared" si="31"/>
        <v>4.5270062979226964</v>
      </c>
      <c r="AB510" s="149">
        <f>((Z510-Z509)/1)*(((6750*6)^2) /1000)</f>
        <v>-10083.906356209105</v>
      </c>
      <c r="AD510" s="149">
        <f t="shared" si="33"/>
        <v>-2.0250000000000004</v>
      </c>
      <c r="AE510" s="149">
        <f t="shared" si="32"/>
        <v>0</v>
      </c>
      <c r="AG510" s="149">
        <f xml:space="preserve"> $I$45 * (AD511 - AD509) / (2 * (PI()/180))</f>
        <v>6150.9375000000082</v>
      </c>
      <c r="AH510" s="149">
        <f xml:space="preserve"> $I$45 * (AE511 - AE509) / (2 * (PI()/180))</f>
        <v>0</v>
      </c>
      <c r="AJ510" s="149">
        <f>(AG511 - AG509) / RADIANS(U511 - U509) * (2*PI()*$P$33/60)</f>
        <v>-83037656.249999911</v>
      </c>
      <c r="AK510" s="149">
        <f>(AH511 - AH509) / RADIANS(2) * (2*PI()*$P$33/60)</f>
        <v>0</v>
      </c>
    </row>
    <row r="511" spans="7:37" x14ac:dyDescent="0.35">
      <c r="G511" s="113"/>
      <c r="H511" s="113"/>
      <c r="I511" s="113"/>
      <c r="J511" s="113"/>
      <c r="K511" s="113"/>
      <c r="L511" s="113"/>
      <c r="N511" s="113"/>
      <c r="O511" s="113"/>
      <c r="P511" s="113"/>
      <c r="Q511" s="113"/>
      <c r="R511" s="113"/>
      <c r="S511" s="113"/>
      <c r="U511" s="149">
        <v>505</v>
      </c>
      <c r="V511" s="149">
        <v>0.44</v>
      </c>
      <c r="W511" s="149">
        <v>0.1</v>
      </c>
      <c r="X511" s="149">
        <f>(0.0831/2)*(1-COS(RADIANS(U511)))
 + 0.14625
 - SQRT(0.14625^2 - ((0.14625/2*SIN(RADIANS(U511)))^2))</f>
        <v>8.1729143880750366E-2</v>
      </c>
      <c r="Y511" s="149">
        <f t="shared" si="30"/>
        <v>81.729143880750371</v>
      </c>
      <c r="Z511" s="149">
        <f>(Y511-Y510)/1</f>
        <v>0.10585968449001371</v>
      </c>
      <c r="AA511" s="149">
        <f t="shared" si="31"/>
        <v>4.2873172218455551</v>
      </c>
      <c r="AB511" s="149">
        <f>((Z511-Z510)/1)*(((6750*6)^2) /1000)</f>
        <v>-9707.4075811242219</v>
      </c>
      <c r="AD511" s="149">
        <f t="shared" si="33"/>
        <v>-1.8224999999999993</v>
      </c>
      <c r="AE511" s="149">
        <f t="shared" si="32"/>
        <v>0</v>
      </c>
      <c r="AG511" s="149">
        <f xml:space="preserve"> $I$45 * (AD512 - AD510) / (2 * (PI()/180))</f>
        <v>2050.3124999999991</v>
      </c>
      <c r="AH511" s="149">
        <f xml:space="preserve"> $I$45 * (AE512 - AE510) / (2 * (PI()/180))</f>
        <v>0</v>
      </c>
      <c r="AJ511" s="149">
        <f>(AG512 - AG510) / RADIANS(U512 - U510) * (2*PI()*$P$33/60)</f>
        <v>-41518828.125000313</v>
      </c>
      <c r="AK511" s="149">
        <f>(AH512 - AH510) / RADIANS(2) * (2*PI()*$P$33/60)</f>
        <v>0</v>
      </c>
    </row>
    <row r="512" spans="7:37" x14ac:dyDescent="0.35">
      <c r="G512" s="113"/>
      <c r="H512" s="113"/>
      <c r="I512" s="113"/>
      <c r="J512" s="113"/>
      <c r="K512" s="113"/>
      <c r="L512" s="113"/>
      <c r="N512" s="113"/>
      <c r="O512" s="113"/>
      <c r="P512" s="113"/>
      <c r="Q512" s="113"/>
      <c r="R512" s="113"/>
      <c r="S512" s="113"/>
      <c r="U512" s="86">
        <v>506</v>
      </c>
      <c r="V512" s="149">
        <v>0.39</v>
      </c>
      <c r="W512" s="149">
        <v>0.1</v>
      </c>
      <c r="X512" s="149">
        <f>(0.0831/2)*(1-COS(RADIANS(U512)))
 + 0.14625
 - SQRT(0.14625^2 - ((0.14625/2*SIN(RADIANS(U512)))^2))</f>
        <v>8.1829310742290301E-2</v>
      </c>
      <c r="Y512" s="149">
        <f t="shared" si="30"/>
        <v>81.829310742290303</v>
      </c>
      <c r="Z512" s="149">
        <f>(Y512-Y511)/1</f>
        <v>0.10016686153993248</v>
      </c>
      <c r="AA512" s="149">
        <f t="shared" si="31"/>
        <v>4.0567578923672656</v>
      </c>
      <c r="AB512" s="149">
        <f>((Z512-Z511)/1)*(((6750*6)^2) /1000)</f>
        <v>-9337.6528438707246</v>
      </c>
      <c r="AD512" s="149">
        <f t="shared" si="33"/>
        <v>-1.8225000000000005</v>
      </c>
      <c r="AE512" s="149">
        <f t="shared" si="32"/>
        <v>0</v>
      </c>
      <c r="AG512" s="149">
        <f xml:space="preserve"> $I$45 * (AD513 - AD511) / (2 * (PI()/180))</f>
        <v>4100.6249999999927</v>
      </c>
      <c r="AH512" s="149">
        <f xml:space="preserve"> $I$45 * (AE513 - AE511) / (2 * (PI()/180))</f>
        <v>0</v>
      </c>
      <c r="AJ512" s="149">
        <f>(AG513 - AG511) / RADIANS(U513 - U511) * (2*PI()*$P$33/60)</f>
        <v>83037656.250000089</v>
      </c>
      <c r="AK512" s="149">
        <f>(AH513 - AH511) / RADIANS(2) * (2*PI()*$P$33/60)</f>
        <v>0</v>
      </c>
    </row>
    <row r="513" spans="7:37" x14ac:dyDescent="0.35">
      <c r="G513" s="113"/>
      <c r="H513" s="113"/>
      <c r="I513" s="113"/>
      <c r="J513" s="113"/>
      <c r="K513" s="113"/>
      <c r="L513" s="113"/>
      <c r="N513" s="113"/>
      <c r="O513" s="113"/>
      <c r="P513" s="113"/>
      <c r="Q513" s="113"/>
      <c r="R513" s="113"/>
      <c r="S513" s="113"/>
      <c r="U513" s="86">
        <v>507</v>
      </c>
      <c r="V513" s="149">
        <v>0.35</v>
      </c>
      <c r="W513" s="149">
        <v>0.1</v>
      </c>
      <c r="X513" s="149">
        <f>(0.0831/2)*(1-COS(RADIANS(U513)))
 + 0.14625
 - SQRT(0.14625^2 - ((0.14625/2*SIN(RADIANS(U513)))^2))</f>
        <v>8.1924005862782978E-2</v>
      </c>
      <c r="Y513" s="149">
        <f t="shared" si="30"/>
        <v>81.924005862782977</v>
      </c>
      <c r="Z513" s="149">
        <f>(Y513-Y512)/1</f>
        <v>9.4695120492673368E-2</v>
      </c>
      <c r="AA513" s="149">
        <f t="shared" si="31"/>
        <v>3.8351523799532714</v>
      </c>
      <c r="AB513" s="149">
        <f>((Z513-Z512)/1)*(((6750*6)^2) /1000)</f>
        <v>-8975.0232527667649</v>
      </c>
      <c r="AD513" s="149">
        <f t="shared" si="33"/>
        <v>-1.4175</v>
      </c>
      <c r="AE513" s="149">
        <f t="shared" si="32"/>
        <v>0</v>
      </c>
      <c r="AG513" s="149">
        <f xml:space="preserve"> $I$45 * (AD514 - AD512) / (2 * (PI()/180))</f>
        <v>6150.9375000000036</v>
      </c>
      <c r="AH513" s="149">
        <f xml:space="preserve"> $I$45 * (AE514 - AE512) / (2 * (PI()/180))</f>
        <v>0</v>
      </c>
      <c r="AJ513" s="149">
        <f>(AG514 - AG512) / RADIANS(U514 - U512) * (2*PI()*$P$33/60)</f>
        <v>-41518828.124999873</v>
      </c>
      <c r="AK513" s="149">
        <f>(AH514 - AH512) / RADIANS(2) * (2*PI()*$P$33/60)</f>
        <v>0</v>
      </c>
    </row>
    <row r="514" spans="7:37" x14ac:dyDescent="0.35">
      <c r="G514" s="113"/>
      <c r="H514" s="113"/>
      <c r="I514" s="113"/>
      <c r="J514" s="113"/>
      <c r="K514" s="113"/>
      <c r="L514" s="113"/>
      <c r="N514" s="113"/>
      <c r="O514" s="113"/>
      <c r="P514" s="113"/>
      <c r="Q514" s="113"/>
      <c r="R514" s="113"/>
      <c r="S514" s="113"/>
      <c r="U514" s="86">
        <v>508</v>
      </c>
      <c r="V514" s="149">
        <v>0.32</v>
      </c>
      <c r="W514" s="149">
        <v>0.1</v>
      </c>
      <c r="X514" s="149">
        <f>(0.0831/2)*(1-COS(RADIANS(U514)))
 + 0.14625
 - SQRT(0.14625^2 - ((0.14625/2*SIN(RADIANS(U514)))^2))</f>
        <v>8.2013445761309672E-2</v>
      </c>
      <c r="Y514" s="149">
        <f t="shared" si="30"/>
        <v>82.013445761309669</v>
      </c>
      <c r="Z514" s="149">
        <f>(Y514-Y513)/1</f>
        <v>8.9439898526691763E-2</v>
      </c>
      <c r="AA514" s="149">
        <f t="shared" si="31"/>
        <v>3.6223158903310164</v>
      </c>
      <c r="AB514" s="149">
        <f>((Z514-Z513)/1)*(((6750*6)^2) /1000)</f>
        <v>-8619.8778297013268</v>
      </c>
      <c r="AD514" s="149">
        <f t="shared" si="33"/>
        <v>-1.2150000000000001</v>
      </c>
      <c r="AE514" s="149">
        <f t="shared" si="32"/>
        <v>0</v>
      </c>
      <c r="AG514" s="149">
        <f xml:space="preserve"> $I$45 * (AD515 - AD513) / (2 * (PI()/180))</f>
        <v>2050.3124999999991</v>
      </c>
      <c r="AH514" s="149">
        <f xml:space="preserve"> $I$45 * (AE515 - AE513) / (2 * (PI()/180))</f>
        <v>0</v>
      </c>
      <c r="AJ514" s="149">
        <f>(AG515 - AG513) / RADIANS(U515 - U513) * (2*PI()*$P$33/60)</f>
        <v>-83037656.25</v>
      </c>
      <c r="AK514" s="149">
        <f>(AH515 - AH513) / RADIANS(2) * (2*PI()*$P$33/60)</f>
        <v>41518828.12499997</v>
      </c>
    </row>
    <row r="515" spans="7:37" x14ac:dyDescent="0.35">
      <c r="G515" s="113"/>
      <c r="H515" s="113"/>
      <c r="I515" s="113"/>
      <c r="J515" s="113"/>
      <c r="K515" s="113"/>
      <c r="L515" s="113"/>
      <c r="N515" s="113"/>
      <c r="O515" s="113"/>
      <c r="P515" s="113"/>
      <c r="Q515" s="113"/>
      <c r="R515" s="113"/>
      <c r="S515" s="113"/>
      <c r="U515" s="149">
        <v>509</v>
      </c>
      <c r="V515" s="149">
        <v>0.28999999999999998</v>
      </c>
      <c r="W515" s="149">
        <v>0.1</v>
      </c>
      <c r="X515" s="149">
        <f>(0.0831/2)*(1-COS(RADIANS(U515)))
 + 0.14625
 - SQRT(0.14625^2 - ((0.14625/2*SIN(RADIANS(U515)))^2))</f>
        <v>8.2097842188200071E-2</v>
      </c>
      <c r="Y515" s="149">
        <f t="shared" si="30"/>
        <v>82.097842188200076</v>
      </c>
      <c r="Z515" s="149">
        <f>(Y515-Y514)/1</f>
        <v>8.4396426890407383E-2</v>
      </c>
      <c r="AA515" s="149">
        <f t="shared" si="31"/>
        <v>3.418055289061499</v>
      </c>
      <c r="AB515" s="149">
        <f>((Z515-Z514)/1)*(((6750*6)^2) /1000)</f>
        <v>-8272.5543514154542</v>
      </c>
      <c r="AD515" s="149">
        <f t="shared" si="33"/>
        <v>-1.2150000000000001</v>
      </c>
      <c r="AE515" s="149">
        <f t="shared" si="32"/>
        <v>0</v>
      </c>
      <c r="AG515" s="149">
        <f xml:space="preserve"> $I$45 * (AD516 - AD514) / (2 * (PI()/180))</f>
        <v>2050.3125000000036</v>
      </c>
      <c r="AH515" s="149">
        <f xml:space="preserve"> $I$45 * (AE516 - AE514) / (2 * (PI()/180))</f>
        <v>2050.3124999999986</v>
      </c>
      <c r="AJ515" s="149">
        <f>(AG516 - AG514) / RADIANS(U516 - U514) * (2*PI()*$P$33/60)</f>
        <v>0</v>
      </c>
      <c r="AK515" s="149">
        <f>(AH516 - AH514) / RADIANS(2) * (2*PI()*$P$33/60)</f>
        <v>41518828.12499997</v>
      </c>
    </row>
    <row r="516" spans="7:37" x14ac:dyDescent="0.35">
      <c r="G516" s="113"/>
      <c r="H516" s="113"/>
      <c r="I516" s="113"/>
      <c r="J516" s="113"/>
      <c r="K516" s="113"/>
      <c r="L516" s="113"/>
      <c r="N516" s="113"/>
      <c r="O516" s="113"/>
      <c r="P516" s="113"/>
      <c r="Q516" s="113"/>
      <c r="R516" s="113"/>
      <c r="S516" s="113"/>
      <c r="U516" s="86">
        <v>510</v>
      </c>
      <c r="V516" s="149">
        <v>0.26</v>
      </c>
      <c r="W516" s="149">
        <v>0.1</v>
      </c>
      <c r="X516" s="149">
        <f>(0.0831/2)*(1-COS(RADIANS(U516)))
 + 0.14625
 - SQRT(0.14625^2 - ((0.14625/2*SIN(RADIANS(U516)))^2))</f>
        <v>8.2177401931534777E-2</v>
      </c>
      <c r="Y516" s="149">
        <f t="shared" si="30"/>
        <v>82.177401931534774</v>
      </c>
      <c r="Z516" s="149">
        <f>(Y516-Y515)/1</f>
        <v>7.9559743334698396E-2</v>
      </c>
      <c r="AA516" s="149">
        <f t="shared" si="31"/>
        <v>3.222169605055285</v>
      </c>
      <c r="AB516" s="149">
        <f>((Z516-Z515)/1)*(((6750*6)^2) /1000)</f>
        <v>-7933.3702022516663</v>
      </c>
      <c r="AD516" s="149">
        <f t="shared" si="33"/>
        <v>-1.0124999999999997</v>
      </c>
      <c r="AE516" s="149">
        <f t="shared" si="32"/>
        <v>0.20249999999999987</v>
      </c>
      <c r="AG516" s="149">
        <f xml:space="preserve"> $I$45 * (AD517 - AD515) / (2 * (PI()/180))</f>
        <v>2050.3124999999991</v>
      </c>
      <c r="AH516" s="149">
        <f xml:space="preserve"> $I$45 * (AE517 - AE515) / (2 * (PI()/180))</f>
        <v>2050.3124999999986</v>
      </c>
      <c r="AJ516" s="149">
        <f>(AG517 - AG515) / RADIANS(U517 - U515) * (2*PI()*$P$33/60)</f>
        <v>-2.7625901566352695E-8</v>
      </c>
      <c r="AK516" s="149">
        <f>(AH517 - AH515) / RADIANS(2) * (2*PI()*$P$33/60)</f>
        <v>-83037656.24999994</v>
      </c>
    </row>
    <row r="517" spans="7:37" x14ac:dyDescent="0.35">
      <c r="G517" s="113"/>
      <c r="H517" s="113"/>
      <c r="I517" s="113"/>
      <c r="J517" s="113"/>
      <c r="K517" s="113"/>
      <c r="L517" s="113"/>
      <c r="N517" s="113"/>
      <c r="O517" s="113"/>
      <c r="P517" s="113"/>
      <c r="Q517" s="113"/>
      <c r="R517" s="113"/>
      <c r="S517" s="113"/>
      <c r="U517" s="86">
        <v>511</v>
      </c>
      <c r="V517" s="149">
        <v>0.24</v>
      </c>
      <c r="W517" s="149">
        <v>0.11</v>
      </c>
      <c r="X517" s="149">
        <f>(0.0831/2)*(1-COS(RADIANS(U517)))
 + 0.14625
 - SQRT(0.14625^2 - ((0.14625/2*SIN(RADIANS(U517)))^2))</f>
        <v>8.2252326635561784E-2</v>
      </c>
      <c r="Y517" s="149">
        <f t="shared" si="30"/>
        <v>82.252326635561786</v>
      </c>
      <c r="Z517" s="149">
        <f>(Y517-Y516)/1</f>
        <v>7.4924704027012012E-2</v>
      </c>
      <c r="AA517" s="149">
        <f t="shared" si="31"/>
        <v>3.0344505130939865</v>
      </c>
      <c r="AB517" s="149">
        <f>((Z517-Z516)/1)*(((6750*6)^2) /1000)</f>
        <v>-7602.6232244325911</v>
      </c>
      <c r="AD517" s="149">
        <f t="shared" si="33"/>
        <v>-1.0125000000000002</v>
      </c>
      <c r="AE517" s="149">
        <f t="shared" si="32"/>
        <v>0.20249999999999987</v>
      </c>
      <c r="AG517" s="149">
        <f xml:space="preserve"> $I$45 * (AD518 - AD516) / (2 * (PI()/180))</f>
        <v>2050.3125000000023</v>
      </c>
      <c r="AH517" s="149">
        <f xml:space="preserve"> $I$45 * (AE518 - AE516) / (2 * (PI()/180))</f>
        <v>-2050.3124999999986</v>
      </c>
      <c r="AJ517" s="149">
        <f>(AG518 - AG516) / RADIANS(U518 - U516) * (2*PI()*$P$33/60)</f>
        <v>41518828.125000037</v>
      </c>
      <c r="AK517" s="149">
        <f>(AH518 - AH516) / RADIANS(2) * (2*PI()*$P$33/60)</f>
        <v>-83037656.24999994</v>
      </c>
    </row>
    <row r="518" spans="7:37" x14ac:dyDescent="0.35">
      <c r="G518" s="113"/>
      <c r="H518" s="113"/>
      <c r="I518" s="113"/>
      <c r="J518" s="113"/>
      <c r="K518" s="113"/>
      <c r="L518" s="113"/>
      <c r="N518" s="113"/>
      <c r="O518" s="113"/>
      <c r="P518" s="113"/>
      <c r="Q518" s="113"/>
      <c r="R518" s="113"/>
      <c r="S518" s="113"/>
      <c r="U518" s="86">
        <v>512</v>
      </c>
      <c r="V518" s="149">
        <v>0.21</v>
      </c>
      <c r="W518" s="149">
        <v>0.11</v>
      </c>
      <c r="X518" s="149">
        <f>(0.0831/2)*(1-COS(RADIANS(U518)))
 + 0.14625
 - SQRT(0.14625^2 - ((0.14625/2*SIN(RADIANS(U518)))^2))</f>
        <v>8.2322812630509806E-2</v>
      </c>
      <c r="Y518" s="149">
        <f t="shared" si="30"/>
        <v>82.322812630509802</v>
      </c>
      <c r="Z518" s="149">
        <f>(Y518-Y517)/1</f>
        <v>7.0485994948015218E-2</v>
      </c>
      <c r="AA518" s="149">
        <f t="shared" si="31"/>
        <v>2.8546827953946163</v>
      </c>
      <c r="AB518" s="149">
        <f>((Z518-Z517)/1)*(((6750*6)^2) /1000)</f>
        <v>-7280.5925668244918</v>
      </c>
      <c r="AD518" s="149">
        <f t="shared" si="33"/>
        <v>-0.8099999999999995</v>
      </c>
      <c r="AE518" s="149">
        <f t="shared" si="32"/>
        <v>0</v>
      </c>
      <c r="AG518" s="149">
        <f xml:space="preserve"> $I$45 * (AD519 - AD517) / (2 * (PI()/180))</f>
        <v>4100.6250000000009</v>
      </c>
      <c r="AH518" s="149">
        <f xml:space="preserve"> $I$45 * (AE519 - AE517) / (2 * (PI()/180))</f>
        <v>-2050.3124999999986</v>
      </c>
      <c r="AJ518" s="149">
        <f>(AG519 - AG517) / RADIANS(U519 - U517) * (2*PI()*$P$33/60)</f>
        <v>-41518828.125000186</v>
      </c>
      <c r="AK518" s="149">
        <f>(AH519 - AH517) / RADIANS(2) * (2*PI()*$P$33/60)</f>
        <v>41518828.12499997</v>
      </c>
    </row>
    <row r="519" spans="7:37" x14ac:dyDescent="0.35">
      <c r="G519" s="113"/>
      <c r="H519" s="113"/>
      <c r="I519" s="113"/>
      <c r="J519" s="113"/>
      <c r="K519" s="113"/>
      <c r="L519" s="113"/>
      <c r="N519" s="113"/>
      <c r="O519" s="113"/>
      <c r="P519" s="113"/>
      <c r="Q519" s="113"/>
      <c r="R519" s="113"/>
      <c r="S519" s="113"/>
      <c r="U519" s="149">
        <v>513</v>
      </c>
      <c r="V519" s="149">
        <v>0.2</v>
      </c>
      <c r="W519" s="149">
        <v>0.11</v>
      </c>
      <c r="X519" s="149">
        <f>(0.0831/2)*(1-COS(RADIANS(U519)))
 + 0.14625
 - SQRT(0.14625^2 - ((0.14625/2*SIN(RADIANS(U519)))^2))</f>
        <v>8.2389050773284928E-2</v>
      </c>
      <c r="Y519" s="149">
        <f t="shared" si="30"/>
        <v>82.389050773284922</v>
      </c>
      <c r="Z519" s="149">
        <f>(Y519-Y518)/1</f>
        <v>6.6238142775119968E-2</v>
      </c>
      <c r="AA519" s="149">
        <f t="shared" si="31"/>
        <v>2.6826447823923587</v>
      </c>
      <c r="AB519" s="149">
        <f>((Z519-Z518)/1)*(((6750*6)^2) /1000)</f>
        <v>-6967.539526591434</v>
      </c>
      <c r="AD519" s="149">
        <f t="shared" si="33"/>
        <v>-0.60750000000000004</v>
      </c>
      <c r="AE519" s="149">
        <f t="shared" si="32"/>
        <v>0</v>
      </c>
      <c r="AG519" s="149">
        <f xml:space="preserve"> $I$45 * (AD520 - AD518) / (2 * (PI()/180))</f>
        <v>-6.7446048745978268E-12</v>
      </c>
      <c r="AH519" s="149">
        <f xml:space="preserve"> $I$45 * (AE520 - AE518) / (2 * (PI()/180))</f>
        <v>0</v>
      </c>
      <c r="AJ519" s="149">
        <f>(AG520 - AG518) / RADIANS(U520 - U518) * (2*PI()*$P$33/60)</f>
        <v>-124556484.37499991</v>
      </c>
      <c r="AK519" s="149">
        <f>(AH520 - AH518) / RADIANS(2) * (2*PI()*$P$33/60)</f>
        <v>41518828.12499997</v>
      </c>
    </row>
    <row r="520" spans="7:37" x14ac:dyDescent="0.35">
      <c r="G520" s="113"/>
      <c r="H520" s="113"/>
      <c r="I520" s="113"/>
      <c r="J520" s="113"/>
      <c r="K520" s="113"/>
      <c r="L520" s="113"/>
      <c r="N520" s="113"/>
      <c r="O520" s="113"/>
      <c r="P520" s="113"/>
      <c r="Q520" s="113"/>
      <c r="R520" s="113"/>
      <c r="S520" s="113"/>
      <c r="U520" s="86">
        <v>514</v>
      </c>
      <c r="V520" s="149">
        <v>0.18</v>
      </c>
      <c r="W520" s="149">
        <v>0.11</v>
      </c>
      <c r="X520" s="149">
        <f>(0.0831/2)*(1-COS(RADIANS(U520)))
 + 0.14625
 - SQRT(0.14625^2 - ((0.14625/2*SIN(RADIANS(U520)))^2))</f>
        <v>8.2451226298546787E-2</v>
      </c>
      <c r="Y520" s="149">
        <f t="shared" ref="Y520:Y583" si="34">X520*1000</f>
        <v>82.451226298546786</v>
      </c>
      <c r="Z520" s="149">
        <f>(Y520-Y519)/1</f>
        <v>6.2175525261864095E-2</v>
      </c>
      <c r="AA520" s="149">
        <f t="shared" ref="AA520:AA583" si="35">Z520*(6750*6/1000)</f>
        <v>2.5181087731054959</v>
      </c>
      <c r="AB520" s="149">
        <f>((Z520-Z519)/1)*(((6750*6)^2) /1000)</f>
        <v>-6663.7083761179456</v>
      </c>
      <c r="AD520" s="149">
        <f t="shared" si="33"/>
        <v>-0.81000000000000016</v>
      </c>
      <c r="AE520" s="149">
        <f t="shared" si="32"/>
        <v>0</v>
      </c>
      <c r="AG520" s="149">
        <f xml:space="preserve"> $I$45 * (AD521 - AD519) / (2 * (PI()/180))</f>
        <v>-2050.3124999999945</v>
      </c>
      <c r="AH520" s="149">
        <f xml:space="preserve"> $I$45 * (AE521 - AE519) / (2 * (PI()/180))</f>
        <v>0</v>
      </c>
      <c r="AJ520" s="149">
        <f>(AG521 - AG519) / RADIANS(U521 - U519) * (2*PI()*$P$33/60)</f>
        <v>1.3657824871060598E-7</v>
      </c>
      <c r="AK520" s="149">
        <f>(AH521 - AH519) / RADIANS(2) * (2*PI()*$P$33/60)</f>
        <v>0</v>
      </c>
    </row>
    <row r="521" spans="7:37" x14ac:dyDescent="0.35">
      <c r="G521" s="113"/>
      <c r="H521" s="113"/>
      <c r="I521" s="113"/>
      <c r="J521" s="113"/>
      <c r="K521" s="113"/>
      <c r="L521" s="113"/>
      <c r="N521" s="113"/>
      <c r="O521" s="113"/>
      <c r="P521" s="113"/>
      <c r="Q521" s="113"/>
      <c r="R521" s="113"/>
      <c r="S521" s="113"/>
      <c r="U521" s="86">
        <v>515</v>
      </c>
      <c r="V521" s="149">
        <v>0.16</v>
      </c>
      <c r="W521" s="149">
        <v>0.11</v>
      </c>
      <c r="X521" s="149">
        <f>(0.0831/2)*(1-COS(RADIANS(U521)))
 + 0.14625
 - SQRT(0.14625^2 - ((0.14625/2*SIN(RADIANS(U521)))^2))</f>
        <v>8.2509518679666466E-2</v>
      </c>
      <c r="Y521" s="149">
        <f t="shared" si="34"/>
        <v>82.509518679666471</v>
      </c>
      <c r="Z521" s="149">
        <f>(Y521-Y520)/1</f>
        <v>5.8292381119684933E-2</v>
      </c>
      <c r="AA521" s="149">
        <f t="shared" si="35"/>
        <v>2.3608414353472398</v>
      </c>
      <c r="AB521" s="149">
        <f>((Z521-Z520)/1)*(((6750*6)^2) /1000)</f>
        <v>-6369.327179209371</v>
      </c>
      <c r="AD521" s="149">
        <f t="shared" si="33"/>
        <v>-0.8099999999999995</v>
      </c>
      <c r="AE521" s="149">
        <f t="shared" si="32"/>
        <v>0</v>
      </c>
      <c r="AG521" s="149">
        <f xml:space="preserve"> $I$45 * (AD522 - AD520) / (2 * (PI()/180))</f>
        <v>0</v>
      </c>
      <c r="AH521" s="149">
        <f xml:space="preserve"> $I$45 * (AE522 - AE520) / (2 * (PI()/180))</f>
        <v>0</v>
      </c>
      <c r="AJ521" s="149">
        <f>(AG522 - AG520) / RADIANS(U522 - U520) * (2*PI()*$P$33/60)</f>
        <v>41518828.124999754</v>
      </c>
      <c r="AK521" s="149">
        <f>(AH522 - AH520) / RADIANS(2) * (2*PI()*$P$33/60)</f>
        <v>0</v>
      </c>
    </row>
    <row r="522" spans="7:37" x14ac:dyDescent="0.35">
      <c r="G522" s="113"/>
      <c r="H522" s="113"/>
      <c r="I522" s="113"/>
      <c r="J522" s="113"/>
      <c r="K522" s="113"/>
      <c r="L522" s="113"/>
      <c r="N522" s="113"/>
      <c r="O522" s="113"/>
      <c r="P522" s="113"/>
      <c r="Q522" s="113"/>
      <c r="R522" s="113"/>
      <c r="S522" s="113"/>
      <c r="U522" s="86">
        <v>516</v>
      </c>
      <c r="V522" s="149">
        <v>0.14000000000000001</v>
      </c>
      <c r="W522" s="149">
        <v>0.11</v>
      </c>
      <c r="X522" s="149">
        <f>(0.0831/2)*(1-COS(RADIANS(U522)))
 + 0.14625
 - SQRT(0.14625^2 - ((0.14625/2*SIN(RADIANS(U522)))^2))</f>
        <v>8.2564101499081277E-2</v>
      </c>
      <c r="Y522" s="149">
        <f t="shared" si="34"/>
        <v>82.564101499081275</v>
      </c>
      <c r="Z522" s="149">
        <f>(Y522-Y521)/1</f>
        <v>5.4582819414804362E-2</v>
      </c>
      <c r="AA522" s="149">
        <f t="shared" si="35"/>
        <v>2.2106041862995767</v>
      </c>
      <c r="AB522" s="149">
        <f>((Z522-Z521)/1)*(((6750*6)^2) /1000)</f>
        <v>-6084.6085864303559</v>
      </c>
      <c r="AD522" s="149">
        <f t="shared" si="33"/>
        <v>-0.81000000000000016</v>
      </c>
      <c r="AE522" s="149">
        <f t="shared" ref="AE522:AE585" si="36">((W521 - W523) / RADIANS(U521 - U523)) * (2*PI()*$P$33/60) / 1000</f>
        <v>0</v>
      </c>
      <c r="AG522" s="149">
        <f xml:space="preserve"> $I$45 * (AD523 - AD521) / (2 * (PI()/180))</f>
        <v>-6.7446048745978268E-12</v>
      </c>
      <c r="AH522" s="149">
        <f xml:space="preserve"> $I$45 * (AE523 - AE521) / (2 * (PI()/180))</f>
        <v>0</v>
      </c>
      <c r="AJ522" s="149">
        <f>(AG523 - AG521) / RADIANS(U523 - U521) * (2*PI()*$P$33/60)</f>
        <v>41518828.125000022</v>
      </c>
      <c r="AK522" s="149">
        <f>(AH523 - AH521) / RADIANS(2) * (2*PI()*$P$33/60)</f>
        <v>0</v>
      </c>
    </row>
    <row r="523" spans="7:37" x14ac:dyDescent="0.35">
      <c r="G523" s="113"/>
      <c r="H523" s="113"/>
      <c r="I523" s="113"/>
      <c r="J523" s="113"/>
      <c r="K523" s="113"/>
      <c r="L523" s="113"/>
      <c r="N523" s="113"/>
      <c r="O523" s="113"/>
      <c r="P523" s="113"/>
      <c r="Q523" s="113"/>
      <c r="R523" s="113"/>
      <c r="S523" s="113"/>
      <c r="U523" s="149">
        <v>517</v>
      </c>
      <c r="V523" s="149">
        <v>0.12</v>
      </c>
      <c r="W523" s="149">
        <v>0.11</v>
      </c>
      <c r="X523" s="149">
        <f>(0.0831/2)*(1-COS(RADIANS(U523)))
 + 0.14625
 - SQRT(0.14625^2 - ((0.14625/2*SIN(RADIANS(U523)))^2))</f>
        <v>8.2615142327573082E-2</v>
      </c>
      <c r="Y523" s="149">
        <f t="shared" si="34"/>
        <v>82.615142327573082</v>
      </c>
      <c r="Z523" s="149">
        <f>(Y523-Y522)/1</f>
        <v>5.1040828491807133E-2</v>
      </c>
      <c r="AA523" s="149">
        <f t="shared" si="35"/>
        <v>2.0671535539181889</v>
      </c>
      <c r="AB523" s="149">
        <f>((Z523-Z522)/1)*(((6750*6)^2) /1000)</f>
        <v>-5809.7506114462049</v>
      </c>
      <c r="AD523" s="149">
        <f t="shared" si="33"/>
        <v>-0.81000000000000016</v>
      </c>
      <c r="AE523" s="149">
        <f t="shared" si="36"/>
        <v>0</v>
      </c>
      <c r="AG523" s="149">
        <f xml:space="preserve"> $I$45 * (AD524 - AD522) / (2 * (PI()/180))</f>
        <v>2050.3125000000009</v>
      </c>
      <c r="AH523" s="149">
        <f xml:space="preserve"> $I$45 * (AE524 - AE522) / (2 * (PI()/180))</f>
        <v>0</v>
      </c>
      <c r="AJ523" s="149">
        <f>(AG524 - AG522) / RADIANS(U524 - U522) * (2*PI()*$P$33/60)</f>
        <v>41518828.125000156</v>
      </c>
      <c r="AK523" s="149">
        <f>(AH524 - AH522) / RADIANS(2) * (2*PI()*$P$33/60)</f>
        <v>0</v>
      </c>
    </row>
    <row r="524" spans="7:37" x14ac:dyDescent="0.35">
      <c r="G524" s="113"/>
      <c r="H524" s="113"/>
      <c r="I524" s="113"/>
      <c r="J524" s="113"/>
      <c r="K524" s="113"/>
      <c r="L524" s="113"/>
      <c r="N524" s="113"/>
      <c r="O524" s="113"/>
      <c r="P524" s="113"/>
      <c r="Q524" s="113"/>
      <c r="R524" s="113"/>
      <c r="S524" s="113"/>
      <c r="U524" s="86">
        <v>518</v>
      </c>
      <c r="V524" s="149">
        <v>0.1</v>
      </c>
      <c r="W524" s="149">
        <v>0.11</v>
      </c>
      <c r="X524" s="149">
        <f>(0.0831/2)*(1-COS(RADIANS(U524)))
 + 0.14625
 - SQRT(0.14625^2 - ((0.14625/2*SIN(RADIANS(U524)))^2))</f>
        <v>8.2662802612010616E-2</v>
      </c>
      <c r="Y524" s="149">
        <f t="shared" si="34"/>
        <v>82.662802612010623</v>
      </c>
      <c r="Z524" s="149">
        <f>(Y524-Y523)/1</f>
        <v>4.7660284437540668E-2</v>
      </c>
      <c r="AA524" s="149">
        <f t="shared" si="35"/>
        <v>1.930241519720397</v>
      </c>
      <c r="AB524" s="149">
        <f>((Z524-Z523)/1)*(((6750*6)^2) /1000)</f>
        <v>-5544.9373850105703</v>
      </c>
      <c r="AD524" s="149">
        <f t="shared" si="33"/>
        <v>-0.60750000000000004</v>
      </c>
      <c r="AE524" s="149">
        <f t="shared" si="36"/>
        <v>0</v>
      </c>
      <c r="AG524" s="149">
        <f xml:space="preserve"> $I$45 * (AD525 - AD523) / (2 * (PI()/180))</f>
        <v>2050.3125000000009</v>
      </c>
      <c r="AH524" s="149">
        <f xml:space="preserve"> $I$45 * (AE525 - AE523) / (2 * (PI()/180))</f>
        <v>0</v>
      </c>
      <c r="AJ524" s="149">
        <f>(AG525 - AG523) / RADIANS(U525 - U523) * (2*PI()*$P$33/60)</f>
        <v>-83037656.249999955</v>
      </c>
      <c r="AK524" s="149">
        <f>(AH525 - AH523) / RADIANS(2) * (2*PI()*$P$33/60)</f>
        <v>0</v>
      </c>
    </row>
    <row r="525" spans="7:37" x14ac:dyDescent="0.35">
      <c r="G525" s="113"/>
      <c r="H525" s="113"/>
      <c r="I525" s="113"/>
      <c r="J525" s="113"/>
      <c r="K525" s="113"/>
      <c r="L525" s="113"/>
      <c r="N525" s="113"/>
      <c r="O525" s="113"/>
      <c r="P525" s="113"/>
      <c r="Q525" s="113"/>
      <c r="R525" s="113"/>
      <c r="S525" s="113"/>
      <c r="U525" s="86">
        <v>519</v>
      </c>
      <c r="V525" s="149">
        <v>0.09</v>
      </c>
      <c r="W525" s="149">
        <v>0.11</v>
      </c>
      <c r="X525" s="149">
        <f>(0.0831/2)*(1-COS(RADIANS(U525)))
 + 0.14625
 - SQRT(0.14625^2 - ((0.14625/2*SIN(RADIANS(U525)))^2))</f>
        <v>8.2707237571110953E-2</v>
      </c>
      <c r="Y525" s="149">
        <f t="shared" si="34"/>
        <v>82.707237571110952</v>
      </c>
      <c r="Z525" s="149">
        <f>(Y525-Y524)/1</f>
        <v>4.4434959100328797E-2</v>
      </c>
      <c r="AA525" s="149">
        <f t="shared" si="35"/>
        <v>1.7996158435633163</v>
      </c>
      <c r="AB525" s="149">
        <f>((Z525-Z524)/1)*(((6750*6)^2) /1000)</f>
        <v>-5290.3398843617706</v>
      </c>
      <c r="AD525" s="149">
        <f t="shared" si="33"/>
        <v>-0.60750000000000004</v>
      </c>
      <c r="AE525" s="149">
        <f t="shared" si="36"/>
        <v>0</v>
      </c>
      <c r="AG525" s="149">
        <f xml:space="preserve"> $I$45 * (AD526 - AD524) / (2 * (PI()/180))</f>
        <v>-2050.3124999999977</v>
      </c>
      <c r="AH525" s="149">
        <f xml:space="preserve"> $I$45 * (AE526 - AE524) / (2 * (PI()/180))</f>
        <v>0</v>
      </c>
      <c r="AJ525" s="149">
        <f>(AG526 - AG524) / RADIANS(U526 - U524) * (2*PI()*$P$33/60)</f>
        <v>-83037656.250000045</v>
      </c>
      <c r="AK525" s="149">
        <f>(AH526 - AH524) / RADIANS(2) * (2*PI()*$P$33/60)</f>
        <v>0</v>
      </c>
    </row>
    <row r="526" spans="7:37" x14ac:dyDescent="0.35">
      <c r="G526" s="113"/>
      <c r="H526" s="113"/>
      <c r="I526" s="113"/>
      <c r="J526" s="113"/>
      <c r="K526" s="113"/>
      <c r="L526" s="113"/>
      <c r="N526" s="113"/>
      <c r="O526" s="113"/>
      <c r="P526" s="113"/>
      <c r="Q526" s="113"/>
      <c r="R526" s="113"/>
      <c r="S526" s="113"/>
      <c r="U526" s="86">
        <v>520</v>
      </c>
      <c r="V526" s="149">
        <v>7.0000000000000007E-2</v>
      </c>
      <c r="W526" s="149">
        <v>0.11</v>
      </c>
      <c r="X526" s="149">
        <f>(0.0831/2)*(1-COS(RADIANS(U526)))
 + 0.14625
 - SQRT(0.14625^2 - ((0.14625/2*SIN(RADIANS(U526)))^2))</f>
        <v>8.2748596098792093E-2</v>
      </c>
      <c r="Y526" s="149">
        <f t="shared" si="34"/>
        <v>82.748596098792092</v>
      </c>
      <c r="Z526" s="149">
        <f>(Y526-Y525)/1</f>
        <v>4.1358527681140345E-2</v>
      </c>
      <c r="AA526" s="149">
        <f t="shared" si="35"/>
        <v>1.675020371086184</v>
      </c>
      <c r="AB526" s="149">
        <f>((Z526-Z525)/1)*(((6750*6)^2) /1000)</f>
        <v>-5046.1166353238586</v>
      </c>
      <c r="AD526" s="149">
        <f t="shared" ref="AD526:AD589" si="37">((V525 - V527) / RADIANS(U525 - U527)) * (2*PI()*$P$33/60) / 1000</f>
        <v>-0.80999999999999983</v>
      </c>
      <c r="AE526" s="149">
        <f t="shared" si="36"/>
        <v>0</v>
      </c>
      <c r="AG526" s="149">
        <f xml:space="preserve"> $I$45 * (AD527 - AD525) / (2 * (PI()/180))</f>
        <v>-2050.3125000000009</v>
      </c>
      <c r="AH526" s="149">
        <f xml:space="preserve"> $I$45 * (AE527 - AE525) / (2 * (PI()/180))</f>
        <v>0</v>
      </c>
      <c r="AJ526" s="149">
        <f>(AG527 - AG525) / RADIANS(U527 - U525) * (2*PI()*$P$33/60)</f>
        <v>83037656.249999911</v>
      </c>
      <c r="AK526" s="149">
        <f>(AH527 - AH525) / RADIANS(2) * (2*PI()*$P$33/60)</f>
        <v>0</v>
      </c>
    </row>
    <row r="527" spans="7:37" x14ac:dyDescent="0.35">
      <c r="G527" s="113"/>
      <c r="H527" s="113"/>
      <c r="I527" s="113"/>
      <c r="J527" s="113"/>
      <c r="K527" s="113"/>
      <c r="L527" s="113"/>
      <c r="N527" s="113"/>
      <c r="O527" s="113"/>
      <c r="P527" s="113"/>
      <c r="Q527" s="113"/>
      <c r="R527" s="113"/>
      <c r="S527" s="113"/>
      <c r="U527" s="149">
        <v>521</v>
      </c>
      <c r="V527" s="149">
        <v>0.05</v>
      </c>
      <c r="W527" s="149">
        <v>0.11</v>
      </c>
      <c r="X527" s="149">
        <f>(0.0831/2)*(1-COS(RADIANS(U527)))
 + 0.14625
 - SQRT(0.14625^2 - ((0.14625/2*SIN(RADIANS(U527)))^2))</f>
        <v>8.2787020674703893E-2</v>
      </c>
      <c r="Y527" s="149">
        <f t="shared" si="34"/>
        <v>82.787020674703896</v>
      </c>
      <c r="Z527" s="149">
        <f>(Y527-Y526)/1</f>
        <v>3.8424575911804482E-2</v>
      </c>
      <c r="AA527" s="149">
        <f t="shared" si="35"/>
        <v>1.5561953244280815</v>
      </c>
      <c r="AB527" s="149">
        <f>((Z527-Z526)/1)*(((6750*6)^2) /1000)</f>
        <v>-4812.4143896531496</v>
      </c>
      <c r="AD527" s="149">
        <f t="shared" si="37"/>
        <v>-0.81000000000000016</v>
      </c>
      <c r="AE527" s="149">
        <f t="shared" si="36"/>
        <v>0</v>
      </c>
      <c r="AG527" s="149">
        <f xml:space="preserve"> $I$45 * (AD528 - AD526) / (2 * (PI()/180))</f>
        <v>2050.3124999999977</v>
      </c>
      <c r="AH527" s="149">
        <f xml:space="preserve"> $I$45 * (AE528 - AE526) / (2 * (PI()/180))</f>
        <v>0</v>
      </c>
      <c r="AJ527" s="149">
        <f>(AG528 - AG526) / RADIANS(U528 - U526) * (2*PI()*$P$33/60)</f>
        <v>83037656.250000045</v>
      </c>
      <c r="AK527" s="149">
        <f>(AH528 - AH526) / RADIANS(2) * (2*PI()*$P$33/60)</f>
        <v>0</v>
      </c>
    </row>
    <row r="528" spans="7:37" x14ac:dyDescent="0.35">
      <c r="G528" s="113"/>
      <c r="H528" s="113"/>
      <c r="I528" s="113"/>
      <c r="J528" s="113"/>
      <c r="K528" s="113"/>
      <c r="L528" s="113"/>
      <c r="N528" s="113"/>
      <c r="O528" s="113"/>
      <c r="P528" s="113"/>
      <c r="Q528" s="113"/>
      <c r="R528" s="113"/>
      <c r="S528" s="113"/>
      <c r="U528" s="86">
        <v>522</v>
      </c>
      <c r="V528" s="149">
        <v>0.03</v>
      </c>
      <c r="W528" s="149">
        <v>0.11</v>
      </c>
      <c r="X528" s="149">
        <f>(0.0831/2)*(1-COS(RADIANS(U528)))
 + 0.14625
 - SQRT(0.14625^2 - ((0.14625/2*SIN(RADIANS(U528)))^2))</f>
        <v>8.2822647281542483E-2</v>
      </c>
      <c r="Y528" s="149">
        <f t="shared" si="34"/>
        <v>82.822647281542487</v>
      </c>
      <c r="Z528" s="149">
        <f>(Y528-Y527)/1</f>
        <v>3.5626606838590646E-2</v>
      </c>
      <c r="AA528" s="149">
        <f t="shared" si="35"/>
        <v>1.4428775769629212</v>
      </c>
      <c r="AB528" s="149">
        <f>((Z528-Z527)/1)*(((6750*6)^2) /1000)</f>
        <v>-4589.368772338993</v>
      </c>
      <c r="AD528" s="149">
        <f t="shared" si="37"/>
        <v>-0.60750000000000004</v>
      </c>
      <c r="AE528" s="149">
        <f t="shared" si="36"/>
        <v>0</v>
      </c>
      <c r="AG528" s="149">
        <f xml:space="preserve"> $I$45 * (AD529 - AD527) / (2 * (PI()/180))</f>
        <v>2050.3125000000009</v>
      </c>
      <c r="AH528" s="149">
        <f xml:space="preserve"> $I$45 * (AE529 - AE527) / (2 * (PI()/180))</f>
        <v>0</v>
      </c>
      <c r="AJ528" s="149">
        <f>(AG529 - AG527) / RADIANS(U529 - U527) * (2*PI()*$P$33/60)</f>
        <v>4.6043169277254492E-8</v>
      </c>
      <c r="AK528" s="149">
        <f>(AH529 - AH527) / RADIANS(2) * (2*PI()*$P$33/60)</f>
        <v>0</v>
      </c>
    </row>
    <row r="529" spans="7:37" x14ac:dyDescent="0.35">
      <c r="G529" s="113"/>
      <c r="H529" s="113"/>
      <c r="I529" s="113"/>
      <c r="J529" s="113"/>
      <c r="K529" s="113"/>
      <c r="L529" s="113"/>
      <c r="N529" s="113"/>
      <c r="O529" s="113"/>
      <c r="P529" s="113"/>
      <c r="Q529" s="113"/>
      <c r="R529" s="113"/>
      <c r="S529" s="113"/>
      <c r="U529" s="86">
        <v>523</v>
      </c>
      <c r="V529" s="149">
        <v>0.02</v>
      </c>
      <c r="W529" s="149">
        <v>0.11</v>
      </c>
      <c r="X529" s="149">
        <f>(0.0831/2)*(1-COS(RADIANS(U529)))
 + 0.14625
 - SQRT(0.14625^2 - ((0.14625/2*SIN(RADIANS(U529)))^2))</f>
        <v>8.2855605328771509E-2</v>
      </c>
      <c r="Y529" s="149">
        <f t="shared" si="34"/>
        <v>82.855605328771503</v>
      </c>
      <c r="Z529" s="149">
        <f>(Y529-Y528)/1</f>
        <v>3.2958047229016074E-2</v>
      </c>
      <c r="AA529" s="149">
        <f t="shared" si="35"/>
        <v>1.334800912775151</v>
      </c>
      <c r="AB529" s="149">
        <f>((Z529-Z528)/1)*(((6750*6)^2) /1000)</f>
        <v>-4377.104899604692</v>
      </c>
      <c r="AD529" s="149">
        <f t="shared" si="37"/>
        <v>-0.60750000000000004</v>
      </c>
      <c r="AE529" s="149">
        <f t="shared" si="36"/>
        <v>0</v>
      </c>
      <c r="AG529" s="149">
        <f xml:space="preserve"> $I$45 * (AD530 - AD528) / (2 * (PI()/180))</f>
        <v>2050.3125</v>
      </c>
      <c r="AH529" s="149">
        <f xml:space="preserve"> $I$45 * (AE530 - AE528) / (2 * (PI()/180))</f>
        <v>0</v>
      </c>
      <c r="AJ529" s="149">
        <f>(AG530 - AG528) / RADIANS(U530 - U528) * (2*PI()*$P$33/60)</f>
        <v>83037656.24999997</v>
      </c>
      <c r="AK529" s="149">
        <f>(AH530 - AH528) / RADIANS(2) * (2*PI()*$P$33/60)</f>
        <v>0</v>
      </c>
    </row>
    <row r="530" spans="7:37" x14ac:dyDescent="0.35">
      <c r="G530" s="113"/>
      <c r="H530" s="113"/>
      <c r="I530" s="113"/>
      <c r="J530" s="113"/>
      <c r="K530" s="113"/>
      <c r="L530" s="113"/>
      <c r="N530" s="113"/>
      <c r="O530" s="113"/>
      <c r="P530" s="113"/>
      <c r="Q530" s="113"/>
      <c r="R530" s="113"/>
      <c r="S530" s="113"/>
      <c r="U530" s="86">
        <v>524</v>
      </c>
      <c r="V530" s="149">
        <v>0</v>
      </c>
      <c r="W530" s="149">
        <v>0.11</v>
      </c>
      <c r="X530" s="149">
        <f>(0.0831/2)*(1-COS(RADIANS(U530)))
 + 0.14625
 - SQRT(0.14625^2 - ((0.14625/2*SIN(RADIANS(U530)))^2))</f>
        <v>8.2886017582391225E-2</v>
      </c>
      <c r="Y530" s="149">
        <f t="shared" si="34"/>
        <v>82.886017582391219</v>
      </c>
      <c r="Z530" s="149">
        <f>(Y530-Y529)/1</f>
        <v>3.0412253619715557E-2</v>
      </c>
      <c r="AA530" s="149">
        <f t="shared" si="35"/>
        <v>1.2316962715984801</v>
      </c>
      <c r="AB530" s="149">
        <f>((Z530-Z529)/1)*(((6750*6)^2) /1000)</f>
        <v>-4175.7379676551736</v>
      </c>
      <c r="AD530" s="149">
        <f t="shared" si="37"/>
        <v>-0.40500000000000003</v>
      </c>
      <c r="AE530" s="149">
        <f t="shared" si="36"/>
        <v>0</v>
      </c>
      <c r="AG530" s="149">
        <f xml:space="preserve"> $I$45 * (AD531 - AD529) / (2 * (PI()/180))</f>
        <v>6150.9375</v>
      </c>
      <c r="AH530" s="149">
        <f xml:space="preserve"> $I$45 * (AE531 - AE529) / (2 * (PI()/180))</f>
        <v>0</v>
      </c>
      <c r="AJ530" s="149">
        <f>(AG531 - AG529) / RADIANS(U531 - U529) * (2*PI()*$P$33/60)</f>
        <v>41518828.125</v>
      </c>
      <c r="AK530" s="149">
        <f>(AH531 - AH529) / RADIANS(2) * (2*PI()*$P$33/60)</f>
        <v>0</v>
      </c>
    </row>
    <row r="531" spans="7:37" x14ac:dyDescent="0.35">
      <c r="G531" s="113"/>
      <c r="H531" s="113"/>
      <c r="I531" s="113"/>
      <c r="J531" s="113"/>
      <c r="K531" s="113"/>
      <c r="L531" s="113"/>
      <c r="N531" s="113"/>
      <c r="O531" s="113"/>
      <c r="P531" s="113"/>
      <c r="Q531" s="113"/>
      <c r="R531" s="113"/>
      <c r="S531" s="113"/>
      <c r="U531" s="149">
        <v>525</v>
      </c>
      <c r="V531" s="149">
        <v>0</v>
      </c>
      <c r="W531" s="149">
        <v>0.11</v>
      </c>
      <c r="X531" s="149">
        <f>(0.0831/2)*(1-COS(RADIANS(U531)))
 + 0.14625
 - SQRT(0.14625^2 - ((0.14625/2*SIN(RADIANS(U531)))^2))</f>
        <v>8.2914000100414748E-2</v>
      </c>
      <c r="Y531" s="149">
        <f t="shared" si="34"/>
        <v>82.914000100414754</v>
      </c>
      <c r="Z531" s="149">
        <f>(Y531-Y530)/1</f>
        <v>2.7982518023534908E-2</v>
      </c>
      <c r="AA531" s="149">
        <f t="shared" si="35"/>
        <v>1.1332919799531638</v>
      </c>
      <c r="AB531" s="149">
        <f>((Z531-Z530)/1)*(((6750*6)^2) /1000)</f>
        <v>-3985.3738116353093</v>
      </c>
      <c r="AD531" s="149">
        <f t="shared" si="37"/>
        <v>0</v>
      </c>
      <c r="AE531" s="149">
        <f t="shared" si="36"/>
        <v>0</v>
      </c>
      <c r="AG531" s="149">
        <f xml:space="preserve"> $I$45 * (AD532 - AD530) / (2 * (PI()/180))</f>
        <v>4100.625</v>
      </c>
      <c r="AH531" s="149">
        <f xml:space="preserve"> $I$45 * (AE532 - AE530) / (2 * (PI()/180))</f>
        <v>0</v>
      </c>
      <c r="AJ531" s="149">
        <f>(AG532 - AG530) / RADIANS(U532 - U530) * (2*PI()*$P$33/60)</f>
        <v>-124556484.37499999</v>
      </c>
      <c r="AK531" s="149">
        <f>(AH532 - AH530) / RADIANS(2) * (2*PI()*$P$33/60)</f>
        <v>0</v>
      </c>
    </row>
    <row r="532" spans="7:37" x14ac:dyDescent="0.35">
      <c r="G532" s="113"/>
      <c r="H532" s="113"/>
      <c r="I532" s="113"/>
      <c r="J532" s="113"/>
      <c r="K532" s="113"/>
      <c r="L532" s="113"/>
      <c r="N532" s="113"/>
      <c r="O532" s="113"/>
      <c r="P532" s="113"/>
      <c r="Q532" s="113"/>
      <c r="R532" s="113"/>
      <c r="S532" s="113"/>
      <c r="U532" s="86">
        <v>526</v>
      </c>
      <c r="V532" s="149">
        <v>0</v>
      </c>
      <c r="W532" s="149">
        <v>0.11</v>
      </c>
      <c r="X532" s="149">
        <f>(0.0831/2)*(1-COS(RADIANS(U532)))
 + 0.14625
 - SQRT(0.14625^2 - ((0.14625/2*SIN(RADIANS(U532)))^2))</f>
        <v>8.2939662173730555E-2</v>
      </c>
      <c r="Y532" s="149">
        <f t="shared" si="34"/>
        <v>82.939662173730554</v>
      </c>
      <c r="Z532" s="149">
        <f>(Y532-Y531)/1</f>
        <v>2.5662073315800171E-2</v>
      </c>
      <c r="AA532" s="149">
        <f t="shared" si="35"/>
        <v>1.0393139692899069</v>
      </c>
      <c r="AB532" s="149">
        <f>((Z532-Z531)/1)*(((6750*6)^2) /1000)</f>
        <v>-3806.1094318619021</v>
      </c>
      <c r="AD532" s="149">
        <f t="shared" si="37"/>
        <v>0</v>
      </c>
      <c r="AE532" s="149">
        <f t="shared" si="36"/>
        <v>0</v>
      </c>
      <c r="AG532" s="149">
        <f xml:space="preserve"> $I$45 * (AD533 - AD531) / (2 * (PI()/180))</f>
        <v>0</v>
      </c>
      <c r="AH532" s="149">
        <f xml:space="preserve"> $I$45 * (AE533 - AE531) / (2 * (PI()/180))</f>
        <v>0</v>
      </c>
      <c r="AJ532" s="149">
        <f>(AG533 - AG531) / RADIANS(U533 - U531) * (2*PI()*$P$33/60)</f>
        <v>-83037656.25</v>
      </c>
      <c r="AK532" s="149">
        <f>(AH533 - AH531) / RADIANS(2) * (2*PI()*$P$33/60)</f>
        <v>0</v>
      </c>
    </row>
    <row r="533" spans="7:37" x14ac:dyDescent="0.35">
      <c r="G533" s="113"/>
      <c r="H533" s="113"/>
      <c r="I533" s="113"/>
      <c r="J533" s="113"/>
      <c r="K533" s="113"/>
      <c r="L533" s="113"/>
      <c r="N533" s="113"/>
      <c r="O533" s="113"/>
      <c r="P533" s="113"/>
      <c r="Q533" s="113"/>
      <c r="R533" s="113"/>
      <c r="S533" s="113"/>
      <c r="U533" s="86">
        <v>527</v>
      </c>
      <c r="V533" s="149">
        <v>0</v>
      </c>
      <c r="W533" s="149">
        <v>0.11</v>
      </c>
      <c r="X533" s="149">
        <f>(0.0831/2)*(1-COS(RADIANS(U533)))
 + 0.14625
 - SQRT(0.14625^2 - ((0.14625/2*SIN(RADIANS(U533)))^2))</f>
        <v>8.2963106272047699E-2</v>
      </c>
      <c r="Y533" s="149">
        <f t="shared" si="34"/>
        <v>82.963106272047696</v>
      </c>
      <c r="Z533" s="149">
        <f>(Y533-Y532)/1</f>
        <v>2.3444098317142448E-2</v>
      </c>
      <c r="AA533" s="149">
        <f t="shared" si="35"/>
        <v>0.94948598184426913</v>
      </c>
      <c r="AB533" s="149">
        <f>((Z533-Z532)/1)*(((6750*6)^2) /1000)</f>
        <v>-3638.0334915483309</v>
      </c>
      <c r="AD533" s="149">
        <f t="shared" si="37"/>
        <v>0</v>
      </c>
      <c r="AE533" s="149">
        <f t="shared" si="36"/>
        <v>0</v>
      </c>
      <c r="AG533" s="149">
        <f xml:space="preserve"> $I$45 * (AD534 - AD532) / (2 * (PI()/180))</f>
        <v>0</v>
      </c>
      <c r="AH533" s="149">
        <f xml:space="preserve"> $I$45 * (AE534 - AE532) / (2 * (PI()/180))</f>
        <v>0</v>
      </c>
      <c r="AJ533" s="149">
        <f>(AG534 - AG532) / RADIANS(U534 - U532) * (2*PI()*$P$33/60)</f>
        <v>0</v>
      </c>
      <c r="AK533" s="149">
        <f>(AH534 - AH532) / RADIANS(2) * (2*PI()*$P$33/60)</f>
        <v>0</v>
      </c>
    </row>
    <row r="534" spans="7:37" x14ac:dyDescent="0.35">
      <c r="G534" s="113"/>
      <c r="H534" s="113"/>
      <c r="I534" s="113"/>
      <c r="J534" s="113"/>
      <c r="K534" s="113"/>
      <c r="L534" s="113"/>
      <c r="N534" s="113"/>
      <c r="O534" s="113"/>
      <c r="P534" s="113"/>
      <c r="Q534" s="113"/>
      <c r="R534" s="113"/>
      <c r="S534" s="113"/>
      <c r="U534" s="86">
        <v>528</v>
      </c>
      <c r="V534" s="149">
        <v>0</v>
      </c>
      <c r="W534" s="149">
        <v>0.11</v>
      </c>
      <c r="X534" s="149">
        <f>(0.0831/2)*(1-COS(RADIANS(U534)))
 + 0.14625
 - SQRT(0.14625^2 - ((0.14625/2*SIN(RADIANS(U534)))^2))</f>
        <v>8.2984427994641008E-2</v>
      </c>
      <c r="Y534" s="149">
        <f t="shared" si="34"/>
        <v>82.98442799464101</v>
      </c>
      <c r="Z534" s="149">
        <f>(Y534-Y533)/1</f>
        <v>2.1321722593313552E-2</v>
      </c>
      <c r="AA534" s="149">
        <f t="shared" si="35"/>
        <v>0.86352976502919887</v>
      </c>
      <c r="AB534" s="149">
        <f>((Z534-Z533)/1)*(((6750*6)^2) /1000)</f>
        <v>-3481.2267810103458</v>
      </c>
      <c r="AD534" s="149">
        <f t="shared" si="37"/>
        <v>0</v>
      </c>
      <c r="AE534" s="149">
        <f t="shared" si="36"/>
        <v>0</v>
      </c>
      <c r="AG534" s="149">
        <f xml:space="preserve"> $I$45 * (AD535 - AD533) / (2 * (PI()/180))</f>
        <v>0</v>
      </c>
      <c r="AH534" s="149">
        <f xml:space="preserve"> $I$45 * (AE535 - AE533) / (2 * (PI()/180))</f>
        <v>0</v>
      </c>
      <c r="AJ534" s="149">
        <f>(AG535 - AG533) / RADIANS(U535 - U533) * (2*PI()*$P$33/60)</f>
        <v>0</v>
      </c>
      <c r="AK534" s="149">
        <f>(AH535 - AH533) / RADIANS(2) * (2*PI()*$P$33/60)</f>
        <v>0</v>
      </c>
    </row>
    <row r="535" spans="7:37" x14ac:dyDescent="0.35">
      <c r="G535" s="113"/>
      <c r="H535" s="113"/>
      <c r="I535" s="113"/>
      <c r="J535" s="113"/>
      <c r="K535" s="113"/>
      <c r="L535" s="113"/>
      <c r="N535" s="113"/>
      <c r="O535" s="113"/>
      <c r="P535" s="113"/>
      <c r="Q535" s="113"/>
      <c r="R535" s="113"/>
      <c r="S535" s="113"/>
      <c r="U535" s="149">
        <v>529</v>
      </c>
      <c r="V535" s="149">
        <v>0</v>
      </c>
      <c r="W535" s="149">
        <v>0.11</v>
      </c>
      <c r="X535" s="149">
        <f>(0.0831/2)*(1-COS(RADIANS(U535)))
 + 0.14625
 - SQRT(0.14625^2 - ((0.14625/2*SIN(RADIANS(U535)))^2))</f>
        <v>8.3003716025630142E-2</v>
      </c>
      <c r="Y535" s="149">
        <f t="shared" si="34"/>
        <v>83.003716025630141</v>
      </c>
      <c r="Z535" s="149">
        <f>(Y535-Y534)/1</f>
        <v>1.9288030989130789E-2</v>
      </c>
      <c r="AA535" s="149">
        <f t="shared" si="35"/>
        <v>0.78116525505979695</v>
      </c>
      <c r="AB535" s="149">
        <f>((Z535-Z534)/1)*(((6750*6)^2) /1000)</f>
        <v>-3335.762653760778</v>
      </c>
      <c r="AD535" s="149">
        <f t="shared" si="37"/>
        <v>0</v>
      </c>
      <c r="AE535" s="149">
        <f t="shared" si="36"/>
        <v>0</v>
      </c>
      <c r="AG535" s="149">
        <f xml:space="preserve"> $I$45 * (AD536 - AD534) / (2 * (PI()/180))</f>
        <v>0</v>
      </c>
      <c r="AH535" s="149">
        <f xml:space="preserve"> $I$45 * (AE536 - AE534) / (2 * (PI()/180))</f>
        <v>0</v>
      </c>
      <c r="AJ535" s="149">
        <f>(AG536 - AG534) / RADIANS(U536 - U534) * (2*PI()*$P$33/60)</f>
        <v>0</v>
      </c>
      <c r="AK535" s="149">
        <f>(AH536 - AH534) / RADIANS(2) * (2*PI()*$P$33/60)</f>
        <v>0</v>
      </c>
    </row>
    <row r="536" spans="7:37" x14ac:dyDescent="0.35">
      <c r="G536" s="113"/>
      <c r="H536" s="113"/>
      <c r="I536" s="113"/>
      <c r="J536" s="113"/>
      <c r="K536" s="113"/>
      <c r="L536" s="113"/>
      <c r="N536" s="113"/>
      <c r="O536" s="113"/>
      <c r="P536" s="113"/>
      <c r="Q536" s="113"/>
      <c r="R536" s="113"/>
      <c r="S536" s="113"/>
      <c r="U536" s="86">
        <v>530</v>
      </c>
      <c r="V536" s="149">
        <v>0</v>
      </c>
      <c r="W536" s="149">
        <v>0.11</v>
      </c>
      <c r="X536" s="149">
        <f>(0.0831/2)*(1-COS(RADIANS(U536)))
 + 0.14625
 - SQRT(0.14625^2 - ((0.14625/2*SIN(RADIANS(U536)))^2))</f>
        <v>8.3021052093548042E-2</v>
      </c>
      <c r="Y536" s="149">
        <f t="shared" si="34"/>
        <v>83.021052093548036</v>
      </c>
      <c r="Z536" s="149">
        <f>(Y536-Y535)/1</f>
        <v>1.7336067917895548E-2</v>
      </c>
      <c r="AA536" s="149">
        <f t="shared" si="35"/>
        <v>0.70211075067476969</v>
      </c>
      <c r="AB536" s="149">
        <f>((Z536-Z535)/1)*(((6750*6)^2) /1000)</f>
        <v>-3201.7074275936038</v>
      </c>
      <c r="AD536" s="149">
        <f t="shared" si="37"/>
        <v>0</v>
      </c>
      <c r="AE536" s="149">
        <f t="shared" si="36"/>
        <v>0</v>
      </c>
      <c r="AG536" s="149">
        <f xml:space="preserve"> $I$45 * (AD537 - AD535) / (2 * (PI()/180))</f>
        <v>0</v>
      </c>
      <c r="AH536" s="149">
        <f xml:space="preserve"> $I$45 * (AE537 - AE535) / (2 * (PI()/180))</f>
        <v>0</v>
      </c>
      <c r="AJ536" s="149">
        <f>(AG537 - AG535) / RADIANS(U537 - U535) * (2*PI()*$P$33/60)</f>
        <v>0</v>
      </c>
      <c r="AK536" s="149">
        <f>(AH537 - AH535) / RADIANS(2) * (2*PI()*$P$33/60)</f>
        <v>0</v>
      </c>
    </row>
    <row r="537" spans="7:37" x14ac:dyDescent="0.35">
      <c r="G537" s="113"/>
      <c r="H537" s="113"/>
      <c r="I537" s="113"/>
      <c r="J537" s="113"/>
      <c r="K537" s="113"/>
      <c r="L537" s="113"/>
      <c r="N537" s="113"/>
      <c r="O537" s="113"/>
      <c r="P537" s="113"/>
      <c r="Q537" s="113"/>
      <c r="R537" s="113"/>
      <c r="S537" s="113"/>
      <c r="U537" s="86">
        <v>531</v>
      </c>
      <c r="V537" s="149">
        <v>0</v>
      </c>
      <c r="W537" s="149">
        <v>0.11</v>
      </c>
      <c r="X537" s="149">
        <f>(0.0831/2)*(1-COS(RADIANS(U537)))
 + 0.14625
 - SQRT(0.14625^2 - ((0.14625/2*SIN(RADIANS(U537)))^2))</f>
        <v>8.3036510934970248E-2</v>
      </c>
      <c r="Y537" s="149">
        <f t="shared" si="34"/>
        <v>83.036510934970252</v>
      </c>
      <c r="Z537" s="149">
        <f>(Y537-Y536)/1</f>
        <v>1.5458841422216096E-2</v>
      </c>
      <c r="AA537" s="149">
        <f t="shared" si="35"/>
        <v>0.6260830775997519</v>
      </c>
      <c r="AB537" s="149">
        <f>((Z537-Z536)/1)*(((6750*6)^2) /1000)</f>
        <v>-3079.1207595382202</v>
      </c>
      <c r="AD537" s="149">
        <f t="shared" si="37"/>
        <v>0</v>
      </c>
      <c r="AE537" s="149">
        <f t="shared" si="36"/>
        <v>0</v>
      </c>
      <c r="AG537" s="149">
        <f xml:space="preserve"> $I$45 * (AD538 - AD536) / (2 * (PI()/180))</f>
        <v>0</v>
      </c>
      <c r="AH537" s="149">
        <f xml:space="preserve"> $I$45 * (AE538 - AE536) / (2 * (PI()/180))</f>
        <v>0</v>
      </c>
      <c r="AJ537" s="149">
        <f>(AG538 - AG536) / RADIANS(U538 - U536) * (2*PI()*$P$33/60)</f>
        <v>0</v>
      </c>
      <c r="AK537" s="149">
        <f>(AH538 - AH536) / RADIANS(2) * (2*PI()*$P$33/60)</f>
        <v>0</v>
      </c>
    </row>
    <row r="538" spans="7:37" x14ac:dyDescent="0.35">
      <c r="G538" s="113"/>
      <c r="H538" s="113"/>
      <c r="I538" s="113"/>
      <c r="J538" s="113"/>
      <c r="K538" s="113"/>
      <c r="L538" s="113"/>
      <c r="N538" s="113"/>
      <c r="O538" s="113"/>
      <c r="P538" s="113"/>
      <c r="Q538" s="113"/>
      <c r="R538" s="113"/>
      <c r="S538" s="113"/>
      <c r="U538" s="86">
        <v>532</v>
      </c>
      <c r="V538" s="149">
        <v>0</v>
      </c>
      <c r="W538" s="149">
        <v>0.11</v>
      </c>
      <c r="X538" s="149">
        <f>(0.0831/2)*(1-COS(RADIANS(U538)))
 + 0.14625
 - SQRT(0.14625^2 - ((0.14625/2*SIN(RADIANS(U538)))^2))</f>
        <v>8.3050160261998573E-2</v>
      </c>
      <c r="Y538" s="149">
        <f t="shared" si="34"/>
        <v>83.05016026199857</v>
      </c>
      <c r="Z538" s="149">
        <f>(Y538-Y537)/1</f>
        <v>1.3649327028318226E-2</v>
      </c>
      <c r="AA538" s="149">
        <f t="shared" si="35"/>
        <v>0.55279774464688813</v>
      </c>
      <c r="AB538" s="149">
        <f>((Z538-Z537)/1)*(((6750*6)^2) /1000)</f>
        <v>-2968.0559845909825</v>
      </c>
      <c r="AD538" s="149">
        <f t="shared" si="37"/>
        <v>0</v>
      </c>
      <c r="AE538" s="149">
        <f t="shared" si="36"/>
        <v>0</v>
      </c>
      <c r="AG538" s="149">
        <f xml:space="preserve"> $I$45 * (AD539 - AD537) / (2 * (PI()/180))</f>
        <v>0</v>
      </c>
      <c r="AH538" s="149">
        <f xml:space="preserve"> $I$45 * (AE539 - AE537) / (2 * (PI()/180))</f>
        <v>0</v>
      </c>
      <c r="AJ538" s="149">
        <f>(AG539 - AG537) / RADIANS(U539 - U537) * (2*PI()*$P$33/60)</f>
        <v>0</v>
      </c>
      <c r="AK538" s="149">
        <f>(AH539 - AH537) / RADIANS(2) * (2*PI()*$P$33/60)</f>
        <v>0</v>
      </c>
    </row>
    <row r="539" spans="7:37" x14ac:dyDescent="0.35">
      <c r="G539" s="113"/>
      <c r="H539" s="113"/>
      <c r="I539" s="113"/>
      <c r="J539" s="113"/>
      <c r="K539" s="113"/>
      <c r="L539" s="113"/>
      <c r="N539" s="113"/>
      <c r="O539" s="113"/>
      <c r="P539" s="113"/>
      <c r="Q539" s="113"/>
      <c r="R539" s="113"/>
      <c r="S539" s="113"/>
      <c r="U539" s="149">
        <v>533</v>
      </c>
      <c r="V539" s="149">
        <v>0</v>
      </c>
      <c r="W539" s="149">
        <v>0.11</v>
      </c>
      <c r="X539" s="149">
        <f>(0.0831/2)*(1-COS(RADIANS(U539)))
 + 0.14625
 - SQRT(0.14625^2 - ((0.14625/2*SIN(RADIANS(U539)))^2))</f>
        <v>8.3062060733407828E-2</v>
      </c>
      <c r="Y539" s="149">
        <f t="shared" si="34"/>
        <v>83.062060733407833</v>
      </c>
      <c r="Z539" s="149">
        <f>(Y539-Y538)/1</f>
        <v>1.1900471409262536E-2</v>
      </c>
      <c r="AA539" s="149">
        <f t="shared" si="35"/>
        <v>0.48196909207513272</v>
      </c>
      <c r="AB539" s="149">
        <f>((Z539-Z538)/1)*(((6750*6)^2) /1000)</f>
        <v>-2868.5604291560944</v>
      </c>
      <c r="AD539" s="149">
        <f t="shared" si="37"/>
        <v>0</v>
      </c>
      <c r="AE539" s="149">
        <f t="shared" si="36"/>
        <v>0</v>
      </c>
      <c r="AG539" s="149">
        <f xml:space="preserve"> $I$45 * (AD540 - AD538) / (2 * (PI()/180))</f>
        <v>0</v>
      </c>
      <c r="AH539" s="149">
        <f xml:space="preserve"> $I$45 * (AE540 - AE538) / (2 * (PI()/180))</f>
        <v>0</v>
      </c>
      <c r="AJ539" s="149">
        <f>(AG540 - AG538) / RADIANS(U540 - U538) * (2*PI()*$P$33/60)</f>
        <v>0</v>
      </c>
      <c r="AK539" s="149">
        <f>(AH540 - AH538) / RADIANS(2) * (2*PI()*$P$33/60)</f>
        <v>0</v>
      </c>
    </row>
    <row r="540" spans="7:37" x14ac:dyDescent="0.35">
      <c r="G540" s="113"/>
      <c r="H540" s="113"/>
      <c r="I540" s="113"/>
      <c r="J540" s="113"/>
      <c r="K540" s="113"/>
      <c r="L540" s="113"/>
      <c r="N540" s="113"/>
      <c r="O540" s="113"/>
      <c r="P540" s="113"/>
      <c r="Q540" s="113"/>
      <c r="R540" s="113"/>
      <c r="S540" s="113"/>
      <c r="U540" s="86">
        <v>534</v>
      </c>
      <c r="V540" s="149">
        <v>0</v>
      </c>
      <c r="W540" s="149">
        <v>0.11</v>
      </c>
      <c r="X540" s="149">
        <f>(0.0831/2)*(1-COS(RADIANS(U540)))
 + 0.14625
 - SQRT(0.14625^2 - ((0.14625/2*SIN(RADIANS(U540)))^2))</f>
        <v>8.3072265929285988E-2</v>
      </c>
      <c r="Y540" s="149">
        <f t="shared" si="34"/>
        <v>83.07226592928599</v>
      </c>
      <c r="Z540" s="149">
        <f>(Y540-Y539)/1</f>
        <v>1.0205195878157269E-2</v>
      </c>
      <c r="AA540" s="149">
        <f t="shared" si="35"/>
        <v>0.41331043306536941</v>
      </c>
      <c r="AB540" s="149">
        <f>((Z540-Z539)/1)*(((6750*6)^2) /1000)</f>
        <v>-2780.6756898954141</v>
      </c>
      <c r="AD540" s="149">
        <f t="shared" si="37"/>
        <v>0</v>
      </c>
      <c r="AE540" s="149">
        <f t="shared" si="36"/>
        <v>0</v>
      </c>
      <c r="AG540" s="149">
        <f xml:space="preserve"> $I$45 * (AD541 - AD539) / (2 * (PI()/180))</f>
        <v>0</v>
      </c>
      <c r="AH540" s="149">
        <f xml:space="preserve"> $I$45 * (AE541 - AE539) / (2 * (PI()/180))</f>
        <v>0</v>
      </c>
      <c r="AJ540" s="149">
        <f>(AG541 - AG539) / RADIANS(U541 - U539) * (2*PI()*$P$33/60)</f>
        <v>0</v>
      </c>
      <c r="AK540" s="149">
        <f>(AH541 - AH539) / RADIANS(2) * (2*PI()*$P$33/60)</f>
        <v>0</v>
      </c>
    </row>
    <row r="541" spans="7:37" x14ac:dyDescent="0.35">
      <c r="G541" s="113"/>
      <c r="H541" s="113"/>
      <c r="I541" s="113"/>
      <c r="J541" s="113"/>
      <c r="K541" s="113"/>
      <c r="L541" s="113"/>
      <c r="N541" s="113"/>
      <c r="O541" s="113"/>
      <c r="P541" s="113"/>
      <c r="Q541" s="113"/>
      <c r="R541" s="113"/>
      <c r="S541" s="113"/>
      <c r="U541" s="86">
        <v>535</v>
      </c>
      <c r="V541" s="149">
        <v>0</v>
      </c>
      <c r="W541" s="149">
        <v>0.11</v>
      </c>
      <c r="X541" s="149">
        <f>(0.0831/2)*(1-COS(RADIANS(U541)))
 + 0.14625
 - SQRT(0.14625^2 - ((0.14625/2*SIN(RADIANS(U541)))^2))</f>
        <v>8.3080822329014536E-2</v>
      </c>
      <c r="Y541" s="149">
        <f t="shared" si="34"/>
        <v>83.080822329014538</v>
      </c>
      <c r="Z541" s="149">
        <f>(Y541-Y540)/1</f>
        <v>8.5563997285476034E-3</v>
      </c>
      <c r="AA541" s="149">
        <f t="shared" si="35"/>
        <v>0.34653418900617794</v>
      </c>
      <c r="AB541" s="149">
        <f>((Z541-Z540)/1)*(((6750*6)^2) /1000)</f>
        <v>-2704.4378843972545</v>
      </c>
      <c r="AD541" s="149">
        <f t="shared" si="37"/>
        <v>0</v>
      </c>
      <c r="AE541" s="149">
        <f t="shared" si="36"/>
        <v>0</v>
      </c>
      <c r="AG541" s="149">
        <f xml:space="preserve"> $I$45 * (AD542 - AD540) / (2 * (PI()/180))</f>
        <v>0</v>
      </c>
      <c r="AH541" s="149">
        <f xml:space="preserve"> $I$45 * (AE542 - AE540) / (2 * (PI()/180))</f>
        <v>0</v>
      </c>
      <c r="AJ541" s="149">
        <f>(AG542 - AG540) / RADIANS(U542 - U540) * (2*PI()*$P$33/60)</f>
        <v>0</v>
      </c>
      <c r="AK541" s="149">
        <f>(AH542 - AH540) / RADIANS(2) * (2*PI()*$P$33/60)</f>
        <v>0</v>
      </c>
    </row>
    <row r="542" spans="7:37" x14ac:dyDescent="0.35">
      <c r="G542" s="113"/>
      <c r="H542" s="113"/>
      <c r="I542" s="113"/>
      <c r="J542" s="113"/>
      <c r="K542" s="113"/>
      <c r="L542" s="113"/>
      <c r="N542" s="113"/>
      <c r="O542" s="113"/>
      <c r="P542" s="113"/>
      <c r="Q542" s="113"/>
      <c r="R542" s="113"/>
      <c r="S542" s="113"/>
      <c r="U542" s="86">
        <v>536</v>
      </c>
      <c r="V542" s="149">
        <v>0</v>
      </c>
      <c r="W542" s="149">
        <v>0.11</v>
      </c>
      <c r="X542" s="149">
        <f>(0.0831/2)*(1-COS(RADIANS(U542)))
 + 0.14625
 - SQRT(0.14625^2 - ((0.14625/2*SIN(RADIANS(U542)))^2))</f>
        <v>8.3087769292454899E-2</v>
      </c>
      <c r="Y542" s="149">
        <f t="shared" si="34"/>
        <v>83.087769292454894</v>
      </c>
      <c r="Z542" s="149">
        <f>(Y542-Y541)/1</f>
        <v>6.9469634403560576E-3</v>
      </c>
      <c r="AA542" s="149">
        <f t="shared" si="35"/>
        <v>0.28135201933442033</v>
      </c>
      <c r="AB542" s="149">
        <f>((Z542-Z541)/1)*(((6750*6)^2) /1000)</f>
        <v>-2639.8778717061832</v>
      </c>
      <c r="AD542" s="149">
        <f t="shared" si="37"/>
        <v>0</v>
      </c>
      <c r="AE542" s="149">
        <f t="shared" si="36"/>
        <v>0</v>
      </c>
      <c r="AG542" s="149">
        <f xml:space="preserve"> $I$45 * (AD543 - AD541) / (2 * (PI()/180))</f>
        <v>0</v>
      </c>
      <c r="AH542" s="149">
        <f xml:space="preserve"> $I$45 * (AE543 - AE541) / (2 * (PI()/180))</f>
        <v>0</v>
      </c>
      <c r="AJ542" s="149">
        <f>(AG543 - AG541) / RADIANS(U543 - U541) * (2*PI()*$P$33/60)</f>
        <v>0</v>
      </c>
      <c r="AK542" s="149">
        <f>(AH543 - AH541) / RADIANS(2) * (2*PI()*$P$33/60)</f>
        <v>0</v>
      </c>
    </row>
    <row r="543" spans="7:37" x14ac:dyDescent="0.35">
      <c r="G543" s="113"/>
      <c r="H543" s="113"/>
      <c r="I543" s="113"/>
      <c r="J543" s="113"/>
      <c r="K543" s="113"/>
      <c r="L543" s="113"/>
      <c r="N543" s="113"/>
      <c r="O543" s="113"/>
      <c r="P543" s="113"/>
      <c r="Q543" s="113"/>
      <c r="R543" s="113"/>
      <c r="S543" s="113"/>
      <c r="U543" s="149">
        <v>537</v>
      </c>
      <c r="V543" s="149">
        <v>0</v>
      </c>
      <c r="W543" s="149">
        <v>0.11</v>
      </c>
      <c r="X543" s="149">
        <f>(0.0831/2)*(1-COS(RADIANS(U543)))
 + 0.14625
 - SQRT(0.14625^2 - ((0.14625/2*SIN(RADIANS(U543)))^2))</f>
        <v>8.3093139044224884E-2</v>
      </c>
      <c r="Y543" s="149">
        <f t="shared" si="34"/>
        <v>83.093139044224884</v>
      </c>
      <c r="Z543" s="149">
        <f>(Y543-Y542)/1</f>
        <v>5.3697517699902164E-3</v>
      </c>
      <c r="AA543" s="149">
        <f t="shared" si="35"/>
        <v>0.21747494668460376</v>
      </c>
      <c r="AB543" s="149">
        <f>((Z543-Z542)/1)*(((6750*6)^2) /1000)</f>
        <v>-2587.0214423175712</v>
      </c>
      <c r="AD543" s="149">
        <f t="shared" si="37"/>
        <v>0</v>
      </c>
      <c r="AE543" s="149">
        <f t="shared" si="36"/>
        <v>0</v>
      </c>
      <c r="AG543" s="149">
        <f xml:space="preserve"> $I$45 * (AD544 - AD542) / (2 * (PI()/180))</f>
        <v>0</v>
      </c>
      <c r="AH543" s="149">
        <f xml:space="preserve"> $I$45 * (AE544 - AE542) / (2 * (PI()/180))</f>
        <v>0</v>
      </c>
      <c r="AJ543" s="149">
        <f>(AG544 - AG542) / RADIANS(U544 - U542) * (2*PI()*$P$33/60)</f>
        <v>0</v>
      </c>
      <c r="AK543" s="149">
        <f>(AH544 - AH542) / RADIANS(2) * (2*PI()*$P$33/60)</f>
        <v>0</v>
      </c>
    </row>
    <row r="544" spans="7:37" x14ac:dyDescent="0.35">
      <c r="G544" s="113"/>
      <c r="H544" s="113"/>
      <c r="I544" s="113"/>
      <c r="J544" s="113"/>
      <c r="K544" s="113"/>
      <c r="L544" s="113"/>
      <c r="N544" s="113"/>
      <c r="O544" s="113"/>
      <c r="P544" s="113"/>
      <c r="Q544" s="113"/>
      <c r="R544" s="113"/>
      <c r="S544" s="113"/>
      <c r="U544" s="86">
        <v>538</v>
      </c>
      <c r="V544" s="149">
        <v>0</v>
      </c>
      <c r="W544" s="149">
        <v>0.11</v>
      </c>
      <c r="X544" s="149">
        <f>(0.0831/2)*(1-COS(RADIANS(U544)))
 + 0.14625
 - SQRT(0.14625^2 - ((0.14625/2*SIN(RADIANS(U544)))^2))</f>
        <v>8.3096956660967447E-2</v>
      </c>
      <c r="Y544" s="149">
        <f t="shared" si="34"/>
        <v>83.09695666096745</v>
      </c>
      <c r="Z544" s="149">
        <f>(Y544-Y543)/1</f>
        <v>3.8176167425660879E-3</v>
      </c>
      <c r="AA544" s="149">
        <f t="shared" si="35"/>
        <v>0.15461347807392656</v>
      </c>
      <c r="AB544" s="149">
        <f>((Z544-Z543)/1)*(((6750*6)^2) /1000)</f>
        <v>-2545.8894787324271</v>
      </c>
      <c r="AD544" s="149">
        <f t="shared" si="37"/>
        <v>0</v>
      </c>
      <c r="AE544" s="149">
        <f t="shared" si="36"/>
        <v>0</v>
      </c>
      <c r="AG544" s="149">
        <f xml:space="preserve"> $I$45 * (AD545 - AD543) / (2 * (PI()/180))</f>
        <v>0</v>
      </c>
      <c r="AH544" s="149">
        <f xml:space="preserve"> $I$45 * (AE545 - AE543) / (2 * (PI()/180))</f>
        <v>0</v>
      </c>
      <c r="AJ544" s="149">
        <f>(AG545 - AG543) / RADIANS(U545 - U543) * (2*PI()*$P$33/60)</f>
        <v>0</v>
      </c>
      <c r="AK544" s="149">
        <f>(AH545 - AH543) / RADIANS(2) * (2*PI()*$P$33/60)</f>
        <v>0</v>
      </c>
    </row>
    <row r="545" spans="7:37" x14ac:dyDescent="0.35">
      <c r="G545" s="113"/>
      <c r="H545" s="113"/>
      <c r="I545" s="113"/>
      <c r="J545" s="113"/>
      <c r="K545" s="113"/>
      <c r="L545" s="113"/>
      <c r="N545" s="113"/>
      <c r="O545" s="113"/>
      <c r="P545" s="113"/>
      <c r="Q545" s="113"/>
      <c r="R545" s="113"/>
      <c r="S545" s="113"/>
      <c r="U545" s="86">
        <v>539</v>
      </c>
      <c r="V545" s="149">
        <v>0</v>
      </c>
      <c r="W545" s="149">
        <v>0.11</v>
      </c>
      <c r="X545" s="149">
        <f>(0.0831/2)*(1-COS(RADIANS(U545)))
 + 0.14625
 - SQRT(0.14625^2 - ((0.14625/2*SIN(RADIANS(U545)))^2))</f>
        <v>8.3099240061530993E-2</v>
      </c>
      <c r="Y545" s="149">
        <f t="shared" si="34"/>
        <v>83.099240061530992</v>
      </c>
      <c r="Z545" s="149">
        <f>(Y545-Y544)/1</f>
        <v>2.2834005635417043E-3</v>
      </c>
      <c r="AA545" s="149">
        <f t="shared" si="35"/>
        <v>9.2477722823439024E-2</v>
      </c>
      <c r="AB545" s="149">
        <f>((Z545-Z544)/1)*(((6750*6)^2) /1000)</f>
        <v>-2516.4980876447453</v>
      </c>
      <c r="AD545" s="149">
        <f t="shared" si="37"/>
        <v>0</v>
      </c>
      <c r="AE545" s="149">
        <f t="shared" si="36"/>
        <v>0</v>
      </c>
      <c r="AG545" s="149">
        <f xml:space="preserve"> $I$45 * (AD546 - AD544) / (2 * (PI()/180))</f>
        <v>0</v>
      </c>
      <c r="AH545" s="149">
        <f xml:space="preserve"> $I$45 * (AE546 - AE544) / (2 * (PI()/180))</f>
        <v>0</v>
      </c>
      <c r="AJ545" s="149">
        <f>(AG546 - AG544) / RADIANS(U546 - U544) * (2*PI()*$P$33/60)</f>
        <v>0</v>
      </c>
      <c r="AK545" s="149">
        <f>(AH546 - AH544) / RADIANS(2) * (2*PI()*$P$33/60)</f>
        <v>0</v>
      </c>
    </row>
    <row r="546" spans="7:37" x14ac:dyDescent="0.35">
      <c r="G546" s="113"/>
      <c r="H546" s="113"/>
      <c r="I546" s="113"/>
      <c r="J546" s="113"/>
      <c r="K546" s="113"/>
      <c r="L546" s="113"/>
      <c r="N546" s="113"/>
      <c r="O546" s="113"/>
      <c r="P546" s="113"/>
      <c r="Q546" s="113"/>
      <c r="R546" s="113"/>
      <c r="S546" s="113"/>
      <c r="U546" s="86">
        <v>540</v>
      </c>
      <c r="V546" s="149">
        <v>0</v>
      </c>
      <c r="W546" s="149">
        <v>0.11</v>
      </c>
      <c r="X546" s="149">
        <f>(0.0831/2)*(1-COS(RADIANS(U546)))
 + 0.14625
 - SQRT(0.14625^2 - ((0.14625/2*SIN(RADIANS(U546)))^2))</f>
        <v>8.3100000000000007E-2</v>
      </c>
      <c r="Y546" s="149">
        <f t="shared" si="34"/>
        <v>83.100000000000009</v>
      </c>
      <c r="Z546" s="149">
        <f>(Y546-Y545)/1</f>
        <v>7.5993846901667439E-4</v>
      </c>
      <c r="AA546" s="149">
        <f t="shared" si="35"/>
        <v>3.0777507995175313E-2</v>
      </c>
      <c r="AB546" s="149">
        <f>((Z546-Z545)/1)*(((6750*6)^2) /1000)</f>
        <v>-2498.8587005446802</v>
      </c>
      <c r="AD546" s="149">
        <f t="shared" si="37"/>
        <v>0</v>
      </c>
      <c r="AE546" s="149">
        <f t="shared" si="36"/>
        <v>0</v>
      </c>
      <c r="AG546" s="149">
        <f xml:space="preserve"> $I$45 * (AD547 - AD545) / (2 * (PI()/180))</f>
        <v>0</v>
      </c>
      <c r="AH546" s="149">
        <f xml:space="preserve"> $I$45 * (AE547 - AE545) / (2 * (PI()/180))</f>
        <v>0</v>
      </c>
      <c r="AJ546" s="149">
        <f>(AG547 - AG545) / RADIANS(U547 - U545) * (2*PI()*$P$33/60)</f>
        <v>0</v>
      </c>
      <c r="AK546" s="149">
        <f>(AH547 - AH545) / RADIANS(2) * (2*PI()*$P$33/60)</f>
        <v>41518828.12499997</v>
      </c>
    </row>
    <row r="547" spans="7:37" x14ac:dyDescent="0.35">
      <c r="G547" s="113"/>
      <c r="H547" s="113"/>
      <c r="I547" s="113"/>
      <c r="J547" s="113"/>
      <c r="K547" s="113"/>
      <c r="L547" s="113"/>
      <c r="N547" s="113"/>
      <c r="O547" s="113"/>
      <c r="P547" s="113"/>
      <c r="Q547" s="113"/>
      <c r="R547" s="113"/>
      <c r="S547" s="113"/>
      <c r="U547" s="149">
        <v>541</v>
      </c>
      <c r="V547" s="149">
        <v>0</v>
      </c>
      <c r="W547" s="149">
        <v>0.11</v>
      </c>
      <c r="X547" s="149">
        <f>(0.0831/2)*(1-COS(RADIANS(U547)))
 + 0.14625
 - SQRT(0.14625^2 - ((0.14625/2*SIN(RADIANS(U547)))^2))</f>
        <v>8.3099240061530993E-2</v>
      </c>
      <c r="Y547" s="149">
        <f t="shared" si="34"/>
        <v>83.099240061530992</v>
      </c>
      <c r="Z547" s="149">
        <f>(Y547-Y546)/1</f>
        <v>-7.5993846901667439E-4</v>
      </c>
      <c r="AA547" s="149">
        <f t="shared" si="35"/>
        <v>-3.0777507995175313E-2</v>
      </c>
      <c r="AB547" s="149">
        <f>((Z547-Z546)/1)*(((6750*6)^2) /1000)</f>
        <v>-2492.9781476092003</v>
      </c>
      <c r="AD547" s="149">
        <f t="shared" si="37"/>
        <v>0</v>
      </c>
      <c r="AE547" s="149">
        <f t="shared" si="36"/>
        <v>0</v>
      </c>
      <c r="AG547" s="149">
        <f xml:space="preserve"> $I$45 * (AD548 - AD546) / (2 * (PI()/180))</f>
        <v>0</v>
      </c>
      <c r="AH547" s="149">
        <f xml:space="preserve"> $I$45 * (AE548 - AE546) / (2 * (PI()/180))</f>
        <v>2050.3124999999986</v>
      </c>
      <c r="AJ547" s="149">
        <f>(AG548 - AG546) / RADIANS(U548 - U546) * (2*PI()*$P$33/60)</f>
        <v>0</v>
      </c>
      <c r="AK547" s="149">
        <f>(AH548 - AH546) / RADIANS(2) * (2*PI()*$P$33/60)</f>
        <v>83037656.25</v>
      </c>
    </row>
    <row r="548" spans="7:37" x14ac:dyDescent="0.35">
      <c r="G548" s="113"/>
      <c r="H548" s="113"/>
      <c r="I548" s="113"/>
      <c r="J548" s="113"/>
      <c r="K548" s="113"/>
      <c r="L548" s="113"/>
      <c r="N548" s="113"/>
      <c r="O548" s="113"/>
      <c r="P548" s="113"/>
      <c r="Q548" s="113"/>
      <c r="R548" s="113"/>
      <c r="S548" s="113"/>
      <c r="U548" s="86">
        <v>542</v>
      </c>
      <c r="V548" s="149">
        <v>0</v>
      </c>
      <c r="W548" s="149">
        <v>0.11</v>
      </c>
      <c r="X548" s="149">
        <f>(0.0831/2)*(1-COS(RADIANS(U548)))
 + 0.14625
 - SQRT(0.14625^2 - ((0.14625/2*SIN(RADIANS(U548)))^2))</f>
        <v>8.3096956660967447E-2</v>
      </c>
      <c r="Y548" s="149">
        <f t="shared" si="34"/>
        <v>83.09695666096745</v>
      </c>
      <c r="Z548" s="149">
        <f>(Y548-Y547)/1</f>
        <v>-2.2834005635417043E-3</v>
      </c>
      <c r="AA548" s="149">
        <f t="shared" si="35"/>
        <v>-9.2477722823439024E-2</v>
      </c>
      <c r="AB548" s="149">
        <f>((Z548-Z547)/1)*(((6750*6)^2) /1000)</f>
        <v>-2498.8587005446802</v>
      </c>
      <c r="AD548" s="149">
        <f t="shared" si="37"/>
        <v>0</v>
      </c>
      <c r="AE548" s="149">
        <f t="shared" si="36"/>
        <v>0.20249999999999987</v>
      </c>
      <c r="AG548" s="149">
        <f xml:space="preserve"> $I$45 * (AD549 - AD547) / (2 * (PI()/180))</f>
        <v>0</v>
      </c>
      <c r="AH548" s="149">
        <f xml:space="preserve"> $I$45 * (AE549 - AE547) / (2 * (PI()/180))</f>
        <v>4100.625</v>
      </c>
      <c r="AJ548" s="149">
        <f>(AG549 - AG547) / RADIANS(U549 - U547) * (2*PI()*$P$33/60)</f>
        <v>0</v>
      </c>
      <c r="AK548" s="149">
        <f>(AH549 - AH547) / RADIANS(2) * (2*PI()*$P$33/60)</f>
        <v>1.1050360626541078E-7</v>
      </c>
    </row>
    <row r="549" spans="7:37" x14ac:dyDescent="0.35">
      <c r="G549" s="113"/>
      <c r="H549" s="113"/>
      <c r="I549" s="113"/>
      <c r="J549" s="113"/>
      <c r="K549" s="113"/>
      <c r="L549" s="113"/>
      <c r="N549" s="113"/>
      <c r="O549" s="113"/>
      <c r="P549" s="113"/>
      <c r="Q549" s="113"/>
      <c r="R549" s="113"/>
      <c r="S549" s="113"/>
      <c r="U549" s="86">
        <v>543</v>
      </c>
      <c r="V549" s="149">
        <v>0</v>
      </c>
      <c r="W549" s="149">
        <v>0.12</v>
      </c>
      <c r="X549" s="149">
        <f>(0.0831/2)*(1-COS(RADIANS(U549)))
 + 0.14625
 - SQRT(0.14625^2 - ((0.14625/2*SIN(RADIANS(U549)))^2))</f>
        <v>8.3093139044224884E-2</v>
      </c>
      <c r="Y549" s="149">
        <f t="shared" si="34"/>
        <v>83.093139044224884</v>
      </c>
      <c r="Z549" s="149">
        <f>(Y549-Y548)/1</f>
        <v>-3.8176167425660879E-3</v>
      </c>
      <c r="AA549" s="149">
        <f t="shared" si="35"/>
        <v>-0.15461347807392656</v>
      </c>
      <c r="AB549" s="149">
        <f>((Z549-Z548)/1)*(((6750*6)^2) /1000)</f>
        <v>-2516.4980876447453</v>
      </c>
      <c r="AD549" s="149">
        <f t="shared" si="37"/>
        <v>0</v>
      </c>
      <c r="AE549" s="149">
        <f t="shared" si="36"/>
        <v>0.40500000000000008</v>
      </c>
      <c r="AG549" s="149">
        <f xml:space="preserve"> $I$45 * (AD550 - AD548) / (2 * (PI()/180))</f>
        <v>0</v>
      </c>
      <c r="AH549" s="149">
        <f xml:space="preserve"> $I$45 * (AE550 - AE548) / (2 * (PI()/180))</f>
        <v>2050.3125000000041</v>
      </c>
      <c r="AJ549" s="149">
        <f>(AG550 - AG548) / RADIANS(U550 - U548) * (2*PI()*$P$33/60)</f>
        <v>0</v>
      </c>
      <c r="AK549" s="149">
        <f>(AH550 - AH548) / RADIANS(2) * (2*PI()*$P$33/60)</f>
        <v>-83037656.250000075</v>
      </c>
    </row>
    <row r="550" spans="7:37" x14ac:dyDescent="0.35">
      <c r="G550" s="113"/>
      <c r="H550" s="113"/>
      <c r="I550" s="113"/>
      <c r="J550" s="113"/>
      <c r="K550" s="113"/>
      <c r="L550" s="113"/>
      <c r="N550" s="113"/>
      <c r="O550" s="113"/>
      <c r="P550" s="113"/>
      <c r="Q550" s="113"/>
      <c r="R550" s="113"/>
      <c r="S550" s="113"/>
      <c r="U550" s="86">
        <v>544</v>
      </c>
      <c r="V550" s="149">
        <v>0</v>
      </c>
      <c r="W550" s="149">
        <v>0.13</v>
      </c>
      <c r="X550" s="149">
        <f>(0.0831/2)*(1-COS(RADIANS(U550)))
 + 0.14625
 - SQRT(0.14625^2 - ((0.14625/2*SIN(RADIANS(U550)))^2))</f>
        <v>8.3087769292454872E-2</v>
      </c>
      <c r="Y550" s="149">
        <f t="shared" si="34"/>
        <v>83.087769292454865</v>
      </c>
      <c r="Z550" s="149">
        <f>(Y550-Y549)/1</f>
        <v>-5.3697517700186381E-3</v>
      </c>
      <c r="AA550" s="149">
        <f t="shared" si="35"/>
        <v>-0.21747494668575484</v>
      </c>
      <c r="AB550" s="149">
        <f>((Z550-Z549)/1)*(((6750*6)^2) /1000)</f>
        <v>-2545.8894787790455</v>
      </c>
      <c r="AD550" s="149">
        <f t="shared" si="37"/>
        <v>0</v>
      </c>
      <c r="AE550" s="149">
        <f t="shared" si="36"/>
        <v>0.4050000000000003</v>
      </c>
      <c r="AG550" s="149">
        <f xml:space="preserve"> $I$45 * (AD551 - AD549) / (2 * (PI()/180))</f>
        <v>0</v>
      </c>
      <c r="AH550" s="149">
        <f xml:space="preserve"> $I$45 * (AE551 - AE549) / (2 * (PI()/180))</f>
        <v>-3.3723024372989134E-12</v>
      </c>
      <c r="AJ550" s="149">
        <f>(AG551 - AG549) / RADIANS(U551 - U549) * (2*PI()*$P$33/60)</f>
        <v>0</v>
      </c>
      <c r="AK550" s="149">
        <f>(AH551 - AH549) / RADIANS(2) * (2*PI()*$P$33/60)</f>
        <v>-41518828.125000194</v>
      </c>
    </row>
    <row r="551" spans="7:37" x14ac:dyDescent="0.35">
      <c r="G551" s="113"/>
      <c r="H551" s="113"/>
      <c r="I551" s="113"/>
      <c r="J551" s="113"/>
      <c r="K551" s="113"/>
      <c r="L551" s="113"/>
      <c r="N551" s="113"/>
      <c r="O551" s="113"/>
      <c r="P551" s="113"/>
      <c r="Q551" s="113"/>
      <c r="R551" s="113"/>
      <c r="S551" s="113"/>
      <c r="U551" s="149">
        <v>545</v>
      </c>
      <c r="V551" s="149">
        <v>0</v>
      </c>
      <c r="W551" s="149">
        <v>0.14000000000000001</v>
      </c>
      <c r="X551" s="149">
        <f>(0.0831/2)*(1-COS(RADIANS(U551)))
 + 0.14625
 - SQRT(0.14625^2 - ((0.14625/2*SIN(RADIANS(U551)))^2))</f>
        <v>8.3080822329014536E-2</v>
      </c>
      <c r="Y551" s="149">
        <f t="shared" si="34"/>
        <v>83.080822329014538</v>
      </c>
      <c r="Z551" s="149">
        <f>(Y551-Y550)/1</f>
        <v>-6.9469634403276359E-3</v>
      </c>
      <c r="AA551" s="149">
        <f t="shared" si="35"/>
        <v>-0.28135201933326925</v>
      </c>
      <c r="AB551" s="149">
        <f>((Z551-Z550)/1)*(((6750*6)^2) /1000)</f>
        <v>-2587.0214422243334</v>
      </c>
      <c r="AD551" s="149">
        <f t="shared" si="37"/>
        <v>0</v>
      </c>
      <c r="AE551" s="149">
        <f t="shared" si="36"/>
        <v>0.40499999999999975</v>
      </c>
      <c r="AG551" s="149">
        <f xml:space="preserve"> $I$45 * (AD552 - AD550) / (2 * (PI()/180))</f>
        <v>0</v>
      </c>
      <c r="AH551" s="149">
        <f xml:space="preserve"> $I$45 * (AE552 - AE550) / (2 * (PI()/180))</f>
        <v>-5.6205040621648542E-12</v>
      </c>
      <c r="AJ551" s="149">
        <f>(AG552 - AG550) / RADIANS(U552 - U550) * (2*PI()*$P$33/60)</f>
        <v>0</v>
      </c>
      <c r="AK551" s="149">
        <f>(AH552 - AH550) / RADIANS(2) * (2*PI()*$P$33/60)</f>
        <v>41518828.125000119</v>
      </c>
    </row>
    <row r="552" spans="7:37" x14ac:dyDescent="0.35">
      <c r="G552" s="113"/>
      <c r="H552" s="113"/>
      <c r="I552" s="113"/>
      <c r="J552" s="113"/>
      <c r="K552" s="113"/>
      <c r="L552" s="113"/>
      <c r="N552" s="113"/>
      <c r="O552" s="113"/>
      <c r="P552" s="113"/>
      <c r="Q552" s="113"/>
      <c r="R552" s="113"/>
      <c r="S552" s="113"/>
      <c r="U552" s="86">
        <v>546</v>
      </c>
      <c r="V552" s="149">
        <v>0</v>
      </c>
      <c r="W552" s="149">
        <v>0.15</v>
      </c>
      <c r="X552" s="149">
        <f>(0.0831/2)*(1-COS(RADIANS(U552)))
 + 0.14625
 - SQRT(0.14625^2 - ((0.14625/2*SIN(RADIANS(U552)))^2))</f>
        <v>8.3072265929285988E-2</v>
      </c>
      <c r="Y552" s="149">
        <f t="shared" si="34"/>
        <v>83.07226592928599</v>
      </c>
      <c r="Z552" s="149">
        <f>(Y552-Y551)/1</f>
        <v>-8.5563997285476034E-3</v>
      </c>
      <c r="AA552" s="149">
        <f t="shared" si="35"/>
        <v>-0.34653418900617794</v>
      </c>
      <c r="AB552" s="149">
        <f>((Z552-Z551)/1)*(((6750*6)^2) /1000)</f>
        <v>-2639.8778717528016</v>
      </c>
      <c r="AD552" s="149">
        <f t="shared" si="37"/>
        <v>0</v>
      </c>
      <c r="AE552" s="149">
        <f t="shared" si="36"/>
        <v>0.40499999999999975</v>
      </c>
      <c r="AG552" s="149">
        <f xml:space="preserve"> $I$45 * (AD553 - AD551) / (2 * (PI()/180))</f>
        <v>0</v>
      </c>
      <c r="AH552" s="149">
        <f xml:space="preserve"> $I$45 * (AE553 - AE551) / (2 * (PI()/180))</f>
        <v>2050.3125000000027</v>
      </c>
      <c r="AJ552" s="149">
        <f>(AG553 - AG551) / RADIANS(U553 - U551) * (2*PI()*$P$33/60)</f>
        <v>0</v>
      </c>
      <c r="AK552" s="149">
        <f>(AH553 - AH551) / RADIANS(2) * (2*PI()*$P$33/60)</f>
        <v>83037656.250000179</v>
      </c>
    </row>
    <row r="553" spans="7:37" x14ac:dyDescent="0.35">
      <c r="G553" s="113"/>
      <c r="H553" s="113"/>
      <c r="I553" s="113"/>
      <c r="J553" s="113"/>
      <c r="K553" s="113"/>
      <c r="L553" s="113"/>
      <c r="N553" s="113"/>
      <c r="O553" s="113"/>
      <c r="P553" s="113"/>
      <c r="Q553" s="113"/>
      <c r="R553" s="113"/>
      <c r="S553" s="113"/>
      <c r="U553" s="86">
        <v>547</v>
      </c>
      <c r="V553" s="149">
        <v>0</v>
      </c>
      <c r="W553" s="149">
        <v>0.16</v>
      </c>
      <c r="X553" s="149">
        <f>(0.0831/2)*(1-COS(RADIANS(U553)))
 + 0.14625
 - SQRT(0.14625^2 - ((0.14625/2*SIN(RADIANS(U553)))^2))</f>
        <v>8.3062060733407828E-2</v>
      </c>
      <c r="Y553" s="149">
        <f t="shared" si="34"/>
        <v>83.062060733407833</v>
      </c>
      <c r="Z553" s="149">
        <f>(Y553-Y552)/1</f>
        <v>-1.0205195878157269E-2</v>
      </c>
      <c r="AA553" s="149">
        <f t="shared" si="35"/>
        <v>-0.41331043306536941</v>
      </c>
      <c r="AB553" s="149">
        <f>((Z553-Z552)/1)*(((6750*6)^2) /1000)</f>
        <v>-2704.4378843972545</v>
      </c>
      <c r="AD553" s="149">
        <f t="shared" si="37"/>
        <v>0</v>
      </c>
      <c r="AE553" s="149">
        <f t="shared" si="36"/>
        <v>0.60750000000000004</v>
      </c>
      <c r="AG553" s="149">
        <f xml:space="preserve"> $I$45 * (AD554 - AD552) / (2 * (PI()/180))</f>
        <v>0</v>
      </c>
      <c r="AH553" s="149">
        <f xml:space="preserve"> $I$45 * (AE554 - AE552) / (2 * (PI()/180))</f>
        <v>4100.6250000000036</v>
      </c>
      <c r="AJ553" s="149">
        <f>(AG554 - AG552) / RADIANS(U554 - U552) * (2*PI()*$P$33/60)</f>
        <v>0</v>
      </c>
      <c r="AK553" s="149">
        <f>(AH554 - AH552) / RADIANS(2) * (2*PI()*$P$33/60)</f>
        <v>-3.6834535421803594E-8</v>
      </c>
    </row>
    <row r="554" spans="7:37" x14ac:dyDescent="0.35">
      <c r="G554" s="113"/>
      <c r="H554" s="113"/>
      <c r="I554" s="113"/>
      <c r="J554" s="113"/>
      <c r="K554" s="113"/>
      <c r="L554" s="113"/>
      <c r="N554" s="113"/>
      <c r="O554" s="113"/>
      <c r="P554" s="113"/>
      <c r="Q554" s="113"/>
      <c r="R554" s="113"/>
      <c r="S554" s="113"/>
      <c r="U554" s="86">
        <v>548</v>
      </c>
      <c r="V554" s="149">
        <v>0</v>
      </c>
      <c r="W554" s="149">
        <v>0.18</v>
      </c>
      <c r="X554" s="149">
        <f>(0.0831/2)*(1-COS(RADIANS(U554)))
 + 0.14625
 - SQRT(0.14625^2 - ((0.14625/2*SIN(RADIANS(U554)))^2))</f>
        <v>8.3050160261998546E-2</v>
      </c>
      <c r="Y554" s="149">
        <f t="shared" si="34"/>
        <v>83.050160261998542</v>
      </c>
      <c r="Z554" s="149">
        <f>(Y554-Y553)/1</f>
        <v>-1.1900471409290958E-2</v>
      </c>
      <c r="AA554" s="149">
        <f t="shared" si="35"/>
        <v>-0.4819690920762838</v>
      </c>
      <c r="AB554" s="149">
        <f>((Z554-Z553)/1)*(((6750*6)^2) /1000)</f>
        <v>-2780.6756899420329</v>
      </c>
      <c r="AD554" s="149">
        <f t="shared" si="37"/>
        <v>0</v>
      </c>
      <c r="AE554" s="149">
        <f t="shared" si="36"/>
        <v>0.81000000000000016</v>
      </c>
      <c r="AG554" s="149">
        <f xml:space="preserve"> $I$45 * (AD555 - AD553) / (2 * (PI()/180))</f>
        <v>0</v>
      </c>
      <c r="AH554" s="149">
        <f xml:space="preserve"> $I$45 * (AE555 - AE553) / (2 * (PI()/180))</f>
        <v>2050.3125000000009</v>
      </c>
      <c r="AJ554" s="149">
        <f>(AG555 - AG553) / RADIANS(U555 - U553) * (2*PI()*$P$33/60)</f>
        <v>0</v>
      </c>
      <c r="AK554" s="149">
        <f>(AH555 - AH553) / RADIANS(2) * (2*PI()*$P$33/60)</f>
        <v>-124556484.37500009</v>
      </c>
    </row>
    <row r="555" spans="7:37" x14ac:dyDescent="0.35">
      <c r="G555" s="113"/>
      <c r="H555" s="113"/>
      <c r="I555" s="113"/>
      <c r="J555" s="113"/>
      <c r="K555" s="113"/>
      <c r="L555" s="113"/>
      <c r="N555" s="113"/>
      <c r="O555" s="113"/>
      <c r="P555" s="113"/>
      <c r="Q555" s="113"/>
      <c r="R555" s="113"/>
      <c r="S555" s="113"/>
      <c r="U555" s="149">
        <v>549</v>
      </c>
      <c r="V555" s="149">
        <v>0</v>
      </c>
      <c r="W555" s="149">
        <v>0.2</v>
      </c>
      <c r="X555" s="149">
        <f>(0.0831/2)*(1-COS(RADIANS(U555)))
 + 0.14625
 - SQRT(0.14625^2 - ((0.14625/2*SIN(RADIANS(U555)))^2))</f>
        <v>8.3036510934970276E-2</v>
      </c>
      <c r="Y555" s="149">
        <f t="shared" si="34"/>
        <v>83.036510934970281</v>
      </c>
      <c r="Z555" s="149">
        <f>(Y555-Y554)/1</f>
        <v>-1.3649327028261382E-2</v>
      </c>
      <c r="AA555" s="149">
        <f t="shared" si="35"/>
        <v>-0.55279774464458598</v>
      </c>
      <c r="AB555" s="149">
        <f>((Z555-Z554)/1)*(((6750*6)^2) /1000)</f>
        <v>-2868.5604290162382</v>
      </c>
      <c r="AD555" s="149">
        <f t="shared" si="37"/>
        <v>0</v>
      </c>
      <c r="AE555" s="149">
        <f t="shared" si="36"/>
        <v>0.81000000000000016</v>
      </c>
      <c r="AG555" s="149">
        <f xml:space="preserve"> $I$45 * (AD556 - AD554) / (2 * (PI()/180))</f>
        <v>0</v>
      </c>
      <c r="AH555" s="149">
        <f xml:space="preserve"> $I$45 * (AE556 - AE554) / (2 * (PI()/180))</f>
        <v>-2050.3125000000009</v>
      </c>
      <c r="AJ555" s="149">
        <f>(AG556 - AG554) / RADIANS(U556 - U554) * (2*PI()*$P$33/60)</f>
        <v>0</v>
      </c>
      <c r="AK555" s="149">
        <f>(AH556 - AH554) / RADIANS(2) * (2*PI()*$P$33/60)</f>
        <v>-83037656.250000045</v>
      </c>
    </row>
    <row r="556" spans="7:37" x14ac:dyDescent="0.35">
      <c r="G556" s="113"/>
      <c r="H556" s="113"/>
      <c r="I556" s="113"/>
      <c r="J556" s="113"/>
      <c r="K556" s="113"/>
      <c r="L556" s="113"/>
      <c r="N556" s="113"/>
      <c r="O556" s="113"/>
      <c r="P556" s="113"/>
      <c r="Q556" s="113"/>
      <c r="R556" s="113"/>
      <c r="S556" s="113"/>
      <c r="U556" s="86">
        <v>550</v>
      </c>
      <c r="V556" s="149">
        <v>0</v>
      </c>
      <c r="W556" s="149">
        <v>0.22</v>
      </c>
      <c r="X556" s="149">
        <f>(0.0831/2)*(1-COS(RADIANS(U556)))
 + 0.14625
 - SQRT(0.14625^2 - ((0.14625/2*SIN(RADIANS(U556)))^2))</f>
        <v>8.3021052093548015E-2</v>
      </c>
      <c r="Y556" s="149">
        <f t="shared" si="34"/>
        <v>83.021052093548008</v>
      </c>
      <c r="Z556" s="149">
        <f>(Y556-Y555)/1</f>
        <v>-1.545884142227294E-2</v>
      </c>
      <c r="AA556" s="149">
        <f t="shared" si="35"/>
        <v>-0.62608307760205406</v>
      </c>
      <c r="AB556" s="149">
        <f>((Z556-Z555)/1)*(((6750*6)^2) /1000)</f>
        <v>-2968.0559847774575</v>
      </c>
      <c r="AD556" s="149">
        <f t="shared" si="37"/>
        <v>0</v>
      </c>
      <c r="AE556" s="149">
        <f t="shared" si="36"/>
        <v>0.60750000000000004</v>
      </c>
      <c r="AG556" s="149">
        <f xml:space="preserve"> $I$45 * (AD557 - AD555) / (2 * (PI()/180))</f>
        <v>0</v>
      </c>
      <c r="AH556" s="149">
        <f xml:space="preserve"> $I$45 * (AE557 - AE555) / (2 * (PI()/180))</f>
        <v>-2050.3125000000009</v>
      </c>
      <c r="AJ556" s="149">
        <f>(AG557 - AG555) / RADIANS(U557 - U555) * (2*PI()*$P$33/60)</f>
        <v>0</v>
      </c>
      <c r="AK556" s="149">
        <f>(AH557 - AH555) / RADIANS(2) * (2*PI()*$P$33/60)</f>
        <v>83037656.250000045</v>
      </c>
    </row>
    <row r="557" spans="7:37" x14ac:dyDescent="0.35">
      <c r="G557" s="113"/>
      <c r="H557" s="113"/>
      <c r="I557" s="113"/>
      <c r="J557" s="113"/>
      <c r="K557" s="113"/>
      <c r="L557" s="113"/>
      <c r="N557" s="113"/>
      <c r="O557" s="113"/>
      <c r="P557" s="113"/>
      <c r="Q557" s="113"/>
      <c r="R557" s="113"/>
      <c r="S557" s="113"/>
      <c r="U557" s="86">
        <v>551</v>
      </c>
      <c r="V557" s="149">
        <v>0</v>
      </c>
      <c r="W557" s="149">
        <v>0.23</v>
      </c>
      <c r="X557" s="149">
        <f>(0.0831/2)*(1-COS(RADIANS(U557)))
 + 0.14625
 - SQRT(0.14625^2 - ((0.14625/2*SIN(RADIANS(U557)))^2))</f>
        <v>8.300371602563017E-2</v>
      </c>
      <c r="Y557" s="149">
        <f t="shared" si="34"/>
        <v>83.003716025630169</v>
      </c>
      <c r="Z557" s="149">
        <f>(Y557-Y556)/1</f>
        <v>-1.7336067917838704E-2</v>
      </c>
      <c r="AA557" s="149">
        <f t="shared" si="35"/>
        <v>-0.70211075067246753</v>
      </c>
      <c r="AB557" s="149">
        <f>((Z557-Z556)/1)*(((6750*6)^2) /1000)</f>
        <v>-3079.1207593517456</v>
      </c>
      <c r="AD557" s="149">
        <f t="shared" si="37"/>
        <v>0</v>
      </c>
      <c r="AE557" s="149">
        <f t="shared" si="36"/>
        <v>0.60750000000000004</v>
      </c>
      <c r="AG557" s="149">
        <f xml:space="preserve"> $I$45 * (AD558 - AD556) / (2 * (PI()/180))</f>
        <v>0</v>
      </c>
      <c r="AH557" s="149">
        <f xml:space="preserve"> $I$45 * (AE558 - AE556) / (2 * (PI()/180))</f>
        <v>2050.3125000000009</v>
      </c>
      <c r="AJ557" s="149">
        <f>(AG558 - AG556) / RADIANS(U558 - U556) * (2*PI()*$P$33/60)</f>
        <v>0</v>
      </c>
      <c r="AK557" s="149">
        <f>(AH558 - AH556) / RADIANS(2) * (2*PI()*$P$33/60)</f>
        <v>83037656.249999911</v>
      </c>
    </row>
    <row r="558" spans="7:37" x14ac:dyDescent="0.35">
      <c r="G558" s="113"/>
      <c r="H558" s="113"/>
      <c r="I558" s="113"/>
      <c r="J558" s="113"/>
      <c r="K558" s="113"/>
      <c r="L558" s="113"/>
      <c r="N558" s="113"/>
      <c r="O558" s="113"/>
      <c r="P558" s="113"/>
      <c r="Q558" s="113"/>
      <c r="R558" s="113"/>
      <c r="S558" s="113"/>
      <c r="U558" s="86">
        <v>552</v>
      </c>
      <c r="V558" s="149">
        <v>0</v>
      </c>
      <c r="W558" s="149">
        <v>0.25</v>
      </c>
      <c r="X558" s="149">
        <f>(0.0831/2)*(1-COS(RADIANS(U558)))
 + 0.14625
 - SQRT(0.14625^2 - ((0.14625/2*SIN(RADIANS(U558)))^2))</f>
        <v>8.298442799464098E-2</v>
      </c>
      <c r="Y558" s="149">
        <f t="shared" si="34"/>
        <v>82.984427994640981</v>
      </c>
      <c r="Z558" s="149">
        <f>(Y558-Y557)/1</f>
        <v>-1.9288030989187632E-2</v>
      </c>
      <c r="AA558" s="149">
        <f t="shared" si="35"/>
        <v>-0.78116525506209911</v>
      </c>
      <c r="AB558" s="149">
        <f>((Z558-Z557)/1)*(((6750*6)^2) /1000)</f>
        <v>-3201.7074277800789</v>
      </c>
      <c r="AD558" s="149">
        <f t="shared" si="37"/>
        <v>0</v>
      </c>
      <c r="AE558" s="149">
        <f t="shared" si="36"/>
        <v>0.81000000000000016</v>
      </c>
      <c r="AG558" s="149">
        <f xml:space="preserve"> $I$45 * (AD559 - AD557) / (2 * (PI()/180))</f>
        <v>0</v>
      </c>
      <c r="AH558" s="149">
        <f xml:space="preserve"> $I$45 * (AE559 - AE557) / (2 * (PI()/180))</f>
        <v>2050.3124999999945</v>
      </c>
      <c r="AJ558" s="149">
        <f>(AG559 - AG557) / RADIANS(U559 - U557) * (2*PI()*$P$33/60)</f>
        <v>0</v>
      </c>
      <c r="AK558" s="149">
        <f>(AH559 - AH557) / RADIANS(2) * (2*PI()*$P$33/60)</f>
        <v>-83037656.250000149</v>
      </c>
    </row>
    <row r="559" spans="7:37" x14ac:dyDescent="0.35">
      <c r="G559" s="113"/>
      <c r="H559" s="113"/>
      <c r="I559" s="113"/>
      <c r="J559" s="113"/>
      <c r="K559" s="113"/>
      <c r="L559" s="113"/>
      <c r="N559" s="113"/>
      <c r="O559" s="113"/>
      <c r="P559" s="113"/>
      <c r="Q559" s="113"/>
      <c r="R559" s="113"/>
      <c r="S559" s="113"/>
      <c r="U559" s="149">
        <v>553</v>
      </c>
      <c r="V559" s="149">
        <v>0</v>
      </c>
      <c r="W559" s="149">
        <v>0.27</v>
      </c>
      <c r="X559" s="149">
        <f>(0.0831/2)*(1-COS(RADIANS(U559)))
 + 0.14625
 - SQRT(0.14625^2 - ((0.14625/2*SIN(RADIANS(U559)))^2))</f>
        <v>8.2963106272047726E-2</v>
      </c>
      <c r="Y559" s="149">
        <f t="shared" si="34"/>
        <v>82.963106272047725</v>
      </c>
      <c r="Z559" s="149">
        <f>(Y559-Y558)/1</f>
        <v>-2.1321722593256709E-2</v>
      </c>
      <c r="AA559" s="149">
        <f t="shared" si="35"/>
        <v>-0.86352976502689671</v>
      </c>
      <c r="AB559" s="149">
        <f>((Z559-Z558)/1)*(((6750*6)^2) /1000)</f>
        <v>-3335.7626535743029</v>
      </c>
      <c r="AD559" s="149">
        <f t="shared" si="37"/>
        <v>0</v>
      </c>
      <c r="AE559" s="149">
        <f t="shared" si="36"/>
        <v>0.8099999999999995</v>
      </c>
      <c r="AG559" s="149">
        <f xml:space="preserve"> $I$45 * (AD560 - AD558) / (2 * (PI()/180))</f>
        <v>0</v>
      </c>
      <c r="AH559" s="149">
        <f xml:space="preserve"> $I$45 * (AE560 - AE558) / (2 * (PI()/180))</f>
        <v>-2050.3125000000068</v>
      </c>
      <c r="AJ559" s="149">
        <f>(AG560 - AG558) / RADIANS(U560 - U558) * (2*PI()*$P$33/60)</f>
        <v>0</v>
      </c>
      <c r="AK559" s="149">
        <f>(AH560 - AH558) / RADIANS(2) * (2*PI()*$P$33/60)</f>
        <v>-83037656.249999672</v>
      </c>
    </row>
    <row r="560" spans="7:37" x14ac:dyDescent="0.35">
      <c r="G560" s="113"/>
      <c r="H560" s="113"/>
      <c r="I560" s="113"/>
      <c r="J560" s="113"/>
      <c r="K560" s="113"/>
      <c r="L560" s="113"/>
      <c r="N560" s="113"/>
      <c r="O560" s="113"/>
      <c r="P560" s="113"/>
      <c r="Q560" s="113"/>
      <c r="R560" s="113"/>
      <c r="S560" s="113"/>
      <c r="U560" s="86">
        <v>554</v>
      </c>
      <c r="V560" s="149">
        <v>0</v>
      </c>
      <c r="W560" s="149">
        <v>0.28999999999999998</v>
      </c>
      <c r="X560" s="149">
        <f>(0.0831/2)*(1-COS(RADIANS(U560)))
 + 0.14625
 - SQRT(0.14625^2 - ((0.14625/2*SIN(RADIANS(U560)))^2))</f>
        <v>8.2939662173730555E-2</v>
      </c>
      <c r="Y560" s="149">
        <f t="shared" si="34"/>
        <v>82.939662173730554</v>
      </c>
      <c r="Z560" s="149">
        <f>(Y560-Y559)/1</f>
        <v>-2.3444098317170869E-2</v>
      </c>
      <c r="AA560" s="149">
        <f t="shared" si="35"/>
        <v>-0.94948598184542021</v>
      </c>
      <c r="AB560" s="149">
        <f>((Z560-Z559)/1)*(((6750*6)^2) /1000)</f>
        <v>-3481.226781150202</v>
      </c>
      <c r="AD560" s="149">
        <f t="shared" si="37"/>
        <v>0</v>
      </c>
      <c r="AE560" s="149">
        <f t="shared" si="36"/>
        <v>0.60749999999999948</v>
      </c>
      <c r="AG560" s="149">
        <f xml:space="preserve"> $I$45 * (AD561 - AD559) / (2 * (PI()/180))</f>
        <v>0</v>
      </c>
      <c r="AH560" s="149">
        <f xml:space="preserve"> $I$45 * (AE561 - AE559) / (2 * (PI()/180))</f>
        <v>-2050.31249999999</v>
      </c>
      <c r="AJ560" s="149">
        <f>(AG561 - AG559) / RADIANS(U561 - U559) * (2*PI()*$P$33/60)</f>
        <v>0</v>
      </c>
      <c r="AK560" s="149">
        <f>(AH561 - AH559) / RADIANS(2) * (2*PI()*$P$33/60)</f>
        <v>83037656.250000373</v>
      </c>
    </row>
    <row r="561" spans="7:37" x14ac:dyDescent="0.35">
      <c r="G561" s="113"/>
      <c r="H561" s="113"/>
      <c r="I561" s="113"/>
      <c r="J561" s="113"/>
      <c r="K561" s="113"/>
      <c r="L561" s="113"/>
      <c r="N561" s="113"/>
      <c r="O561" s="113"/>
      <c r="P561" s="113"/>
      <c r="Q561" s="113"/>
      <c r="R561" s="113"/>
      <c r="S561" s="113"/>
      <c r="U561" s="86">
        <v>555</v>
      </c>
      <c r="V561" s="149">
        <v>0</v>
      </c>
      <c r="W561" s="149">
        <v>0.3</v>
      </c>
      <c r="X561" s="149">
        <f>(0.0831/2)*(1-COS(RADIANS(U561)))
 + 0.14625
 - SQRT(0.14625^2 - ((0.14625/2*SIN(RADIANS(U561)))^2))</f>
        <v>8.2914000100414775E-2</v>
      </c>
      <c r="Y561" s="149">
        <f t="shared" si="34"/>
        <v>82.914000100414782</v>
      </c>
      <c r="Z561" s="149">
        <f>(Y561-Y560)/1</f>
        <v>-2.566207331577175E-2</v>
      </c>
      <c r="AA561" s="149">
        <f t="shared" si="35"/>
        <v>-1.0393139692887559</v>
      </c>
      <c r="AB561" s="149">
        <f>((Z561-Z560)/1)*(((6750*6)^2) /1000)</f>
        <v>-3638.0334914550936</v>
      </c>
      <c r="AD561" s="149">
        <f t="shared" si="37"/>
        <v>0</v>
      </c>
      <c r="AE561" s="149">
        <f t="shared" si="36"/>
        <v>0.60750000000000048</v>
      </c>
      <c r="AG561" s="149">
        <f xml:space="preserve"> $I$45 * (AD562 - AD560) / (2 * (PI()/180))</f>
        <v>0</v>
      </c>
      <c r="AH561" s="149">
        <f xml:space="preserve"> $I$45 * (AE562 - AE560) / (2 * (PI()/180))</f>
        <v>2050.3125000000114</v>
      </c>
      <c r="AJ561" s="149">
        <f>(AG562 - AG560) / RADIANS(U562 - U560) * (2*PI()*$P$33/60)</f>
        <v>0</v>
      </c>
      <c r="AK561" s="149">
        <f>(AH562 - AH560) / RADIANS(2) * (2*PI()*$P$33/60)</f>
        <v>83037656.249999598</v>
      </c>
    </row>
    <row r="562" spans="7:37" x14ac:dyDescent="0.35">
      <c r="G562" s="113"/>
      <c r="H562" s="113"/>
      <c r="I562" s="113"/>
      <c r="J562" s="113"/>
      <c r="K562" s="113"/>
      <c r="L562" s="113"/>
      <c r="N562" s="113"/>
      <c r="O562" s="113"/>
      <c r="P562" s="113"/>
      <c r="Q562" s="113"/>
      <c r="R562" s="113"/>
      <c r="S562" s="113"/>
      <c r="U562" s="86">
        <v>556</v>
      </c>
      <c r="V562" s="149">
        <v>0</v>
      </c>
      <c r="W562" s="149">
        <v>0.32</v>
      </c>
      <c r="X562" s="149">
        <f>(0.0831/2)*(1-COS(RADIANS(U562)))
 + 0.14625
 - SQRT(0.14625^2 - ((0.14625/2*SIN(RADIANS(U562)))^2))</f>
        <v>8.2886017582391225E-2</v>
      </c>
      <c r="Y562" s="149">
        <f t="shared" si="34"/>
        <v>82.886017582391219</v>
      </c>
      <c r="Z562" s="149">
        <f>(Y562-Y561)/1</f>
        <v>-2.798251802356333E-2</v>
      </c>
      <c r="AA562" s="149">
        <f t="shared" si="35"/>
        <v>-1.1332919799543149</v>
      </c>
      <c r="AB562" s="149">
        <f>((Z562-Z561)/1)*(((6750*6)^2) /1000)</f>
        <v>-3806.1094319551394</v>
      </c>
      <c r="AD562" s="149">
        <f t="shared" si="37"/>
        <v>0</v>
      </c>
      <c r="AE562" s="149">
        <f t="shared" si="36"/>
        <v>0.81000000000000061</v>
      </c>
      <c r="AG562" s="149">
        <f xml:space="preserve"> $I$45 * (AD563 - AD561) / (2 * (PI()/180))</f>
        <v>0</v>
      </c>
      <c r="AH562" s="149">
        <f xml:space="preserve"> $I$45 * (AE563 - AE561) / (2 * (PI()/180))</f>
        <v>2050.31249999999</v>
      </c>
      <c r="AJ562" s="149">
        <f>(AG563 - AG561) / RADIANS(U563 - U561) * (2*PI()*$P$33/60)</f>
        <v>0</v>
      </c>
      <c r="AK562" s="149">
        <f>(AH563 - AH561) / RADIANS(2) * (2*PI()*$P$33/60)</f>
        <v>-41518828.125000454</v>
      </c>
    </row>
    <row r="563" spans="7:37" x14ac:dyDescent="0.35">
      <c r="G563" s="113"/>
      <c r="H563" s="113"/>
      <c r="I563" s="113"/>
      <c r="J563" s="113"/>
      <c r="K563" s="113"/>
      <c r="L563" s="113"/>
      <c r="N563" s="113"/>
      <c r="O563" s="113"/>
      <c r="P563" s="113"/>
      <c r="Q563" s="113"/>
      <c r="R563" s="113"/>
      <c r="S563" s="113"/>
      <c r="U563" s="149">
        <v>557</v>
      </c>
      <c r="V563" s="149">
        <v>0</v>
      </c>
      <c r="W563" s="149">
        <v>0.34</v>
      </c>
      <c r="X563" s="149">
        <f>(0.0831/2)*(1-COS(RADIANS(U563)))
 + 0.14625
 - SQRT(0.14625^2 - ((0.14625/2*SIN(RADIANS(U563)))^2))</f>
        <v>8.2855605328771509E-2</v>
      </c>
      <c r="Y563" s="149">
        <f t="shared" si="34"/>
        <v>82.855605328771503</v>
      </c>
      <c r="Z563" s="149">
        <f>(Y563-Y562)/1</f>
        <v>-3.0412253619715557E-2</v>
      </c>
      <c r="AA563" s="149">
        <f t="shared" si="35"/>
        <v>-1.2316962715984801</v>
      </c>
      <c r="AB563" s="149">
        <f>((Z563-Z562)/1)*(((6750*6)^2) /1000)</f>
        <v>-3985.3738115886904</v>
      </c>
      <c r="AD563" s="149">
        <f t="shared" si="37"/>
        <v>0</v>
      </c>
      <c r="AE563" s="149">
        <f t="shared" si="36"/>
        <v>0.8099999999999995</v>
      </c>
      <c r="AG563" s="149">
        <f xml:space="preserve"> $I$45 * (AD564 - AD562) / (2 * (PI()/180))</f>
        <v>0</v>
      </c>
      <c r="AH563" s="149">
        <f xml:space="preserve"> $I$45 * (AE564 - AE562) / (2 * (PI()/180))</f>
        <v>-1.1241008124329708E-11</v>
      </c>
      <c r="AJ563" s="149">
        <f>(AG564 - AG562) / RADIANS(U564 - U562) * (2*PI()*$P$33/60)</f>
        <v>0</v>
      </c>
      <c r="AK563" s="149">
        <f>(AH564 - AH562) / RADIANS(2) * (2*PI()*$P$33/60)</f>
        <v>-41518828.124999568</v>
      </c>
    </row>
    <row r="564" spans="7:37" x14ac:dyDescent="0.35">
      <c r="G564" s="113"/>
      <c r="H564" s="113"/>
      <c r="I564" s="113"/>
      <c r="J564" s="113"/>
      <c r="K564" s="113"/>
      <c r="L564" s="113"/>
      <c r="N564" s="113"/>
      <c r="O564" s="113"/>
      <c r="P564" s="113"/>
      <c r="Q564" s="113"/>
      <c r="R564" s="113"/>
      <c r="S564" s="113"/>
      <c r="U564" s="86">
        <v>558</v>
      </c>
      <c r="V564" s="149">
        <v>0</v>
      </c>
      <c r="W564" s="149">
        <v>0.36</v>
      </c>
      <c r="X564" s="149">
        <f>(0.0831/2)*(1-COS(RADIANS(U564)))
 + 0.14625
 - SQRT(0.14625^2 - ((0.14625/2*SIN(RADIANS(U564)))^2))</f>
        <v>8.2822647281542455E-2</v>
      </c>
      <c r="Y564" s="149">
        <f t="shared" si="34"/>
        <v>82.822647281542459</v>
      </c>
      <c r="Z564" s="149">
        <f>(Y564-Y563)/1</f>
        <v>-3.2958047229044496E-2</v>
      </c>
      <c r="AA564" s="149">
        <f t="shared" si="35"/>
        <v>-1.3348009127763021</v>
      </c>
      <c r="AB564" s="149">
        <f>((Z564-Z563)/1)*(((6750*6)^2) /1000)</f>
        <v>-4175.7379677017925</v>
      </c>
      <c r="AD564" s="149">
        <f t="shared" si="37"/>
        <v>0</v>
      </c>
      <c r="AE564" s="149">
        <f t="shared" si="36"/>
        <v>0.8099999999999995</v>
      </c>
      <c r="AG564" s="149">
        <f xml:space="preserve"> $I$45 * (AD565 - AD563) / (2 * (PI()/180))</f>
        <v>0</v>
      </c>
      <c r="AH564" s="149">
        <f xml:space="preserve"> $I$45 * (AE565 - AE563) / (2 * (PI()/180))</f>
        <v>1.1241008124329708E-11</v>
      </c>
      <c r="AJ564" s="149">
        <f>(AG565 - AG563) / RADIANS(U565 - U563) * (2*PI()*$P$33/60)</f>
        <v>0</v>
      </c>
      <c r="AK564" s="149">
        <f>(AH565 - AH563) / RADIANS(2) * (2*PI()*$P$33/60)</f>
        <v>-41518828.124999769</v>
      </c>
    </row>
    <row r="565" spans="7:37" x14ac:dyDescent="0.35">
      <c r="G565" s="113"/>
      <c r="H565" s="113"/>
      <c r="I565" s="113"/>
      <c r="J565" s="113"/>
      <c r="K565" s="113"/>
      <c r="L565" s="113"/>
      <c r="N565" s="113"/>
      <c r="O565" s="113"/>
      <c r="P565" s="113"/>
      <c r="Q565" s="113"/>
      <c r="R565" s="113"/>
      <c r="S565" s="113"/>
      <c r="U565" s="86">
        <v>559</v>
      </c>
      <c r="V565" s="149">
        <v>0</v>
      </c>
      <c r="W565" s="149">
        <v>0.38</v>
      </c>
      <c r="X565" s="149">
        <f>(0.0831/2)*(1-COS(RADIANS(U565)))
 + 0.14625
 - SQRT(0.14625^2 - ((0.14625/2*SIN(RADIANS(U565)))^2))</f>
        <v>8.2787020674703921E-2</v>
      </c>
      <c r="Y565" s="149">
        <f t="shared" si="34"/>
        <v>82.787020674703925</v>
      </c>
      <c r="Z565" s="149">
        <f>(Y565-Y564)/1</f>
        <v>-3.5626606838533803E-2</v>
      </c>
      <c r="AA565" s="149">
        <f t="shared" si="35"/>
        <v>-1.442877576960619</v>
      </c>
      <c r="AB565" s="149">
        <f>((Z565-Z564)/1)*(((6750*6)^2) /1000)</f>
        <v>-4377.1048994648363</v>
      </c>
      <c r="AD565" s="149">
        <f t="shared" si="37"/>
        <v>0</v>
      </c>
      <c r="AE565" s="149">
        <f t="shared" si="36"/>
        <v>0.81000000000000061</v>
      </c>
      <c r="AG565" s="149">
        <f xml:space="preserve"> $I$45 * (AD566 - AD564) / (2 * (PI()/180))</f>
        <v>0</v>
      </c>
      <c r="AH565" s="149">
        <f xml:space="preserve"> $I$45 * (AE566 - AE564) / (2 * (PI()/180))</f>
        <v>-2050.3125</v>
      </c>
      <c r="AJ565" s="149">
        <f>(AG566 - AG564) / RADIANS(U566 - U564) * (2*PI()*$P$33/60)</f>
        <v>0</v>
      </c>
      <c r="AK565" s="149">
        <f>(AH566 - AH564) / RADIANS(2) * (2*PI()*$P$33/60)</f>
        <v>-41518828.125000454</v>
      </c>
    </row>
    <row r="566" spans="7:37" x14ac:dyDescent="0.35">
      <c r="G566" s="113"/>
      <c r="H566" s="113"/>
      <c r="I566" s="113"/>
      <c r="J566" s="113"/>
      <c r="K566" s="113"/>
      <c r="L566" s="113"/>
      <c r="N566" s="113"/>
      <c r="O566" s="113"/>
      <c r="P566" s="113"/>
      <c r="Q566" s="113"/>
      <c r="R566" s="113"/>
      <c r="S566" s="113"/>
      <c r="U566" s="86">
        <v>560</v>
      </c>
      <c r="V566" s="149">
        <v>0</v>
      </c>
      <c r="W566" s="149">
        <v>0.4</v>
      </c>
      <c r="X566" s="149">
        <f>(0.0831/2)*(1-COS(RADIANS(U566)))
 + 0.14625
 - SQRT(0.14625^2 - ((0.14625/2*SIN(RADIANS(U566)))^2))</f>
        <v>8.2748596098792093E-2</v>
      </c>
      <c r="Y566" s="149">
        <f t="shared" si="34"/>
        <v>82.748596098792092</v>
      </c>
      <c r="Z566" s="149">
        <f>(Y566-Y565)/1</f>
        <v>-3.8424575911832903E-2</v>
      </c>
      <c r="AA566" s="149">
        <f t="shared" si="35"/>
        <v>-1.5561953244292326</v>
      </c>
      <c r="AB566" s="149">
        <f>((Z566-Z565)/1)*(((6750*6)^2) /1000)</f>
        <v>-4589.3687724788488</v>
      </c>
      <c r="AD566" s="149">
        <f t="shared" si="37"/>
        <v>0</v>
      </c>
      <c r="AE566" s="149">
        <f t="shared" si="36"/>
        <v>0.60749999999999948</v>
      </c>
      <c r="AG566" s="149">
        <f xml:space="preserve"> $I$45 * (AD567 - AD565) / (2 * (PI()/180))</f>
        <v>0</v>
      </c>
      <c r="AH566" s="149">
        <f xml:space="preserve"> $I$45 * (AE567 - AE565) / (2 * (PI()/180))</f>
        <v>-2050.3125000000114</v>
      </c>
      <c r="AJ566" s="149">
        <f>(AG567 - AG565) / RADIANS(U567 - U565) * (2*PI()*$P$33/60)</f>
        <v>0</v>
      </c>
      <c r="AK566" s="149">
        <f>(AH567 - AH565) / RADIANS(2) * (2*PI()*$P$33/60)</f>
        <v>83037656.250000209</v>
      </c>
    </row>
    <row r="567" spans="7:37" x14ac:dyDescent="0.35">
      <c r="G567" s="113"/>
      <c r="H567" s="113"/>
      <c r="I567" s="113"/>
      <c r="J567" s="113"/>
      <c r="K567" s="113"/>
      <c r="L567" s="113"/>
      <c r="N567" s="113"/>
      <c r="O567" s="113"/>
      <c r="P567" s="113"/>
      <c r="Q567" s="113"/>
      <c r="R567" s="113"/>
      <c r="S567" s="113"/>
      <c r="U567" s="149">
        <v>561</v>
      </c>
      <c r="V567" s="149">
        <v>0</v>
      </c>
      <c r="W567" s="149">
        <v>0.41</v>
      </c>
      <c r="X567" s="149">
        <f>(0.0831/2)*(1-COS(RADIANS(U567)))
 + 0.14625
 - SQRT(0.14625^2 - ((0.14625/2*SIN(RADIANS(U567)))^2))</f>
        <v>8.2707237571110953E-2</v>
      </c>
      <c r="Y567" s="149">
        <f t="shared" si="34"/>
        <v>82.707237571110952</v>
      </c>
      <c r="Z567" s="149">
        <f>(Y567-Y566)/1</f>
        <v>-4.1358527681140345E-2</v>
      </c>
      <c r="AA567" s="149">
        <f t="shared" si="35"/>
        <v>-1.675020371086184</v>
      </c>
      <c r="AB567" s="149">
        <f>((Z567-Z566)/1)*(((6750*6)^2) /1000)</f>
        <v>-4812.4143896065307</v>
      </c>
      <c r="AD567" s="149">
        <f t="shared" si="37"/>
        <v>0</v>
      </c>
      <c r="AE567" s="149">
        <f t="shared" si="36"/>
        <v>0.60749999999999948</v>
      </c>
      <c r="AG567" s="149">
        <f xml:space="preserve"> $I$45 * (AD568 - AD566) / (2 * (PI()/180))</f>
        <v>0</v>
      </c>
      <c r="AH567" s="149">
        <f xml:space="preserve"> $I$45 * (AE568 - AE566) / (2 * (PI()/180))</f>
        <v>2050.3125000000114</v>
      </c>
      <c r="AJ567" s="149">
        <f>(AG568 - AG566) / RADIANS(U568 - U566) * (2*PI()*$P$33/60)</f>
        <v>0</v>
      </c>
      <c r="AK567" s="149">
        <f>(AH568 - AH566) / RADIANS(2) * (2*PI()*$P$33/60)</f>
        <v>83037656.250000209</v>
      </c>
    </row>
    <row r="568" spans="7:37" x14ac:dyDescent="0.35">
      <c r="G568" s="113"/>
      <c r="H568" s="113"/>
      <c r="I568" s="113"/>
      <c r="J568" s="113"/>
      <c r="K568" s="113"/>
      <c r="L568" s="113"/>
      <c r="N568" s="113"/>
      <c r="O568" s="113"/>
      <c r="P568" s="113"/>
      <c r="Q568" s="113"/>
      <c r="R568" s="113"/>
      <c r="S568" s="113"/>
      <c r="U568" s="86">
        <v>562</v>
      </c>
      <c r="V568" s="149">
        <v>0</v>
      </c>
      <c r="W568" s="149">
        <v>0.43</v>
      </c>
      <c r="X568" s="149">
        <f>(0.0831/2)*(1-COS(RADIANS(U568)))
 + 0.14625
 - SQRT(0.14625^2 - ((0.14625/2*SIN(RADIANS(U568)))^2))</f>
        <v>8.2662802612010644E-2</v>
      </c>
      <c r="Y568" s="149">
        <f t="shared" si="34"/>
        <v>82.662802612010637</v>
      </c>
      <c r="Z568" s="149">
        <f>(Y568-Y567)/1</f>
        <v>-4.4434959100314586E-2</v>
      </c>
      <c r="AA568" s="149">
        <f t="shared" si="35"/>
        <v>-1.7996158435627407</v>
      </c>
      <c r="AB568" s="149">
        <f>((Z568-Z567)/1)*(((6750*6)^2) /1000)</f>
        <v>-5046.1166353005492</v>
      </c>
      <c r="AD568" s="149">
        <f t="shared" si="37"/>
        <v>0</v>
      </c>
      <c r="AE568" s="149">
        <f t="shared" si="36"/>
        <v>0.81000000000000061</v>
      </c>
      <c r="AG568" s="149">
        <f xml:space="preserve"> $I$45 * (AD569 - AD567) / (2 * (PI()/180))</f>
        <v>0</v>
      </c>
      <c r="AH568" s="149">
        <f xml:space="preserve"> $I$45 * (AE569 - AE567) / (2 * (PI()/180))</f>
        <v>2050.3125</v>
      </c>
      <c r="AJ568" s="149">
        <f>(AG569 - AG567) / RADIANS(U569 - U567) * (2*PI()*$P$33/60)</f>
        <v>0</v>
      </c>
      <c r="AK568" s="149">
        <f>(AH569 - AH567) / RADIANS(2) * (2*PI()*$P$33/60)</f>
        <v>-41518828.125000454</v>
      </c>
    </row>
    <row r="569" spans="7:37" x14ac:dyDescent="0.35">
      <c r="G569" s="113"/>
      <c r="H569" s="113"/>
      <c r="I569" s="113"/>
      <c r="J569" s="113"/>
      <c r="K569" s="113"/>
      <c r="L569" s="113"/>
      <c r="N569" s="113"/>
      <c r="O569" s="113"/>
      <c r="P569" s="113"/>
      <c r="Q569" s="113"/>
      <c r="R569" s="113"/>
      <c r="S569" s="113"/>
      <c r="U569" s="86">
        <v>563</v>
      </c>
      <c r="V569" s="149">
        <v>0</v>
      </c>
      <c r="W569" s="149">
        <v>0.45</v>
      </c>
      <c r="X569" s="149">
        <f>(0.0831/2)*(1-COS(RADIANS(U569)))
 + 0.14625
 - SQRT(0.14625^2 - ((0.14625/2*SIN(RADIANS(U569)))^2))</f>
        <v>8.261514232757311E-2</v>
      </c>
      <c r="Y569" s="149">
        <f t="shared" si="34"/>
        <v>82.61514232757311</v>
      </c>
      <c r="Z569" s="149">
        <f>(Y569-Y568)/1</f>
        <v>-4.7660284437526457E-2</v>
      </c>
      <c r="AA569" s="149">
        <f t="shared" si="35"/>
        <v>-1.9302415197198215</v>
      </c>
      <c r="AB569" s="149">
        <f>((Z569-Z568)/1)*(((6750*6)^2) /1000)</f>
        <v>-5290.3398843617706</v>
      </c>
      <c r="AD569" s="149">
        <f t="shared" si="37"/>
        <v>0</v>
      </c>
      <c r="AE569" s="149">
        <f t="shared" si="36"/>
        <v>0.8099999999999995</v>
      </c>
      <c r="AG569" s="149">
        <f xml:space="preserve"> $I$45 * (AD570 - AD568) / (2 * (PI()/180))</f>
        <v>0</v>
      </c>
      <c r="AH569" s="149">
        <f xml:space="preserve"> $I$45 * (AE570 - AE568) / (2 * (PI()/180))</f>
        <v>-1.1241008124329708E-11</v>
      </c>
      <c r="AJ569" s="149">
        <f>(AG570 - AG568) / RADIANS(U570 - U568) * (2*PI()*$P$33/60)</f>
        <v>0</v>
      </c>
      <c r="AK569" s="149">
        <f>(AH570 - AH568) / RADIANS(2) * (2*PI()*$P$33/60)</f>
        <v>-41518828.124999769</v>
      </c>
    </row>
    <row r="570" spans="7:37" x14ac:dyDescent="0.35">
      <c r="G570" s="113"/>
      <c r="H570" s="113"/>
      <c r="I570" s="113"/>
      <c r="J570" s="113"/>
      <c r="K570" s="113"/>
      <c r="L570" s="113"/>
      <c r="N570" s="113"/>
      <c r="O570" s="113"/>
      <c r="P570" s="113"/>
      <c r="Q570" s="113"/>
      <c r="R570" s="113"/>
      <c r="S570" s="113"/>
      <c r="U570" s="86">
        <v>564</v>
      </c>
      <c r="V570" s="149">
        <v>0</v>
      </c>
      <c r="W570" s="149">
        <v>0.47</v>
      </c>
      <c r="X570" s="149">
        <f>(0.0831/2)*(1-COS(RADIANS(U570)))
 + 0.14625
 - SQRT(0.14625^2 - ((0.14625/2*SIN(RADIANS(U570)))^2))</f>
        <v>8.2564101499081277E-2</v>
      </c>
      <c r="Y570" s="149">
        <f t="shared" si="34"/>
        <v>82.564101499081275</v>
      </c>
      <c r="Z570" s="149">
        <f>(Y570-Y569)/1</f>
        <v>-5.1040828491835555E-2</v>
      </c>
      <c r="AA570" s="149">
        <f t="shared" si="35"/>
        <v>-2.06715355391934</v>
      </c>
      <c r="AB570" s="149">
        <f>((Z570-Z569)/1)*(((6750*6)^2) /1000)</f>
        <v>-5544.9373850804977</v>
      </c>
      <c r="AD570" s="149">
        <f t="shared" si="37"/>
        <v>0</v>
      </c>
      <c r="AE570" s="149">
        <f t="shared" si="36"/>
        <v>0.8099999999999995</v>
      </c>
      <c r="AG570" s="149">
        <f xml:space="preserve"> $I$45 * (AD571 - AD569) / (2 * (PI()/180))</f>
        <v>0</v>
      </c>
      <c r="AH570" s="149">
        <f xml:space="preserve"> $I$45 * (AE571 - AE569) / (2 * (PI()/180))</f>
        <v>1.1241008124329708E-11</v>
      </c>
      <c r="AJ570" s="149">
        <f>(AG571 - AG569) / RADIANS(U571 - U569) * (2*PI()*$P$33/60)</f>
        <v>0</v>
      </c>
      <c r="AK570" s="149">
        <f>(AH571 - AH569) / RADIANS(2) * (2*PI()*$P$33/60)</f>
        <v>4.5526082903535315E-7</v>
      </c>
    </row>
    <row r="571" spans="7:37" x14ac:dyDescent="0.35">
      <c r="G571" s="113"/>
      <c r="H571" s="113"/>
      <c r="I571" s="113"/>
      <c r="J571" s="113"/>
      <c r="K571" s="113"/>
      <c r="L571" s="113"/>
      <c r="N571" s="113"/>
      <c r="O571" s="113"/>
      <c r="P571" s="113"/>
      <c r="Q571" s="113"/>
      <c r="R571" s="113"/>
      <c r="S571" s="113"/>
      <c r="U571" s="149">
        <v>565</v>
      </c>
      <c r="V571" s="149">
        <v>0</v>
      </c>
      <c r="W571" s="149">
        <v>0.49</v>
      </c>
      <c r="X571" s="149">
        <f>(0.0831/2)*(1-COS(RADIANS(U571)))
 + 0.14625
 - SQRT(0.14625^2 - ((0.14625/2*SIN(RADIANS(U571)))^2))</f>
        <v>8.2509518679666438E-2</v>
      </c>
      <c r="Y571" s="149">
        <f t="shared" si="34"/>
        <v>82.509518679666442</v>
      </c>
      <c r="Z571" s="149">
        <f>(Y571-Y570)/1</f>
        <v>-5.4582819414832784E-2</v>
      </c>
      <c r="AA571" s="149">
        <f t="shared" si="35"/>
        <v>-2.2106041863007277</v>
      </c>
      <c r="AB571" s="149">
        <f>((Z571-Z570)/1)*(((6750*6)^2) /1000)</f>
        <v>-5809.7506114462049</v>
      </c>
      <c r="AD571" s="149">
        <f t="shared" si="37"/>
        <v>0</v>
      </c>
      <c r="AE571" s="149">
        <f t="shared" si="36"/>
        <v>0.81000000000000061</v>
      </c>
      <c r="AG571" s="149">
        <f xml:space="preserve"> $I$45 * (AD572 - AD570) / (2 * (PI()/180))</f>
        <v>0</v>
      </c>
      <c r="AH571" s="149">
        <f xml:space="preserve"> $I$45 * (AE572 - AE570) / (2 * (PI()/180))</f>
        <v>1.1241008124329708E-11</v>
      </c>
      <c r="AJ571" s="149">
        <f>(AG572 - AG570) / RADIANS(U572 - U570) * (2*PI()*$P$33/60)</f>
        <v>0</v>
      </c>
      <c r="AK571" s="149">
        <f>(AH572 - AH570) / RADIANS(2) * (2*PI()*$P$33/60)</f>
        <v>41518828.124999814</v>
      </c>
    </row>
    <row r="572" spans="7:37" x14ac:dyDescent="0.35">
      <c r="G572" s="113"/>
      <c r="H572" s="113"/>
      <c r="I572" s="113"/>
      <c r="J572" s="113"/>
      <c r="K572" s="113"/>
      <c r="L572" s="113"/>
      <c r="N572" s="113"/>
      <c r="O572" s="113"/>
      <c r="P572" s="113"/>
      <c r="Q572" s="113"/>
      <c r="R572" s="113"/>
      <c r="S572" s="113"/>
      <c r="U572" s="86">
        <v>566</v>
      </c>
      <c r="V572" s="149">
        <v>0</v>
      </c>
      <c r="W572" s="149">
        <v>0.51</v>
      </c>
      <c r="X572" s="149">
        <f>(0.0831/2)*(1-COS(RADIANS(U572)))
 + 0.14625
 - SQRT(0.14625^2 - ((0.14625/2*SIN(RADIANS(U572)))^2))</f>
        <v>8.2451226298546787E-2</v>
      </c>
      <c r="Y572" s="149">
        <f t="shared" si="34"/>
        <v>82.451226298546786</v>
      </c>
      <c r="Z572" s="149">
        <f>(Y572-Y571)/1</f>
        <v>-5.8292381119656511E-2</v>
      </c>
      <c r="AA572" s="149">
        <f t="shared" si="35"/>
        <v>-2.3608414353460887</v>
      </c>
      <c r="AB572" s="149">
        <f>((Z572-Z571)/1)*(((6750*6)^2) /1000)</f>
        <v>-6084.608586337119</v>
      </c>
      <c r="AD572" s="149">
        <f t="shared" si="37"/>
        <v>0</v>
      </c>
      <c r="AE572" s="149">
        <f t="shared" si="36"/>
        <v>0.81000000000000061</v>
      </c>
      <c r="AG572" s="149">
        <f xml:space="preserve"> $I$45 * (AD573 - AD571) / (2 * (PI()/180))</f>
        <v>0</v>
      </c>
      <c r="AH572" s="149">
        <f xml:space="preserve"> $I$45 * (AE573 - AE571) / (2 * (PI()/180))</f>
        <v>2050.3125000000023</v>
      </c>
      <c r="AJ572" s="149">
        <f>(AG573 - AG571) / RADIANS(U573 - U571) * (2*PI()*$P$33/60)</f>
        <v>0</v>
      </c>
      <c r="AK572" s="149">
        <f>(AH573 - AH571) / RADIANS(2) * (2*PI()*$P$33/60)</f>
        <v>83037656.249999449</v>
      </c>
    </row>
    <row r="573" spans="7:37" x14ac:dyDescent="0.35">
      <c r="G573" s="113"/>
      <c r="H573" s="113"/>
      <c r="I573" s="113"/>
      <c r="J573" s="113"/>
      <c r="K573" s="113"/>
      <c r="L573" s="113"/>
      <c r="N573" s="113"/>
      <c r="O573" s="113"/>
      <c r="P573" s="113"/>
      <c r="Q573" s="113"/>
      <c r="R573" s="113"/>
      <c r="S573" s="113"/>
      <c r="U573" s="86">
        <v>567</v>
      </c>
      <c r="V573" s="149">
        <v>0</v>
      </c>
      <c r="W573" s="149">
        <v>0.53</v>
      </c>
      <c r="X573" s="149">
        <f>(0.0831/2)*(1-COS(RADIANS(U573)))
 + 0.14625
 - SQRT(0.14625^2 - ((0.14625/2*SIN(RADIANS(U573)))^2))</f>
        <v>8.2389050773284928E-2</v>
      </c>
      <c r="Y573" s="149">
        <f t="shared" si="34"/>
        <v>82.389050773284922</v>
      </c>
      <c r="Z573" s="149">
        <f>(Y573-Y572)/1</f>
        <v>-6.2175525261864095E-2</v>
      </c>
      <c r="AA573" s="149">
        <f t="shared" si="35"/>
        <v>-2.5181087731054959</v>
      </c>
      <c r="AB573" s="149">
        <f>((Z573-Z572)/1)*(((6750*6)^2) /1000)</f>
        <v>-6369.3271792559899</v>
      </c>
      <c r="AD573" s="149">
        <f t="shared" si="37"/>
        <v>0</v>
      </c>
      <c r="AE573" s="149">
        <f t="shared" si="36"/>
        <v>1.0125000000000008</v>
      </c>
      <c r="AG573" s="149">
        <f xml:space="preserve"> $I$45 * (AD574 - AD572) / (2 * (PI()/180))</f>
        <v>0</v>
      </c>
      <c r="AH573" s="149">
        <f xml:space="preserve"> $I$45 * (AE574 - AE572) / (2 * (PI()/180))</f>
        <v>4100.6249999999836</v>
      </c>
      <c r="AJ573" s="149">
        <f>(AG574 - AG572) / RADIANS(U574 - U572) * (2*PI()*$P$33/60)</f>
        <v>0</v>
      </c>
      <c r="AK573" s="149">
        <f>(AH574 - AH572) / RADIANS(2) * (2*PI()*$P$33/60)</f>
        <v>41518828.124999605</v>
      </c>
    </row>
    <row r="574" spans="7:37" x14ac:dyDescent="0.35">
      <c r="G574" s="113"/>
      <c r="H574" s="113"/>
      <c r="I574" s="113"/>
      <c r="J574" s="113"/>
      <c r="K574" s="113"/>
      <c r="L574" s="113"/>
      <c r="N574" s="113"/>
      <c r="O574" s="113"/>
      <c r="P574" s="113"/>
      <c r="Q574" s="113"/>
      <c r="R574" s="113"/>
      <c r="S574" s="113"/>
      <c r="U574" s="86">
        <v>568</v>
      </c>
      <c r="V574" s="149">
        <v>0</v>
      </c>
      <c r="W574" s="149">
        <v>0.56000000000000005</v>
      </c>
      <c r="X574" s="149">
        <f>(0.0831/2)*(1-COS(RADIANS(U574)))
 + 0.14625
 - SQRT(0.14625^2 - ((0.14625/2*SIN(RADIANS(U574)))^2))</f>
        <v>8.2322812630509806E-2</v>
      </c>
      <c r="Y574" s="149">
        <f t="shared" si="34"/>
        <v>82.322812630509802</v>
      </c>
      <c r="Z574" s="149">
        <f>(Y574-Y573)/1</f>
        <v>-6.6238142775119968E-2</v>
      </c>
      <c r="AA574" s="149">
        <f t="shared" si="35"/>
        <v>-2.6826447823923587</v>
      </c>
      <c r="AB574" s="149">
        <f>((Z574-Z573)/1)*(((6750*6)^2) /1000)</f>
        <v>-6663.7083761179456</v>
      </c>
      <c r="AD574" s="149">
        <f t="shared" si="37"/>
        <v>0</v>
      </c>
      <c r="AE574" s="149">
        <f t="shared" si="36"/>
        <v>1.214999999999999</v>
      </c>
      <c r="AG574" s="149">
        <f xml:space="preserve"> $I$45 * (AD575 - AD573) / (2 * (PI()/180))</f>
        <v>0</v>
      </c>
      <c r="AH574" s="149">
        <f xml:space="preserve"> $I$45 * (AE575 - AE573) / (2 * (PI()/180))</f>
        <v>4100.6249999999827</v>
      </c>
      <c r="AJ574" s="149">
        <f>(AG575 - AG573) / RADIANS(U575 - U573) * (2*PI()*$P$33/60)</f>
        <v>0</v>
      </c>
      <c r="AK574" s="149">
        <f>(AH575 - AH573) / RADIANS(2) * (2*PI()*$P$33/60)</f>
        <v>7.9194251156877726E-7</v>
      </c>
    </row>
    <row r="575" spans="7:37" x14ac:dyDescent="0.35">
      <c r="G575" s="113"/>
      <c r="H575" s="113"/>
      <c r="I575" s="113"/>
      <c r="J575" s="113"/>
      <c r="K575" s="113"/>
      <c r="L575" s="113"/>
      <c r="N575" s="113"/>
      <c r="O575" s="113"/>
      <c r="P575" s="113"/>
      <c r="Q575" s="113"/>
      <c r="R575" s="113"/>
      <c r="S575" s="113"/>
      <c r="U575" s="149">
        <v>569</v>
      </c>
      <c r="V575" s="149">
        <v>0</v>
      </c>
      <c r="W575" s="149">
        <v>0.59</v>
      </c>
      <c r="X575" s="149">
        <f>(0.0831/2)*(1-COS(RADIANS(U575)))
 + 0.14625
 - SQRT(0.14625^2 - ((0.14625/2*SIN(RADIANS(U575)))^2))</f>
        <v>8.2252326635561784E-2</v>
      </c>
      <c r="Y575" s="149">
        <f t="shared" si="34"/>
        <v>82.252326635561786</v>
      </c>
      <c r="Z575" s="149">
        <f>(Y575-Y574)/1</f>
        <v>-7.0485994948015218E-2</v>
      </c>
      <c r="AA575" s="149">
        <f t="shared" si="35"/>
        <v>-2.8546827953946163</v>
      </c>
      <c r="AB575" s="149">
        <f>((Z575-Z574)/1)*(((6750*6)^2) /1000)</f>
        <v>-6967.539526591434</v>
      </c>
      <c r="AD575" s="149">
        <f t="shared" si="37"/>
        <v>0</v>
      </c>
      <c r="AE575" s="149">
        <f t="shared" si="36"/>
        <v>1.4174999999999991</v>
      </c>
      <c r="AG575" s="149">
        <f xml:space="preserve"> $I$45 * (AD576 - AD574) / (2 * (PI()/180))</f>
        <v>0</v>
      </c>
      <c r="AH575" s="149">
        <f xml:space="preserve"> $I$45 * (AE576 - AE574) / (2 * (PI()/180))</f>
        <v>4100.6250000000227</v>
      </c>
      <c r="AJ575" s="149">
        <f>(AG576 - AG574) / RADIANS(U576 - U574) * (2*PI()*$P$33/60)</f>
        <v>0</v>
      </c>
      <c r="AK575" s="149">
        <f>(AH576 - AH574) / RADIANS(2) * (2*PI()*$P$33/60)</f>
        <v>-41518828.124999665</v>
      </c>
    </row>
    <row r="576" spans="7:37" x14ac:dyDescent="0.35">
      <c r="G576" s="113"/>
      <c r="H576" s="113"/>
      <c r="I576" s="113"/>
      <c r="J576" s="113"/>
      <c r="K576" s="113"/>
      <c r="L576" s="113"/>
      <c r="N576" s="113"/>
      <c r="O576" s="113"/>
      <c r="P576" s="113"/>
      <c r="Q576" s="113"/>
      <c r="R576" s="113"/>
      <c r="S576" s="113"/>
      <c r="U576" s="86">
        <v>570</v>
      </c>
      <c r="V576" s="149">
        <v>0</v>
      </c>
      <c r="W576" s="149">
        <v>0.63</v>
      </c>
      <c r="X576" s="149">
        <f>(0.0831/2)*(1-COS(RADIANS(U576)))
 + 0.14625
 - SQRT(0.14625^2 - ((0.14625/2*SIN(RADIANS(U576)))^2))</f>
        <v>8.2177401931534749E-2</v>
      </c>
      <c r="Y576" s="149">
        <f t="shared" si="34"/>
        <v>82.177401931534746</v>
      </c>
      <c r="Z576" s="149">
        <f>(Y576-Y575)/1</f>
        <v>-7.4924704027040434E-2</v>
      </c>
      <c r="AA576" s="149">
        <f t="shared" si="35"/>
        <v>-3.0344505130951376</v>
      </c>
      <c r="AB576" s="149">
        <f>((Z576-Z575)/1)*(((6750*6)^2) /1000)</f>
        <v>-7280.5925668711106</v>
      </c>
      <c r="AD576" s="149">
        <f t="shared" si="37"/>
        <v>0</v>
      </c>
      <c r="AE576" s="149">
        <f t="shared" si="36"/>
        <v>1.6200000000000012</v>
      </c>
      <c r="AG576" s="149">
        <f xml:space="preserve"> $I$45 * (AD577 - AD575) / (2 * (PI()/180))</f>
        <v>0</v>
      </c>
      <c r="AH576" s="149">
        <f xml:space="preserve"> $I$45 * (AE577 - AE575) / (2 * (PI()/180))</f>
        <v>2050.3124999999991</v>
      </c>
      <c r="AJ576" s="149">
        <f>(AG577 - AG575) / RADIANS(U577 - U575) * (2*PI()*$P$33/60)</f>
        <v>0</v>
      </c>
      <c r="AK576" s="149">
        <f>(AH577 - AH575) / RADIANS(2) * (2*PI()*$P$33/60)</f>
        <v>-8.1035977927967895E-7</v>
      </c>
    </row>
    <row r="577" spans="7:37" x14ac:dyDescent="0.35">
      <c r="G577" s="113"/>
      <c r="H577" s="113"/>
      <c r="I577" s="113"/>
      <c r="J577" s="113"/>
      <c r="K577" s="113"/>
      <c r="L577" s="113"/>
      <c r="N577" s="113"/>
      <c r="O577" s="113"/>
      <c r="P577" s="113"/>
      <c r="Q577" s="113"/>
      <c r="R577" s="113"/>
      <c r="S577" s="113"/>
      <c r="U577" s="86">
        <v>571</v>
      </c>
      <c r="V577" s="149">
        <v>0</v>
      </c>
      <c r="W577" s="149">
        <v>0.67</v>
      </c>
      <c r="X577" s="149">
        <f>(0.0831/2)*(1-COS(RADIANS(U577)))
 + 0.14625
 - SQRT(0.14625^2 - ((0.14625/2*SIN(RADIANS(U577)))^2))</f>
        <v>8.2097842188200071E-2</v>
      </c>
      <c r="Y577" s="149">
        <f t="shared" si="34"/>
        <v>82.097842188200076</v>
      </c>
      <c r="Z577" s="149">
        <f>(Y577-Y576)/1</f>
        <v>-7.9559743334669975E-2</v>
      </c>
      <c r="AA577" s="149">
        <f t="shared" si="35"/>
        <v>-3.222169605054134</v>
      </c>
      <c r="AB577" s="149">
        <f>((Z577-Z576)/1)*(((6750*6)^2) /1000)</f>
        <v>-7602.6232243393533</v>
      </c>
      <c r="AD577" s="149">
        <f t="shared" si="37"/>
        <v>0</v>
      </c>
      <c r="AE577" s="149">
        <f t="shared" si="36"/>
        <v>1.619999999999999</v>
      </c>
      <c r="AG577" s="149">
        <f xml:space="preserve"> $I$45 * (AD578 - AD576) / (2 * (PI()/180))</f>
        <v>0</v>
      </c>
      <c r="AH577" s="149">
        <f xml:space="preserve"> $I$45 * (AE578 - AE576) / (2 * (PI()/180))</f>
        <v>4100.6249999999827</v>
      </c>
      <c r="AJ577" s="149">
        <f>(AG578 - AG576) / RADIANS(U578 - U576) * (2*PI()*$P$33/60)</f>
        <v>0</v>
      </c>
      <c r="AK577" s="149">
        <f>(AH578 - AH576) / RADIANS(2) * (2*PI()*$P$33/60)</f>
        <v>83037656.250000149</v>
      </c>
    </row>
    <row r="578" spans="7:37" x14ac:dyDescent="0.35">
      <c r="G578" s="113"/>
      <c r="H578" s="113"/>
      <c r="I578" s="113"/>
      <c r="J578" s="113"/>
      <c r="K578" s="113"/>
      <c r="L578" s="113"/>
      <c r="N578" s="113"/>
      <c r="O578" s="113"/>
      <c r="P578" s="113"/>
      <c r="Q578" s="113"/>
      <c r="R578" s="113"/>
      <c r="S578" s="113"/>
      <c r="U578" s="86">
        <v>572</v>
      </c>
      <c r="V578" s="149">
        <v>0</v>
      </c>
      <c r="W578" s="149">
        <v>0.71</v>
      </c>
      <c r="X578" s="149">
        <f>(0.0831/2)*(1-COS(RADIANS(U578)))
 + 0.14625
 - SQRT(0.14625^2 - ((0.14625/2*SIN(RADIANS(U578)))^2))</f>
        <v>8.20134457613097E-2</v>
      </c>
      <c r="Y578" s="149">
        <f t="shared" si="34"/>
        <v>82.013445761309697</v>
      </c>
      <c r="Z578" s="149">
        <f>(Y578-Y577)/1</f>
        <v>-8.4396426890378962E-2</v>
      </c>
      <c r="AA578" s="149">
        <f t="shared" si="35"/>
        <v>-3.4180552890603479</v>
      </c>
      <c r="AB578" s="149">
        <f>((Z578-Z577)/1)*(((6750*6)^2) /1000)</f>
        <v>-7933.3702022516663</v>
      </c>
      <c r="AD578" s="149">
        <f t="shared" si="37"/>
        <v>0</v>
      </c>
      <c r="AE578" s="149">
        <f t="shared" si="36"/>
        <v>2.0249999999999995</v>
      </c>
      <c r="AG578" s="149">
        <f xml:space="preserve"> $I$45 * (AD579 - AD577) / (2 * (PI()/180))</f>
        <v>0</v>
      </c>
      <c r="AH578" s="149">
        <f xml:space="preserve"> $I$45 * (AE579 - AE577) / (2 * (PI()/180))</f>
        <v>6150.9375000000064</v>
      </c>
      <c r="AJ578" s="149">
        <f>(AG579 - AG577) / RADIANS(U579 - U577) * (2*PI()*$P$33/60)</f>
        <v>0</v>
      </c>
      <c r="AK578" s="149">
        <f>(AH579 - AH577) / RADIANS(2) * (2*PI()*$P$33/60)</f>
        <v>4.9726622819434851E-7</v>
      </c>
    </row>
    <row r="579" spans="7:37" x14ac:dyDescent="0.35">
      <c r="G579" s="113"/>
      <c r="H579" s="113"/>
      <c r="I579" s="113"/>
      <c r="J579" s="113"/>
      <c r="K579" s="113"/>
      <c r="L579" s="113"/>
      <c r="N579" s="113"/>
      <c r="O579" s="113"/>
      <c r="P579" s="113"/>
      <c r="Q579" s="113"/>
      <c r="R579" s="113"/>
      <c r="S579" s="113"/>
      <c r="U579" s="149">
        <v>573</v>
      </c>
      <c r="V579" s="149">
        <v>0</v>
      </c>
      <c r="W579" s="149">
        <v>0.77</v>
      </c>
      <c r="X579" s="149">
        <f>(0.0831/2)*(1-COS(RADIANS(U579)))
 + 0.14625
 - SQRT(0.14625^2 - ((0.14625/2*SIN(RADIANS(U579)))^2))</f>
        <v>8.1924005862783006E-2</v>
      </c>
      <c r="Y579" s="149">
        <f t="shared" si="34"/>
        <v>81.924005862783005</v>
      </c>
      <c r="Z579" s="149">
        <f>(Y579-Y578)/1</f>
        <v>-8.9439898526691763E-2</v>
      </c>
      <c r="AA579" s="149">
        <f t="shared" si="35"/>
        <v>-3.6223158903310164</v>
      </c>
      <c r="AB579" s="149">
        <f>((Z579-Z578)/1)*(((6750*6)^2) /1000)</f>
        <v>-8272.5543514620731</v>
      </c>
      <c r="AD579" s="149">
        <f t="shared" si="37"/>
        <v>0</v>
      </c>
      <c r="AE579" s="149">
        <f t="shared" si="36"/>
        <v>2.2274999999999996</v>
      </c>
      <c r="AG579" s="149">
        <f xml:space="preserve"> $I$45 * (AD580 - AD578) / (2 * (PI()/180))</f>
        <v>0</v>
      </c>
      <c r="AH579" s="149">
        <f xml:space="preserve"> $I$45 * (AE580 - AE578) / (2 * (PI()/180))</f>
        <v>4100.6250000000073</v>
      </c>
      <c r="AJ579" s="149">
        <f>(AG580 - AG578) / RADIANS(U580 - U578) * (2*PI()*$P$33/60)</f>
        <v>0</v>
      </c>
      <c r="AK579" s="149">
        <f>(AH580 - AH578) / RADIANS(2) * (2*PI()*$P$33/60)</f>
        <v>-5.525180313270539E-8</v>
      </c>
    </row>
    <row r="580" spans="7:37" x14ac:dyDescent="0.35">
      <c r="G580" s="113"/>
      <c r="H580" s="113"/>
      <c r="I580" s="113"/>
      <c r="J580" s="113"/>
      <c r="K580" s="113"/>
      <c r="L580" s="113"/>
      <c r="N580" s="113"/>
      <c r="O580" s="113"/>
      <c r="P580" s="113"/>
      <c r="Q580" s="113"/>
      <c r="R580" s="113"/>
      <c r="S580" s="113"/>
      <c r="U580" s="86">
        <v>574</v>
      </c>
      <c r="V580" s="149">
        <v>0</v>
      </c>
      <c r="W580" s="149">
        <v>0.82</v>
      </c>
      <c r="X580" s="149">
        <f>(0.0831/2)*(1-COS(RADIANS(U580)))
 + 0.14625
 - SQRT(0.14625^2 - ((0.14625/2*SIN(RADIANS(U580)))^2))</f>
        <v>8.1829310742290357E-2</v>
      </c>
      <c r="Y580" s="149">
        <f t="shared" si="34"/>
        <v>81.82931074229036</v>
      </c>
      <c r="Z580" s="149">
        <f>(Y580-Y579)/1</f>
        <v>-9.4695120492644946E-2</v>
      </c>
      <c r="AA580" s="149">
        <f t="shared" si="35"/>
        <v>-3.8351523799521203</v>
      </c>
      <c r="AB580" s="149">
        <f>((Z580-Z579)/1)*(((6750*6)^2) /1000)</f>
        <v>-8619.877829654708</v>
      </c>
      <c r="AD580" s="149">
        <f t="shared" si="37"/>
        <v>0</v>
      </c>
      <c r="AE580" s="149">
        <f t="shared" si="36"/>
        <v>2.4300000000000002</v>
      </c>
      <c r="AG580" s="149">
        <f xml:space="preserve"> $I$45 * (AD581 - AD579) / (2 * (PI()/180))</f>
        <v>0</v>
      </c>
      <c r="AH580" s="149">
        <f xml:space="preserve"> $I$45 * (AE581 - AE579) / (2 * (PI()/180))</f>
        <v>6150.9375000000036</v>
      </c>
      <c r="AJ580" s="149">
        <f>(AG581 - AG579) / RADIANS(U581 - U579) * (2*PI()*$P$33/60)</f>
        <v>0</v>
      </c>
      <c r="AK580" s="149">
        <f>(AH581 - AH579) / RADIANS(2) * (2*PI()*$P$33/60)</f>
        <v>41518828.124999925</v>
      </c>
    </row>
    <row r="581" spans="7:37" x14ac:dyDescent="0.35">
      <c r="G581" s="113"/>
      <c r="H581" s="113"/>
      <c r="I581" s="113"/>
      <c r="J581" s="113"/>
      <c r="K581" s="113"/>
      <c r="L581" s="113"/>
      <c r="N581" s="113"/>
      <c r="O581" s="113"/>
      <c r="P581" s="113"/>
      <c r="Q581" s="113"/>
      <c r="R581" s="113"/>
      <c r="S581" s="113"/>
      <c r="U581" s="86">
        <v>575</v>
      </c>
      <c r="V581" s="149">
        <v>0</v>
      </c>
      <c r="W581" s="149">
        <v>0.89</v>
      </c>
      <c r="X581" s="149">
        <f>(0.0831/2)*(1-COS(RADIANS(U581)))
 + 0.14625
 - SQRT(0.14625^2 - ((0.14625/2*SIN(RADIANS(U581)))^2))</f>
        <v>8.1729143880750366E-2</v>
      </c>
      <c r="Y581" s="149">
        <f t="shared" si="34"/>
        <v>81.729143880750371</v>
      </c>
      <c r="Z581" s="149">
        <f>(Y581-Y580)/1</f>
        <v>-0.10016686153998933</v>
      </c>
      <c r="AA581" s="149">
        <f t="shared" si="35"/>
        <v>-4.0567578923695677</v>
      </c>
      <c r="AB581" s="149">
        <f>((Z581-Z580)/1)*(((6750*6)^2) /1000)</f>
        <v>-8975.0232529066197</v>
      </c>
      <c r="AD581" s="149">
        <f t="shared" si="37"/>
        <v>0</v>
      </c>
      <c r="AE581" s="149">
        <f t="shared" si="36"/>
        <v>2.835</v>
      </c>
      <c r="AG581" s="149">
        <f xml:space="preserve"> $I$45 * (AD582 - AD580) / (2 * (PI()/180))</f>
        <v>0</v>
      </c>
      <c r="AH581" s="149">
        <f xml:space="preserve"> $I$45 * (AE582 - AE580) / (2 * (PI()/180))</f>
        <v>6150.9375000000036</v>
      </c>
      <c r="AJ581" s="149">
        <f>(AG582 - AG580) / RADIANS(U582 - U580) * (2*PI()*$P$33/60)</f>
        <v>0</v>
      </c>
      <c r="AK581" s="149">
        <f>(AH582 - AH580) / RADIANS(2) * (2*PI()*$P$33/60)</f>
        <v>-83037656.249999508</v>
      </c>
    </row>
    <row r="582" spans="7:37" x14ac:dyDescent="0.35">
      <c r="G582" s="113"/>
      <c r="H582" s="113"/>
      <c r="I582" s="113"/>
      <c r="J582" s="113"/>
      <c r="K582" s="113"/>
      <c r="L582" s="113"/>
      <c r="N582" s="113"/>
      <c r="O582" s="113"/>
      <c r="P582" s="113"/>
      <c r="Q582" s="113"/>
      <c r="R582" s="113"/>
      <c r="S582" s="113"/>
      <c r="U582" s="86">
        <v>576</v>
      </c>
      <c r="V582" s="149">
        <v>0</v>
      </c>
      <c r="W582" s="149">
        <v>0.96</v>
      </c>
      <c r="X582" s="149">
        <f>(0.0831/2)*(1-COS(RADIANS(U582)))
 + 0.14625
 - SQRT(0.14625^2 - ((0.14625/2*SIN(RADIANS(U582)))^2))</f>
        <v>8.1623284196260387E-2</v>
      </c>
      <c r="Y582" s="149">
        <f t="shared" si="34"/>
        <v>81.623284196260386</v>
      </c>
      <c r="Z582" s="149">
        <f>(Y582-Y581)/1</f>
        <v>-0.10585968448998528</v>
      </c>
      <c r="AA582" s="149">
        <f t="shared" si="35"/>
        <v>-4.287317221844404</v>
      </c>
      <c r="AB582" s="149">
        <f>((Z582-Z581)/1)*(((6750*6)^2) /1000)</f>
        <v>-9337.652843730868</v>
      </c>
      <c r="AD582" s="149">
        <f t="shared" si="37"/>
        <v>0</v>
      </c>
      <c r="AE582" s="149">
        <f t="shared" si="36"/>
        <v>3.0375000000000005</v>
      </c>
      <c r="AG582" s="149">
        <f xml:space="preserve"> $I$45 * (AD583 - AD581) / (2 * (PI()/180))</f>
        <v>0</v>
      </c>
      <c r="AH582" s="149">
        <f xml:space="preserve"> $I$45 * (AE583 - AE581) / (2 * (PI()/180))</f>
        <v>2050.3125000000282</v>
      </c>
      <c r="AJ582" s="149">
        <f>(AG583 - AG581) / RADIANS(U583 - U581) * (2*PI()*$P$33/60)</f>
        <v>0</v>
      </c>
      <c r="AK582" s="149">
        <f>(AH583 - AH581) / RADIANS(2) * (2*PI()*$P$33/60)</f>
        <v>-83037656.250000581</v>
      </c>
    </row>
    <row r="583" spans="7:37" x14ac:dyDescent="0.35">
      <c r="G583" s="113"/>
      <c r="H583" s="113"/>
      <c r="I583" s="113"/>
      <c r="J583" s="113"/>
      <c r="K583" s="113"/>
      <c r="L583" s="113"/>
      <c r="N583" s="113"/>
      <c r="O583" s="113"/>
      <c r="P583" s="113"/>
      <c r="Q583" s="113"/>
      <c r="R583" s="113"/>
      <c r="S583" s="113"/>
      <c r="U583" s="149">
        <v>577</v>
      </c>
      <c r="V583" s="149">
        <v>0</v>
      </c>
      <c r="W583" s="149">
        <v>1.04</v>
      </c>
      <c r="X583" s="149">
        <f>(0.0831/2)*(1-COS(RADIANS(U583)))
 + 0.14625
 - SQRT(0.14625^2 - ((0.14625/2*SIN(RADIANS(U583)))^2))</f>
        <v>8.1511506262978317E-2</v>
      </c>
      <c r="Y583" s="149">
        <f t="shared" si="34"/>
        <v>81.511506262978315</v>
      </c>
      <c r="Z583" s="149">
        <f>(Y583-Y582)/1</f>
        <v>-0.11177793328207031</v>
      </c>
      <c r="AA583" s="149">
        <f t="shared" si="35"/>
        <v>-4.5270062979238475</v>
      </c>
      <c r="AB583" s="149">
        <f>((Z583-Z582)/1)*(((6750*6)^2) /1000)</f>
        <v>-9707.4075812174597</v>
      </c>
      <c r="AD583" s="149">
        <f t="shared" si="37"/>
        <v>0</v>
      </c>
      <c r="AE583" s="149">
        <f t="shared" si="36"/>
        <v>3.0375000000000028</v>
      </c>
      <c r="AG583" s="149">
        <f xml:space="preserve"> $I$45 * (AD584 - AD582) / (2 * (PI()/180))</f>
        <v>0</v>
      </c>
      <c r="AH583" s="149">
        <f xml:space="preserve"> $I$45 * (AE584 - AE582) / (2 * (PI()/180))</f>
        <v>2050.3124999999741</v>
      </c>
      <c r="AJ583" s="149">
        <f>(AG584 - AG582) / RADIANS(U584 - U582) * (2*PI()*$P$33/60)</f>
        <v>0</v>
      </c>
      <c r="AK583" s="149">
        <f>(AH584 - AH582) / RADIANS(2) * (2*PI()*$P$33/60)</f>
        <v>83037656.249998599</v>
      </c>
    </row>
    <row r="584" spans="7:37" x14ac:dyDescent="0.35">
      <c r="G584" s="113"/>
      <c r="H584" s="113"/>
      <c r="I584" s="113"/>
      <c r="J584" s="113"/>
      <c r="K584" s="113"/>
      <c r="L584" s="113"/>
      <c r="N584" s="113"/>
      <c r="O584" s="113"/>
      <c r="P584" s="113"/>
      <c r="Q584" s="113"/>
      <c r="R584" s="113"/>
      <c r="S584" s="113"/>
      <c r="U584" s="86">
        <v>578</v>
      </c>
      <c r="V584" s="149">
        <v>0</v>
      </c>
      <c r="W584" s="149">
        <v>1.1100000000000001</v>
      </c>
      <c r="X584" s="149">
        <f>(0.0831/2)*(1-COS(RADIANS(U584)))
 + 0.14625
 - SQRT(0.14625^2 - ((0.14625/2*SIN(RADIANS(U584)))^2))</f>
        <v>8.1393580543470873E-2</v>
      </c>
      <c r="Y584" s="149">
        <f t="shared" ref="Y584:Y647" si="38">X584*1000</f>
        <v>81.393580543470875</v>
      </c>
      <c r="Z584" s="149">
        <f>(Y584-Y583)/1</f>
        <v>-0.11792571950743991</v>
      </c>
      <c r="AA584" s="149">
        <f t="shared" ref="AA584:AA647" si="39">Z584*(6750*6/1000)</f>
        <v>-4.7759916400513163</v>
      </c>
      <c r="AB584" s="149">
        <f>((Z584-Z583)/1)*(((6750*6)^2) /1000)</f>
        <v>-10083.906356162486</v>
      </c>
      <c r="AD584" s="149">
        <f t="shared" si="37"/>
        <v>0</v>
      </c>
      <c r="AE584" s="149">
        <f t="shared" si="36"/>
        <v>3.239999999999998</v>
      </c>
      <c r="AG584" s="149">
        <f xml:space="preserve"> $I$45 * (AD585 - AD583) / (2 * (PI()/180))</f>
        <v>0</v>
      </c>
      <c r="AH584" s="149">
        <f xml:space="preserve"> $I$45 * (AE585 - AE583) / (2 * (PI()/180))</f>
        <v>6150.9374999999591</v>
      </c>
      <c r="AJ584" s="149">
        <f>(AG585 - AG583) / RADIANS(U585 - U583) * (2*PI()*$P$33/60)</f>
        <v>0</v>
      </c>
      <c r="AK584" s="149">
        <f>(AH585 - AH583) / RADIANS(2) * (2*PI()*$P$33/60)</f>
        <v>41518828.125000671</v>
      </c>
    </row>
    <row r="585" spans="7:37" x14ac:dyDescent="0.35">
      <c r="G585" s="113"/>
      <c r="H585" s="113"/>
      <c r="I585" s="113"/>
      <c r="J585" s="113"/>
      <c r="K585" s="113"/>
      <c r="L585" s="113"/>
      <c r="N585" s="113"/>
      <c r="O585" s="113"/>
      <c r="P585" s="113"/>
      <c r="Q585" s="113"/>
      <c r="R585" s="113"/>
      <c r="S585" s="113"/>
      <c r="U585" s="86">
        <v>579</v>
      </c>
      <c r="V585" s="149">
        <v>0</v>
      </c>
      <c r="W585" s="149">
        <v>1.2</v>
      </c>
      <c r="X585" s="149">
        <f>(0.0831/2)*(1-COS(RADIANS(U585)))
 + 0.14625
 - SQRT(0.14625^2 - ((0.14625/2*SIN(RADIANS(U585)))^2))</f>
        <v>8.1269273635035166E-2</v>
      </c>
      <c r="Y585" s="149">
        <f t="shared" si="38"/>
        <v>81.269273635035162</v>
      </c>
      <c r="Z585" s="149">
        <f>(Y585-Y584)/1</f>
        <v>-0.12430690843571313</v>
      </c>
      <c r="AA585" s="149">
        <f t="shared" si="39"/>
        <v>-5.0344297916463816</v>
      </c>
      <c r="AB585" s="149">
        <f>((Z585-Z584)/1)*(((6750*6)^2) /1000)</f>
        <v>-10466.745139600145</v>
      </c>
      <c r="AD585" s="149">
        <f t="shared" si="37"/>
        <v>0</v>
      </c>
      <c r="AE585" s="149">
        <f t="shared" si="36"/>
        <v>3.6449999999999987</v>
      </c>
      <c r="AG585" s="149">
        <f xml:space="preserve"> $I$45 * (AD586 - AD584) / (2 * (PI()/180))</f>
        <v>0</v>
      </c>
      <c r="AH585" s="149">
        <f xml:space="preserve"> $I$45 * (AE586 - AE584) / (2 * (PI()/180))</f>
        <v>4100.6250000000073</v>
      </c>
      <c r="AJ585" s="149">
        <f>(AG586 - AG584) / RADIANS(U586 - U584) * (2*PI()*$P$33/60)</f>
        <v>0</v>
      </c>
      <c r="AK585" s="149">
        <f>(AH586 - AH584) / RADIANS(2) * (2*PI()*$P$33/60)</f>
        <v>-83037656.249999061</v>
      </c>
    </row>
    <row r="586" spans="7:37" x14ac:dyDescent="0.35">
      <c r="G586" s="113"/>
      <c r="H586" s="113"/>
      <c r="I586" s="113"/>
      <c r="J586" s="113"/>
      <c r="K586" s="113"/>
      <c r="L586" s="113"/>
      <c r="N586" s="113"/>
      <c r="O586" s="113"/>
      <c r="P586" s="113"/>
      <c r="Q586" s="113"/>
      <c r="R586" s="113"/>
      <c r="S586" s="113"/>
      <c r="U586" s="86">
        <v>580</v>
      </c>
      <c r="V586" s="149">
        <v>0</v>
      </c>
      <c r="W586" s="149">
        <v>1.29</v>
      </c>
      <c r="X586" s="149">
        <f>(0.0831/2)*(1-COS(RADIANS(U586)))
 + 0.14625
 - SQRT(0.14625^2 - ((0.14625/2*SIN(RADIANS(U586)))^2))</f>
        <v>8.1138348530489457E-2</v>
      </c>
      <c r="Y586" s="149">
        <f t="shared" si="38"/>
        <v>81.138348530489452</v>
      </c>
      <c r="Z586" s="149">
        <f>(Y586-Y585)/1</f>
        <v>-0.13092510454571027</v>
      </c>
      <c r="AA586" s="149">
        <f t="shared" si="39"/>
        <v>-5.3024667341012659</v>
      </c>
      <c r="AB586" s="149">
        <f>((Z586-Z585)/1)*(((6750*6)^2) /1000)</f>
        <v>-10855.496169422813</v>
      </c>
      <c r="AD586" s="149">
        <f t="shared" si="37"/>
        <v>0</v>
      </c>
      <c r="AE586" s="149">
        <f t="shared" ref="AE586:AE649" si="40">((W585 - W587) / RADIANS(U585 - U587)) * (2*PI()*$P$33/60) / 1000</f>
        <v>3.6449999999999987</v>
      </c>
      <c r="AG586" s="149">
        <f xml:space="preserve"> $I$45 * (AD587 - AD585) / (2 * (PI()/180))</f>
        <v>0</v>
      </c>
      <c r="AH586" s="149">
        <f xml:space="preserve"> $I$45 * (AE587 - AE585) / (2 * (PI()/180))</f>
        <v>2050.3125000000055</v>
      </c>
      <c r="AJ586" s="149">
        <f>(AG587 - AG585) / RADIANS(U587 - U585) * (2*PI()*$P$33/60)</f>
        <v>0</v>
      </c>
      <c r="AK586" s="149">
        <f>(AH587 - AH585) / RADIANS(2) * (2*PI()*$P$33/60)</f>
        <v>-83037656.24999924</v>
      </c>
    </row>
    <row r="587" spans="7:37" x14ac:dyDescent="0.35">
      <c r="G587" s="113"/>
      <c r="H587" s="113"/>
      <c r="I587" s="113"/>
      <c r="J587" s="113"/>
      <c r="K587" s="113"/>
      <c r="L587" s="113"/>
      <c r="N587" s="113"/>
      <c r="O587" s="113"/>
      <c r="P587" s="113"/>
      <c r="Q587" s="113"/>
      <c r="R587" s="113"/>
      <c r="S587" s="113"/>
      <c r="U587" s="149">
        <v>581</v>
      </c>
      <c r="V587" s="149">
        <v>0</v>
      </c>
      <c r="W587" s="149">
        <v>1.38</v>
      </c>
      <c r="X587" s="149">
        <f>(0.0831/2)*(1-COS(RADIANS(U587)))
 + 0.14625
 - SQRT(0.14625^2 - ((0.14625/2*SIN(RADIANS(U587)))^2))</f>
        <v>8.1000564893913884E-2</v>
      </c>
      <c r="Y587" s="149">
        <f t="shared" si="38"/>
        <v>81.000564893913889</v>
      </c>
      <c r="Z587" s="149">
        <f>(Y587-Y586)/1</f>
        <v>-0.1377836365755627</v>
      </c>
      <c r="AA587" s="149">
        <f t="shared" si="39"/>
        <v>-5.5802372813102892</v>
      </c>
      <c r="AB587" s="149">
        <f>((Z587-Z586)/1)*(((6750*6)^2) /1000)</f>
        <v>-11249.707161965443</v>
      </c>
      <c r="AD587" s="149">
        <f t="shared" si="37"/>
        <v>0</v>
      </c>
      <c r="AE587" s="149">
        <f t="shared" si="40"/>
        <v>3.8474999999999993</v>
      </c>
      <c r="AG587" s="149">
        <f xml:space="preserve"> $I$45 * (AD588 - AD586) / (2 * (PI()/180))</f>
        <v>0</v>
      </c>
      <c r="AH587" s="149">
        <f xml:space="preserve"> $I$45 * (AE588 - AE586) / (2 * (PI()/180))</f>
        <v>4.4964032497318833E-11</v>
      </c>
      <c r="AJ587" s="149">
        <f>(AG588 - AG586) / RADIANS(U588 - U586) * (2*PI()*$P$33/60)</f>
        <v>0</v>
      </c>
      <c r="AK587" s="149">
        <f>(AH588 - AH586) / RADIANS(2) * (2*PI()*$P$33/60)</f>
        <v>41518828.124999925</v>
      </c>
    </row>
    <row r="588" spans="7:37" x14ac:dyDescent="0.35">
      <c r="G588" s="113"/>
      <c r="H588" s="113"/>
      <c r="I588" s="113"/>
      <c r="J588" s="113"/>
      <c r="K588" s="113"/>
      <c r="L588" s="113"/>
      <c r="N588" s="113"/>
      <c r="O588" s="113"/>
      <c r="P588" s="113"/>
      <c r="Q588" s="113"/>
      <c r="R588" s="113"/>
      <c r="S588" s="113"/>
      <c r="U588" s="86">
        <v>582</v>
      </c>
      <c r="V588" s="149">
        <v>0</v>
      </c>
      <c r="W588" s="149">
        <v>1.48</v>
      </c>
      <c r="X588" s="149">
        <f>(0.0831/2)*(1-COS(RADIANS(U588)))
 + 0.14625
 - SQRT(0.14625^2 - ((0.14625/2*SIN(RADIANS(U588)))^2))</f>
        <v>8.0855679351800519E-2</v>
      </c>
      <c r="Y588" s="149">
        <f t="shared" si="38"/>
        <v>80.855679351800518</v>
      </c>
      <c r="Z588" s="149">
        <f>(Y588-Y587)/1</f>
        <v>-0.14488554211337146</v>
      </c>
      <c r="AA588" s="149">
        <f t="shared" si="39"/>
        <v>-5.867864455591544</v>
      </c>
      <c r="AB588" s="149">
        <f>((Z588-Z587)/1)*(((6750*6)^2) /1000)</f>
        <v>-11648.90055839082</v>
      </c>
      <c r="AD588" s="149">
        <f t="shared" si="37"/>
        <v>0</v>
      </c>
      <c r="AE588" s="149">
        <f t="shared" si="40"/>
        <v>3.6450000000000031</v>
      </c>
      <c r="AG588" s="149">
        <f xml:space="preserve"> $I$45 * (AD589 - AD587) / (2 * (PI()/180))</f>
        <v>0</v>
      </c>
      <c r="AH588" s="149">
        <f xml:space="preserve"> $I$45 * (AE589 - AE587) / (2 * (PI()/180))</f>
        <v>4100.6250000000018</v>
      </c>
      <c r="AJ588" s="149">
        <f>(AG589 - AG587) / RADIANS(U589 - U587) * (2*PI()*$P$33/60)</f>
        <v>0</v>
      </c>
      <c r="AK588" s="149">
        <f>(AH589 - AH587) / RADIANS(2) * (2*PI()*$P$33/60)</f>
        <v>290631796.87499845</v>
      </c>
    </row>
    <row r="589" spans="7:37" x14ac:dyDescent="0.35">
      <c r="G589" s="113"/>
      <c r="H589" s="113"/>
      <c r="I589" s="113"/>
      <c r="J589" s="113"/>
      <c r="K589" s="113"/>
      <c r="L589" s="113"/>
      <c r="N589" s="113"/>
      <c r="O589" s="113"/>
      <c r="P589" s="113"/>
      <c r="Q589" s="113"/>
      <c r="R589" s="113"/>
      <c r="S589" s="113"/>
      <c r="U589" s="86">
        <v>583</v>
      </c>
      <c r="V589" s="149">
        <v>0</v>
      </c>
      <c r="W589" s="149">
        <v>1.56</v>
      </c>
      <c r="X589" s="149">
        <f>(0.0831/2)*(1-COS(RADIANS(U589)))
 + 0.14625
 - SQRT(0.14625^2 - ((0.14625/2*SIN(RADIANS(U589)))^2))</f>
        <v>8.0703445800049789E-2</v>
      </c>
      <c r="Y589" s="149">
        <f t="shared" si="38"/>
        <v>80.703445800049792</v>
      </c>
      <c r="Z589" s="149">
        <f>(Y589-Y588)/1</f>
        <v>-0.15223355175072584</v>
      </c>
      <c r="AA589" s="149">
        <f t="shared" si="39"/>
        <v>-6.1654588459043964</v>
      </c>
      <c r="AB589" s="149">
        <f>((Z589-Z588)/1)*(((6750*6)^2) /1000)</f>
        <v>-12052.572807670522</v>
      </c>
      <c r="AD589" s="149">
        <f t="shared" si="37"/>
        <v>0</v>
      </c>
      <c r="AE589" s="149">
        <f t="shared" si="40"/>
        <v>4.2524999999999995</v>
      </c>
      <c r="AG589" s="149">
        <f xml:space="preserve"> $I$45 * (AD590 - AD588) / (2 * (PI()/180))</f>
        <v>0</v>
      </c>
      <c r="AH589" s="149">
        <f xml:space="preserve"> $I$45 * (AE590 - AE588) / (2 * (PI()/180))</f>
        <v>14352.187499999969</v>
      </c>
      <c r="AJ589" s="149">
        <f>(AG590 - AG588) / RADIANS(U590 - U588) * (2*PI()*$P$33/60)</f>
        <v>0</v>
      </c>
      <c r="AK589" s="149">
        <f>(AH590 - AH588) / RADIANS(2) * (2*PI()*$P$33/60)</f>
        <v>41518828.125000127</v>
      </c>
    </row>
    <row r="590" spans="7:37" x14ac:dyDescent="0.35">
      <c r="G590" s="113"/>
      <c r="H590" s="113"/>
      <c r="I590" s="113"/>
      <c r="J590" s="113"/>
      <c r="K590" s="113"/>
      <c r="L590" s="113"/>
      <c r="N590" s="113"/>
      <c r="O590" s="113"/>
      <c r="P590" s="113"/>
      <c r="Q590" s="113"/>
      <c r="R590" s="113"/>
      <c r="S590" s="113"/>
      <c r="U590" s="86">
        <v>584</v>
      </c>
      <c r="V590" s="149">
        <v>0</v>
      </c>
      <c r="W590" s="149">
        <v>1.69</v>
      </c>
      <c r="X590" s="149">
        <f>(0.0831/2)*(1-COS(RADIANS(U590)))
 + 0.14625
 - SQRT(0.14625^2 - ((0.14625/2*SIN(RADIANS(U590)))^2))</f>
        <v>8.0543615727216772E-2</v>
      </c>
      <c r="Y590" s="149">
        <f t="shared" si="38"/>
        <v>80.543615727216775</v>
      </c>
      <c r="Z590" s="149">
        <f>(Y590-Y589)/1</f>
        <v>-0.15983007283301731</v>
      </c>
      <c r="AA590" s="149">
        <f t="shared" si="39"/>
        <v>-6.4731179497372011</v>
      </c>
      <c r="AB590" s="149">
        <f>((Z590-Z589)/1)*(((6750*6)^2) /1000)</f>
        <v>-12460.19370522859</v>
      </c>
      <c r="AD590" s="149">
        <f t="shared" ref="AD590:AD653" si="41">((V589 - V591) / RADIANS(U589 - U591)) * (2*PI()*$P$33/60) / 1000</f>
        <v>0</v>
      </c>
      <c r="AE590" s="149">
        <f t="shared" si="40"/>
        <v>5.0625</v>
      </c>
      <c r="AG590" s="149">
        <f xml:space="preserve"> $I$45 * (AD591 - AD589) / (2 * (PI()/180))</f>
        <v>0</v>
      </c>
      <c r="AH590" s="149">
        <f xml:space="preserve"> $I$45 * (AE591 - AE589) / (2 * (PI()/180))</f>
        <v>6150.9375000000082</v>
      </c>
      <c r="AJ590" s="149">
        <f>(AG591 - AG589) / RADIANS(U591 - U589) * (2*PI()*$P$33/60)</f>
        <v>0</v>
      </c>
      <c r="AK590" s="149">
        <f>(AH591 - AH589) / RADIANS(2) * (2*PI()*$P$33/60)</f>
        <v>-290631796.87499934</v>
      </c>
    </row>
    <row r="591" spans="7:37" x14ac:dyDescent="0.35">
      <c r="G591" s="113"/>
      <c r="H591" s="113"/>
      <c r="I591" s="113"/>
      <c r="J591" s="113"/>
      <c r="K591" s="113"/>
      <c r="L591" s="113"/>
      <c r="N591" s="113"/>
      <c r="O591" s="113"/>
      <c r="P591" s="113"/>
      <c r="Q591" s="113"/>
      <c r="R591" s="113"/>
      <c r="S591" s="113"/>
      <c r="U591" s="149">
        <v>585</v>
      </c>
      <c r="V591" s="149">
        <v>0</v>
      </c>
      <c r="W591" s="149">
        <v>1.81</v>
      </c>
      <c r="X591" s="149">
        <f>(0.0831/2)*(1-COS(RADIANS(U591)))
 + 0.14625
 - SQRT(0.14625^2 - ((0.14625/2*SIN(RADIANS(U591)))^2))</f>
        <v>8.0375938554378829E-2</v>
      </c>
      <c r="Y591" s="149">
        <f t="shared" si="38"/>
        <v>80.375938554378834</v>
      </c>
      <c r="Z591" s="149">
        <f>(Y591-Y590)/1</f>
        <v>-0.1676771728379407</v>
      </c>
      <c r="AA591" s="149">
        <f t="shared" si="39"/>
        <v>-6.7909254999365984</v>
      </c>
      <c r="AB591" s="149">
        <f>((Z591-Z590)/1)*(((6750*6)^2) /1000)</f>
        <v>-12871.205783075591</v>
      </c>
      <c r="AD591" s="149">
        <f t="shared" si="41"/>
        <v>0</v>
      </c>
      <c r="AE591" s="149">
        <f t="shared" si="40"/>
        <v>4.8600000000000003</v>
      </c>
      <c r="AG591" s="149">
        <f xml:space="preserve"> $I$45 * (AD592 - AD590) / (2 * (PI()/180))</f>
        <v>0</v>
      </c>
      <c r="AH591" s="149">
        <f xml:space="preserve"> $I$45 * (AE592 - AE590) / (2 * (PI()/180))</f>
        <v>0</v>
      </c>
      <c r="AJ591" s="149">
        <f>(AG592 - AG590) / RADIANS(U592 - U590) * (2*PI()*$P$33/60)</f>
        <v>0</v>
      </c>
      <c r="AK591" s="149">
        <f>(AH592 - AH590) / RADIANS(2) * (2*PI()*$P$33/60)</f>
        <v>7.3669070843607187E-7</v>
      </c>
    </row>
    <row r="592" spans="7:37" x14ac:dyDescent="0.35">
      <c r="G592" s="113"/>
      <c r="H592" s="113"/>
      <c r="I592" s="113"/>
      <c r="J592" s="113"/>
      <c r="K592" s="113"/>
      <c r="L592" s="113"/>
      <c r="N592" s="113"/>
      <c r="O592" s="113"/>
      <c r="P592" s="113"/>
      <c r="Q592" s="113"/>
      <c r="R592" s="113"/>
      <c r="S592" s="113"/>
      <c r="U592" s="86">
        <v>586</v>
      </c>
      <c r="V592" s="149">
        <v>0</v>
      </c>
      <c r="W592" s="149">
        <v>1.93</v>
      </c>
      <c r="X592" s="149">
        <f>(0.0831/2)*(1-COS(RADIANS(U592)))
 + 0.14625
 - SQRT(0.14625^2 - ((0.14625/2*SIN(RADIANS(U592)))^2))</f>
        <v>8.0200161991951124E-2</v>
      </c>
      <c r="Y592" s="149">
        <f t="shared" si="38"/>
        <v>80.20016199195112</v>
      </c>
      <c r="Z592" s="149">
        <f>(Y592-Y591)/1</f>
        <v>-0.17577656242771411</v>
      </c>
      <c r="AA592" s="149">
        <f t="shared" si="39"/>
        <v>-7.1189507783224215</v>
      </c>
      <c r="AB592" s="149">
        <f>((Z592-Z591)/1)*(((6750*6)^2) /1000)</f>
        <v>-13285.023774625834</v>
      </c>
      <c r="AD592" s="149">
        <f t="shared" si="41"/>
        <v>0</v>
      </c>
      <c r="AE592" s="149">
        <f t="shared" si="40"/>
        <v>5.0625</v>
      </c>
      <c r="AG592" s="149">
        <f xml:space="preserve"> $I$45 * (AD593 - AD591) / (2 * (PI()/180))</f>
        <v>0</v>
      </c>
      <c r="AH592" s="149">
        <f xml:space="preserve"> $I$45 * (AE593 - AE591) / (2 * (PI()/180))</f>
        <v>6150.9375000000446</v>
      </c>
      <c r="AJ592" s="149">
        <f>(AG593 - AG591) / RADIANS(U593 - U591) * (2*PI()*$P$33/60)</f>
        <v>0</v>
      </c>
      <c r="AK592" s="149">
        <f>(AH593 - AH591) / RADIANS(2) * (2*PI()*$P$33/60)</f>
        <v>124556484.37499924</v>
      </c>
    </row>
    <row r="593" spans="7:37" x14ac:dyDescent="0.35">
      <c r="G593" s="113"/>
      <c r="H593" s="113"/>
      <c r="I593" s="113"/>
      <c r="J593" s="113"/>
      <c r="K593" s="113"/>
      <c r="L593" s="113"/>
      <c r="N593" s="113"/>
      <c r="O593" s="113"/>
      <c r="P593" s="113"/>
      <c r="Q593" s="113"/>
      <c r="R593" s="113"/>
      <c r="S593" s="113"/>
      <c r="U593" s="86">
        <v>587</v>
      </c>
      <c r="V593" s="149">
        <v>0</v>
      </c>
      <c r="W593" s="149">
        <v>2.06</v>
      </c>
      <c r="X593" s="149">
        <f>(0.0831/2)*(1-COS(RADIANS(U593)))
 + 0.14625
 - SQRT(0.14625^2 - ((0.14625/2*SIN(RADIANS(U593)))^2))</f>
        <v>8.0016032413731841E-2</v>
      </c>
      <c r="Y593" s="149">
        <f t="shared" si="38"/>
        <v>80.016032413731836</v>
      </c>
      <c r="Z593" s="149">
        <f>(Y593-Y592)/1</f>
        <v>-0.18412957821928444</v>
      </c>
      <c r="AA593" s="149">
        <f t="shared" si="39"/>
        <v>-7.4572479178810198</v>
      </c>
      <c r="AB593" s="149">
        <f>((Z593-Z592)/1)*(((6750*6)^2) /1000)</f>
        <v>-13701.034152123231</v>
      </c>
      <c r="AD593" s="149">
        <f t="shared" si="41"/>
        <v>0</v>
      </c>
      <c r="AE593" s="149">
        <f t="shared" si="40"/>
        <v>5.4675000000000047</v>
      </c>
      <c r="AG593" s="149">
        <f xml:space="preserve"> $I$45 * (AD594 - AD592) / (2 * (PI()/180))</f>
        <v>0</v>
      </c>
      <c r="AH593" s="149">
        <f xml:space="preserve"> $I$45 * (AE594 - AE592) / (2 * (PI()/180))</f>
        <v>6150.9374999999627</v>
      </c>
      <c r="AJ593" s="149">
        <f>(AG594 - AG592) / RADIANS(U594 - U592) * (2*PI()*$P$33/60)</f>
        <v>0</v>
      </c>
      <c r="AK593" s="149">
        <f>(AH594 - AH592) / RADIANS(2) * (2*PI()*$P$33/60)</f>
        <v>-41518828.125001766</v>
      </c>
    </row>
    <row r="594" spans="7:37" x14ac:dyDescent="0.35">
      <c r="G594" s="113"/>
      <c r="H594" s="113"/>
      <c r="I594" s="113"/>
      <c r="J594" s="113"/>
      <c r="K594" s="113"/>
      <c r="L594" s="113"/>
      <c r="N594" s="113"/>
      <c r="O594" s="113"/>
      <c r="P594" s="113"/>
      <c r="Q594" s="113"/>
      <c r="R594" s="113"/>
      <c r="S594" s="113"/>
      <c r="U594" s="86">
        <v>588</v>
      </c>
      <c r="V594" s="149">
        <v>0</v>
      </c>
      <c r="W594" s="149">
        <v>2.2000000000000002</v>
      </c>
      <c r="X594" s="149">
        <f>(0.0831/2)*(1-COS(RADIANS(U594)))
 + 0.14625
 - SQRT(0.14625^2 - ((0.14625/2*SIN(RADIANS(U594)))^2))</f>
        <v>7.9823295248402426E-2</v>
      </c>
      <c r="Y594" s="149">
        <f t="shared" si="38"/>
        <v>79.823295248402431</v>
      </c>
      <c r="Z594" s="149">
        <f>(Y594-Y593)/1</f>
        <v>-0.19273716532940455</v>
      </c>
      <c r="AA594" s="149">
        <f t="shared" si="39"/>
        <v>-7.8058551958408842</v>
      </c>
      <c r="AB594" s="149">
        <f>((Z594-Z593)/1)*(((6750*6)^2) /1000)</f>
        <v>-14118.594757374505</v>
      </c>
      <c r="AD594" s="149">
        <f t="shared" si="41"/>
        <v>0</v>
      </c>
      <c r="AE594" s="149">
        <f t="shared" si="40"/>
        <v>5.6699999999999964</v>
      </c>
      <c r="AG594" s="149">
        <f xml:space="preserve"> $I$45 * (AD595 - AD593) / (2 * (PI()/180))</f>
        <v>0</v>
      </c>
      <c r="AH594" s="149">
        <f xml:space="preserve"> $I$45 * (AE595 - AE593) / (2 * (PI()/180))</f>
        <v>4100.6249999999573</v>
      </c>
      <c r="AJ594" s="149">
        <f>(AG595 - AG593) / RADIANS(U595 - U593) * (2*PI()*$P$33/60)</f>
        <v>0</v>
      </c>
      <c r="AK594" s="149">
        <f>(AH595 - AH593) / RADIANS(2) * (2*PI()*$P$33/60)</f>
        <v>-83037656.249998391</v>
      </c>
    </row>
    <row r="595" spans="7:37" x14ac:dyDescent="0.35">
      <c r="G595" s="113"/>
      <c r="H595" s="113"/>
      <c r="I595" s="113"/>
      <c r="J595" s="113"/>
      <c r="K595" s="113"/>
      <c r="L595" s="113"/>
      <c r="N595" s="113"/>
      <c r="O595" s="113"/>
      <c r="P595" s="113"/>
      <c r="Q595" s="113"/>
      <c r="R595" s="113"/>
      <c r="S595" s="113"/>
      <c r="U595" s="149">
        <v>589</v>
      </c>
      <c r="V595" s="149">
        <v>0</v>
      </c>
      <c r="W595" s="149">
        <v>2.34</v>
      </c>
      <c r="X595" s="149">
        <f>(0.0831/2)*(1-COS(RADIANS(U595)))
 + 0.14625
 - SQRT(0.14625^2 - ((0.14625/2*SIN(RADIANS(U595)))^2))</f>
        <v>7.9621695388648717E-2</v>
      </c>
      <c r="Y595" s="149">
        <f t="shared" si="38"/>
        <v>79.621695388648718</v>
      </c>
      <c r="Z595" s="149">
        <f>(Y595-Y594)/1</f>
        <v>-0.20159985975371342</v>
      </c>
      <c r="AA595" s="149">
        <f t="shared" si="39"/>
        <v>-8.1647943200253934</v>
      </c>
      <c r="AB595" s="149">
        <f>((Z595-Z594)/1)*(((6750*6)^2) /1000)</f>
        <v>-14537.034529472625</v>
      </c>
      <c r="AD595" s="149">
        <f t="shared" si="41"/>
        <v>0</v>
      </c>
      <c r="AE595" s="149">
        <f t="shared" si="40"/>
        <v>5.8725000000000005</v>
      </c>
      <c r="AG595" s="149">
        <f xml:space="preserve"> $I$45 * (AD596 - AD594) / (2 * (PI()/180))</f>
        <v>0</v>
      </c>
      <c r="AH595" s="149">
        <f xml:space="preserve"> $I$45 * (AE596 - AE594) / (2 * (PI()/180))</f>
        <v>2050.3125000000418</v>
      </c>
      <c r="AJ595" s="149">
        <f>(AG596 - AG594) / RADIANS(U596 - U594) * (2*PI()*$P$33/60)</f>
        <v>0</v>
      </c>
      <c r="AK595" s="149">
        <f>(AH596 - AH594) / RADIANS(2) * (2*PI()*$P$33/60)</f>
        <v>-415188281.24999928</v>
      </c>
    </row>
    <row r="596" spans="7:37" x14ac:dyDescent="0.35">
      <c r="G596" s="113"/>
      <c r="H596" s="113"/>
      <c r="I596" s="113"/>
      <c r="J596" s="113"/>
      <c r="K596" s="113"/>
      <c r="L596" s="113"/>
      <c r="N596" s="113"/>
      <c r="O596" s="113"/>
      <c r="P596" s="113"/>
      <c r="Q596" s="113"/>
      <c r="R596" s="113"/>
      <c r="S596" s="113"/>
      <c r="U596" s="86">
        <v>590</v>
      </c>
      <c r="V596" s="149">
        <v>0</v>
      </c>
      <c r="W596" s="149">
        <v>2.4900000000000002</v>
      </c>
      <c r="X596" s="149">
        <f>(0.0831/2)*(1-COS(RADIANS(U596)))
 + 0.14625
 - SQRT(0.14625^2 - ((0.14625/2*SIN(RADIANS(U596)))^2))</f>
        <v>7.9410977618001172E-2</v>
      </c>
      <c r="Y596" s="149">
        <f t="shared" si="38"/>
        <v>79.410977618001169</v>
      </c>
      <c r="Z596" s="149">
        <f>(Y596-Y595)/1</f>
        <v>-0.21071777064754826</v>
      </c>
      <c r="AA596" s="149">
        <f t="shared" si="39"/>
        <v>-8.5340697112257047</v>
      </c>
      <c r="AB596" s="149">
        <f>((Z596-Z595)/1)*(((6750*6)^2) /1000)</f>
        <v>-14955.653343612606</v>
      </c>
      <c r="AD596" s="149">
        <f t="shared" si="41"/>
        <v>0</v>
      </c>
      <c r="AE596" s="149">
        <f t="shared" si="40"/>
        <v>5.8725000000000005</v>
      </c>
      <c r="AG596" s="149">
        <f xml:space="preserve"> $I$45 * (AD597 - AD595) / (2 * (PI()/180))</f>
        <v>0</v>
      </c>
      <c r="AH596" s="149">
        <f xml:space="preserve"> $I$45 * (AE597 - AE595) / (2 * (PI()/180))</f>
        <v>-16402.500000000007</v>
      </c>
      <c r="AJ596" s="149">
        <f>(AG597 - AG595) / RADIANS(U597 - U595) * (2*PI()*$P$33/60)</f>
        <v>0</v>
      </c>
      <c r="AK596" s="149">
        <f>(AH597 - AH595) / RADIANS(2) * (2*PI()*$P$33/60)</f>
        <v>41518828.124999009</v>
      </c>
    </row>
    <row r="597" spans="7:37" x14ac:dyDescent="0.35">
      <c r="G597" s="113"/>
      <c r="H597" s="113"/>
      <c r="I597" s="113"/>
      <c r="J597" s="113"/>
      <c r="K597" s="113"/>
      <c r="L597" s="113"/>
      <c r="N597" s="113"/>
      <c r="O597" s="113"/>
      <c r="P597" s="113"/>
      <c r="Q597" s="113"/>
      <c r="R597" s="113"/>
      <c r="S597" s="113"/>
      <c r="U597" s="86">
        <v>591</v>
      </c>
      <c r="V597" s="149">
        <v>0</v>
      </c>
      <c r="W597" s="149">
        <v>2.63</v>
      </c>
      <c r="X597" s="149">
        <f>(0.0831/2)*(1-COS(RADIANS(U597)))
 + 0.14625
 - SQRT(0.14625^2 - ((0.14625/2*SIN(RADIANS(U597)))^2))</f>
        <v>7.9190887055416409E-2</v>
      </c>
      <c r="Y597" s="149">
        <f t="shared" si="38"/>
        <v>79.190887055416411</v>
      </c>
      <c r="Z597" s="149">
        <f>(Y597-Y596)/1</f>
        <v>-0.22009056258475823</v>
      </c>
      <c r="AA597" s="149">
        <f t="shared" si="39"/>
        <v>-8.9136677846827084</v>
      </c>
      <c r="AB597" s="149">
        <f>((Z597-Z596)/1)*(((6750*6)^2) /1000)</f>
        <v>-15373.72197500865</v>
      </c>
      <c r="AD597" s="149">
        <f t="shared" si="41"/>
        <v>0</v>
      </c>
      <c r="AE597" s="149">
        <f t="shared" si="40"/>
        <v>4.2524999999999995</v>
      </c>
      <c r="AG597" s="149">
        <f xml:space="preserve"> $I$45 * (AD598 - AD596) / (2 * (PI()/180))</f>
        <v>0</v>
      </c>
      <c r="AH597" s="149">
        <f xml:space="preserve"> $I$45 * (AE598 - AE596) / (2 * (PI()/180))</f>
        <v>4100.6249999999927</v>
      </c>
      <c r="AJ597" s="149">
        <f>(AG598 - AG596) / RADIANS(U598 - U596) * (2*PI()*$P$33/60)</f>
        <v>0</v>
      </c>
      <c r="AK597" s="149">
        <f>(AH598 - AH596) / RADIANS(2) * (2*PI()*$P$33/60)</f>
        <v>1328602499.9999993</v>
      </c>
    </row>
    <row r="598" spans="7:37" x14ac:dyDescent="0.35">
      <c r="G598" s="113"/>
      <c r="H598" s="113"/>
      <c r="I598" s="113"/>
      <c r="J598" s="113"/>
      <c r="K598" s="113"/>
      <c r="L598" s="113"/>
      <c r="N598" s="113"/>
      <c r="O598" s="113"/>
      <c r="P598" s="113"/>
      <c r="Q598" s="113"/>
      <c r="R598" s="113"/>
      <c r="S598" s="113"/>
      <c r="U598" s="86">
        <v>592</v>
      </c>
      <c r="V598" s="149">
        <v>0</v>
      </c>
      <c r="W598" s="149">
        <v>2.7</v>
      </c>
      <c r="X598" s="149">
        <f>(0.0831/2)*(1-COS(RADIANS(U598)))
 + 0.14625
 - SQRT(0.14625^2 - ((0.14625/2*SIN(RADIANS(U598)))^2))</f>
        <v>7.8961169617542487E-2</v>
      </c>
      <c r="Y598" s="149">
        <f t="shared" si="38"/>
        <v>78.961169617542481</v>
      </c>
      <c r="Z598" s="149">
        <f>(Y598-Y597)/1</f>
        <v>-0.22971743787392995</v>
      </c>
      <c r="AA598" s="149">
        <f t="shared" si="39"/>
        <v>-9.3035562338941631</v>
      </c>
      <c r="AB598" s="149">
        <f>((Z598-Z597)/1)*(((6750*6)^2) /1000)</f>
        <v>-15790.482193063915</v>
      </c>
      <c r="AD598" s="149">
        <f t="shared" si="41"/>
        <v>0</v>
      </c>
      <c r="AE598" s="149">
        <f t="shared" si="40"/>
        <v>6.2774999999999999</v>
      </c>
      <c r="AG598" s="149">
        <f xml:space="preserve"> $I$45 * (AD599 - AD597) / (2 * (PI()/180))</f>
        <v>0</v>
      </c>
      <c r="AH598" s="149">
        <f xml:space="preserve"> $I$45 * (AE599 - AE597) / (2 * (PI()/180))</f>
        <v>49207.499999999956</v>
      </c>
      <c r="AJ598" s="149">
        <f>(AG599 - AG597) / RADIANS(U599 - U597) * (2*PI()*$P$33/60)</f>
        <v>0</v>
      </c>
      <c r="AK598" s="149">
        <f>(AH599 - AH597) / RADIANS(2) * (2*PI()*$P$33/60)</f>
        <v>124556484.37499964</v>
      </c>
    </row>
    <row r="599" spans="7:37" x14ac:dyDescent="0.35">
      <c r="G599" s="113"/>
      <c r="H599" s="113"/>
      <c r="I599" s="113"/>
      <c r="J599" s="113"/>
      <c r="K599" s="113"/>
      <c r="L599" s="113"/>
      <c r="N599" s="113"/>
      <c r="O599" s="113"/>
      <c r="P599" s="113"/>
      <c r="Q599" s="113"/>
      <c r="R599" s="113"/>
      <c r="S599" s="113"/>
      <c r="U599" s="149">
        <v>593</v>
      </c>
      <c r="V599" s="149">
        <v>0</v>
      </c>
      <c r="W599" s="149">
        <v>2.94</v>
      </c>
      <c r="X599" s="149">
        <f>(0.0831/2)*(1-COS(RADIANS(U599)))
 + 0.14625
 - SQRT(0.14625^2 - ((0.14625/2*SIN(RADIANS(U599)))^2))</f>
        <v>7.8721572498519771E-2</v>
      </c>
      <c r="Y599" s="149">
        <f t="shared" si="38"/>
        <v>78.721572498519777</v>
      </c>
      <c r="Z599" s="149">
        <f>(Y599-Y598)/1</f>
        <v>-0.23959711902270442</v>
      </c>
      <c r="AA599" s="149">
        <f t="shared" si="39"/>
        <v>-9.703683320419529</v>
      </c>
      <c r="AB599" s="149">
        <f>((Z599-Z598)/1)*(((6750*6)^2) /1000)</f>
        <v>-16205.147004277318</v>
      </c>
      <c r="AD599" s="149">
        <f t="shared" si="41"/>
        <v>0</v>
      </c>
      <c r="AE599" s="149">
        <f t="shared" si="40"/>
        <v>9.1124999999999954</v>
      </c>
      <c r="AG599" s="149">
        <f xml:space="preserve"> $I$45 * (AD600 - AD598) / (2 * (PI()/180))</f>
        <v>0</v>
      </c>
      <c r="AH599" s="149">
        <f xml:space="preserve"> $I$45 * (AE600 - AE598) / (2 * (PI()/180))</f>
        <v>10251.562499999975</v>
      </c>
      <c r="AJ599" s="149">
        <f>(AG600 - AG598) / RADIANS(U600 - U598) * (2*PI()*$P$33/60)</f>
        <v>0</v>
      </c>
      <c r="AK599" s="149">
        <f>(AH600 - AH598) / RADIANS(2) * (2*PI()*$P$33/60)</f>
        <v>-1370121328.1249988</v>
      </c>
    </row>
    <row r="600" spans="7:37" x14ac:dyDescent="0.35">
      <c r="G600" s="113"/>
      <c r="H600" s="113"/>
      <c r="I600" s="113"/>
      <c r="J600" s="113"/>
      <c r="K600" s="113"/>
      <c r="L600" s="113"/>
      <c r="N600" s="113"/>
      <c r="O600" s="113"/>
      <c r="P600" s="113"/>
      <c r="Q600" s="113"/>
      <c r="R600" s="113"/>
      <c r="S600" s="113"/>
      <c r="U600" s="86">
        <v>594</v>
      </c>
      <c r="V600" s="149">
        <v>0</v>
      </c>
      <c r="W600" s="149">
        <v>3.15</v>
      </c>
      <c r="X600" s="149">
        <f>(0.0831/2)*(1-COS(RADIANS(U600)))
 + 0.14625
 - SQRT(0.14625^2 - ((0.14625/2*SIN(RADIANS(U600)))^2))</f>
        <v>7.8471844667074214E-2</v>
      </c>
      <c r="Y600" s="149">
        <f t="shared" si="38"/>
        <v>78.471844667074208</v>
      </c>
      <c r="Z600" s="149">
        <f>(Y600-Y599)/1</f>
        <v>-0.24972783144556843</v>
      </c>
      <c r="AA600" s="149">
        <f t="shared" si="39"/>
        <v>-10.113977173545521</v>
      </c>
      <c r="AB600" s="149">
        <f>((Z600-Z599)/1)*(((6750*6)^2) /1000)</f>
        <v>-16616.90105160269</v>
      </c>
      <c r="AD600" s="149">
        <f t="shared" si="41"/>
        <v>0</v>
      </c>
      <c r="AE600" s="149">
        <f t="shared" si="40"/>
        <v>7.2899999999999974</v>
      </c>
      <c r="AG600" s="149">
        <f xml:space="preserve"> $I$45 * (AD601 - AD599) / (2 * (PI()/180))</f>
        <v>0</v>
      </c>
      <c r="AH600" s="149">
        <f xml:space="preserve"> $I$45 * (AE601 - AE599) / (2 * (PI()/180))</f>
        <v>-18452.812499999978</v>
      </c>
      <c r="AJ600" s="149">
        <f>(AG601 - AG599) / RADIANS(U601 - U599) * (2*PI()*$P$33/60)</f>
        <v>0</v>
      </c>
      <c r="AK600" s="149">
        <f>(AH601 - AH599) / RADIANS(2) * (2*PI()*$P$33/60)</f>
        <v>-83037656.24999842</v>
      </c>
    </row>
    <row r="601" spans="7:37" x14ac:dyDescent="0.35">
      <c r="G601" s="113"/>
      <c r="H601" s="113"/>
      <c r="I601" s="113"/>
      <c r="J601" s="113"/>
      <c r="K601" s="113"/>
      <c r="L601" s="113"/>
      <c r="N601" s="113"/>
      <c r="O601" s="113"/>
      <c r="P601" s="113"/>
      <c r="Q601" s="113"/>
      <c r="R601" s="113"/>
      <c r="S601" s="113"/>
      <c r="U601" s="86">
        <v>595</v>
      </c>
      <c r="V601" s="149">
        <v>0</v>
      </c>
      <c r="W601" s="149">
        <v>3.3</v>
      </c>
      <c r="X601" s="149">
        <f>(0.0831/2)*(1-COS(RADIANS(U601)))
 + 0.14625
 - SQRT(0.14625^2 - ((0.14625/2*SIN(RADIANS(U601)))^2))</f>
        <v>7.8211737380556923E-2</v>
      </c>
      <c r="Y601" s="149">
        <f t="shared" si="38"/>
        <v>78.211737380556926</v>
      </c>
      <c r="Z601" s="149">
        <f>(Y601-Y600)/1</f>
        <v>-0.26010728651728243</v>
      </c>
      <c r="AA601" s="149">
        <f t="shared" si="39"/>
        <v>-10.534345103949939</v>
      </c>
      <c r="AB601" s="149">
        <f>((Z601-Z600)/1)*(((6750*6)^2) /1000)</f>
        <v>-17024.901181378897</v>
      </c>
      <c r="AD601" s="149">
        <f t="shared" si="41"/>
        <v>0</v>
      </c>
      <c r="AE601" s="149">
        <f t="shared" si="40"/>
        <v>7.2899999999999974</v>
      </c>
      <c r="AG601" s="149">
        <f xml:space="preserve"> $I$45 * (AD602 - AD600) / (2 * (PI()/180))</f>
        <v>0</v>
      </c>
      <c r="AH601" s="149">
        <f xml:space="preserve"> $I$45 * (AE602 - AE600) / (2 * (PI()/180))</f>
        <v>6150.9375000000528</v>
      </c>
      <c r="AJ601" s="149">
        <f>(AG602 - AG600) / RADIANS(U602 - U600) * (2*PI()*$P$33/60)</f>
        <v>0</v>
      </c>
      <c r="AK601" s="149">
        <f>(AH602 - AH600) / RADIANS(2) * (2*PI()*$P$33/60)</f>
        <v>456707109.37500143</v>
      </c>
    </row>
    <row r="602" spans="7:37" x14ac:dyDescent="0.35">
      <c r="G602" s="113"/>
      <c r="H602" s="113"/>
      <c r="I602" s="113"/>
      <c r="J602" s="113"/>
      <c r="K602" s="113"/>
      <c r="L602" s="113"/>
      <c r="N602" s="113"/>
      <c r="O602" s="113"/>
      <c r="P602" s="113"/>
      <c r="Q602" s="113"/>
      <c r="R602" s="113"/>
      <c r="S602" s="113"/>
      <c r="U602" s="86">
        <v>596</v>
      </c>
      <c r="V602" s="149">
        <v>0</v>
      </c>
      <c r="W602" s="149">
        <v>3.51</v>
      </c>
      <c r="X602" s="149">
        <f>(0.0831/2)*(1-COS(RADIANS(U602)))
 + 0.14625
 - SQRT(0.14625^2 - ((0.14625/2*SIN(RADIANS(U602)))^2))</f>
        <v>7.7941004715474327E-2</v>
      </c>
      <c r="Y602" s="149">
        <f t="shared" si="38"/>
        <v>77.941004715474321</v>
      </c>
      <c r="Z602" s="149">
        <f>(Y602-Y601)/1</f>
        <v>-0.27073266508260474</v>
      </c>
      <c r="AA602" s="149">
        <f t="shared" si="39"/>
        <v>-10.964672935845492</v>
      </c>
      <c r="AB602" s="149">
        <f>((Z602-Z601)/1)*(((6750*6)^2) /1000)</f>
        <v>-17428.277191769914</v>
      </c>
      <c r="AD602" s="149">
        <f t="shared" si="41"/>
        <v>0</v>
      </c>
      <c r="AE602" s="149">
        <f t="shared" si="40"/>
        <v>7.8975000000000026</v>
      </c>
      <c r="AG602" s="149">
        <f xml:space="preserve"> $I$45 * (AD603 - AD601) / (2 * (PI()/180))</f>
        <v>0</v>
      </c>
      <c r="AH602" s="149">
        <f xml:space="preserve"> $I$45 * (AE603 - AE601) / (2 * (PI()/180))</f>
        <v>4100.6250000000928</v>
      </c>
      <c r="AJ602" s="149">
        <f>(AG603 - AG601) / RADIANS(U603 - U601) * (2*PI()*$P$33/60)</f>
        <v>0</v>
      </c>
      <c r="AK602" s="149">
        <f>(AH603 - AH601) / RADIANS(2) * (2*PI()*$P$33/60)</f>
        <v>41518828.124998637</v>
      </c>
    </row>
    <row r="603" spans="7:37" x14ac:dyDescent="0.35">
      <c r="G603" s="113"/>
      <c r="H603" s="113"/>
      <c r="I603" s="113"/>
      <c r="J603" s="113"/>
      <c r="K603" s="113"/>
      <c r="L603" s="113"/>
      <c r="N603" s="113"/>
      <c r="O603" s="113"/>
      <c r="P603" s="113"/>
      <c r="Q603" s="113"/>
      <c r="R603" s="113"/>
      <c r="S603" s="113"/>
      <c r="U603" s="149">
        <v>597</v>
      </c>
      <c r="V603" s="149">
        <v>0</v>
      </c>
      <c r="W603" s="149">
        <v>3.69</v>
      </c>
      <c r="X603" s="149">
        <f>(0.0831/2)*(1-COS(RADIANS(U603)))
 + 0.14625
 - SQRT(0.14625^2 - ((0.14625/2*SIN(RADIANS(U603)))^2))</f>
        <v>7.7659404113937125E-2</v>
      </c>
      <c r="Y603" s="149">
        <f t="shared" si="38"/>
        <v>77.659404113937128</v>
      </c>
      <c r="Z603" s="149">
        <f>(Y603-Y602)/1</f>
        <v>-0.28160060153719257</v>
      </c>
      <c r="AA603" s="149">
        <f t="shared" si="39"/>
        <v>-11.404824362256299</v>
      </c>
      <c r="AB603" s="149">
        <f>((Z603-Z602)/1)*(((6750*6)^2) /1000)</f>
        <v>-17826.132769637694</v>
      </c>
      <c r="AD603" s="149">
        <f t="shared" si="41"/>
        <v>0</v>
      </c>
      <c r="AE603" s="149">
        <f t="shared" si="40"/>
        <v>7.6950000000000065</v>
      </c>
      <c r="AG603" s="149">
        <f xml:space="preserve"> $I$45 * (AD604 - AD602) / (2 * (PI()/180))</f>
        <v>0</v>
      </c>
      <c r="AH603" s="149">
        <f xml:space="preserve"> $I$45 * (AE604 - AE602) / (2 * (PI()/180))</f>
        <v>8201.2499999999854</v>
      </c>
      <c r="AJ603" s="149">
        <f>(AG604 - AG602) / RADIANS(U604 - U602) * (2*PI()*$P$33/60)</f>
        <v>0</v>
      </c>
      <c r="AK603" s="149">
        <f>(AH604 - AH602) / RADIANS(2) * (2*PI()*$P$33/60)</f>
        <v>124556484.37499705</v>
      </c>
    </row>
    <row r="604" spans="7:37" x14ac:dyDescent="0.35">
      <c r="G604" s="113"/>
      <c r="H604" s="113"/>
      <c r="I604" s="113"/>
      <c r="J604" s="113"/>
      <c r="K604" s="113"/>
      <c r="L604" s="113"/>
      <c r="N604" s="113"/>
      <c r="O604" s="113"/>
      <c r="P604" s="113"/>
      <c r="Q604" s="113"/>
      <c r="R604" s="113"/>
      <c r="S604" s="113"/>
      <c r="U604" s="86">
        <v>598</v>
      </c>
      <c r="V604" s="149">
        <v>0</v>
      </c>
      <c r="W604" s="149">
        <v>3.89</v>
      </c>
      <c r="X604" s="149">
        <f>(0.0831/2)*(1-COS(RADIANS(U604)))
 + 0.14625
 - SQRT(0.14625^2 - ((0.14625/2*SIN(RADIANS(U604)))^2))</f>
        <v>7.7366696945335989E-2</v>
      </c>
      <c r="Y604" s="149">
        <f t="shared" si="38"/>
        <v>77.366696945335988</v>
      </c>
      <c r="Z604" s="149">
        <f>(Y604-Y603)/1</f>
        <v>-0.29270716860114021</v>
      </c>
      <c r="AA604" s="149">
        <f t="shared" si="39"/>
        <v>-11.854640328346179</v>
      </c>
      <c r="AB604" s="149">
        <f>((Z604-Z603)/1)*(((6750*6)^2) /1000)</f>
        <v>-18217.546626640113</v>
      </c>
      <c r="AD604" s="149">
        <f t="shared" si="41"/>
        <v>0</v>
      </c>
      <c r="AE604" s="149">
        <f t="shared" si="40"/>
        <v>8.7075000000000014</v>
      </c>
      <c r="AG604" s="149">
        <f xml:space="preserve"> $I$45 * (AD605 - AD603) / (2 * (PI()/180))</f>
        <v>0</v>
      </c>
      <c r="AH604" s="149">
        <f xml:space="preserve"> $I$45 * (AE605 - AE603) / (2 * (PI()/180))</f>
        <v>10251.562499999947</v>
      </c>
      <c r="AJ604" s="149">
        <f>(AG605 - AG603) / RADIANS(U605 - U603) * (2*PI()*$P$33/60)</f>
        <v>0</v>
      </c>
      <c r="AK604" s="149">
        <f>(AH605 - AH603) / RADIANS(2) * (2*PI()*$P$33/60)</f>
        <v>-124556484.37500213</v>
      </c>
    </row>
    <row r="605" spans="7:37" x14ac:dyDescent="0.35">
      <c r="G605" s="113"/>
      <c r="H605" s="113"/>
      <c r="I605" s="113"/>
      <c r="J605" s="113"/>
      <c r="K605" s="113"/>
      <c r="L605" s="113"/>
      <c r="N605" s="113"/>
      <c r="O605" s="113"/>
      <c r="P605" s="113"/>
      <c r="Q605" s="113"/>
      <c r="R605" s="113"/>
      <c r="S605" s="113"/>
      <c r="U605" s="86">
        <v>599</v>
      </c>
      <c r="V605" s="149">
        <v>0</v>
      </c>
      <c r="W605" s="149">
        <v>4.12</v>
      </c>
      <c r="X605" s="149">
        <f>(0.0831/2)*(1-COS(RADIANS(U605)))
 + 0.14625
 - SQRT(0.14625^2 - ((0.14625/2*SIN(RADIANS(U605)))^2))</f>
        <v>7.7062649082423051E-2</v>
      </c>
      <c r="Y605" s="149">
        <f t="shared" si="38"/>
        <v>77.06264908242305</v>
      </c>
      <c r="Z605" s="149">
        <f>(Y605-Y604)/1</f>
        <v>-0.30404786291293817</v>
      </c>
      <c r="AA605" s="149">
        <f t="shared" si="39"/>
        <v>-12.313938447973996</v>
      </c>
      <c r="AB605" s="149">
        <f>((Z605-Z604)/1)*(((6750*6)^2) /1000)</f>
        <v>-18601.573844926606</v>
      </c>
      <c r="AD605" s="149">
        <f t="shared" si="41"/>
        <v>0</v>
      </c>
      <c r="AE605" s="149">
        <f t="shared" si="40"/>
        <v>8.7075000000000014</v>
      </c>
      <c r="AG605" s="149">
        <f xml:space="preserve"> $I$45 * (AD606 - AD604) / (2 * (PI()/180))</f>
        <v>0</v>
      </c>
      <c r="AH605" s="149">
        <f xml:space="preserve"> $I$45 * (AE606 - AE604) / (2 * (PI()/180))</f>
        <v>2050.3124999998799</v>
      </c>
      <c r="AJ605" s="149">
        <f>(AG606 - AG604) / RADIANS(U606 - U604) * (2*PI()*$P$33/60)</f>
        <v>0</v>
      </c>
      <c r="AK605" s="149">
        <f>(AH606 - AH604) / RADIANS(2) * (2*PI()*$P$33/60)</f>
        <v>-207594140.62500075</v>
      </c>
    </row>
    <row r="606" spans="7:37" x14ac:dyDescent="0.35">
      <c r="G606" s="113"/>
      <c r="H606" s="113"/>
      <c r="I606" s="113"/>
      <c r="J606" s="113"/>
      <c r="K606" s="113"/>
      <c r="L606" s="113"/>
      <c r="N606" s="113"/>
      <c r="O606" s="113"/>
      <c r="P606" s="113"/>
      <c r="Q606" s="113"/>
      <c r="R606" s="113"/>
      <c r="S606" s="113"/>
      <c r="U606" s="86">
        <v>600</v>
      </c>
      <c r="V606" s="149">
        <v>0</v>
      </c>
      <c r="W606" s="149">
        <v>4.32</v>
      </c>
      <c r="X606" s="149">
        <f>(0.0831/2)*(1-COS(RADIANS(U606)))
 + 0.14625
 - SQRT(0.14625^2 - ((0.14625/2*SIN(RADIANS(U606)))^2))</f>
        <v>7.6747031490847883E-2</v>
      </c>
      <c r="Y606" s="149">
        <f t="shared" si="38"/>
        <v>76.747031490847888</v>
      </c>
      <c r="Z606" s="149">
        <f>(Y606-Y605)/1</f>
        <v>-0.31561759157516178</v>
      </c>
      <c r="AA606" s="149">
        <f t="shared" si="39"/>
        <v>-12.782512458794052</v>
      </c>
      <c r="AB606" s="149">
        <f>((Z606-Z605)/1)*(((6750*6)^2) /1000)</f>
        <v>-18977.247438212278</v>
      </c>
      <c r="AD606" s="149">
        <f t="shared" si="41"/>
        <v>0</v>
      </c>
      <c r="AE606" s="149">
        <f t="shared" si="40"/>
        <v>8.9099999999999895</v>
      </c>
      <c r="AG606" s="149">
        <f xml:space="preserve"> $I$45 * (AD607 - AD605) / (2 * (PI()/180))</f>
        <v>0</v>
      </c>
      <c r="AH606" s="149">
        <f xml:space="preserve"> $I$45 * (AE607 - AE605) / (2 * (PI()/180))</f>
        <v>-8.9928064994637667E-11</v>
      </c>
      <c r="AJ606" s="149">
        <f>(AG607 - AG605) / RADIANS(U607 - U605) * (2*PI()*$P$33/60)</f>
        <v>0</v>
      </c>
      <c r="AK606" s="149">
        <f>(AH607 - AH605) / RADIANS(2) * (2*PI()*$P$33/60)</f>
        <v>207594140.62500456</v>
      </c>
    </row>
    <row r="607" spans="7:37" x14ac:dyDescent="0.35">
      <c r="G607" s="113"/>
      <c r="H607" s="113"/>
      <c r="I607" s="113"/>
      <c r="J607" s="113"/>
      <c r="K607" s="113"/>
      <c r="L607" s="113"/>
      <c r="N607" s="113"/>
      <c r="O607" s="113"/>
      <c r="P607" s="113"/>
      <c r="Q607" s="113"/>
      <c r="R607" s="113"/>
      <c r="S607" s="113"/>
      <c r="U607" s="149">
        <v>601</v>
      </c>
      <c r="V607" s="149">
        <v>0</v>
      </c>
      <c r="W607" s="149">
        <v>4.5599999999999996</v>
      </c>
      <c r="X607" s="149">
        <f>(0.0831/2)*(1-COS(RADIANS(U607)))
 + 0.14625
 - SQRT(0.14625^2 - ((0.14625/2*SIN(RADIANS(U607)))^2))</f>
        <v>7.6419620831061907E-2</v>
      </c>
      <c r="Y607" s="149">
        <f t="shared" si="38"/>
        <v>76.419620831061906</v>
      </c>
      <c r="Z607" s="149">
        <f>(Y607-Y606)/1</f>
        <v>-0.32741065978598272</v>
      </c>
      <c r="AA607" s="149">
        <f t="shared" si="39"/>
        <v>-13.2601317213323</v>
      </c>
      <c r="AB607" s="149">
        <f>((Z607-Z606)/1)*(((6750*6)^2) /1000)</f>
        <v>-19343.580132799038</v>
      </c>
      <c r="AD607" s="149">
        <f t="shared" si="41"/>
        <v>0</v>
      </c>
      <c r="AE607" s="149">
        <f t="shared" si="40"/>
        <v>8.7074999999999925</v>
      </c>
      <c r="AG607" s="149">
        <f xml:space="preserve"> $I$45 * (AD608 - AD606) / (2 * (PI()/180))</f>
        <v>0</v>
      </c>
      <c r="AH607" s="149">
        <f xml:space="preserve"> $I$45 * (AE608 - AE606) / (2 * (PI()/180))</f>
        <v>12301.875000000106</v>
      </c>
      <c r="AJ607" s="149">
        <f>(AG608 - AG606) / RADIANS(U608 - U606) * (2*PI()*$P$33/60)</f>
        <v>0</v>
      </c>
      <c r="AK607" s="149">
        <f>(AH608 - AH606) / RADIANS(2) * (2*PI()*$P$33/60)</f>
        <v>373669453.12500137</v>
      </c>
    </row>
    <row r="608" spans="7:37" x14ac:dyDescent="0.35">
      <c r="G608" s="113"/>
      <c r="H608" s="113"/>
      <c r="I608" s="113"/>
      <c r="J608" s="113"/>
      <c r="K608" s="113"/>
      <c r="L608" s="113"/>
      <c r="N608" s="113"/>
      <c r="O608" s="113"/>
      <c r="P608" s="113"/>
      <c r="Q608" s="113"/>
      <c r="R608" s="113"/>
      <c r="S608" s="113"/>
      <c r="U608" s="86">
        <v>602</v>
      </c>
      <c r="V608" s="149">
        <v>0</v>
      </c>
      <c r="W608" s="149">
        <v>4.75</v>
      </c>
      <c r="X608" s="149">
        <f>(0.0831/2)*(1-COS(RADIANS(U608)))
 + 0.14625
 - SQRT(0.14625^2 - ((0.14625/2*SIN(RADIANS(U608)))^2))</f>
        <v>7.6080200071365345E-2</v>
      </c>
      <c r="Y608" s="149">
        <f t="shared" si="38"/>
        <v>76.08020007136534</v>
      </c>
      <c r="Z608" s="149">
        <f>(Y608-Y607)/1</f>
        <v>-0.33942075969656571</v>
      </c>
      <c r="AA608" s="149">
        <f t="shared" si="39"/>
        <v>-13.746540767710911</v>
      </c>
      <c r="AB608" s="149">
        <f>((Z608-Z607)/1)*(((6750*6)^2) /1000)</f>
        <v>-19699.566378333755</v>
      </c>
      <c r="AD608" s="149">
        <f t="shared" si="41"/>
        <v>0</v>
      </c>
      <c r="AE608" s="149">
        <f t="shared" si="40"/>
        <v>10.125</v>
      </c>
      <c r="AG608" s="149">
        <f xml:space="preserve"> $I$45 * (AD609 - AD607) / (2 * (PI()/180))</f>
        <v>0</v>
      </c>
      <c r="AH608" s="149">
        <f xml:space="preserve"> $I$45 * (AE609 - AE607) / (2 * (PI()/180))</f>
        <v>18452.812499999978</v>
      </c>
      <c r="AJ608" s="149">
        <f>(AG609 - AG607) / RADIANS(U609 - U607) * (2*PI()*$P$33/60)</f>
        <v>0</v>
      </c>
      <c r="AK608" s="149">
        <f>(AH609 - AH607) / RADIANS(2) * (2*PI()*$P$33/60)</f>
        <v>-373669453.12499952</v>
      </c>
    </row>
    <row r="609" spans="7:37" x14ac:dyDescent="0.35">
      <c r="G609" s="113"/>
      <c r="H609" s="113"/>
      <c r="I609" s="113"/>
      <c r="J609" s="113"/>
      <c r="K609" s="113"/>
      <c r="L609" s="113"/>
      <c r="N609" s="113"/>
      <c r="O609" s="113"/>
      <c r="P609" s="113"/>
      <c r="Q609" s="113"/>
      <c r="R609" s="113"/>
      <c r="S609" s="113"/>
      <c r="U609" s="86">
        <v>603</v>
      </c>
      <c r="V609" s="149">
        <v>0</v>
      </c>
      <c r="W609" s="149">
        <v>5.0599999999999996</v>
      </c>
      <c r="X609" s="149">
        <f>(0.0831/2)*(1-COS(RADIANS(U609)))
 + 0.14625
 - SQRT(0.14625^2 - ((0.14625/2*SIN(RADIANS(U609)))^2))</f>
        <v>7.5728559110732507E-2</v>
      </c>
      <c r="Y609" s="149">
        <f t="shared" si="38"/>
        <v>75.728559110732505</v>
      </c>
      <c r="Z609" s="149">
        <f>(Y609-Y608)/1</f>
        <v>-0.35164096063283523</v>
      </c>
      <c r="AA609" s="149">
        <f t="shared" si="39"/>
        <v>-14.241458905629827</v>
      </c>
      <c r="AB609" s="149">
        <f>((Z609-Z608)/1)*(((6750*6)^2) /1000)</f>
        <v>-20044.184585716081</v>
      </c>
      <c r="AD609" s="149">
        <f t="shared" si="41"/>
        <v>0</v>
      </c>
      <c r="AE609" s="149">
        <f t="shared" si="40"/>
        <v>10.52999999999999</v>
      </c>
      <c r="AG609" s="149">
        <f xml:space="preserve"> $I$45 * (AD610 - AD608) / (2 * (PI()/180))</f>
        <v>0</v>
      </c>
      <c r="AH609" s="149">
        <f xml:space="preserve"> $I$45 * (AE610 - AE608) / (2 * (PI()/180))</f>
        <v>-6150.9374999998736</v>
      </c>
      <c r="AJ609" s="149">
        <f>(AG610 - AG608) / RADIANS(U610 - U608) * (2*PI()*$P$33/60)</f>
        <v>0</v>
      </c>
      <c r="AK609" s="149">
        <f>(AH610 - AH608) / RADIANS(2) * (2*PI()*$P$33/60)</f>
        <v>-373669453.12499595</v>
      </c>
    </row>
    <row r="610" spans="7:37" x14ac:dyDescent="0.35">
      <c r="G610" s="113"/>
      <c r="H610" s="113"/>
      <c r="I610" s="113"/>
      <c r="J610" s="113"/>
      <c r="K610" s="113"/>
      <c r="L610" s="113"/>
      <c r="N610" s="113"/>
      <c r="O610" s="113"/>
      <c r="P610" s="113"/>
      <c r="Q610" s="113"/>
      <c r="R610" s="113"/>
      <c r="S610" s="113"/>
      <c r="U610" s="86">
        <v>604</v>
      </c>
      <c r="V610" s="149">
        <v>0</v>
      </c>
      <c r="W610" s="149">
        <v>5.27</v>
      </c>
      <c r="X610" s="149">
        <f>(0.0831/2)*(1-COS(RADIANS(U610)))
 + 0.14625
 - SQRT(0.14625^2 - ((0.14625/2*SIN(RADIANS(U610)))^2))</f>
        <v>7.5364495409909776E-2</v>
      </c>
      <c r="Y610" s="149">
        <f t="shared" si="38"/>
        <v>75.364495409909779</v>
      </c>
      <c r="Z610" s="149">
        <f>(Y610-Y609)/1</f>
        <v>-0.36406370082272588</v>
      </c>
      <c r="AA610" s="149">
        <f t="shared" si="39"/>
        <v>-14.744579883320398</v>
      </c>
      <c r="AB610" s="149">
        <f>((Z610-Z609)/1)*(((6750*6)^2) /1000)</f>
        <v>-20376.399596468134</v>
      </c>
      <c r="AD610" s="149">
        <f t="shared" si="41"/>
        <v>0</v>
      </c>
      <c r="AE610" s="149">
        <f t="shared" si="40"/>
        <v>9.5175000000000125</v>
      </c>
      <c r="AG610" s="149">
        <f xml:space="preserve"> $I$45 * (AD611 - AD609) / (2 * (PI()/180))</f>
        <v>0</v>
      </c>
      <c r="AH610" s="149">
        <f xml:space="preserve"> $I$45 * (AE611 - AE609) / (2 * (PI()/180))</f>
        <v>1.7985612998927533E-10</v>
      </c>
      <c r="AJ610" s="149">
        <f>(AG611 - AG609) / RADIANS(U611 - U609) * (2*PI()*$P$33/60)</f>
        <v>0</v>
      </c>
      <c r="AK610" s="149">
        <f>(AH611 - AH609) / RADIANS(2) * (2*PI()*$P$33/60)</f>
        <v>622782421.8749944</v>
      </c>
    </row>
    <row r="611" spans="7:37" x14ac:dyDescent="0.35">
      <c r="G611" s="113"/>
      <c r="H611" s="113"/>
      <c r="I611" s="113"/>
      <c r="J611" s="113"/>
      <c r="K611" s="113"/>
      <c r="L611" s="113"/>
      <c r="N611" s="113"/>
      <c r="O611" s="113"/>
      <c r="P611" s="113"/>
      <c r="Q611" s="113"/>
      <c r="R611" s="113"/>
      <c r="S611" s="113"/>
      <c r="U611" s="149">
        <v>605</v>
      </c>
      <c r="V611" s="149">
        <v>0</v>
      </c>
      <c r="W611" s="149">
        <v>5.53</v>
      </c>
      <c r="X611" s="149">
        <f>(0.0831/2)*(1-COS(RADIANS(U611)))
 + 0.14625
 - SQRT(0.14625^2 - ((0.14625/2*SIN(RADIANS(U611)))^2))</f>
        <v>7.4987814629140698E-2</v>
      </c>
      <c r="Y611" s="149">
        <f t="shared" si="38"/>
        <v>74.987814629140701</v>
      </c>
      <c r="Z611" s="149">
        <f>(Y611-Y610)/1</f>
        <v>-0.37668078076907818</v>
      </c>
      <c r="AA611" s="149">
        <f t="shared" si="39"/>
        <v>-15.255571621147666</v>
      </c>
      <c r="AB611" s="149">
        <f>((Z611-Z610)/1)*(((6750*6)^2) /1000)</f>
        <v>-20695.165382004368</v>
      </c>
      <c r="AD611" s="149">
        <f t="shared" si="41"/>
        <v>0</v>
      </c>
      <c r="AE611" s="149">
        <f t="shared" si="40"/>
        <v>10.530000000000008</v>
      </c>
      <c r="AG611" s="149">
        <f xml:space="preserve"> $I$45 * (AD612 - AD610) / (2 * (PI()/180))</f>
        <v>0</v>
      </c>
      <c r="AH611" s="149">
        <f xml:space="preserve"> $I$45 * (AE612 - AE610) / (2 * (PI()/180))</f>
        <v>24603.749999999851</v>
      </c>
      <c r="AJ611" s="149">
        <f>(AG612 - AG610) / RADIANS(U612 - U610) * (2*PI()*$P$33/60)</f>
        <v>0</v>
      </c>
      <c r="AK611" s="149">
        <f>(AH612 - AH610) / RADIANS(2) * (2*PI()*$P$33/60)</f>
        <v>290631796.87499422</v>
      </c>
    </row>
    <row r="612" spans="7:37" x14ac:dyDescent="0.35">
      <c r="G612" s="113"/>
      <c r="H612" s="113"/>
      <c r="I612" s="113"/>
      <c r="J612" s="113"/>
      <c r="K612" s="113"/>
      <c r="L612" s="113"/>
      <c r="N612" s="113"/>
      <c r="O612" s="113"/>
      <c r="P612" s="113"/>
      <c r="Q612" s="113"/>
      <c r="R612" s="113"/>
      <c r="S612" s="113"/>
      <c r="U612" s="86">
        <v>606</v>
      </c>
      <c r="V612" s="149">
        <v>0</v>
      </c>
      <c r="W612" s="149">
        <v>5.79</v>
      </c>
      <c r="X612" s="149">
        <f>(0.0831/2)*(1-COS(RADIANS(U612)))
 + 0.14625
 - SQRT(0.14625^2 - ((0.14625/2*SIN(RADIANS(U612)))^2))</f>
        <v>7.4598331270735813E-2</v>
      </c>
      <c r="Y612" s="149">
        <f t="shared" si="38"/>
        <v>74.598331270735812</v>
      </c>
      <c r="Z612" s="149">
        <f>(Y612-Y611)/1</f>
        <v>-0.38948335840488824</v>
      </c>
      <c r="AA612" s="149">
        <f t="shared" si="39"/>
        <v>-15.774076015397974</v>
      </c>
      <c r="AB612" s="149">
        <f>((Z612-Z611)/1)*(((6750*6)^2) /1000)</f>
        <v>-20999.427967137439</v>
      </c>
      <c r="AD612" s="149">
        <f t="shared" si="41"/>
        <v>0</v>
      </c>
      <c r="AE612" s="149">
        <f t="shared" si="40"/>
        <v>11.947499999999998</v>
      </c>
      <c r="AG612" s="149">
        <f xml:space="preserve"> $I$45 * (AD613 - AD611) / (2 * (PI()/180))</f>
        <v>0</v>
      </c>
      <c r="AH612" s="149">
        <f xml:space="preserve"> $I$45 * (AE613 - AE611) / (2 * (PI()/180))</f>
        <v>14352.187499999894</v>
      </c>
      <c r="AJ612" s="149">
        <f>(AG613 - AG611) / RADIANS(U613 - U611) * (2*PI()*$P$33/60)</f>
        <v>0</v>
      </c>
      <c r="AK612" s="149">
        <f>(AH613 - AH611) / RADIANS(2) * (2*PI()*$P$33/60)</f>
        <v>-996451874.99999762</v>
      </c>
    </row>
    <row r="613" spans="7:37" x14ac:dyDescent="0.35">
      <c r="G613" s="113"/>
      <c r="H613" s="113"/>
      <c r="I613" s="113"/>
      <c r="J613" s="113"/>
      <c r="K613" s="113"/>
      <c r="L613" s="113"/>
      <c r="N613" s="113"/>
      <c r="O613" s="113"/>
      <c r="P613" s="113"/>
      <c r="Q613" s="113"/>
      <c r="R613" s="113"/>
      <c r="S613" s="113"/>
      <c r="U613" s="86">
        <v>607</v>
      </c>
      <c r="V613" s="149">
        <v>0</v>
      </c>
      <c r="W613" s="149">
        <v>6.12</v>
      </c>
      <c r="X613" s="149">
        <f>(0.0831/2)*(1-COS(RADIANS(U613)))
 + 0.14625
 - SQRT(0.14625^2 - ((0.14625/2*SIN(RADIANS(U613)))^2))</f>
        <v>7.419586932456923E-2</v>
      </c>
      <c r="Y613" s="149">
        <f t="shared" si="38"/>
        <v>74.19586932456923</v>
      </c>
      <c r="Z613" s="149">
        <f>(Y613-Y612)/1</f>
        <v>-0.40246194616658215</v>
      </c>
      <c r="AA613" s="149">
        <f t="shared" si="39"/>
        <v>-16.299708819746577</v>
      </c>
      <c r="AB613" s="149">
        <f>((Z613-Z612)/1)*(((6750*6)^2) /1000)</f>
        <v>-21288.128576118444</v>
      </c>
      <c r="AD613" s="149">
        <f t="shared" si="41"/>
        <v>0</v>
      </c>
      <c r="AE613" s="149">
        <f t="shared" si="40"/>
        <v>11.947499999999998</v>
      </c>
      <c r="AG613" s="149">
        <f xml:space="preserve"> $I$45 * (AD614 - AD612) / (2 * (PI()/180))</f>
        <v>0</v>
      </c>
      <c r="AH613" s="149">
        <f xml:space="preserve"> $I$45 * (AE614 - AE612) / (2 * (PI()/180))</f>
        <v>-24603.750000000033</v>
      </c>
      <c r="AJ613" s="149">
        <f>(AG614 - AG612) / RADIANS(U614 - U612) * (2*PI()*$P$33/60)</f>
        <v>0</v>
      </c>
      <c r="AK613" s="149">
        <f>(AH614 - AH612) / RADIANS(2) * (2*PI()*$P$33/60)</f>
        <v>-622782421.87499797</v>
      </c>
    </row>
    <row r="614" spans="7:37" x14ac:dyDescent="0.35">
      <c r="G614" s="113"/>
      <c r="H614" s="113"/>
      <c r="I614" s="113"/>
      <c r="J614" s="113"/>
      <c r="K614" s="113"/>
      <c r="L614" s="113"/>
      <c r="N614" s="113"/>
      <c r="O614" s="113"/>
      <c r="P614" s="113"/>
      <c r="Q614" s="113"/>
      <c r="R614" s="113"/>
      <c r="S614" s="113"/>
      <c r="U614" s="86">
        <v>608</v>
      </c>
      <c r="V614" s="149">
        <v>0</v>
      </c>
      <c r="W614" s="149">
        <v>6.38</v>
      </c>
      <c r="X614" s="149">
        <f>(0.0831/2)*(1-COS(RADIANS(U614)))
 + 0.14625
 - SQRT(0.14625^2 - ((0.14625/2*SIN(RADIANS(U614)))^2))</f>
        <v>7.3780262914456635E-2</v>
      </c>
      <c r="Y614" s="149">
        <f t="shared" si="38"/>
        <v>73.780262914456628</v>
      </c>
      <c r="Z614" s="149">
        <f>(Y614-Y613)/1</f>
        <v>-0.41560641011260202</v>
      </c>
      <c r="AA614" s="149">
        <f t="shared" si="39"/>
        <v>-16.832059609560382</v>
      </c>
      <c r="AB614" s="149">
        <f>((Z614-Z613)/1)*(((6750*6)^2) /1000)</f>
        <v>-21560.206987459089</v>
      </c>
      <c r="AD614" s="149">
        <f t="shared" si="41"/>
        <v>0</v>
      </c>
      <c r="AE614" s="149">
        <f t="shared" si="40"/>
        <v>9.5174999999999947</v>
      </c>
      <c r="AG614" s="149">
        <f xml:space="preserve"> $I$45 * (AD615 - AD613) / (2 * (PI()/180))</f>
        <v>0</v>
      </c>
      <c r="AH614" s="149">
        <f xml:space="preserve"> $I$45 * (AE615 - AE613) / (2 * (PI()/180))</f>
        <v>-16402.500000000007</v>
      </c>
      <c r="AJ614" s="149">
        <f>(AG615 - AG613) / RADIANS(U615 - U613) * (2*PI()*$P$33/60)</f>
        <v>0</v>
      </c>
      <c r="AK614" s="149">
        <f>(AH615 - AH613) / RADIANS(2) * (2*PI()*$P$33/60)</f>
        <v>913414218.75000286</v>
      </c>
    </row>
    <row r="615" spans="7:37" x14ac:dyDescent="0.35">
      <c r="G615" s="113"/>
      <c r="H615" s="113"/>
      <c r="I615" s="113"/>
      <c r="J615" s="113"/>
      <c r="K615" s="113"/>
      <c r="L615" s="113"/>
      <c r="N615" s="113"/>
      <c r="O615" s="113"/>
      <c r="P615" s="113"/>
      <c r="Q615" s="113"/>
      <c r="R615" s="113"/>
      <c r="S615" s="113"/>
      <c r="U615" s="149">
        <v>609</v>
      </c>
      <c r="V615" s="149">
        <v>0</v>
      </c>
      <c r="W615" s="149">
        <v>6.59</v>
      </c>
      <c r="X615" s="149">
        <f>(0.0831/2)*(1-COS(RADIANS(U615)))
 + 0.14625
 - SQRT(0.14625^2 - ((0.14625/2*SIN(RADIANS(U615)))^2))</f>
        <v>7.3351356943245682E-2</v>
      </c>
      <c r="Y615" s="149">
        <f t="shared" si="38"/>
        <v>73.351356943245676</v>
      </c>
      <c r="Z615" s="149">
        <f>(Y615-Y614)/1</f>
        <v>-0.42890597121095198</v>
      </c>
      <c r="AA615" s="149">
        <f t="shared" si="39"/>
        <v>-17.370691834043555</v>
      </c>
      <c r="AB615" s="149">
        <f>((Z615-Z614)/1)*(((6750*6)^2) /1000)</f>
        <v>-21814.605091568512</v>
      </c>
      <c r="AD615" s="149">
        <f t="shared" si="41"/>
        <v>0</v>
      </c>
      <c r="AE615" s="149">
        <f t="shared" si="40"/>
        <v>10.327499999999997</v>
      </c>
      <c r="AG615" s="149">
        <f xml:space="preserve"> $I$45 * (AD616 - AD614) / (2 * (PI()/180))</f>
        <v>0</v>
      </c>
      <c r="AH615" s="149">
        <f xml:space="preserve"> $I$45 * (AE616 - AE614) / (2 * (PI()/180))</f>
        <v>20503.125000000109</v>
      </c>
      <c r="AJ615" s="149">
        <f>(AG616 - AG614) / RADIANS(U616 - U614) * (2*PI()*$P$33/60)</f>
        <v>0</v>
      </c>
      <c r="AK615" s="149">
        <f>(AH616 - AH614) / RADIANS(2) * (2*PI()*$P$33/60)</f>
        <v>373669453.12500238</v>
      </c>
    </row>
    <row r="616" spans="7:37" x14ac:dyDescent="0.35">
      <c r="G616" s="113"/>
      <c r="H616" s="113"/>
      <c r="I616" s="113"/>
      <c r="J616" s="113"/>
      <c r="K616" s="113"/>
      <c r="L616" s="113"/>
      <c r="N616" s="113"/>
      <c r="O616" s="113"/>
      <c r="P616" s="113"/>
      <c r="Q616" s="113"/>
      <c r="R616" s="113"/>
      <c r="S616" s="113"/>
      <c r="U616" s="86">
        <v>610</v>
      </c>
      <c r="V616" s="149">
        <v>0</v>
      </c>
      <c r="W616" s="149">
        <v>6.89</v>
      </c>
      <c r="X616" s="149">
        <f>(0.0831/2)*(1-COS(RADIANS(U616)))
 + 0.14625
 - SQRT(0.14625^2 - ((0.14625/2*SIN(RADIANS(U616)))^2))</f>
        <v>7.2909007734337561E-2</v>
      </c>
      <c r="Y616" s="149">
        <f t="shared" si="38"/>
        <v>72.909007734337564</v>
      </c>
      <c r="Z616" s="149">
        <f>(Y616-Y615)/1</f>
        <v>-0.44234920890811225</v>
      </c>
      <c r="AA616" s="149">
        <f t="shared" si="39"/>
        <v>-17.915142960778546</v>
      </c>
      <c r="AB616" s="149">
        <f>((Z616-Z615)/1)*(((6750*6)^2) /1000)</f>
        <v>-22050.270632767133</v>
      </c>
      <c r="AD616" s="149">
        <f t="shared" si="41"/>
        <v>0</v>
      </c>
      <c r="AE616" s="149">
        <f t="shared" si="40"/>
        <v>11.542500000000006</v>
      </c>
      <c r="AG616" s="149">
        <f xml:space="preserve"> $I$45 * (AD617 - AD615) / (2 * (PI()/180))</f>
        <v>0</v>
      </c>
      <c r="AH616" s="149">
        <f xml:space="preserve"> $I$45 * (AE617 - AE615) / (2 * (PI()/180))</f>
        <v>2050.3125000001132</v>
      </c>
      <c r="AJ616" s="149">
        <f>(AG617 - AG615) / RADIANS(U617 - U615) * (2*PI()*$P$33/60)</f>
        <v>0</v>
      </c>
      <c r="AK616" s="149">
        <f>(AH617 - AH615) / RADIANS(2) * (2*PI()*$P$33/60)</f>
        <v>-830376562.50000441</v>
      </c>
    </row>
    <row r="617" spans="7:37" x14ac:dyDescent="0.35">
      <c r="G617" s="113"/>
      <c r="H617" s="113"/>
      <c r="I617" s="113"/>
      <c r="J617" s="113"/>
      <c r="K617" s="113"/>
      <c r="L617" s="113"/>
      <c r="N617" s="113"/>
      <c r="O617" s="113"/>
      <c r="P617" s="113"/>
      <c r="Q617" s="113"/>
      <c r="R617" s="113"/>
      <c r="S617" s="113"/>
      <c r="U617" s="86">
        <v>611</v>
      </c>
      <c r="V617" s="149">
        <v>0</v>
      </c>
      <c r="W617" s="149">
        <v>7.16</v>
      </c>
      <c r="X617" s="149">
        <f>(0.0831/2)*(1-COS(RADIANS(U617)))
 + 0.14625
 - SQRT(0.14625^2 - ((0.14625/2*SIN(RADIANS(U617)))^2))</f>
        <v>7.2453083667254864E-2</v>
      </c>
      <c r="Y617" s="149">
        <f t="shared" si="38"/>
        <v>72.453083667254859</v>
      </c>
      <c r="Z617" s="149">
        <f>(Y617-Y616)/1</f>
        <v>-0.45592406708270516</v>
      </c>
      <c r="AA617" s="149">
        <f t="shared" si="39"/>
        <v>-18.464924716849559</v>
      </c>
      <c r="AB617" s="149">
        <f>((Z617-Z616)/1)*(((6750*6)^2) /1000)</f>
        <v>-22266.161120876033</v>
      </c>
      <c r="AD617" s="149">
        <f t="shared" si="41"/>
        <v>0</v>
      </c>
      <c r="AE617" s="149">
        <f t="shared" si="40"/>
        <v>10.530000000000008</v>
      </c>
      <c r="AG617" s="149">
        <f xml:space="preserve"> $I$45 * (AD618 - AD616) / (2 * (PI()/180))</f>
        <v>0</v>
      </c>
      <c r="AH617" s="149">
        <f xml:space="preserve"> $I$45 * (AE618 - AE616) / (2 * (PI()/180))</f>
        <v>-20503.125000000109</v>
      </c>
      <c r="AJ617" s="149">
        <f>(AG618 - AG616) / RADIANS(U618 - U616) * (2*PI()*$P$33/60)</f>
        <v>0</v>
      </c>
      <c r="AK617" s="149">
        <f>(AH618 - AH616) / RADIANS(2) * (2*PI()*$P$33/60)</f>
        <v>-415188281.25000554</v>
      </c>
    </row>
    <row r="618" spans="7:37" x14ac:dyDescent="0.35">
      <c r="G618" s="113"/>
      <c r="H618" s="113"/>
      <c r="I618" s="113"/>
      <c r="J618" s="113"/>
      <c r="K618" s="113"/>
      <c r="L618" s="113"/>
      <c r="N618" s="113"/>
      <c r="O618" s="113"/>
      <c r="P618" s="113"/>
      <c r="Q618" s="113"/>
      <c r="R618" s="113"/>
      <c r="S618" s="113"/>
      <c r="U618" s="86">
        <v>612</v>
      </c>
      <c r="V618" s="149">
        <v>0</v>
      </c>
      <c r="W618" s="149">
        <v>7.41</v>
      </c>
      <c r="X618" s="149">
        <f>(0.0831/2)*(1-COS(RADIANS(U618)))
 + 0.14625
 - SQRT(0.14625^2 - ((0.14625/2*SIN(RADIANS(U618)))^2))</f>
        <v>7.1983465804778657E-2</v>
      </c>
      <c r="Y618" s="149">
        <f t="shared" si="38"/>
        <v>71.98346580477866</v>
      </c>
      <c r="Z618" s="149">
        <f>(Y618-Y617)/1</f>
        <v>-0.46961786247619841</v>
      </c>
      <c r="AA618" s="149">
        <f t="shared" si="39"/>
        <v>-19.019523430286036</v>
      </c>
      <c r="AB618" s="149">
        <f>((Z618-Z617)/1)*(((6750*6)^2) /1000)</f>
        <v>-22461.247894177297</v>
      </c>
      <c r="AD618" s="149">
        <f t="shared" si="41"/>
        <v>0</v>
      </c>
      <c r="AE618" s="149">
        <f t="shared" si="40"/>
        <v>9.5174999999999947</v>
      </c>
      <c r="AG618" s="149">
        <f xml:space="preserve"> $I$45 * (AD619 - AD617) / (2 * (PI()/180))</f>
        <v>0</v>
      </c>
      <c r="AH618" s="149">
        <f xml:space="preserve"> $I$45 * (AE619 - AE617) / (2 * (PI()/180))</f>
        <v>-18452.81250000016</v>
      </c>
      <c r="AJ618" s="149">
        <f>(AG619 - AG617) / RADIANS(U619 - U617) * (2*PI()*$P$33/60)</f>
        <v>0</v>
      </c>
      <c r="AK618" s="149">
        <f>(AH619 - AH617) / RADIANS(2) * (2*PI()*$P$33/60)</f>
        <v>83037656.250002056</v>
      </c>
    </row>
    <row r="619" spans="7:37" x14ac:dyDescent="0.35">
      <c r="G619" s="113"/>
      <c r="H619" s="113"/>
      <c r="I619" s="113"/>
      <c r="J619" s="113"/>
      <c r="K619" s="113"/>
      <c r="L619" s="113"/>
      <c r="N619" s="113"/>
      <c r="O619" s="113"/>
      <c r="P619" s="113"/>
      <c r="Q619" s="113"/>
      <c r="R619" s="113"/>
      <c r="S619" s="113"/>
      <c r="U619" s="149">
        <v>613</v>
      </c>
      <c r="V619" s="149">
        <v>0</v>
      </c>
      <c r="W619" s="149">
        <v>7.63</v>
      </c>
      <c r="X619" s="149">
        <f>(0.0831/2)*(1-COS(RADIANS(U619)))
 + 0.14625
 - SQRT(0.14625^2 - ((0.14625/2*SIN(RADIANS(U619)))^2))</f>
        <v>7.150004850910141E-2</v>
      </c>
      <c r="Y619" s="149">
        <f t="shared" si="38"/>
        <v>71.500048509101404</v>
      </c>
      <c r="Z619" s="149">
        <f>(Y619-Y618)/1</f>
        <v>-0.48341729567725622</v>
      </c>
      <c r="AA619" s="149">
        <f t="shared" si="39"/>
        <v>-19.578400474928877</v>
      </c>
      <c r="AB619" s="149">
        <f>((Z619-Z618)/1)*(((6750*6)^2) /1000)</f>
        <v>-22634.520308035073</v>
      </c>
      <c r="AD619" s="149">
        <f t="shared" si="41"/>
        <v>0</v>
      </c>
      <c r="AE619" s="149">
        <f t="shared" si="40"/>
        <v>8.7074999999999925</v>
      </c>
      <c r="AG619" s="149">
        <f xml:space="preserve"> $I$45 * (AD620 - AD618) / (2 * (PI()/180))</f>
        <v>0</v>
      </c>
      <c r="AH619" s="149">
        <f xml:space="preserve"> $I$45 * (AE620 - AE618) / (2 * (PI()/180))</f>
        <v>-16402.500000000007</v>
      </c>
      <c r="AJ619" s="149">
        <f>(AG620 - AG618) / RADIANS(U620 - U618) * (2*PI()*$P$33/60)</f>
        <v>0</v>
      </c>
      <c r="AK619" s="149">
        <f>(AH620 - AH618) / RADIANS(2) * (2*PI()*$P$33/60)</f>
        <v>-290631796.87499708</v>
      </c>
    </row>
    <row r="620" spans="7:37" x14ac:dyDescent="0.35">
      <c r="G620" s="113"/>
      <c r="H620" s="113"/>
      <c r="I620" s="113"/>
      <c r="J620" s="113"/>
      <c r="K620" s="113"/>
      <c r="L620" s="113"/>
      <c r="N620" s="113"/>
      <c r="O620" s="113"/>
      <c r="P620" s="113"/>
      <c r="Q620" s="113"/>
      <c r="R620" s="113"/>
      <c r="S620" s="113"/>
      <c r="U620" s="86">
        <v>614</v>
      </c>
      <c r="V620" s="149">
        <v>0</v>
      </c>
      <c r="W620" s="149">
        <v>7.84</v>
      </c>
      <c r="X620" s="149">
        <f>(0.0831/2)*(1-COS(RADIANS(U620)))
 + 0.14625
 - SQRT(0.14625^2 - ((0.14625/2*SIN(RADIANS(U620)))^2))</f>
        <v>7.1002740044379731E-2</v>
      </c>
      <c r="Y620" s="149">
        <f t="shared" si="38"/>
        <v>71.002740044379735</v>
      </c>
      <c r="Z620" s="149">
        <f>(Y620-Y619)/1</f>
        <v>-0.49730846472166945</v>
      </c>
      <c r="AA620" s="149">
        <f t="shared" si="39"/>
        <v>-20.140992821227613</v>
      </c>
      <c r="AB620" s="149">
        <f>((Z620-Z619)/1)*(((6750*6)^2) /1000)</f>
        <v>-22784.990025098803</v>
      </c>
      <c r="AD620" s="149">
        <f t="shared" si="41"/>
        <v>0</v>
      </c>
      <c r="AE620" s="149">
        <f t="shared" si="40"/>
        <v>7.8974999999999937</v>
      </c>
      <c r="AG620" s="149">
        <f xml:space="preserve"> $I$45 * (AD621 - AD619) / (2 * (PI()/180))</f>
        <v>0</v>
      </c>
      <c r="AH620" s="149">
        <f xml:space="preserve"> $I$45 * (AE621 - AE619) / (2 * (PI()/180))</f>
        <v>-32805.000000000015</v>
      </c>
      <c r="AJ620" s="149">
        <f>(AG621 - AG619) / RADIANS(U621 - U619) * (2*PI()*$P$33/60)</f>
        <v>0</v>
      </c>
      <c r="AK620" s="149">
        <f>(AH621 - AH619) / RADIANS(2) * (2*PI()*$P$33/60)</f>
        <v>-664301249.99999702</v>
      </c>
    </row>
    <row r="621" spans="7:37" x14ac:dyDescent="0.35">
      <c r="G621" s="113"/>
      <c r="H621" s="113"/>
      <c r="I621" s="113"/>
      <c r="J621" s="113"/>
      <c r="K621" s="113"/>
      <c r="L621" s="113"/>
      <c r="N621" s="113"/>
      <c r="O621" s="113"/>
      <c r="P621" s="113"/>
      <c r="Q621" s="113"/>
      <c r="R621" s="113"/>
      <c r="S621" s="113"/>
      <c r="U621" s="86">
        <v>615</v>
      </c>
      <c r="V621" s="149">
        <v>0</v>
      </c>
      <c r="W621" s="149">
        <v>8.02</v>
      </c>
      <c r="X621" s="149">
        <f>(0.0831/2)*(1-COS(RADIANS(U621)))
 + 0.14625
 - SQRT(0.14625^2 - ((0.14625/2*SIN(RADIANS(U621)))^2))</f>
        <v>7.0491463163024459E-2</v>
      </c>
      <c r="Y621" s="149">
        <f t="shared" si="38"/>
        <v>70.491463163024463</v>
      </c>
      <c r="Z621" s="149">
        <f>(Y621-Y620)/1</f>
        <v>-0.51127688135527194</v>
      </c>
      <c r="AA621" s="149">
        <f t="shared" si="39"/>
        <v>-20.706713694888514</v>
      </c>
      <c r="AB621" s="149">
        <f>((Z621-Z620)/1)*(((6750*6)^2) /1000)</f>
        <v>-22911.69538326648</v>
      </c>
      <c r="AD621" s="149">
        <f t="shared" si="41"/>
        <v>0</v>
      </c>
      <c r="AE621" s="149">
        <f t="shared" si="40"/>
        <v>5.4674999999999905</v>
      </c>
      <c r="AG621" s="149">
        <f xml:space="preserve"> $I$45 * (AD622 - AD620) / (2 * (PI()/180))</f>
        <v>0</v>
      </c>
      <c r="AH621" s="149">
        <f xml:space="preserve"> $I$45 * (AE622 - AE620) / (2 * (PI()/180))</f>
        <v>-49207.499999999862</v>
      </c>
      <c r="AJ621" s="149">
        <f>(AG622 - AG620) / RADIANS(U622 - U620) * (2*PI()*$P$33/60)</f>
        <v>0</v>
      </c>
      <c r="AK621" s="149">
        <f>(AH622 - AH620) / RADIANS(2) * (2*PI()*$P$33/60)</f>
        <v>-124556484.3749975</v>
      </c>
    </row>
    <row r="622" spans="7:37" x14ac:dyDescent="0.35">
      <c r="G622" s="113"/>
      <c r="H622" s="113"/>
      <c r="I622" s="113"/>
      <c r="J622" s="113"/>
      <c r="K622" s="113"/>
      <c r="L622" s="113"/>
      <c r="N622" s="113"/>
      <c r="O622" s="113"/>
      <c r="P622" s="113"/>
      <c r="Q622" s="113"/>
      <c r="R622" s="113"/>
      <c r="S622" s="113"/>
      <c r="U622" s="86">
        <v>616</v>
      </c>
      <c r="V622" s="149">
        <v>0</v>
      </c>
      <c r="W622" s="149">
        <v>8.11</v>
      </c>
      <c r="X622" s="149">
        <f>(0.0831/2)*(1-COS(RADIANS(U622)))
 + 0.14625
 - SQRT(0.14625^2 - ((0.14625/2*SIN(RADIANS(U622)))^2))</f>
        <v>6.9966155673040181E-2</v>
      </c>
      <c r="Y622" s="149">
        <f t="shared" si="38"/>
        <v>69.966155673040177</v>
      </c>
      <c r="Z622" s="149">
        <f>(Y622-Y621)/1</f>
        <v>-0.52530748998428578</v>
      </c>
      <c r="AA622" s="149">
        <f t="shared" si="39"/>
        <v>-21.274953344363574</v>
      </c>
      <c r="AB622" s="149">
        <f>((Z622-Z621)/1)*(((6750*6)^2) /1000)</f>
        <v>-23013.705803739951</v>
      </c>
      <c r="AD622" s="149">
        <f t="shared" si="41"/>
        <v>0</v>
      </c>
      <c r="AE622" s="149">
        <f t="shared" si="40"/>
        <v>3.0375000000000072</v>
      </c>
      <c r="AG622" s="149">
        <f xml:space="preserve"> $I$45 * (AD623 - AD621) / (2 * (PI()/180))</f>
        <v>0</v>
      </c>
      <c r="AH622" s="149">
        <f xml:space="preserve"> $I$45 * (AE623 - AE621) / (2 * (PI()/180))</f>
        <v>-38955.937499999891</v>
      </c>
      <c r="AJ622" s="149">
        <f>(AG623 - AG621) / RADIANS(U623 - U621) * (2*PI()*$P$33/60)</f>
        <v>0</v>
      </c>
      <c r="AK622" s="149">
        <f>(AH623 - AH621) / RADIANS(2) * (2*PI()*$P$33/60)</f>
        <v>332150624.9999966</v>
      </c>
    </row>
    <row r="623" spans="7:37" x14ac:dyDescent="0.35">
      <c r="G623" s="113"/>
      <c r="H623" s="113"/>
      <c r="I623" s="113"/>
      <c r="J623" s="113"/>
      <c r="K623" s="113"/>
      <c r="L623" s="113"/>
      <c r="N623" s="113"/>
      <c r="O623" s="113"/>
      <c r="P623" s="113"/>
      <c r="Q623" s="113"/>
      <c r="R623" s="113"/>
      <c r="S623" s="113"/>
      <c r="U623" s="149">
        <v>617</v>
      </c>
      <c r="V623" s="149">
        <v>0</v>
      </c>
      <c r="W623" s="149">
        <v>8.17</v>
      </c>
      <c r="X623" s="149">
        <f>(0.0831/2)*(1-COS(RADIANS(U623)))
 + 0.14625
 - SQRT(0.14625^2 - ((0.14625/2*SIN(RADIANS(U623)))^2))</f>
        <v>6.9426770983716107E-2</v>
      </c>
      <c r="Y623" s="149">
        <f t="shared" si="38"/>
        <v>69.426770983716111</v>
      </c>
      <c r="Z623" s="149">
        <f>(Y623-Y622)/1</f>
        <v>-0.53938468932406636</v>
      </c>
      <c r="AA623" s="149">
        <f t="shared" si="39"/>
        <v>-21.845079917624687</v>
      </c>
      <c r="AB623" s="149">
        <f>((Z623-Z622)/1)*(((6750*6)^2) /1000)</f>
        <v>-23090.126217075092</v>
      </c>
      <c r="AD623" s="149">
        <f t="shared" si="41"/>
        <v>0</v>
      </c>
      <c r="AE623" s="149">
        <f t="shared" si="40"/>
        <v>1.6200000000000012</v>
      </c>
      <c r="AG623" s="149">
        <f xml:space="preserve"> $I$45 * (AD624 - AD622) / (2 * (PI()/180))</f>
        <v>0</v>
      </c>
      <c r="AH623" s="149">
        <f xml:space="preserve"> $I$45 * (AE624 - AE622) / (2 * (PI()/180))</f>
        <v>-32805.000000000029</v>
      </c>
      <c r="AJ623" s="149">
        <f>(AG624 - AG622) / RADIANS(U624 - U622) * (2*PI()*$P$33/60)</f>
        <v>0</v>
      </c>
      <c r="AK623" s="149">
        <f>(AH624 - AH622) / RADIANS(2) * (2*PI()*$P$33/60)</f>
        <v>41518828.124998964</v>
      </c>
    </row>
    <row r="624" spans="7:37" x14ac:dyDescent="0.35">
      <c r="G624" s="113"/>
      <c r="H624" s="113"/>
      <c r="I624" s="113"/>
      <c r="J624" s="113"/>
      <c r="K624" s="113"/>
      <c r="L624" s="113"/>
      <c r="N624" s="113"/>
      <c r="O624" s="113"/>
      <c r="P624" s="113"/>
      <c r="Q624" s="113"/>
      <c r="R624" s="113"/>
      <c r="S624" s="113"/>
      <c r="U624" s="86">
        <v>618</v>
      </c>
      <c r="V624" s="149">
        <v>0</v>
      </c>
      <c r="W624" s="149">
        <v>8.19</v>
      </c>
      <c r="X624" s="149">
        <f>(0.0831/2)*(1-COS(RADIANS(U624)))
 + 0.14625
 - SQRT(0.14625^2 - ((0.14625/2*SIN(RADIANS(U624)))^2))</f>
        <v>6.8873278626985557E-2</v>
      </c>
      <c r="Y624" s="149">
        <f t="shared" si="38"/>
        <v>68.873278626985552</v>
      </c>
      <c r="Z624" s="149">
        <f>(Y624-Y623)/1</f>
        <v>-0.5534923567305583</v>
      </c>
      <c r="AA624" s="149">
        <f t="shared" si="39"/>
        <v>-22.416440447587611</v>
      </c>
      <c r="AB624" s="149">
        <f>((Z624-Z623)/1)*(((6750*6)^2) /1000)</f>
        <v>-23140.101463498406</v>
      </c>
      <c r="AD624" s="149">
        <f t="shared" si="41"/>
        <v>0</v>
      </c>
      <c r="AE624" s="149">
        <f t="shared" si="40"/>
        <v>-0.20249999999999568</v>
      </c>
      <c r="AG624" s="149">
        <f xml:space="preserve"> $I$45 * (AD625 - AD623) / (2 * (PI()/180))</f>
        <v>0</v>
      </c>
      <c r="AH624" s="149">
        <f xml:space="preserve"> $I$45 * (AE625 - AE623) / (2 * (PI()/180))</f>
        <v>-36905.624999999942</v>
      </c>
      <c r="AJ624" s="149">
        <f>(AG625 - AG623) / RADIANS(U625 - U623) * (2*PI()*$P$33/60)</f>
        <v>0</v>
      </c>
      <c r="AK624" s="149">
        <f>(AH625 - AH623) / RADIANS(2) * (2*PI()*$P$33/60)</f>
        <v>-207594140.62499925</v>
      </c>
    </row>
    <row r="625" spans="7:37" x14ac:dyDescent="0.35">
      <c r="G625" s="113"/>
      <c r="H625" s="113"/>
      <c r="I625" s="113"/>
      <c r="J625" s="113"/>
      <c r="K625" s="113"/>
      <c r="L625" s="113"/>
      <c r="N625" s="113"/>
      <c r="O625" s="113"/>
      <c r="P625" s="113"/>
      <c r="Q625" s="113"/>
      <c r="R625" s="113"/>
      <c r="S625" s="113"/>
      <c r="U625" s="86">
        <v>619</v>
      </c>
      <c r="V625" s="149">
        <v>0</v>
      </c>
      <c r="W625" s="149">
        <v>8.16</v>
      </c>
      <c r="X625" s="149">
        <f>(0.0831/2)*(1-COS(RADIANS(U625)))
 + 0.14625
 - SQRT(0.14625^2 - ((0.14625/2*SIN(RADIANS(U625)))^2))</f>
        <v>6.8305664751803885E-2</v>
      </c>
      <c r="Y625" s="149">
        <f t="shared" si="38"/>
        <v>68.305664751803889</v>
      </c>
      <c r="Z625" s="149">
        <f>(Y625-Y624)/1</f>
        <v>-0.56761387518166373</v>
      </c>
      <c r="AA625" s="149">
        <f t="shared" si="39"/>
        <v>-22.988361944857381</v>
      </c>
      <c r="AB625" s="149">
        <f>((Z625-Z624)/1)*(((6750*6)^2) /1000)</f>
        <v>-23162.820639425681</v>
      </c>
      <c r="AD625" s="149">
        <f t="shared" si="41"/>
        <v>0</v>
      </c>
      <c r="AE625" s="149">
        <f t="shared" si="40"/>
        <v>-2.0249999999999928</v>
      </c>
      <c r="AG625" s="149">
        <f xml:space="preserve"> $I$45 * (AD626 - AD624) / (2 * (PI()/180))</f>
        <v>0</v>
      </c>
      <c r="AH625" s="149">
        <f xml:space="preserve"> $I$45 * (AE626 - AE624) / (2 * (PI()/180))</f>
        <v>-43056.562499999993</v>
      </c>
      <c r="AJ625" s="149">
        <f>(AG626 - AG624) / RADIANS(U626 - U624) * (2*PI()*$P$33/60)</f>
        <v>0</v>
      </c>
      <c r="AK625" s="149">
        <f>(AH626 - AH624) / RADIANS(2) * (2*PI()*$P$33/60)</f>
        <v>-954933046.87500215</v>
      </c>
    </row>
    <row r="626" spans="7:37" x14ac:dyDescent="0.35">
      <c r="G626" s="113"/>
      <c r="H626" s="113"/>
      <c r="I626" s="113"/>
      <c r="J626" s="113"/>
      <c r="K626" s="113"/>
      <c r="L626" s="113"/>
      <c r="N626" s="113"/>
      <c r="O626" s="113"/>
      <c r="P626" s="113"/>
      <c r="Q626" s="113"/>
      <c r="R626" s="113"/>
      <c r="S626" s="113"/>
      <c r="U626" s="86">
        <v>620</v>
      </c>
      <c r="V626" s="149">
        <v>0</v>
      </c>
      <c r="W626" s="149">
        <v>8.09</v>
      </c>
      <c r="X626" s="149">
        <f>(0.0831/2)*(1-COS(RADIANS(U626)))
 + 0.14625
 - SQRT(0.14625^2 - ((0.14625/2*SIN(RADIANS(U626)))^2))</f>
        <v>6.7723932588950625E-2</v>
      </c>
      <c r="Y626" s="149">
        <f t="shared" si="38"/>
        <v>67.723932588950632</v>
      </c>
      <c r="Z626" s="149">
        <f>(Y626-Y625)/1</f>
        <v>-0.5817321628532568</v>
      </c>
      <c r="AA626" s="149">
        <f t="shared" si="39"/>
        <v>-23.5601525955569</v>
      </c>
      <c r="AB626" s="149">
        <f>((Z626-Z625)/1)*(((6750*6)^2) /1000)</f>
        <v>-23157.521353330525</v>
      </c>
      <c r="AD626" s="149">
        <f t="shared" si="41"/>
        <v>0</v>
      </c>
      <c r="AE626" s="149">
        <f t="shared" si="40"/>
        <v>-4.4549999999999947</v>
      </c>
      <c r="AG626" s="149">
        <f xml:space="preserve"> $I$45 * (AD627 - AD625) / (2 * (PI()/180))</f>
        <v>0</v>
      </c>
      <c r="AH626" s="149">
        <f xml:space="preserve"> $I$45 * (AE627 - AE625) / (2 * (PI()/180))</f>
        <v>-84062.812500000044</v>
      </c>
      <c r="AJ626" s="149">
        <f>(AG627 - AG625) / RADIANS(U627 - U625) * (2*PI()*$P$33/60)</f>
        <v>0</v>
      </c>
      <c r="AK626" s="149">
        <f>(AH627 - AH625) / RADIANS(2) * (2*PI()*$P$33/60)</f>
        <v>-581263593.75000215</v>
      </c>
    </row>
    <row r="627" spans="7:37" x14ac:dyDescent="0.35">
      <c r="G627" s="113"/>
      <c r="H627" s="113"/>
      <c r="I627" s="113"/>
      <c r="J627" s="113"/>
      <c r="K627" s="113"/>
      <c r="L627" s="113"/>
      <c r="N627" s="113"/>
      <c r="O627" s="113"/>
      <c r="P627" s="113"/>
      <c r="Q627" s="113"/>
      <c r="R627" s="113"/>
      <c r="S627" s="113"/>
      <c r="U627" s="149">
        <v>621</v>
      </c>
      <c r="V627" s="149">
        <v>0</v>
      </c>
      <c r="W627" s="149">
        <v>7.94</v>
      </c>
      <c r="X627" s="149">
        <f>(0.0831/2)*(1-COS(RADIANS(U627)))
 + 0.14625
 - SQRT(0.14625^2 - ((0.14625/2*SIN(RADIANS(U627)))^2))</f>
        <v>6.7128102883741658E-2</v>
      </c>
      <c r="Y627" s="149">
        <f t="shared" si="38"/>
        <v>67.128102883741661</v>
      </c>
      <c r="Z627" s="149">
        <f>(Y627-Y626)/1</f>
        <v>-0.59582970520897049</v>
      </c>
      <c r="AA627" s="149">
        <f t="shared" si="39"/>
        <v>-24.131103060963305</v>
      </c>
      <c r="AB627" s="149">
        <f>((Z627-Z626)/1)*(((6750*6)^2) /1000)</f>
        <v>-23123.493848959395</v>
      </c>
      <c r="AD627" s="149">
        <f t="shared" si="41"/>
        <v>0</v>
      </c>
      <c r="AE627" s="149">
        <f t="shared" si="40"/>
        <v>-10.327499999999997</v>
      </c>
      <c r="AG627" s="149">
        <f xml:space="preserve"> $I$45 * (AD628 - AD626) / (2 * (PI()/180))</f>
        <v>0</v>
      </c>
      <c r="AH627" s="149">
        <f xml:space="preserve"> $I$45 * (AE628 - AE626) / (2 * (PI()/180))</f>
        <v>-71760.937500000102</v>
      </c>
      <c r="AJ627" s="149">
        <f>(AG628 - AG626) / RADIANS(U628 - U626) * (2*PI()*$P$33/60)</f>
        <v>0</v>
      </c>
      <c r="AK627" s="149">
        <f>(AH628 - AH626) / RADIANS(2) * (2*PI()*$P$33/60)</f>
        <v>1743790781.2500002</v>
      </c>
    </row>
    <row r="628" spans="7:37" x14ac:dyDescent="0.35">
      <c r="G628" s="113"/>
      <c r="H628" s="113"/>
      <c r="I628" s="113"/>
      <c r="J628" s="113"/>
      <c r="K628" s="113"/>
      <c r="L628" s="113"/>
      <c r="N628" s="113"/>
      <c r="O628" s="113"/>
      <c r="P628" s="113"/>
      <c r="Q628" s="113"/>
      <c r="R628" s="113"/>
      <c r="S628" s="113"/>
      <c r="U628" s="86">
        <v>622</v>
      </c>
      <c r="V628" s="149">
        <v>0</v>
      </c>
      <c r="W628" s="149">
        <v>7.58</v>
      </c>
      <c r="X628" s="149">
        <f>(0.0831/2)*(1-COS(RADIANS(U628)))
 + 0.14625
 - SQRT(0.14625^2 - ((0.14625/2*SIN(RADIANS(U628)))^2))</f>
        <v>6.6518214294236405E-2</v>
      </c>
      <c r="Y628" s="149">
        <f t="shared" si="38"/>
        <v>66.518214294236401</v>
      </c>
      <c r="Z628" s="149">
        <f>(Y628-Y627)/1</f>
        <v>-0.60988858950526037</v>
      </c>
      <c r="AA628" s="149">
        <f t="shared" si="39"/>
        <v>-24.700487874963045</v>
      </c>
      <c r="AB628" s="149">
        <f>((Z628-Z627)/1)*(((6750*6)^2) /1000)</f>
        <v>-23060.084966989467</v>
      </c>
      <c r="AD628" s="149">
        <f t="shared" si="41"/>
        <v>0</v>
      </c>
      <c r="AE628" s="149">
        <f t="shared" si="40"/>
        <v>-11.542500000000006</v>
      </c>
      <c r="AG628" s="149">
        <f xml:space="preserve"> $I$45 * (AD629 - AD627) / (2 * (PI()/180))</f>
        <v>0</v>
      </c>
      <c r="AH628" s="149">
        <f xml:space="preserve"> $I$45 * (AE629 - AE627) / (2 * (PI()/180))</f>
        <v>2050.3124999999695</v>
      </c>
      <c r="AJ628" s="149">
        <f>(AG629 - AG627) / RADIANS(U629 - U627) * (2*PI()*$P$33/60)</f>
        <v>0</v>
      </c>
      <c r="AK628" s="149">
        <f>(AH629 - AH627) / RADIANS(2) * (2*PI()*$P$33/60)</f>
        <v>1287083671.8750014</v>
      </c>
    </row>
    <row r="629" spans="7:37" x14ac:dyDescent="0.35">
      <c r="G629" s="113"/>
      <c r="H629" s="113"/>
      <c r="I629" s="113"/>
      <c r="J629" s="113"/>
      <c r="K629" s="113"/>
      <c r="L629" s="113"/>
      <c r="N629" s="113"/>
      <c r="O629" s="113"/>
      <c r="P629" s="113"/>
      <c r="Q629" s="113"/>
      <c r="R629" s="113"/>
      <c r="S629" s="113"/>
      <c r="U629" s="86">
        <v>623</v>
      </c>
      <c r="V629" s="149">
        <v>0</v>
      </c>
      <c r="W629" s="149">
        <v>7.37</v>
      </c>
      <c r="X629" s="149">
        <f>(0.0831/2)*(1-COS(RADIANS(U629)))
 + 0.14625
 - SQRT(0.14625^2 - ((0.14625/2*SIN(RADIANS(U629)))^2))</f>
        <v>6.5894323752648726E-2</v>
      </c>
      <c r="Y629" s="149">
        <f t="shared" si="38"/>
        <v>65.894323752648731</v>
      </c>
      <c r="Z629" s="149">
        <f>(Y629-Y628)/1</f>
        <v>-0.6238905415876701</v>
      </c>
      <c r="AA629" s="149">
        <f t="shared" si="39"/>
        <v>-25.267566934300639</v>
      </c>
      <c r="AB629" s="149">
        <f>((Z629-Z628)/1)*(((6750*6)^2) /1000)</f>
        <v>-22966.701903172558</v>
      </c>
      <c r="AD629" s="149">
        <f t="shared" si="41"/>
        <v>0</v>
      </c>
      <c r="AE629" s="149">
        <f t="shared" si="40"/>
        <v>-10.125</v>
      </c>
      <c r="AG629" s="149">
        <f xml:space="preserve"> $I$45 * (AD630 - AD628) / (2 * (PI()/180))</f>
        <v>0</v>
      </c>
      <c r="AH629" s="149">
        <f xml:space="preserve"> $I$45 * (AE630 - AE628) / (2 * (PI()/180))</f>
        <v>-8201.2500000000218</v>
      </c>
      <c r="AJ629" s="149">
        <f>(AG630 - AG628) / RADIANS(U630 - U628) * (2*PI()*$P$33/60)</f>
        <v>0</v>
      </c>
      <c r="AK629" s="149">
        <f>(AH630 - AH628) / RADIANS(2) * (2*PI()*$P$33/60)</f>
        <v>-207594140.62499943</v>
      </c>
    </row>
    <row r="630" spans="7:37" x14ac:dyDescent="0.35">
      <c r="G630" s="113"/>
      <c r="H630" s="113"/>
      <c r="I630" s="113"/>
      <c r="J630" s="113"/>
      <c r="K630" s="113"/>
      <c r="L630" s="113"/>
      <c r="N630" s="113"/>
      <c r="O630" s="113"/>
      <c r="P630" s="113"/>
      <c r="Q630" s="113"/>
      <c r="R630" s="113"/>
      <c r="S630" s="113"/>
      <c r="U630" s="86">
        <v>624</v>
      </c>
      <c r="V630" s="149">
        <v>0</v>
      </c>
      <c r="W630" s="149">
        <v>7.08</v>
      </c>
      <c r="X630" s="149">
        <f>(0.0831/2)*(1-COS(RADIANS(U630)))
 + 0.14625
 - SQRT(0.14625^2 - ((0.14625/2*SIN(RADIANS(U630)))^2))</f>
        <v>6.5256506787815804E-2</v>
      </c>
      <c r="Y630" s="149">
        <f t="shared" si="38"/>
        <v>65.256506787815809</v>
      </c>
      <c r="Z630" s="149">
        <f>(Y630-Y629)/1</f>
        <v>-0.63781696483292194</v>
      </c>
      <c r="AA630" s="149">
        <f t="shared" si="39"/>
        <v>-25.831587075733339</v>
      </c>
      <c r="AB630" s="149">
        <f>((Z630-Z629)/1)*(((6750*6)^2) /1000)</f>
        <v>-22842.815728024332</v>
      </c>
      <c r="AD630" s="149">
        <f t="shared" si="41"/>
        <v>0</v>
      </c>
      <c r="AE630" s="149">
        <f t="shared" si="40"/>
        <v>-12.352500000000008</v>
      </c>
      <c r="AG630" s="149">
        <f xml:space="preserve"> $I$45 * (AD631 - AD629) / (2 * (PI()/180))</f>
        <v>0</v>
      </c>
      <c r="AH630" s="149">
        <f xml:space="preserve"> $I$45 * (AE631 - AE629) / (2 * (PI()/180))</f>
        <v>-8201.2500000000036</v>
      </c>
      <c r="AJ630" s="149">
        <f>(AG631 - AG629) / RADIANS(U631 - U629) * (2*PI()*$P$33/60)</f>
        <v>0</v>
      </c>
      <c r="AK630" s="149">
        <f>(AH631 - AH629) / RADIANS(2) * (2*PI()*$P$33/60)</f>
        <v>539744765.62500405</v>
      </c>
    </row>
    <row r="631" spans="7:37" x14ac:dyDescent="0.35">
      <c r="G631" s="113"/>
      <c r="H631" s="113"/>
      <c r="I631" s="113"/>
      <c r="J631" s="113"/>
      <c r="K631" s="113"/>
      <c r="L631" s="113"/>
      <c r="N631" s="113"/>
      <c r="O631" s="113"/>
      <c r="P631" s="113"/>
      <c r="Q631" s="113"/>
      <c r="R631" s="113"/>
      <c r="S631" s="113"/>
      <c r="U631" s="149">
        <v>625</v>
      </c>
      <c r="V631" s="149">
        <v>0</v>
      </c>
      <c r="W631" s="149">
        <v>6.76</v>
      </c>
      <c r="X631" s="149">
        <f>(0.0831/2)*(1-COS(RADIANS(U631)))
 + 0.14625
 - SQRT(0.14625^2 - ((0.14625/2*SIN(RADIANS(U631)))^2))</f>
        <v>6.46048578067418E-2</v>
      </c>
      <c r="Y631" s="149">
        <f t="shared" si="38"/>
        <v>64.604857806741805</v>
      </c>
      <c r="Z631" s="149">
        <f>(Y631-Y630)/1</f>
        <v>-0.65164898107400404</v>
      </c>
      <c r="AA631" s="149">
        <f t="shared" si="39"/>
        <v>-26.391783733497164</v>
      </c>
      <c r="AB631" s="149">
        <f>((Z631-Z630)/1)*(((6750*6)^2) /1000)</f>
        <v>-22687.964639434918</v>
      </c>
      <c r="AD631" s="149">
        <f t="shared" si="41"/>
        <v>0</v>
      </c>
      <c r="AE631" s="149">
        <f t="shared" si="40"/>
        <v>-10.935</v>
      </c>
      <c r="AG631" s="149">
        <f xml:space="preserve"> $I$45 * (AD632 - AD630) / (2 * (PI()/180))</f>
        <v>0</v>
      </c>
      <c r="AH631" s="149">
        <f xml:space="preserve"> $I$45 * (AE632 - AE630) / (2 * (PI()/180))</f>
        <v>18452.812500000178</v>
      </c>
      <c r="AJ631" s="149">
        <f>(AG632 - AG630) / RADIANS(U632 - U630) * (2*PI()*$P$33/60)</f>
        <v>0</v>
      </c>
      <c r="AK631" s="149">
        <f>(AH632 - AH630) / RADIANS(2) * (2*PI()*$P$33/60)</f>
        <v>83037656.250001654</v>
      </c>
    </row>
    <row r="632" spans="7:37" x14ac:dyDescent="0.35">
      <c r="G632" s="113"/>
      <c r="H632" s="113"/>
      <c r="I632" s="113"/>
      <c r="J632" s="113"/>
      <c r="K632" s="113"/>
      <c r="L632" s="113"/>
      <c r="N632" s="113"/>
      <c r="O632" s="113"/>
      <c r="P632" s="113"/>
      <c r="Q632" s="113"/>
      <c r="R632" s="113"/>
      <c r="S632" s="113"/>
      <c r="U632" s="86">
        <v>626</v>
      </c>
      <c r="V632" s="149">
        <v>0</v>
      </c>
      <c r="W632" s="149">
        <v>6.54</v>
      </c>
      <c r="X632" s="149">
        <f>(0.0831/2)*(1-COS(RADIANS(U632)))
 + 0.14625
 - SQRT(0.14625^2 - ((0.14625/2*SIN(RADIANS(U632)))^2))</f>
        <v>6.3939490333421556E-2</v>
      </c>
      <c r="Y632" s="149">
        <f t="shared" si="38"/>
        <v>63.939490333421553</v>
      </c>
      <c r="Z632" s="149">
        <f>(Y632-Y631)/1</f>
        <v>-0.66536747332025215</v>
      </c>
      <c r="AA632" s="149">
        <f t="shared" si="39"/>
        <v>-26.947382669470212</v>
      </c>
      <c r="AB632" s="149">
        <f>((Z632-Z631)/1)*(((6750*6)^2) /1000)</f>
        <v>-22501.756906908453</v>
      </c>
      <c r="AD632" s="149">
        <f t="shared" si="41"/>
        <v>0</v>
      </c>
      <c r="AE632" s="149">
        <f t="shared" si="40"/>
        <v>-10.52999999999999</v>
      </c>
      <c r="AG632" s="149">
        <f xml:space="preserve"> $I$45 * (AD633 - AD631) / (2 * (PI()/180))</f>
        <v>0</v>
      </c>
      <c r="AH632" s="149">
        <f xml:space="preserve"> $I$45 * (AE633 - AE631) / (2 * (PI()/180))</f>
        <v>-4100.6249999999218</v>
      </c>
      <c r="AJ632" s="149">
        <f>(AG633 - AG631) / RADIANS(U633 - U631) * (2*PI()*$P$33/60)</f>
        <v>0</v>
      </c>
      <c r="AK632" s="149">
        <f>(AH633 - AH631) / RADIANS(2) * (2*PI()*$P$33/60)</f>
        <v>-456707109.37500572</v>
      </c>
    </row>
    <row r="633" spans="7:37" x14ac:dyDescent="0.35">
      <c r="G633" s="113"/>
      <c r="H633" s="113"/>
      <c r="I633" s="113"/>
      <c r="J633" s="113"/>
      <c r="K633" s="113"/>
      <c r="L633" s="113"/>
      <c r="N633" s="113"/>
      <c r="O633" s="113"/>
      <c r="P633" s="113"/>
      <c r="Q633" s="113"/>
      <c r="R633" s="113"/>
      <c r="S633" s="113"/>
      <c r="U633" s="86">
        <v>627</v>
      </c>
      <c r="V633" s="149">
        <v>0</v>
      </c>
      <c r="W633" s="149">
        <v>6.24</v>
      </c>
      <c r="X633" s="149">
        <f>(0.0831/2)*(1-COS(RADIANS(U633)))
 + 0.14625
 - SQRT(0.14625^2 - ((0.14625/2*SIN(RADIANS(U633)))^2))</f>
        <v>6.3260537203348871E-2</v>
      </c>
      <c r="Y633" s="149">
        <f t="shared" si="38"/>
        <v>63.260537203348868</v>
      </c>
      <c r="Z633" s="149">
        <f>(Y633-Y632)/1</f>
        <v>-0.67895313007268498</v>
      </c>
      <c r="AA633" s="149">
        <f t="shared" si="39"/>
        <v>-27.497601767943742</v>
      </c>
      <c r="AB633" s="149">
        <f>((Z633-Z632)/1)*(((6750*6)^2) /1000)</f>
        <v>-22283.873488177964</v>
      </c>
      <c r="AD633" s="149">
        <f t="shared" si="41"/>
        <v>0</v>
      </c>
      <c r="AE633" s="149">
        <f t="shared" si="40"/>
        <v>-11.339999999999993</v>
      </c>
      <c r="AG633" s="149">
        <f xml:space="preserve"> $I$45 * (AD634 - AD632) / (2 * (PI()/180))</f>
        <v>0</v>
      </c>
      <c r="AH633" s="149">
        <f xml:space="preserve"> $I$45 * (AE634 - AE632) / (2 * (PI()/180))</f>
        <v>-4100.6250000001019</v>
      </c>
      <c r="AJ633" s="149">
        <f>(AG634 - AG632) / RADIANS(U634 - U632) * (2*PI()*$P$33/60)</f>
        <v>0</v>
      </c>
      <c r="AK633" s="149">
        <f>(AH634 - AH632) / RADIANS(2) * (2*PI()*$P$33/60)</f>
        <v>83037656.249994755</v>
      </c>
    </row>
    <row r="634" spans="7:37" x14ac:dyDescent="0.35">
      <c r="G634" s="113"/>
      <c r="H634" s="113"/>
      <c r="I634" s="113"/>
      <c r="J634" s="113"/>
      <c r="K634" s="113"/>
      <c r="L634" s="113"/>
      <c r="N634" s="113"/>
      <c r="O634" s="113"/>
      <c r="P634" s="113"/>
      <c r="Q634" s="113"/>
      <c r="R634" s="113"/>
      <c r="S634" s="113"/>
      <c r="U634" s="86">
        <v>628</v>
      </c>
      <c r="V634" s="149">
        <v>0</v>
      </c>
      <c r="W634" s="149">
        <v>5.98</v>
      </c>
      <c r="X634" s="149">
        <f>(0.0831/2)*(1-COS(RADIANS(U634)))
 + 0.14625
 - SQRT(0.14625^2 - ((0.14625/2*SIN(RADIANS(U634)))^2))</f>
        <v>6.256815071233543E-2</v>
      </c>
      <c r="Y634" s="149">
        <f t="shared" si="38"/>
        <v>62.568150712335431</v>
      </c>
      <c r="Z634" s="149">
        <f>(Y634-Y633)/1</f>
        <v>-0.69238649101343697</v>
      </c>
      <c r="AA634" s="149">
        <f t="shared" si="39"/>
        <v>-28.041652886044197</v>
      </c>
      <c r="AB634" s="149">
        <f>((Z634-Z633)/1)*(((6750*6)^2) /1000)</f>
        <v>-22034.070283068439</v>
      </c>
      <c r="AD634" s="149">
        <f t="shared" si="41"/>
        <v>0</v>
      </c>
      <c r="AE634" s="149">
        <f t="shared" si="40"/>
        <v>-10.935</v>
      </c>
      <c r="AG634" s="149">
        <f xml:space="preserve"> $I$45 * (AD635 - AD633) / (2 * (PI()/180))</f>
        <v>0</v>
      </c>
      <c r="AH634" s="149">
        <f xml:space="preserve"> $I$45 * (AE635 - AE633) / (2 * (PI()/180))</f>
        <v>-1.7985612998927533E-10</v>
      </c>
      <c r="AJ634" s="149">
        <f>(AG635 - AG633) / RADIANS(U635 - U633) * (2*PI()*$P$33/60)</f>
        <v>0</v>
      </c>
      <c r="AK634" s="149">
        <f>(AH635 - AH633) / RADIANS(2) * (2*PI()*$P$33/60)</f>
        <v>0</v>
      </c>
    </row>
    <row r="635" spans="7:37" x14ac:dyDescent="0.35">
      <c r="G635" s="113"/>
      <c r="H635" s="113"/>
      <c r="I635" s="113"/>
      <c r="J635" s="113"/>
      <c r="K635" s="113"/>
      <c r="L635" s="113"/>
      <c r="N635" s="113"/>
      <c r="O635" s="113"/>
      <c r="P635" s="113"/>
      <c r="Q635" s="113"/>
      <c r="R635" s="113"/>
      <c r="S635" s="113"/>
      <c r="U635" s="149">
        <v>629</v>
      </c>
      <c r="V635" s="149">
        <v>0</v>
      </c>
      <c r="W635" s="149">
        <v>5.7</v>
      </c>
      <c r="X635" s="149">
        <f>(0.0831/2)*(1-COS(RADIANS(U635)))
 + 0.14625
 - SQRT(0.14625^2 - ((0.14625/2*SIN(RADIANS(U635)))^2))</f>
        <v>6.1862502718499301E-2</v>
      </c>
      <c r="Y635" s="149">
        <f t="shared" si="38"/>
        <v>61.8625027184993</v>
      </c>
      <c r="Z635" s="149">
        <f>(Y635-Y634)/1</f>
        <v>-0.70564799383613064</v>
      </c>
      <c r="AA635" s="149">
        <f t="shared" si="39"/>
        <v>-28.578743750363291</v>
      </c>
      <c r="AB635" s="149">
        <f>((Z635-Z634)/1)*(((6750*6)^2) /1000)</f>
        <v>-21752.180004923295</v>
      </c>
      <c r="AD635" s="149">
        <f t="shared" si="41"/>
        <v>0</v>
      </c>
      <c r="AE635" s="149">
        <f t="shared" si="40"/>
        <v>-11.340000000000011</v>
      </c>
      <c r="AG635" s="149">
        <f xml:space="preserve"> $I$45 * (AD636 - AD634) / (2 * (PI()/180))</f>
        <v>0</v>
      </c>
      <c r="AH635" s="149">
        <f xml:space="preserve"> $I$45 * (AE636 - AE634) / (2 * (PI()/180))</f>
        <v>-4100.6250000001019</v>
      </c>
      <c r="AJ635" s="149">
        <f>(AG636 - AG634) / RADIANS(U636 - U634) * (2*PI()*$P$33/60)</f>
        <v>0</v>
      </c>
      <c r="AK635" s="149">
        <f>(AH636 - AH634) / RADIANS(2) * (2*PI()*$P$33/60)</f>
        <v>-83037656.249994397</v>
      </c>
    </row>
    <row r="636" spans="7:37" x14ac:dyDescent="0.35">
      <c r="G636" s="113"/>
      <c r="H636" s="113"/>
      <c r="I636" s="113"/>
      <c r="J636" s="113"/>
      <c r="K636" s="113"/>
      <c r="L636" s="113"/>
      <c r="N636" s="113"/>
      <c r="O636" s="113"/>
      <c r="P636" s="113"/>
      <c r="Q636" s="113"/>
      <c r="R636" s="113"/>
      <c r="S636" s="113"/>
      <c r="U636" s="86">
        <v>630</v>
      </c>
      <c r="V636" s="149">
        <v>0</v>
      </c>
      <c r="W636" s="149">
        <v>5.42</v>
      </c>
      <c r="X636" s="149">
        <f>(0.0831/2)*(1-COS(RADIANS(U636)))
 + 0.14625
 - SQRT(0.14625^2 - ((0.14625/2*SIN(RADIANS(U636)))^2))</f>
        <v>6.1143784696525871E-2</v>
      </c>
      <c r="Y636" s="149">
        <f t="shared" si="38"/>
        <v>61.14378469652587</v>
      </c>
      <c r="Z636" s="149">
        <f>(Y636-Y635)/1</f>
        <v>-0.71871802197343015</v>
      </c>
      <c r="AA636" s="149">
        <f t="shared" si="39"/>
        <v>-29.108079889923921</v>
      </c>
      <c r="AB636" s="149">
        <f>((Z636-Z635)/1)*(((6750*6)^2) /1000)</f>
        <v>-21438.113652205531</v>
      </c>
      <c r="AD636" s="149">
        <f t="shared" si="41"/>
        <v>0</v>
      </c>
      <c r="AE636" s="149">
        <f t="shared" si="40"/>
        <v>-11.340000000000011</v>
      </c>
      <c r="AG636" s="149">
        <f xml:space="preserve"> $I$45 * (AD637 - AD635) / (2 * (PI()/180))</f>
        <v>0</v>
      </c>
      <c r="AH636" s="149">
        <f xml:space="preserve"> $I$45 * (AE637 - AE635) / (2 * (PI()/180))</f>
        <v>-4100.6249999999036</v>
      </c>
      <c r="AJ636" s="149">
        <f>(AG637 - AG635) / RADIANS(U637 - U635) * (2*PI()*$P$33/60)</f>
        <v>0</v>
      </c>
      <c r="AK636" s="149">
        <f>(AH637 - AH635) / RADIANS(2) * (2*PI()*$P$33/60)</f>
        <v>249112968.7500062</v>
      </c>
    </row>
    <row r="637" spans="7:37" x14ac:dyDescent="0.35">
      <c r="G637" s="113"/>
      <c r="H637" s="113"/>
      <c r="I637" s="113"/>
      <c r="J637" s="113"/>
      <c r="K637" s="113"/>
      <c r="L637" s="113"/>
      <c r="N637" s="113"/>
      <c r="O637" s="113"/>
      <c r="P637" s="113"/>
      <c r="Q637" s="113"/>
      <c r="R637" s="113"/>
      <c r="S637" s="113"/>
      <c r="U637" s="86">
        <v>631</v>
      </c>
      <c r="V637" s="149">
        <v>0</v>
      </c>
      <c r="W637" s="149">
        <v>5.14</v>
      </c>
      <c r="X637" s="149">
        <f>(0.0831/2)*(1-COS(RADIANS(U637)))
 + 0.14625
 - SQRT(0.14625^2 - ((0.14625/2*SIN(RADIANS(U637)))^2))</f>
        <v>6.0412207743561069E-2</v>
      </c>
      <c r="Y637" s="149">
        <f t="shared" si="38"/>
        <v>60.412207743561069</v>
      </c>
      <c r="Z637" s="149">
        <f>(Y637-Y636)/1</f>
        <v>-0.73157695296480085</v>
      </c>
      <c r="AA637" s="149">
        <f t="shared" si="39"/>
        <v>-29.628866595074435</v>
      </c>
      <c r="AB637" s="149">
        <f>((Z637-Z636)/1)*(((6750*6)^2) /1000)</f>
        <v>-21091.861558595789</v>
      </c>
      <c r="AD637" s="149">
        <f t="shared" si="41"/>
        <v>0</v>
      </c>
      <c r="AE637" s="149">
        <f t="shared" si="40"/>
        <v>-11.745000000000001</v>
      </c>
      <c r="AG637" s="149">
        <f xml:space="preserve"> $I$45 * (AD638 - AD636) / (2 * (PI()/180))</f>
        <v>0</v>
      </c>
      <c r="AH637" s="149">
        <f xml:space="preserve"> $I$45 * (AE638 - AE636) / (2 * (PI()/180))</f>
        <v>8201.2500000002037</v>
      </c>
      <c r="AJ637" s="149">
        <f>(AG638 - AG636) / RADIANS(U638 - U636) * (2*PI()*$P$33/60)</f>
        <v>0</v>
      </c>
      <c r="AK637" s="149">
        <f>(AH638 - AH636) / RADIANS(2) * (2*PI()*$P$33/60)</f>
        <v>498225937.49999994</v>
      </c>
    </row>
    <row r="638" spans="7:37" x14ac:dyDescent="0.35">
      <c r="G638" s="113"/>
      <c r="H638" s="113"/>
      <c r="I638" s="113"/>
      <c r="J638" s="113"/>
      <c r="K638" s="113"/>
      <c r="L638" s="113"/>
      <c r="N638" s="113"/>
      <c r="O638" s="113"/>
      <c r="P638" s="113"/>
      <c r="Q638" s="113"/>
      <c r="R638" s="113"/>
      <c r="S638" s="113"/>
      <c r="U638" s="86">
        <v>632</v>
      </c>
      <c r="V638" s="149">
        <v>0</v>
      </c>
      <c r="W638" s="149">
        <v>4.84</v>
      </c>
      <c r="X638" s="149">
        <f>(0.0831/2)*(1-COS(RADIANS(U638)))
 + 0.14625
 - SQRT(0.14625^2 - ((0.14625/2*SIN(RADIANS(U638)))^2))</f>
        <v>5.9668002536357651E-2</v>
      </c>
      <c r="Y638" s="149">
        <f t="shared" si="38"/>
        <v>59.668002536357648</v>
      </c>
      <c r="Z638" s="149">
        <f>(Y638-Y637)/1</f>
        <v>-0.74420520720342154</v>
      </c>
      <c r="AA638" s="149">
        <f t="shared" si="39"/>
        <v>-30.140310891738572</v>
      </c>
      <c r="AB638" s="149">
        <f>((Z638-Z637)/1)*(((6750*6)^2) /1000)</f>
        <v>-20713.494014897577</v>
      </c>
      <c r="AD638" s="149">
        <f t="shared" si="41"/>
        <v>0</v>
      </c>
      <c r="AE638" s="149">
        <f t="shared" si="40"/>
        <v>-10.52999999999999</v>
      </c>
      <c r="AG638" s="149">
        <f xml:space="preserve"> $I$45 * (AD639 - AD637) / (2 * (PI()/180))</f>
        <v>0</v>
      </c>
      <c r="AH638" s="149">
        <f xml:space="preserve"> $I$45 * (AE639 - AE637) / (2 * (PI()/180))</f>
        <v>20503.125000000095</v>
      </c>
      <c r="AJ638" s="149">
        <f>(AG639 - AG637) / RADIANS(U639 - U637) * (2*PI()*$P$33/60)</f>
        <v>0</v>
      </c>
      <c r="AK638" s="149">
        <f>(AH639 - AH637) / RADIANS(2) * (2*PI()*$P$33/60)</f>
        <v>-124556484.37500544</v>
      </c>
    </row>
    <row r="639" spans="7:37" x14ac:dyDescent="0.35">
      <c r="G639" s="113"/>
      <c r="H639" s="113"/>
      <c r="I639" s="113"/>
      <c r="J639" s="113"/>
      <c r="K639" s="113"/>
      <c r="L639" s="113"/>
      <c r="N639" s="113"/>
      <c r="O639" s="113"/>
      <c r="P639" s="113"/>
      <c r="Q639" s="113"/>
      <c r="R639" s="113"/>
      <c r="S639" s="113"/>
      <c r="U639" s="149">
        <v>633</v>
      </c>
      <c r="V639" s="149">
        <v>0</v>
      </c>
      <c r="W639" s="149">
        <v>4.62</v>
      </c>
      <c r="X639" s="149">
        <f>(0.0831/2)*(1-COS(RADIANS(U639)))
 + 0.14625
 - SQRT(0.14625^2 - ((0.14625/2*SIN(RADIANS(U639)))^2))</f>
        <v>5.8911419239560225E-2</v>
      </c>
      <c r="Y639" s="149">
        <f t="shared" si="38"/>
        <v>58.911419239560225</v>
      </c>
      <c r="Z639" s="149">
        <f>(Y639-Y638)/1</f>
        <v>-0.75658329679742309</v>
      </c>
      <c r="AA639" s="149">
        <f t="shared" si="39"/>
        <v>-30.641623520295635</v>
      </c>
      <c r="AB639" s="149">
        <f>((Z639-Z638)/1)*(((6750*6)^2) /1000)</f>
        <v>-20303.161456561043</v>
      </c>
      <c r="AD639" s="149">
        <f t="shared" si="41"/>
        <v>0</v>
      </c>
      <c r="AE639" s="149">
        <f t="shared" si="40"/>
        <v>-9.7199999999999918</v>
      </c>
      <c r="AG639" s="149">
        <f xml:space="preserve"> $I$45 * (AD640 - AD638) / (2 * (PI()/180))</f>
        <v>0</v>
      </c>
      <c r="AH639" s="149">
        <f xml:space="preserve"> $I$45 * (AE640 - AE638) / (2 * (PI()/180))</f>
        <v>2050.3124999999341</v>
      </c>
      <c r="AJ639" s="149">
        <f>(AG640 - AG638) / RADIANS(U640 - U638) * (2*PI()*$P$33/60)</f>
        <v>0</v>
      </c>
      <c r="AK639" s="149">
        <f>(AH640 - AH638) / RADIANS(2) * (2*PI()*$P$33/60)</f>
        <v>-249112968.75000507</v>
      </c>
    </row>
    <row r="640" spans="7:37" x14ac:dyDescent="0.35">
      <c r="G640" s="113"/>
      <c r="H640" s="113"/>
      <c r="I640" s="113"/>
      <c r="J640" s="113"/>
      <c r="K640" s="113"/>
      <c r="L640" s="113"/>
      <c r="N640" s="113"/>
      <c r="O640" s="113"/>
      <c r="P640" s="113"/>
      <c r="Q640" s="113"/>
      <c r="R640" s="113"/>
      <c r="S640" s="113"/>
      <c r="U640" s="86">
        <v>634</v>
      </c>
      <c r="V640" s="149">
        <v>0</v>
      </c>
      <c r="W640" s="149">
        <v>4.3600000000000003</v>
      </c>
      <c r="X640" s="149">
        <f>(0.0831/2)*(1-COS(RADIANS(U640)))
 + 0.14625
 - SQRT(0.14625^2 - ((0.14625/2*SIN(RADIANS(U640)))^2))</f>
        <v>5.8142727365284752E-2</v>
      </c>
      <c r="Y640" s="149">
        <f t="shared" si="38"/>
        <v>58.142727365284749</v>
      </c>
      <c r="Z640" s="149">
        <f>(Y640-Y639)/1</f>
        <v>-0.76869187427547558</v>
      </c>
      <c r="AA640" s="149">
        <f t="shared" si="39"/>
        <v>-31.132020908156761</v>
      </c>
      <c r="AB640" s="149">
        <f>((Z640-Z639)/1)*(((6750*6)^2) /1000)</f>
        <v>-19861.094208375605</v>
      </c>
      <c r="AD640" s="149">
        <f t="shared" si="41"/>
        <v>0</v>
      </c>
      <c r="AE640" s="149">
        <f t="shared" si="40"/>
        <v>-10.327499999999997</v>
      </c>
      <c r="AG640" s="149">
        <f xml:space="preserve"> $I$45 * (AD641 - AD639) / (2 * (PI()/180))</f>
        <v>0</v>
      </c>
      <c r="AH640" s="149">
        <f xml:space="preserve"> $I$45 * (AE641 - AE639) / (2 * (PI()/180))</f>
        <v>8201.2499999998436</v>
      </c>
      <c r="AJ640" s="149">
        <f>(AG641 - AG639) / RADIANS(U641 - U639) * (2*PI()*$P$33/60)</f>
        <v>0</v>
      </c>
      <c r="AK640" s="149">
        <f>(AH641 - AH639) / RADIANS(2) * (2*PI()*$P$33/60)</f>
        <v>332150624.99999911</v>
      </c>
    </row>
    <row r="641" spans="7:37" x14ac:dyDescent="0.35">
      <c r="G641" s="113"/>
      <c r="H641" s="113"/>
      <c r="I641" s="113"/>
      <c r="J641" s="113"/>
      <c r="K641" s="113"/>
      <c r="L641" s="113"/>
      <c r="N641" s="113"/>
      <c r="O641" s="113"/>
      <c r="P641" s="113"/>
      <c r="Q641" s="113"/>
      <c r="R641" s="113"/>
      <c r="S641" s="113"/>
      <c r="U641" s="86">
        <v>635</v>
      </c>
      <c r="V641" s="149">
        <v>0</v>
      </c>
      <c r="W641" s="149">
        <v>4.1100000000000003</v>
      </c>
      <c r="X641" s="149">
        <f>(0.0831/2)*(1-COS(RADIANS(U641)))
 + 0.14625
 - SQRT(0.14625^2 - ((0.14625/2*SIN(RADIANS(U641)))^2))</f>
        <v>5.736221558441143E-2</v>
      </c>
      <c r="Y641" s="149">
        <f t="shared" si="38"/>
        <v>57.36221558441143</v>
      </c>
      <c r="Z641" s="149">
        <f>(Y641-Y640)/1</f>
        <v>-0.78051178087331863</v>
      </c>
      <c r="AA641" s="149">
        <f t="shared" si="39"/>
        <v>-31.610727125369404</v>
      </c>
      <c r="AB641" s="149">
        <f>((Z641-Z640)/1)*(((6750*6)^2) /1000)</f>
        <v>-19387.601797112053</v>
      </c>
      <c r="AD641" s="149">
        <f t="shared" si="41"/>
        <v>0</v>
      </c>
      <c r="AE641" s="149">
        <f t="shared" si="40"/>
        <v>-8.9100000000000072</v>
      </c>
      <c r="AG641" s="149">
        <f xml:space="preserve"> $I$45 * (AD642 - AD640) / (2 * (PI()/180))</f>
        <v>0</v>
      </c>
      <c r="AH641" s="149">
        <f xml:space="preserve"> $I$45 * (AE642 - AE640) / (2 * (PI()/180))</f>
        <v>18452.812499999891</v>
      </c>
      <c r="AJ641" s="149">
        <f>(AG642 - AG640) / RADIANS(U642 - U640) * (2*PI()*$P$33/60)</f>
        <v>0</v>
      </c>
      <c r="AK641" s="149">
        <f>(AH642 - AH640) / RADIANS(2) * (2*PI()*$P$33/60)</f>
        <v>-166075312.49999502</v>
      </c>
    </row>
    <row r="642" spans="7:37" x14ac:dyDescent="0.35">
      <c r="G642" s="113"/>
      <c r="H642" s="113"/>
      <c r="I642" s="113"/>
      <c r="J642" s="113"/>
      <c r="K642" s="113"/>
      <c r="L642" s="113"/>
      <c r="N642" s="113"/>
      <c r="O642" s="113"/>
      <c r="P642" s="113"/>
      <c r="Q642" s="113"/>
      <c r="R642" s="113"/>
      <c r="S642" s="113"/>
      <c r="U642" s="86">
        <v>636</v>
      </c>
      <c r="V642" s="149">
        <v>0</v>
      </c>
      <c r="W642" s="149">
        <v>3.92</v>
      </c>
      <c r="X642" s="149">
        <f>(0.0831/2)*(1-COS(RADIANS(U642)))
 + 0.14625
 - SQRT(0.14625^2 - ((0.14625/2*SIN(RADIANS(U642)))^2))</f>
        <v>5.6570191490273758E-2</v>
      </c>
      <c r="Y642" s="149">
        <f t="shared" si="38"/>
        <v>56.570191490273757</v>
      </c>
      <c r="Z642" s="149">
        <f>(Y642-Y641)/1</f>
        <v>-0.79202409413767327</v>
      </c>
      <c r="AA642" s="149">
        <f t="shared" si="39"/>
        <v>-32.076975812575768</v>
      </c>
      <c r="AB642" s="149">
        <f>((Z642-Z641)/1)*(((6750*6)^2) /1000)</f>
        <v>-18883.071831857706</v>
      </c>
      <c r="AD642" s="149">
        <f t="shared" si="41"/>
        <v>0</v>
      </c>
      <c r="AE642" s="149">
        <f t="shared" si="40"/>
        <v>-8.5050000000000079</v>
      </c>
      <c r="AG642" s="149">
        <f xml:space="preserve"> $I$45 * (AD643 - AD641) / (2 * (PI()/180))</f>
        <v>0</v>
      </c>
      <c r="AH642" s="149">
        <f xml:space="preserve"> $I$45 * (AE643 - AE641) / (2 * (PI()/180))</f>
        <v>8.9928064994637667E-11</v>
      </c>
      <c r="AJ642" s="149">
        <f>(AG643 - AG641) / RADIANS(U643 - U641) * (2*PI()*$P$33/60)</f>
        <v>0</v>
      </c>
      <c r="AK642" s="149">
        <f>(AH643 - AH641) / RADIANS(2) * (2*PI()*$P$33/60)</f>
        <v>-166075312.49999645</v>
      </c>
    </row>
    <row r="643" spans="7:37" x14ac:dyDescent="0.35">
      <c r="G643" s="113"/>
      <c r="H643" s="113"/>
      <c r="I643" s="113"/>
      <c r="J643" s="113"/>
      <c r="K643" s="113"/>
      <c r="L643" s="113"/>
      <c r="N643" s="113"/>
      <c r="O643" s="113"/>
      <c r="P643" s="113"/>
      <c r="Q643" s="113"/>
      <c r="R643" s="113"/>
      <c r="S643" s="113"/>
      <c r="U643" s="149">
        <v>637</v>
      </c>
      <c r="V643" s="149">
        <v>0</v>
      </c>
      <c r="W643" s="149">
        <v>3.69</v>
      </c>
      <c r="X643" s="149">
        <f>(0.0831/2)*(1-COS(RADIANS(U643)))
 + 0.14625
 - SQRT(0.14625^2 - ((0.14625/2*SIN(RADIANS(U643)))^2))</f>
        <v>5.5766981315681002E-2</v>
      </c>
      <c r="Y643" s="149">
        <f t="shared" si="38"/>
        <v>55.766981315681001</v>
      </c>
      <c r="Z643" s="149">
        <f>(Y643-Y642)/1</f>
        <v>-0.80321017459275623</v>
      </c>
      <c r="AA643" s="149">
        <f t="shared" si="39"/>
        <v>-32.530012071006624</v>
      </c>
      <c r="AB643" s="149">
        <f>((Z643-Z642)/1)*(((6750*6)^2) /1000)</f>
        <v>-18347.968466449824</v>
      </c>
      <c r="AD643" s="149">
        <f t="shared" si="41"/>
        <v>0</v>
      </c>
      <c r="AE643" s="149">
        <f t="shared" si="40"/>
        <v>-8.9099999999999984</v>
      </c>
      <c r="AG643" s="149">
        <f xml:space="preserve"> $I$45 * (AD644 - AD642) / (2 * (PI()/180))</f>
        <v>0</v>
      </c>
      <c r="AH643" s="149">
        <f xml:space="preserve"> $I$45 * (AE644 - AE642) / (2 * (PI()/180))</f>
        <v>10251.562500000065</v>
      </c>
      <c r="AJ643" s="149">
        <f>(AG644 - AG642) / RADIANS(U644 - U642) * (2*PI()*$P$33/60)</f>
        <v>0</v>
      </c>
      <c r="AK643" s="149">
        <f>(AH644 - AH642) / RADIANS(2) * (2*PI()*$P$33/60)</f>
        <v>290631796.87499756</v>
      </c>
    </row>
    <row r="644" spans="7:37" x14ac:dyDescent="0.35">
      <c r="G644" s="113"/>
      <c r="H644" s="113"/>
      <c r="I644" s="113"/>
      <c r="J644" s="113"/>
      <c r="K644" s="113"/>
      <c r="L644" s="113"/>
      <c r="N644" s="113"/>
      <c r="O644" s="113"/>
      <c r="P644" s="113"/>
      <c r="Q644" s="113"/>
      <c r="R644" s="113"/>
      <c r="S644" s="113"/>
      <c r="U644" s="86">
        <v>638</v>
      </c>
      <c r="V644" s="149">
        <v>0</v>
      </c>
      <c r="W644" s="149">
        <v>3.48</v>
      </c>
      <c r="X644" s="149">
        <f>(0.0831/2)*(1-COS(RADIANS(U644)))
 + 0.14625
 - SQRT(0.14625^2 - ((0.14625/2*SIN(RADIANS(U644)))^2))</f>
        <v>5.495292960445497E-2</v>
      </c>
      <c r="Y644" s="149">
        <f t="shared" si="38"/>
        <v>54.952929604454972</v>
      </c>
      <c r="Z644" s="149">
        <f>(Y644-Y643)/1</f>
        <v>-0.81405171122602837</v>
      </c>
      <c r="AA644" s="149">
        <f t="shared" si="39"/>
        <v>-32.969094304654149</v>
      </c>
      <c r="AB644" s="149">
        <f>((Z644-Z643)/1)*(((6750*6)^2) /1000)</f>
        <v>-17782.830462724633</v>
      </c>
      <c r="AD644" s="149">
        <f t="shared" si="41"/>
        <v>0</v>
      </c>
      <c r="AE644" s="149">
        <f t="shared" si="40"/>
        <v>-7.4925000000000015</v>
      </c>
      <c r="AG644" s="149">
        <f xml:space="preserve"> $I$45 * (AD645 - AD643) / (2 * (PI()/180))</f>
        <v>0</v>
      </c>
      <c r="AH644" s="149">
        <f xml:space="preserve"> $I$45 * (AE645 - AE643) / (2 * (PI()/180))</f>
        <v>14352.187499999969</v>
      </c>
      <c r="AJ644" s="149">
        <f>(AG645 - AG643) / RADIANS(U645 - U643) * (2*PI()*$P$33/60)</f>
        <v>0</v>
      </c>
      <c r="AK644" s="149">
        <f>(AH645 - AH643) / RADIANS(2) * (2*PI()*$P$33/60)</f>
        <v>-290631796.87499976</v>
      </c>
    </row>
    <row r="645" spans="7:37" x14ac:dyDescent="0.35">
      <c r="G645" s="113"/>
      <c r="H645" s="113"/>
      <c r="I645" s="113"/>
      <c r="J645" s="113"/>
      <c r="K645" s="113"/>
      <c r="L645" s="113"/>
      <c r="N645" s="113"/>
      <c r="O645" s="113"/>
      <c r="P645" s="113"/>
      <c r="Q645" s="113"/>
      <c r="R645" s="113"/>
      <c r="S645" s="113"/>
      <c r="U645" s="86">
        <v>639</v>
      </c>
      <c r="V645" s="149">
        <v>0</v>
      </c>
      <c r="W645" s="149">
        <v>3.32</v>
      </c>
      <c r="X645" s="149">
        <f>(0.0831/2)*(1-COS(RADIANS(U645)))
 + 0.14625
 - SQRT(0.14625^2 - ((0.14625/2*SIN(RADIANS(U645)))^2))</f>
        <v>5.4128398838898473E-2</v>
      </c>
      <c r="Y645" s="149">
        <f t="shared" si="38"/>
        <v>54.12839883889847</v>
      </c>
      <c r="Z645" s="149">
        <f>(Y645-Y644)/1</f>
        <v>-0.82453076555650284</v>
      </c>
      <c r="AA645" s="149">
        <f t="shared" si="39"/>
        <v>-33.393496005038365</v>
      </c>
      <c r="AB645" s="149">
        <f>((Z645-Z644)/1)*(((6750*6)^2) /1000)</f>
        <v>-17188.268865560749</v>
      </c>
      <c r="AD645" s="149">
        <f t="shared" si="41"/>
        <v>0</v>
      </c>
      <c r="AE645" s="149">
        <f t="shared" si="40"/>
        <v>-7.4925000000000015</v>
      </c>
      <c r="AG645" s="149">
        <f xml:space="preserve"> $I$45 * (AD646 - AD644) / (2 * (PI()/180))</f>
        <v>0</v>
      </c>
      <c r="AH645" s="149">
        <f xml:space="preserve"> $I$45 * (AE646 - AE644) / (2 * (PI()/180))</f>
        <v>-4100.6249999999218</v>
      </c>
      <c r="AJ645" s="149">
        <f>(AG646 - AG644) / RADIANS(U646 - U644) * (2*PI()*$P$33/60)</f>
        <v>0</v>
      </c>
      <c r="AK645" s="149">
        <f>(AH646 - AH644) / RADIANS(2) * (2*PI()*$P$33/60)</f>
        <v>-166075312.4999983</v>
      </c>
    </row>
    <row r="646" spans="7:37" x14ac:dyDescent="0.35">
      <c r="G646" s="113"/>
      <c r="H646" s="113"/>
      <c r="I646" s="113"/>
      <c r="J646" s="113"/>
      <c r="K646" s="113"/>
      <c r="L646" s="113"/>
      <c r="N646" s="113"/>
      <c r="O646" s="113"/>
      <c r="P646" s="113"/>
      <c r="Q646" s="113"/>
      <c r="R646" s="113"/>
      <c r="S646" s="113"/>
      <c r="U646" s="86">
        <v>640</v>
      </c>
      <c r="V646" s="149">
        <v>0</v>
      </c>
      <c r="W646" s="149">
        <v>3.11</v>
      </c>
      <c r="X646" s="149">
        <f>(0.0831/2)*(1-COS(RADIANS(U646)))
 + 0.14625
 - SQRT(0.14625^2 - ((0.14625/2*SIN(RADIANS(U646)))^2))</f>
        <v>5.3293769024828741E-2</v>
      </c>
      <c r="Y646" s="149">
        <f t="shared" si="38"/>
        <v>53.293769024828741</v>
      </c>
      <c r="Z646" s="149">
        <f>(Y646-Y645)/1</f>
        <v>-0.83462981406972858</v>
      </c>
      <c r="AA646" s="149">
        <f t="shared" si="39"/>
        <v>-33.802507469824008</v>
      </c>
      <c r="AB646" s="149">
        <f>((Z646-Z645)/1)*(((6750*6)^2) /1000)</f>
        <v>-16564.96432381852</v>
      </c>
      <c r="AD646" s="149">
        <f t="shared" si="41"/>
        <v>0</v>
      </c>
      <c r="AE646" s="149">
        <f t="shared" si="40"/>
        <v>-7.8974999999999937</v>
      </c>
      <c r="AG646" s="149">
        <f xml:space="preserve"> $I$45 * (AD647 - AD645) / (2 * (PI()/180))</f>
        <v>0</v>
      </c>
      <c r="AH646" s="149">
        <f xml:space="preserve"> $I$45 * (AE647 - AE645) / (2 * (PI()/180))</f>
        <v>6150.9375000000528</v>
      </c>
      <c r="AJ646" s="149">
        <f>(AG647 - AG645) / RADIANS(U647 - U645) * (2*PI()*$P$33/60)</f>
        <v>0</v>
      </c>
      <c r="AK646" s="149">
        <f>(AH647 - AH645) / RADIANS(2) * (2*PI()*$P$33/60)</f>
        <v>373669453.12499613</v>
      </c>
    </row>
    <row r="647" spans="7:37" x14ac:dyDescent="0.35">
      <c r="G647" s="113"/>
      <c r="H647" s="113"/>
      <c r="I647" s="113"/>
      <c r="J647" s="113"/>
      <c r="K647" s="113"/>
      <c r="L647" s="113"/>
      <c r="N647" s="113"/>
      <c r="O647" s="113"/>
      <c r="P647" s="113"/>
      <c r="Q647" s="113"/>
      <c r="R647" s="113"/>
      <c r="S647" s="113"/>
      <c r="U647" s="149">
        <v>641</v>
      </c>
      <c r="V647" s="149">
        <v>0</v>
      </c>
      <c r="W647" s="149">
        <v>2.93</v>
      </c>
      <c r="X647" s="149">
        <f>(0.0831/2)*(1-COS(RADIANS(U647)))
 + 0.14625
 - SQRT(0.14625^2 - ((0.14625/2*SIN(RADIANS(U647)))^2))</f>
        <v>5.2449437236012975E-2</v>
      </c>
      <c r="Y647" s="149">
        <f t="shared" si="38"/>
        <v>52.449437236012976</v>
      </c>
      <c r="Z647" s="149">
        <f>(Y647-Y646)/1</f>
        <v>-0.84433178881576509</v>
      </c>
      <c r="AA647" s="149">
        <f t="shared" si="39"/>
        <v>-34.195437447038486</v>
      </c>
      <c r="AB647" s="149">
        <f>((Z647-Z646)/1)*(((6750*6)^2) /1000)</f>
        <v>-15913.664077186389</v>
      </c>
      <c r="AD647" s="149">
        <f t="shared" si="41"/>
        <v>0</v>
      </c>
      <c r="AE647" s="149">
        <f t="shared" si="40"/>
        <v>-6.8849999999999962</v>
      </c>
      <c r="AG647" s="149">
        <f xml:space="preserve"> $I$45 * (AD648 - AD646) / (2 * (PI()/180))</f>
        <v>0</v>
      </c>
      <c r="AH647" s="149">
        <f xml:space="preserve"> $I$45 * (AE648 - AE646) / (2 * (PI()/180))</f>
        <v>14352.187499999887</v>
      </c>
      <c r="AJ647" s="149">
        <f>(AG648 - AG646) / RADIANS(U648 - U646) * (2*PI()*$P$33/60)</f>
        <v>0</v>
      </c>
      <c r="AK647" s="149">
        <f>(AH648 - AH646) / RADIANS(2) * (2*PI()*$P$33/60)</f>
        <v>-83037656.250002041</v>
      </c>
    </row>
    <row r="648" spans="7:37" x14ac:dyDescent="0.35">
      <c r="G648" s="113"/>
      <c r="H648" s="113"/>
      <c r="I648" s="113"/>
      <c r="J648" s="113"/>
      <c r="K648" s="113"/>
      <c r="L648" s="113"/>
      <c r="N648" s="113"/>
      <c r="O648" s="113"/>
      <c r="P648" s="113"/>
      <c r="Q648" s="113"/>
      <c r="R648" s="113"/>
      <c r="S648" s="113"/>
      <c r="U648" s="86">
        <v>642</v>
      </c>
      <c r="V648" s="149">
        <v>0</v>
      </c>
      <c r="W648" s="149">
        <v>2.77</v>
      </c>
      <c r="X648" s="149">
        <f>(0.0831/2)*(1-COS(RADIANS(U648)))
 + 0.14625
 - SQRT(0.14625^2 - ((0.14625/2*SIN(RADIANS(U648)))^2))</f>
        <v>5.1595817120029808E-2</v>
      </c>
      <c r="Y648" s="149">
        <f t="shared" ref="Y648:Y711" si="42">X648*1000</f>
        <v>51.595817120029807</v>
      </c>
      <c r="Z648" s="149">
        <f>(Y648-Y647)/1</f>
        <v>-0.85362011598316911</v>
      </c>
      <c r="AA648" s="149">
        <f t="shared" ref="AA648:AA711" si="43">Z648*(6750*6/1000)</f>
        <v>-34.571614697318353</v>
      </c>
      <c r="AB648" s="149">
        <f>((Z648-Z647)/1)*(((6750*6)^2) /1000)</f>
        <v>-15235.178636334444</v>
      </c>
      <c r="AD648" s="149">
        <f t="shared" si="41"/>
        <v>0</v>
      </c>
      <c r="AE648" s="149">
        <f t="shared" si="40"/>
        <v>-6.4800000000000049</v>
      </c>
      <c r="AG648" s="149">
        <f xml:space="preserve"> $I$45 * (AD649 - AD647) / (2 * (PI()/180))</f>
        <v>0</v>
      </c>
      <c r="AH648" s="149">
        <f xml:space="preserve"> $I$45 * (AE649 - AE647) / (2 * (PI()/180))</f>
        <v>2050.3124999999518</v>
      </c>
      <c r="AJ648" s="149">
        <f>(AG649 - AG647) / RADIANS(U649 - U647) * (2*PI()*$P$33/60)</f>
        <v>0</v>
      </c>
      <c r="AK648" s="149">
        <f>(AH649 - AH647) / RADIANS(2) * (2*PI()*$P$33/60)</f>
        <v>-249112968.74999669</v>
      </c>
    </row>
    <row r="649" spans="7:37" x14ac:dyDescent="0.35">
      <c r="G649" s="113"/>
      <c r="H649" s="113"/>
      <c r="I649" s="113"/>
      <c r="J649" s="113"/>
      <c r="K649" s="113"/>
      <c r="L649" s="113"/>
      <c r="N649" s="113"/>
      <c r="O649" s="113"/>
      <c r="P649" s="113"/>
      <c r="Q649" s="113"/>
      <c r="R649" s="113"/>
      <c r="S649" s="113"/>
      <c r="U649" s="86">
        <v>643</v>
      </c>
      <c r="V649" s="149">
        <v>0</v>
      </c>
      <c r="W649" s="149">
        <v>2.61</v>
      </c>
      <c r="X649" s="149">
        <f>(0.0831/2)*(1-COS(RADIANS(U649)))
 + 0.14625
 - SQRT(0.14625^2 - ((0.14625/2*SIN(RADIANS(U649)))^2))</f>
        <v>5.073333836774091E-2</v>
      </c>
      <c r="Y649" s="149">
        <f t="shared" si="42"/>
        <v>50.733338367740913</v>
      </c>
      <c r="Z649" s="149">
        <f>(Y649-Y648)/1</f>
        <v>-0.8624787522888937</v>
      </c>
      <c r="AA649" s="149">
        <f t="shared" si="43"/>
        <v>-34.930389467700195</v>
      </c>
      <c r="AB649" s="149">
        <f>((Z649-Z648)/1)*(((6750*6)^2) /1000)</f>
        <v>-14530.378200464755</v>
      </c>
      <c r="AD649" s="149">
        <f t="shared" si="41"/>
        <v>0</v>
      </c>
      <c r="AE649" s="149">
        <f t="shared" si="40"/>
        <v>-6.682500000000001</v>
      </c>
      <c r="AG649" s="149">
        <f xml:space="preserve"> $I$45 * (AD650 - AD648) / (2 * (PI()/180))</f>
        <v>0</v>
      </c>
      <c r="AH649" s="149">
        <f xml:space="preserve"> $I$45 * (AE650 - AE648) / (2 * (PI()/180))</f>
        <v>2050.3125000000509</v>
      </c>
      <c r="AJ649" s="149">
        <f>(AG650 - AG648) / RADIANS(U650 - U648) * (2*PI()*$P$33/60)</f>
        <v>0</v>
      </c>
      <c r="AK649" s="149">
        <f>(AH650 - AH648) / RADIANS(2) * (2*PI()*$P$33/60)</f>
        <v>166075312.50000191</v>
      </c>
    </row>
    <row r="650" spans="7:37" x14ac:dyDescent="0.35">
      <c r="G650" s="113"/>
      <c r="H650" s="113"/>
      <c r="I650" s="113"/>
      <c r="J650" s="113"/>
      <c r="K650" s="113"/>
      <c r="L650" s="113"/>
      <c r="N650" s="113"/>
      <c r="O650" s="113"/>
      <c r="P650" s="113"/>
      <c r="Q650" s="113"/>
      <c r="R650" s="113"/>
      <c r="S650" s="113"/>
      <c r="U650" s="86">
        <v>644</v>
      </c>
      <c r="V650" s="149">
        <v>0</v>
      </c>
      <c r="W650" s="149">
        <v>2.44</v>
      </c>
      <c r="X650" s="149">
        <f>(0.0831/2)*(1-COS(RADIANS(U650)))
 + 0.14625
 - SQRT(0.14625^2 - ((0.14625/2*SIN(RADIANS(U650)))^2))</f>
        <v>4.9862446148707773E-2</v>
      </c>
      <c r="Y650" s="149">
        <f t="shared" si="42"/>
        <v>49.862446148707775</v>
      </c>
      <c r="Z650" s="149">
        <f>(Y650-Y649)/1</f>
        <v>-0.87089221903313785</v>
      </c>
      <c r="AA650" s="149">
        <f t="shared" si="43"/>
        <v>-35.271134870842083</v>
      </c>
      <c r="AB650" s="149">
        <f>((Z650-Z649)/1)*(((6750*6)^2) /1000)</f>
        <v>-13800.188827246462</v>
      </c>
      <c r="AD650" s="149">
        <f t="shared" si="41"/>
        <v>0</v>
      </c>
      <c r="AE650" s="149">
        <f t="shared" ref="AE650:AE713" si="44">((W649 - W651) / RADIANS(U649 - U651)) * (2*PI()*$P$33/60) / 1000</f>
        <v>-6.2774999999999999</v>
      </c>
      <c r="AG650" s="149">
        <f xml:space="preserve"> $I$45 * (AD651 - AD649) / (2 * (PI()/180))</f>
        <v>0</v>
      </c>
      <c r="AH650" s="149">
        <f xml:space="preserve"> $I$45 * (AE651 - AE649) / (2 * (PI()/180))</f>
        <v>10251.562500000047</v>
      </c>
      <c r="AJ650" s="149">
        <f>(AG651 - AG649) / RADIANS(U651 - U649) * (2*PI()*$P$33/60)</f>
        <v>0</v>
      </c>
      <c r="AK650" s="149">
        <f>(AH651 - AH649) / RADIANS(2) * (2*PI()*$P$33/60)</f>
        <v>83037656.249999672</v>
      </c>
    </row>
    <row r="651" spans="7:37" x14ac:dyDescent="0.35">
      <c r="G651" s="113"/>
      <c r="H651" s="113"/>
      <c r="I651" s="113"/>
      <c r="J651" s="113"/>
      <c r="K651" s="113"/>
      <c r="L651" s="113"/>
      <c r="N651" s="113"/>
      <c r="O651" s="113"/>
      <c r="P651" s="113"/>
      <c r="Q651" s="113"/>
      <c r="R651" s="113"/>
      <c r="S651" s="113"/>
      <c r="U651" s="149">
        <v>645</v>
      </c>
      <c r="V651" s="149">
        <v>0</v>
      </c>
      <c r="W651" s="149">
        <v>2.2999999999999998</v>
      </c>
      <c r="X651" s="149">
        <f>(0.0831/2)*(1-COS(RADIANS(U651)))
 + 0.14625
 - SQRT(0.14625^2 - ((0.14625/2*SIN(RADIANS(U651)))^2))</f>
        <v>4.8983600515005027E-2</v>
      </c>
      <c r="Y651" s="149">
        <f t="shared" si="42"/>
        <v>48.98360051500503</v>
      </c>
      <c r="Z651" s="149">
        <f>(Y651-Y650)/1</f>
        <v>-0.87884563370274549</v>
      </c>
      <c r="AA651" s="149">
        <f t="shared" si="43"/>
        <v>-35.593248164961196</v>
      </c>
      <c r="AB651" s="149">
        <f>((Z651-Z650)/1)*(((6750*6)^2) /1000)</f>
        <v>-13045.58841182393</v>
      </c>
      <c r="AD651" s="149">
        <f t="shared" si="41"/>
        <v>0</v>
      </c>
      <c r="AE651" s="149">
        <f t="shared" si="44"/>
        <v>-5.6699999999999964</v>
      </c>
      <c r="AG651" s="149">
        <f xml:space="preserve"> $I$45 * (AD652 - AD650) / (2 * (PI()/180))</f>
        <v>0</v>
      </c>
      <c r="AH651" s="149">
        <f xml:space="preserve"> $I$45 * (AE652 - AE650) / (2 * (PI()/180))</f>
        <v>6150.9375000000355</v>
      </c>
      <c r="AJ651" s="149">
        <f>(AG652 - AG650) / RADIANS(U652 - U650) * (2*PI()*$P$33/60)</f>
        <v>41518828.125</v>
      </c>
      <c r="AK651" s="149">
        <f>(AH652 - AH650) / RADIANS(2) * (2*PI()*$P$33/60)</f>
        <v>-124556484.37500253</v>
      </c>
    </row>
    <row r="652" spans="7:37" x14ac:dyDescent="0.35">
      <c r="G652" s="113"/>
      <c r="H652" s="113"/>
      <c r="I652" s="113"/>
      <c r="J652" s="113"/>
      <c r="K652" s="113"/>
      <c r="L652" s="113"/>
      <c r="N652" s="113"/>
      <c r="O652" s="113"/>
      <c r="P652" s="113"/>
      <c r="Q652" s="113"/>
      <c r="R652" s="113"/>
      <c r="S652" s="113"/>
      <c r="U652" s="86">
        <v>646</v>
      </c>
      <c r="V652" s="149">
        <v>0</v>
      </c>
      <c r="W652" s="149">
        <v>2.16</v>
      </c>
      <c r="X652" s="149">
        <f>(0.0831/2)*(1-COS(RADIANS(U652)))
 + 0.14625
 - SQRT(0.14625^2 - ((0.14625/2*SIN(RADIANS(U652)))^2))</f>
        <v>4.8097275775987075E-2</v>
      </c>
      <c r="Y652" s="149">
        <f t="shared" si="42"/>
        <v>48.097275775987072</v>
      </c>
      <c r="Z652" s="149">
        <f>(Y652-Y651)/1</f>
        <v>-0.88632473901795805</v>
      </c>
      <c r="AA652" s="149">
        <f t="shared" si="43"/>
        <v>-35.896151930227305</v>
      </c>
      <c r="AB652" s="149">
        <f>((Z652-Z651)/1)*(((6750*6)^2) /1000)</f>
        <v>-12267.602493277409</v>
      </c>
      <c r="AD652" s="149">
        <f t="shared" si="41"/>
        <v>0</v>
      </c>
      <c r="AE652" s="149">
        <f t="shared" si="44"/>
        <v>-5.6699999999999964</v>
      </c>
      <c r="AG652" s="149">
        <f xml:space="preserve"> $I$45 * (AD653 - AD651) / (2 * (PI()/180))</f>
        <v>2050.3125</v>
      </c>
      <c r="AH652" s="149">
        <f xml:space="preserve"> $I$45 * (AE653 - AE651) / (2 * (PI()/180))</f>
        <v>4100.6249999999218</v>
      </c>
      <c r="AJ652" s="149">
        <f>(AG653 - AG651) / RADIANS(U653 - U651) * (2*PI()*$P$33/60)</f>
        <v>41518828.125</v>
      </c>
      <c r="AK652" s="149">
        <f>(AH653 - AH651) / RADIANS(2) * (2*PI()*$P$33/60)</f>
        <v>83037656.249998763</v>
      </c>
    </row>
    <row r="653" spans="7:37" x14ac:dyDescent="0.35">
      <c r="G653" s="113"/>
      <c r="H653" s="113"/>
      <c r="I653" s="113"/>
      <c r="J653" s="113"/>
      <c r="K653" s="113"/>
      <c r="L653" s="113"/>
      <c r="N653" s="113"/>
      <c r="O653" s="113"/>
      <c r="P653" s="113"/>
      <c r="Q653" s="113"/>
      <c r="R653" s="113"/>
      <c r="S653" s="113"/>
      <c r="U653" s="86">
        <v>647</v>
      </c>
      <c r="V653" s="149">
        <v>0</v>
      </c>
      <c r="W653" s="149">
        <v>2.02</v>
      </c>
      <c r="X653" s="149">
        <f>(0.0831/2)*(1-COS(RADIANS(U653)))
 + 0.14625
 - SQRT(0.14625^2 - ((0.14625/2*SIN(RADIANS(U653)))^2))</f>
        <v>4.7203959846641969E-2</v>
      </c>
      <c r="Y653" s="149">
        <f t="shared" si="42"/>
        <v>47.203959846641972</v>
      </c>
      <c r="Z653" s="149">
        <f>(Y653-Y652)/1</f>
        <v>-0.89331592934509985</v>
      </c>
      <c r="AA653" s="149">
        <f t="shared" si="43"/>
        <v>-36.179295138476547</v>
      </c>
      <c r="AB653" s="149">
        <f>((Z653-Z652)/1)*(((6750*6)^2) /1000)</f>
        <v>-11467.299934094328</v>
      </c>
      <c r="AD653" s="149">
        <f t="shared" si="41"/>
        <v>0.20250000000000001</v>
      </c>
      <c r="AE653" s="149">
        <f t="shared" si="44"/>
        <v>-5.2650000000000041</v>
      </c>
      <c r="AG653" s="149">
        <f xml:space="preserve"> $I$45 * (AD654 - AD652) / (2 * (PI()/180))</f>
        <v>2050.3125</v>
      </c>
      <c r="AH653" s="149">
        <f xml:space="preserve"> $I$45 * (AE654 - AE652) / (2 * (PI()/180))</f>
        <v>10251.562499999975</v>
      </c>
      <c r="AJ653" s="149">
        <f>(AG654 - AG652) / RADIANS(U654 - U652) * (2*PI()*$P$33/60)</f>
        <v>-83037656.25</v>
      </c>
      <c r="AK653" s="149">
        <f>(AH654 - AH652) / RADIANS(2) * (2*PI()*$P$33/60)</f>
        <v>2.3758275347063318E-6</v>
      </c>
    </row>
    <row r="654" spans="7:37" x14ac:dyDescent="0.35">
      <c r="G654" s="113"/>
      <c r="H654" s="113"/>
      <c r="I654" s="113"/>
      <c r="J654" s="113"/>
      <c r="K654" s="113"/>
      <c r="L654" s="113"/>
      <c r="N654" s="113"/>
      <c r="O654" s="113"/>
      <c r="P654" s="113"/>
      <c r="Q654" s="113"/>
      <c r="R654" s="113"/>
      <c r="S654" s="113"/>
      <c r="U654" s="86">
        <v>648</v>
      </c>
      <c r="V654" s="149">
        <v>0.01</v>
      </c>
      <c r="W654" s="149">
        <v>1.9</v>
      </c>
      <c r="X654" s="149">
        <f>(0.0831/2)*(1-COS(RADIANS(U654)))
 + 0.14625
 - SQRT(0.14625^2 - ((0.14625/2*SIN(RADIANS(U654)))^2))</f>
        <v>4.6304153572220563E-2</v>
      </c>
      <c r="Y654" s="149">
        <f t="shared" si="42"/>
        <v>46.304153572220564</v>
      </c>
      <c r="Z654" s="149">
        <f>(Y654-Y653)/1</f>
        <v>-0.89980627442140815</v>
      </c>
      <c r="AA654" s="149">
        <f t="shared" si="43"/>
        <v>-36.44215411406703</v>
      </c>
      <c r="AB654" s="149">
        <f>((Z654-Z653)/1)*(((6750*6)^2) /1000)</f>
        <v>-10645.788511414692</v>
      </c>
      <c r="AD654" s="149">
        <f t="shared" ref="AD654:AD717" si="45">((V653 - V655) / RADIANS(U653 - U655)) * (2*PI()*$P$33/60) / 1000</f>
        <v>0.20250000000000001</v>
      </c>
      <c r="AE654" s="149">
        <f t="shared" si="44"/>
        <v>-4.6574999999999989</v>
      </c>
      <c r="AG654" s="149">
        <f xml:space="preserve"> $I$45 * (AD655 - AD653) / (2 * (PI()/180))</f>
        <v>-2050.3125</v>
      </c>
      <c r="AH654" s="149">
        <f xml:space="preserve"> $I$45 * (AE655 - AE653) / (2 * (PI()/180))</f>
        <v>4100.6250000000391</v>
      </c>
      <c r="AJ654" s="149">
        <f>(AG655 - AG653) / RADIANS(U655 - U653) * (2*PI()*$P$33/60)</f>
        <v>-83037656.25</v>
      </c>
      <c r="AK654" s="149">
        <f>(AH655 - AH653) / RADIANS(2) * (2*PI()*$P$33/60)</f>
        <v>-249112968.74999976</v>
      </c>
    </row>
    <row r="655" spans="7:37" x14ac:dyDescent="0.35">
      <c r="G655" s="113"/>
      <c r="H655" s="113"/>
      <c r="I655" s="113"/>
      <c r="J655" s="113"/>
      <c r="K655" s="113"/>
      <c r="L655" s="113"/>
      <c r="N655" s="113"/>
      <c r="O655" s="113"/>
      <c r="P655" s="113"/>
      <c r="Q655" s="113"/>
      <c r="R655" s="113"/>
      <c r="S655" s="113"/>
      <c r="U655" s="149">
        <v>649</v>
      </c>
      <c r="V655" s="149">
        <v>0.01</v>
      </c>
      <c r="W655" s="149">
        <v>1.79</v>
      </c>
      <c r="X655" s="149">
        <f>(0.0831/2)*(1-COS(RADIANS(U655)))
 + 0.14625
 - SQRT(0.14625^2 - ((0.14625/2*SIN(RADIANS(U655)))^2))</f>
        <v>4.5398370031865143E-2</v>
      </c>
      <c r="Y655" s="149">
        <f t="shared" si="42"/>
        <v>45.398370031865142</v>
      </c>
      <c r="Z655" s="149">
        <f>(Y655-Y654)/1</f>
        <v>-0.90578354035542219</v>
      </c>
      <c r="AA655" s="149">
        <f t="shared" si="43"/>
        <v>-36.684233384394602</v>
      </c>
      <c r="AB655" s="149">
        <f>((Z655-Z654)/1)*(((6750*6)^2) /1000)</f>
        <v>-9804.2104482665327</v>
      </c>
      <c r="AD655" s="149">
        <f t="shared" si="45"/>
        <v>0</v>
      </c>
      <c r="AE655" s="149">
        <f t="shared" si="44"/>
        <v>-4.8600000000000003</v>
      </c>
      <c r="AG655" s="149">
        <f xml:space="preserve"> $I$45 * (AD656 - AD654) / (2 * (PI()/180))</f>
        <v>-2050.3125</v>
      </c>
      <c r="AH655" s="149">
        <f xml:space="preserve"> $I$45 * (AE656 - AE654) / (2 * (PI()/180))</f>
        <v>-2050.3125000000146</v>
      </c>
      <c r="AJ655" s="149">
        <f>(AG656 - AG654) / RADIANS(U656 - U654) * (2*PI()*$P$33/60)</f>
        <v>41518828.125</v>
      </c>
      <c r="AK655" s="149">
        <f>(AH656 - AH654) / RADIANS(2) * (2*PI()*$P$33/60)</f>
        <v>41518828.124999374</v>
      </c>
    </row>
    <row r="656" spans="7:37" x14ac:dyDescent="0.35">
      <c r="G656" s="113"/>
      <c r="H656" s="113"/>
      <c r="I656" s="113"/>
      <c r="J656" s="113"/>
      <c r="K656" s="113"/>
      <c r="L656" s="113"/>
      <c r="N656" s="113"/>
      <c r="O656" s="113"/>
      <c r="P656" s="113"/>
      <c r="Q656" s="113"/>
      <c r="R656" s="113"/>
      <c r="S656" s="113"/>
      <c r="U656" s="86">
        <v>650</v>
      </c>
      <c r="V656" s="149">
        <v>0.01</v>
      </c>
      <c r="W656" s="149">
        <v>1.66</v>
      </c>
      <c r="X656" s="149">
        <f>(0.0831/2)*(1-COS(RADIANS(U656)))
 + 0.14625
 - SQRT(0.14625^2 - ((0.14625/2*SIN(RADIANS(U656)))^2))</f>
        <v>4.4487133823974512E-2</v>
      </c>
      <c r="Y656" s="149">
        <f t="shared" si="42"/>
        <v>44.48713382397451</v>
      </c>
      <c r="Z656" s="149">
        <f>(Y656-Y655)/1</f>
        <v>-0.91123620789063153</v>
      </c>
      <c r="AA656" s="149">
        <f t="shared" si="43"/>
        <v>-36.905066419570574</v>
      </c>
      <c r="AB656" s="149">
        <f>((Z656-Z655)/1)*(((6750*6)^2) /1000)</f>
        <v>-8943.7379246271248</v>
      </c>
      <c r="AD656" s="149">
        <f t="shared" si="45"/>
        <v>0</v>
      </c>
      <c r="AE656" s="149">
        <f t="shared" si="44"/>
        <v>-4.8600000000000003</v>
      </c>
      <c r="AG656" s="149">
        <f xml:space="preserve"> $I$45 * (AD657 - AD655) / (2 * (PI()/180))</f>
        <v>0</v>
      </c>
      <c r="AH656" s="149">
        <f xml:space="preserve"> $I$45 * (AE657 - AE655) / (2 * (PI()/180))</f>
        <v>6150.9375000000082</v>
      </c>
      <c r="AJ656" s="149">
        <f>(AG657 - AG655) / RADIANS(U657 - U655) * (2*PI()*$P$33/60)</f>
        <v>41518828.125</v>
      </c>
      <c r="AK656" s="149">
        <f>(AH657 - AH655) / RADIANS(2) * (2*PI()*$P$33/60)</f>
        <v>290631796.8750006</v>
      </c>
    </row>
    <row r="657" spans="7:37" x14ac:dyDescent="0.35">
      <c r="G657" s="113"/>
      <c r="H657" s="113"/>
      <c r="I657" s="113"/>
      <c r="J657" s="113"/>
      <c r="K657" s="113"/>
      <c r="L657" s="113"/>
      <c r="N657" s="113"/>
      <c r="O657" s="113"/>
      <c r="P657" s="113"/>
      <c r="Q657" s="113"/>
      <c r="R657" s="113"/>
      <c r="S657" s="113"/>
      <c r="U657" s="86">
        <v>651</v>
      </c>
      <c r="V657" s="149">
        <v>0.01</v>
      </c>
      <c r="W657" s="149">
        <v>1.55</v>
      </c>
      <c r="X657" s="149">
        <f>(0.0831/2)*(1-COS(RADIANS(U657)))
 + 0.14625
 - SQRT(0.14625^2 - ((0.14625/2*SIN(RADIANS(U657)))^2))</f>
        <v>4.3570980336031212E-2</v>
      </c>
      <c r="Y657" s="149">
        <f t="shared" si="42"/>
        <v>43.570980336031212</v>
      </c>
      <c r="Z657" s="149">
        <f>(Y657-Y656)/1</f>
        <v>-0.91615348794329776</v>
      </c>
      <c r="AA657" s="149">
        <f t="shared" si="43"/>
        <v>-37.104216261703556</v>
      </c>
      <c r="AB657" s="149">
        <f>((Z657-Z656)/1)*(((6750*6)^2) /1000)</f>
        <v>-8065.5686063857811</v>
      </c>
      <c r="AD657" s="149">
        <f t="shared" si="45"/>
        <v>0</v>
      </c>
      <c r="AE657" s="149">
        <f t="shared" si="44"/>
        <v>-4.2524999999999995</v>
      </c>
      <c r="AG657" s="149">
        <f xml:space="preserve"> $I$45 * (AD658 - AD656) / (2 * (PI()/180))</f>
        <v>0</v>
      </c>
      <c r="AH657" s="149">
        <f xml:space="preserve"> $I$45 * (AE658 - AE656) / (2 * (PI()/180))</f>
        <v>12301.875000000016</v>
      </c>
      <c r="AJ657" s="149">
        <f>(AG658 - AG656) / RADIANS(U658 - U656) * (2*PI()*$P$33/60)</f>
        <v>0</v>
      </c>
      <c r="AK657" s="149">
        <f>(AH658 - AH656) / RADIANS(2) * (2*PI()*$P$33/60)</f>
        <v>41518828.125000127</v>
      </c>
    </row>
    <row r="658" spans="7:37" x14ac:dyDescent="0.35">
      <c r="G658" s="113"/>
      <c r="H658" s="113"/>
      <c r="I658" s="113"/>
      <c r="J658" s="113"/>
      <c r="K658" s="113"/>
      <c r="L658" s="113"/>
      <c r="N658" s="113"/>
      <c r="O658" s="113"/>
      <c r="P658" s="113"/>
      <c r="Q658" s="113"/>
      <c r="R658" s="113"/>
      <c r="S658" s="113"/>
      <c r="U658" s="86">
        <v>652</v>
      </c>
      <c r="V658" s="149">
        <v>0.01</v>
      </c>
      <c r="W658" s="149">
        <v>1.45</v>
      </c>
      <c r="X658" s="149">
        <f>(0.0831/2)*(1-COS(RADIANS(U658)))
 + 0.14625
 - SQRT(0.14625^2 - ((0.14625/2*SIN(RADIANS(U658)))^2))</f>
        <v>4.265045500159434E-2</v>
      </c>
      <c r="Y658" s="149">
        <f t="shared" si="42"/>
        <v>42.650455001594338</v>
      </c>
      <c r="Z658" s="149">
        <f>(Y658-Y657)/1</f>
        <v>-0.92052533443687423</v>
      </c>
      <c r="AA658" s="149">
        <f t="shared" si="43"/>
        <v>-37.281276044693406</v>
      </c>
      <c r="AB658" s="149">
        <f>((Z658-Z657)/1)*(((6750*6)^2) /1000)</f>
        <v>-7170.9212110888047</v>
      </c>
      <c r="AD658" s="149">
        <f t="shared" si="45"/>
        <v>0</v>
      </c>
      <c r="AE658" s="149">
        <f t="shared" si="44"/>
        <v>-3.6449999999999987</v>
      </c>
      <c r="AG658" s="149">
        <f xml:space="preserve"> $I$45 * (AD659 - AD657) / (2 * (PI()/180))</f>
        <v>0</v>
      </c>
      <c r="AH658" s="149">
        <f xml:space="preserve"> $I$45 * (AE659 - AE657) / (2 * (PI()/180))</f>
        <v>8201.2500000000146</v>
      </c>
      <c r="AJ658" s="149">
        <f>(AG659 - AG657) / RADIANS(U659 - U657) * (2*PI()*$P$33/60)</f>
        <v>0</v>
      </c>
      <c r="AK658" s="149">
        <f>(AH659 - AH657) / RADIANS(2) * (2*PI()*$P$33/60)</f>
        <v>-249112968.75000125</v>
      </c>
    </row>
    <row r="659" spans="7:37" x14ac:dyDescent="0.35">
      <c r="G659" s="113"/>
      <c r="H659" s="113"/>
      <c r="I659" s="113"/>
      <c r="J659" s="113"/>
      <c r="K659" s="113"/>
      <c r="L659" s="113"/>
      <c r="N659" s="113"/>
      <c r="O659" s="113"/>
      <c r="P659" s="113"/>
      <c r="Q659" s="113"/>
      <c r="R659" s="113"/>
      <c r="S659" s="113"/>
      <c r="U659" s="149">
        <v>653</v>
      </c>
      <c r="V659" s="149">
        <v>0.01</v>
      </c>
      <c r="W659" s="149">
        <v>1.37</v>
      </c>
      <c r="X659" s="149">
        <f>(0.0831/2)*(1-COS(RADIANS(U659)))
 + 0.14625
 - SQRT(0.14625^2 - ((0.14625/2*SIN(RADIANS(U659)))^2))</f>
        <v>4.1726112547110616E-2</v>
      </c>
      <c r="Y659" s="149">
        <f t="shared" si="42"/>
        <v>41.726112547110617</v>
      </c>
      <c r="Z659" s="149">
        <f>(Y659-Y658)/1</f>
        <v>-0.9243424544837211</v>
      </c>
      <c r="AA659" s="149">
        <f t="shared" si="43"/>
        <v>-37.435869406590705</v>
      </c>
      <c r="AB659" s="149">
        <f>((Z659-Z658)/1)*(((6750*6)^2) /1000)</f>
        <v>-6261.0311568405732</v>
      </c>
      <c r="AD659" s="149">
        <f t="shared" si="45"/>
        <v>0</v>
      </c>
      <c r="AE659" s="149">
        <f t="shared" si="44"/>
        <v>-3.4424999999999981</v>
      </c>
      <c r="AG659" s="149">
        <f xml:space="preserve"> $I$45 * (AD660 - AD658) / (2 * (PI()/180))</f>
        <v>0</v>
      </c>
      <c r="AH659" s="149">
        <f xml:space="preserve"> $I$45 * (AE660 - AE658) / (2 * (PI()/180))</f>
        <v>-4.4964032497318833E-11</v>
      </c>
      <c r="AJ659" s="149">
        <f>(AG660 - AG658) / RADIANS(U660 - U658) * (2*PI()*$P$33/60)</f>
        <v>0</v>
      </c>
      <c r="AK659" s="149">
        <f>(AH660 - AH658) / RADIANS(2) * (2*PI()*$P$33/60)</f>
        <v>-207594140.62500042</v>
      </c>
    </row>
    <row r="660" spans="7:37" x14ac:dyDescent="0.35">
      <c r="G660" s="113"/>
      <c r="H660" s="113"/>
      <c r="I660" s="113"/>
      <c r="J660" s="113"/>
      <c r="K660" s="113"/>
      <c r="L660" s="113"/>
      <c r="N660" s="113"/>
      <c r="O660" s="113"/>
      <c r="P660" s="113"/>
      <c r="Q660" s="113"/>
      <c r="R660" s="113"/>
      <c r="S660" s="113"/>
      <c r="U660" s="86">
        <v>654</v>
      </c>
      <c r="V660" s="149">
        <v>0.01</v>
      </c>
      <c r="W660" s="149">
        <v>1.28</v>
      </c>
      <c r="X660" s="149">
        <f>(0.0831/2)*(1-COS(RADIANS(U660)))
 + 0.14625
 - SQRT(0.14625^2 - ((0.14625/2*SIN(RADIANS(U660)))^2))</f>
        <v>4.0798516231136811E-2</v>
      </c>
      <c r="Y660" s="149">
        <f t="shared" si="42"/>
        <v>40.798516231136809</v>
      </c>
      <c r="Z660" s="149">
        <f>(Y660-Y659)/1</f>
        <v>-0.92759631597380832</v>
      </c>
      <c r="AA660" s="149">
        <f t="shared" si="43"/>
        <v>-37.567650796939233</v>
      </c>
      <c r="AB660" s="149">
        <f>((Z660-Z659)/1)*(((6750*6)^2) /1000)</f>
        <v>-5337.1463091155583</v>
      </c>
      <c r="AD660" s="149">
        <f t="shared" si="45"/>
        <v>0</v>
      </c>
      <c r="AE660" s="149">
        <f t="shared" si="44"/>
        <v>-3.6450000000000031</v>
      </c>
      <c r="AG660" s="149">
        <f xml:space="preserve"> $I$45 * (AD661 - AD659) / (2 * (PI()/180))</f>
        <v>0</v>
      </c>
      <c r="AH660" s="149">
        <f xml:space="preserve"> $I$45 * (AE661 - AE659) / (2 * (PI()/180))</f>
        <v>-2050.3125000000055</v>
      </c>
      <c r="AJ660" s="149">
        <f>(AG661 - AG659) / RADIANS(U661 - U659) * (2*PI()*$P$33/60)</f>
        <v>0</v>
      </c>
      <c r="AK660" s="149">
        <f>(AH661 - AH659) / RADIANS(2) * (2*PI()*$P$33/60)</f>
        <v>41518828.125001945</v>
      </c>
    </row>
    <row r="661" spans="7:37" x14ac:dyDescent="0.35">
      <c r="G661" s="113"/>
      <c r="H661" s="113"/>
      <c r="I661" s="113"/>
      <c r="J661" s="113"/>
      <c r="K661" s="113"/>
      <c r="L661" s="113"/>
      <c r="N661" s="113"/>
      <c r="O661" s="113"/>
      <c r="P661" s="113"/>
      <c r="Q661" s="113"/>
      <c r="R661" s="113"/>
      <c r="S661" s="113"/>
      <c r="U661" s="86">
        <v>655</v>
      </c>
      <c r="V661" s="149">
        <v>0.01</v>
      </c>
      <c r="W661" s="149">
        <v>1.19</v>
      </c>
      <c r="X661" s="149">
        <f>(0.0831/2)*(1-COS(RADIANS(U661)))
 + 0.14625
 - SQRT(0.14625^2 - ((0.14625/2*SIN(RADIANS(U661)))^2))</f>
        <v>3.9868237078488633E-2</v>
      </c>
      <c r="Y661" s="149">
        <f t="shared" si="42"/>
        <v>39.868237078488633</v>
      </c>
      <c r="Z661" s="149">
        <f>(Y661-Y660)/1</f>
        <v>-0.93027915264817551</v>
      </c>
      <c r="AA661" s="149">
        <f t="shared" si="43"/>
        <v>-37.676305682251112</v>
      </c>
      <c r="AB661" s="149">
        <f>((Z661-Z660)/1)*(((6750*6)^2) /1000)</f>
        <v>-4400.5228551307919</v>
      </c>
      <c r="AD661" s="149">
        <f t="shared" si="45"/>
        <v>0</v>
      </c>
      <c r="AE661" s="149">
        <f t="shared" si="44"/>
        <v>-3.6449999999999987</v>
      </c>
      <c r="AG661" s="149">
        <f xml:space="preserve"> $I$45 * (AD662 - AD660) / (2 * (PI()/180))</f>
        <v>0</v>
      </c>
      <c r="AH661" s="149">
        <f xml:space="preserve"> $I$45 * (AE662 - AE660) / (2 * (PI()/180))</f>
        <v>2050.3125000000509</v>
      </c>
      <c r="AJ661" s="149">
        <f>(AG662 - AG660) / RADIANS(U662 - U660) * (2*PI()*$P$33/60)</f>
        <v>-41518828.125</v>
      </c>
      <c r="AK661" s="149">
        <f>(AH662 - AH660) / RADIANS(2) * (2*PI()*$P$33/60)</f>
        <v>249112968.7499994</v>
      </c>
    </row>
    <row r="662" spans="7:37" x14ac:dyDescent="0.35">
      <c r="G662" s="113"/>
      <c r="H662" s="113"/>
      <c r="I662" s="113"/>
      <c r="J662" s="113"/>
      <c r="K662" s="113"/>
      <c r="L662" s="113"/>
      <c r="N662" s="113"/>
      <c r="O662" s="113"/>
      <c r="P662" s="113"/>
      <c r="Q662" s="113"/>
      <c r="R662" s="113"/>
      <c r="S662" s="113"/>
      <c r="U662" s="86">
        <v>656</v>
      </c>
      <c r="V662" s="149">
        <v>0.01</v>
      </c>
      <c r="W662" s="149">
        <v>1.1000000000000001</v>
      </c>
      <c r="X662" s="149">
        <f>(0.0831/2)*(1-COS(RADIANS(U662)))
 + 0.14625
 - SQRT(0.14625^2 - ((0.14625/2*SIN(RADIANS(U662)))^2))</f>
        <v>3.8935853111737445E-2</v>
      </c>
      <c r="Y662" s="149">
        <f t="shared" si="42"/>
        <v>38.935853111737444</v>
      </c>
      <c r="Z662" s="149">
        <f>(Y662-Y661)/1</f>
        <v>-0.93238396675118906</v>
      </c>
      <c r="AA662" s="149">
        <f t="shared" si="43"/>
        <v>-37.761550653423157</v>
      </c>
      <c r="AB662" s="149">
        <f>((Z662-Z661)/1)*(((6750*6)^2) /1000)</f>
        <v>-3452.4213324679795</v>
      </c>
      <c r="AD662" s="149">
        <f t="shared" si="45"/>
        <v>0</v>
      </c>
      <c r="AE662" s="149">
        <f t="shared" si="44"/>
        <v>-3.4424999999999981</v>
      </c>
      <c r="AG662" s="149">
        <f xml:space="preserve"> $I$45 * (AD663 - AD661) / (2 * (PI()/180))</f>
        <v>-2050.3125</v>
      </c>
      <c r="AH662" s="149">
        <f xml:space="preserve"> $I$45 * (AE663 - AE661) / (2 * (PI()/180))</f>
        <v>10251.562499999965</v>
      </c>
      <c r="AJ662" s="149">
        <f>(AG663 - AG661) / RADIANS(U663 - U661) * (2*PI()*$P$33/60)</f>
        <v>-41518828.125</v>
      </c>
      <c r="AK662" s="149">
        <f>(AH663 - AH661) / RADIANS(2) * (2*PI()*$P$33/60)</f>
        <v>166075312.49999851</v>
      </c>
    </row>
    <row r="663" spans="7:37" x14ac:dyDescent="0.35">
      <c r="G663" s="113"/>
      <c r="H663" s="113"/>
      <c r="I663" s="113"/>
      <c r="J663" s="113"/>
      <c r="K663" s="113"/>
      <c r="L663" s="113"/>
      <c r="N663" s="113"/>
      <c r="O663" s="113"/>
      <c r="P663" s="113"/>
      <c r="Q663" s="113"/>
      <c r="R663" s="113"/>
      <c r="S663" s="113"/>
      <c r="U663" s="149">
        <v>657</v>
      </c>
      <c r="V663" s="149">
        <v>0.01</v>
      </c>
      <c r="W663" s="149">
        <v>1.02</v>
      </c>
      <c r="X663" s="149">
        <f>(0.0831/2)*(1-COS(RADIANS(U663)))
 + 0.14625
 - SQRT(0.14625^2 - ((0.14625/2*SIN(RADIANS(U663)))^2))</f>
        <v>3.8001948582376127E-2</v>
      </c>
      <c r="Y663" s="149">
        <f t="shared" si="42"/>
        <v>38.00194858237613</v>
      </c>
      <c r="Z663" s="149">
        <f>(Y663-Y662)/1</f>
        <v>-0.93390452936131396</v>
      </c>
      <c r="AA663" s="149">
        <f t="shared" si="43"/>
        <v>-37.823133439133215</v>
      </c>
      <c r="AB663" s="149">
        <f>((Z663-Z662)/1)*(((6750*6)^2) /1000)</f>
        <v>-2494.1028212573642</v>
      </c>
      <c r="AD663" s="149">
        <f t="shared" si="45"/>
        <v>-0.20250000000000001</v>
      </c>
      <c r="AE663" s="149">
        <f t="shared" si="44"/>
        <v>-2.6325000000000021</v>
      </c>
      <c r="AG663" s="149">
        <f xml:space="preserve"> $I$45 * (AD664 - AD662) / (2 * (PI()/180))</f>
        <v>-2050.3125</v>
      </c>
      <c r="AH663" s="149">
        <f xml:space="preserve"> $I$45 * (AE664 - AE662) / (2 * (PI()/180))</f>
        <v>10251.562499999978</v>
      </c>
      <c r="AJ663" s="149">
        <f>(AG664 - AG662) / RADIANS(U664 - U662) * (2*PI()*$P$33/60)</f>
        <v>83037656.25</v>
      </c>
      <c r="AK663" s="149">
        <f>(AH664 - AH662) / RADIANS(2) * (2*PI()*$P$33/60)</f>
        <v>-207594140.62499884</v>
      </c>
    </row>
    <row r="664" spans="7:37" x14ac:dyDescent="0.35">
      <c r="G664" s="113"/>
      <c r="H664" s="113"/>
      <c r="I664" s="113"/>
      <c r="J664" s="113"/>
      <c r="K664" s="113"/>
      <c r="L664" s="113"/>
      <c r="N664" s="113"/>
      <c r="O664" s="113"/>
      <c r="P664" s="113"/>
      <c r="Q664" s="113"/>
      <c r="R664" s="113"/>
      <c r="S664" s="113"/>
      <c r="U664" s="86">
        <v>658</v>
      </c>
      <c r="V664" s="149">
        <v>0</v>
      </c>
      <c r="W664" s="149">
        <v>0.97</v>
      </c>
      <c r="X664" s="149">
        <f>(0.0831/2)*(1-COS(RADIANS(U664)))
 + 0.14625
 - SQRT(0.14625^2 - ((0.14625/2*SIN(RADIANS(U664)))^2))</f>
        <v>3.706711320385786E-2</v>
      </c>
      <c r="Y664" s="149">
        <f t="shared" si="42"/>
        <v>37.067113203857858</v>
      </c>
      <c r="Z664" s="149">
        <f>(Y664-Y663)/1</f>
        <v>-0.93483537851827236</v>
      </c>
      <c r="AA664" s="149">
        <f t="shared" si="43"/>
        <v>-37.860832829990031</v>
      </c>
      <c r="AB664" s="149">
        <f>((Z664-Z663)/1)*(((6750*6)^2) /1000)</f>
        <v>-1526.825329701019</v>
      </c>
      <c r="AD664" s="149">
        <f t="shared" si="45"/>
        <v>-0.20250000000000001</v>
      </c>
      <c r="AE664" s="149">
        <f t="shared" si="44"/>
        <v>-2.4300000000000002</v>
      </c>
      <c r="AG664" s="149">
        <f xml:space="preserve"> $I$45 * (AD665 - AD663) / (2 * (PI()/180))</f>
        <v>2050.3125</v>
      </c>
      <c r="AH664" s="149">
        <f xml:space="preserve"> $I$45 * (AE665 - AE663) / (2 * (PI()/180))</f>
        <v>2.2482016248659417E-11</v>
      </c>
      <c r="AJ664" s="149">
        <f>(AG665 - AG663) / RADIANS(U665 - U663) * (2*PI()*$P$33/60)</f>
        <v>83037656.25</v>
      </c>
      <c r="AK664" s="149">
        <f>(AH665 - AH663) / RADIANS(2) * (2*PI()*$P$33/60)</f>
        <v>-124556484.3749994</v>
      </c>
    </row>
    <row r="665" spans="7:37" x14ac:dyDescent="0.35">
      <c r="G665" s="113"/>
      <c r="H665" s="113"/>
      <c r="I665" s="113"/>
      <c r="J665" s="113"/>
      <c r="K665" s="113"/>
      <c r="L665" s="113"/>
      <c r="N665" s="113"/>
      <c r="O665" s="113"/>
      <c r="P665" s="113"/>
      <c r="Q665" s="113"/>
      <c r="R665" s="113"/>
      <c r="S665" s="113"/>
      <c r="U665" s="86">
        <v>659</v>
      </c>
      <c r="V665" s="149">
        <v>0</v>
      </c>
      <c r="W665" s="149">
        <v>0.9</v>
      </c>
      <c r="X665" s="149">
        <f>(0.0831/2)*(1-COS(RADIANS(U665)))
 + 0.14625
 - SQRT(0.14625^2 - ((0.14625/2*SIN(RADIANS(U665)))^2))</f>
        <v>3.6131941388591299E-2</v>
      </c>
      <c r="Y665" s="149">
        <f t="shared" si="42"/>
        <v>36.131941388591301</v>
      </c>
      <c r="Z665" s="149">
        <f>(Y665-Y664)/1</f>
        <v>-0.93517181526655691</v>
      </c>
      <c r="AA665" s="149">
        <f t="shared" si="43"/>
        <v>-37.874458518295555</v>
      </c>
      <c r="AB665" s="149">
        <f>((Z665-Z664)/1)*(((6750*6)^2) /1000)</f>
        <v>-551.8403763737183</v>
      </c>
      <c r="AD665" s="149">
        <f t="shared" si="45"/>
        <v>0</v>
      </c>
      <c r="AE665" s="149">
        <f t="shared" si="44"/>
        <v>-2.6324999999999998</v>
      </c>
      <c r="AG665" s="149">
        <f xml:space="preserve"> $I$45 * (AD666 - AD664) / (2 * (PI()/180))</f>
        <v>2050.3125</v>
      </c>
      <c r="AH665" s="149">
        <f xml:space="preserve"> $I$45 * (AE666 - AE664) / (2 * (PI()/180))</f>
        <v>4100.6250000000073</v>
      </c>
      <c r="AJ665" s="149">
        <f>(AG666 - AG664) / RADIANS(U666 - U664) * (2*PI()*$P$33/60)</f>
        <v>-41518828.125</v>
      </c>
      <c r="AK665" s="149">
        <f>(AH666 - AH664) / RADIANS(2) * (2*PI()*$P$33/60)</f>
        <v>166075312.49999961</v>
      </c>
    </row>
    <row r="666" spans="7:37" x14ac:dyDescent="0.35">
      <c r="G666" s="113"/>
      <c r="H666" s="113"/>
      <c r="I666" s="113"/>
      <c r="J666" s="113"/>
      <c r="K666" s="113"/>
      <c r="L666" s="113"/>
      <c r="N666" s="113"/>
      <c r="O666" s="113"/>
      <c r="P666" s="113"/>
      <c r="Q666" s="113"/>
      <c r="R666" s="113"/>
      <c r="S666" s="113"/>
      <c r="U666" s="86">
        <v>660</v>
      </c>
      <c r="V666" s="149">
        <v>0</v>
      </c>
      <c r="W666" s="149">
        <v>0.84</v>
      </c>
      <c r="X666" s="149">
        <f>(0.0831/2)*(1-COS(RADIANS(U666)))
 + 0.14625
 - SQRT(0.14625^2 - ((0.14625/2*SIN(RADIANS(U666)))^2))</f>
        <v>3.5197031490847963E-2</v>
      </c>
      <c r="Y666" s="149">
        <f t="shared" si="42"/>
        <v>35.197031490847962</v>
      </c>
      <c r="Z666" s="149">
        <f>(Y666-Y665)/1</f>
        <v>-0.93490989774333855</v>
      </c>
      <c r="AA666" s="149">
        <f t="shared" si="43"/>
        <v>-37.863850858605211</v>
      </c>
      <c r="AB666" s="149">
        <f>((Z666-Z665)/1)*(((6750*6)^2) /1000)</f>
        <v>429.61021745891162</v>
      </c>
      <c r="AD666" s="149">
        <f t="shared" si="45"/>
        <v>0</v>
      </c>
      <c r="AE666" s="149">
        <f t="shared" si="44"/>
        <v>-2.0249999999999995</v>
      </c>
      <c r="AG666" s="149">
        <f xml:space="preserve"> $I$45 * (AD667 - AD665) / (2 * (PI()/180))</f>
        <v>0</v>
      </c>
      <c r="AH666" s="149">
        <f xml:space="preserve"> $I$45 * (AE667 - AE665) / (2 * (PI()/180))</f>
        <v>8201.2500000000036</v>
      </c>
      <c r="AJ666" s="149">
        <f>(AG667 - AG665) / RADIANS(U667 - U665) * (2*PI()*$P$33/60)</f>
        <v>-41518828.125</v>
      </c>
      <c r="AK666" s="149">
        <f>(AH667 - AH665) / RADIANS(2) * (2*PI()*$P$33/60)</f>
        <v>-83037656.250000611</v>
      </c>
    </row>
    <row r="667" spans="7:37" x14ac:dyDescent="0.35">
      <c r="G667" s="113"/>
      <c r="H667" s="113"/>
      <c r="I667" s="113"/>
      <c r="J667" s="113"/>
      <c r="K667" s="113"/>
      <c r="L667" s="113"/>
      <c r="N667" s="113"/>
      <c r="O667" s="113"/>
      <c r="P667" s="113"/>
      <c r="Q667" s="113"/>
      <c r="R667" s="113"/>
      <c r="S667" s="113"/>
      <c r="U667" s="149">
        <v>661</v>
      </c>
      <c r="V667" s="149">
        <v>0</v>
      </c>
      <c r="W667" s="149">
        <v>0.8</v>
      </c>
      <c r="X667" s="149">
        <f>(0.0831/2)*(1-COS(RADIANS(U667)))
 + 0.14625
 - SQRT(0.14625^2 - ((0.14625/2*SIN(RADIANS(U667)))^2))</f>
        <v>3.4262985057397582E-2</v>
      </c>
      <c r="Y667" s="149">
        <f t="shared" si="42"/>
        <v>34.262985057397586</v>
      </c>
      <c r="Z667" s="149">
        <f>(Y667-Y666)/1</f>
        <v>-0.93404643345037641</v>
      </c>
      <c r="AA667" s="149">
        <f t="shared" si="43"/>
        <v>-37.828880554740245</v>
      </c>
      <c r="AB667" s="149">
        <f>((Z667-Z666)/1)*(((6750*6)^2) /1000)</f>
        <v>1416.2973065311419</v>
      </c>
      <c r="AD667" s="149">
        <f t="shared" si="45"/>
        <v>0</v>
      </c>
      <c r="AE667" s="149">
        <f t="shared" si="44"/>
        <v>-1.8224999999999993</v>
      </c>
      <c r="AG667" s="149">
        <f xml:space="preserve"> $I$45 * (AD668 - AD666) / (2 * (PI()/180))</f>
        <v>0</v>
      </c>
      <c r="AH667" s="149">
        <f xml:space="preserve"> $I$45 * (AE668 - AE666) / (2 * (PI()/180))</f>
        <v>-2.2482016248659417E-11</v>
      </c>
      <c r="AJ667" s="149">
        <f>(AG668 - AG666) / RADIANS(U668 - U666) * (2*PI()*$P$33/60)</f>
        <v>0</v>
      </c>
      <c r="AK667" s="149">
        <f>(AH668 - AH666) / RADIANS(2) * (2*PI()*$P$33/60)</f>
        <v>-83037656.250000045</v>
      </c>
    </row>
    <row r="668" spans="7:37" x14ac:dyDescent="0.35">
      <c r="G668" s="113"/>
      <c r="H668" s="113"/>
      <c r="I668" s="113"/>
      <c r="J668" s="113"/>
      <c r="K668" s="113"/>
      <c r="L668" s="113"/>
      <c r="N668" s="113"/>
      <c r="O668" s="113"/>
      <c r="P668" s="113"/>
      <c r="Q668" s="113"/>
      <c r="R668" s="113"/>
      <c r="S668" s="113"/>
      <c r="U668" s="86">
        <v>662</v>
      </c>
      <c r="V668" s="149">
        <v>0</v>
      </c>
      <c r="W668" s="149">
        <v>0.75</v>
      </c>
      <c r="X668" s="149">
        <f>(0.0831/2)*(1-COS(RADIANS(U668)))
 + 0.14625
 - SQRT(0.14625^2 - ((0.14625/2*SIN(RADIANS(U668)))^2))</f>
        <v>3.3330406087556635E-2</v>
      </c>
      <c r="Y668" s="149">
        <f t="shared" si="42"/>
        <v>33.330406087556632</v>
      </c>
      <c r="Z668" s="149">
        <f>(Y668-Y667)/1</f>
        <v>-0.93257896984095368</v>
      </c>
      <c r="AA668" s="149">
        <f t="shared" si="43"/>
        <v>-37.769448278558627</v>
      </c>
      <c r="AB668" s="149">
        <f>((Z668-Z667)/1)*(((6750*6)^2) /1000)</f>
        <v>2407.0071853556437</v>
      </c>
      <c r="AD668" s="149">
        <f t="shared" si="45"/>
        <v>0</v>
      </c>
      <c r="AE668" s="149">
        <f t="shared" si="44"/>
        <v>-2.0250000000000017</v>
      </c>
      <c r="AG668" s="149">
        <f xml:space="preserve"> $I$45 * (AD669 - AD667) / (2 * (PI()/180))</f>
        <v>0</v>
      </c>
      <c r="AH668" s="149">
        <f xml:space="preserve"> $I$45 * (AE669 - AE667) / (2 * (PI()/180))</f>
        <v>4100.6250000000018</v>
      </c>
      <c r="AJ668" s="149">
        <f>(AG669 - AG667) / RADIANS(U669 - U667) * (2*PI()*$P$33/60)</f>
        <v>0</v>
      </c>
      <c r="AK668" s="149">
        <f>(AH669 - AH667) / RADIANS(2) * (2*PI()*$P$33/60)</f>
        <v>207594140.62500107</v>
      </c>
    </row>
    <row r="669" spans="7:37" x14ac:dyDescent="0.35">
      <c r="G669" s="113"/>
      <c r="H669" s="113"/>
      <c r="I669" s="113"/>
      <c r="J669" s="113"/>
      <c r="K669" s="113"/>
      <c r="L669" s="113"/>
      <c r="N669" s="113"/>
      <c r="O669" s="113"/>
      <c r="P669" s="113"/>
      <c r="Q669" s="113"/>
      <c r="R669" s="113"/>
      <c r="S669" s="113"/>
      <c r="U669" s="86">
        <v>663</v>
      </c>
      <c r="V669" s="149">
        <v>0</v>
      </c>
      <c r="W669" s="149">
        <v>0.7</v>
      </c>
      <c r="X669" s="149">
        <f>(0.0831/2)*(1-COS(RADIANS(U669)))
 + 0.14625
 - SQRT(0.14625^2 - ((0.14625/2*SIN(RADIANS(U669)))^2))</f>
        <v>3.2399900304188406E-2</v>
      </c>
      <c r="Y669" s="149">
        <f t="shared" si="42"/>
        <v>32.399900304188407</v>
      </c>
      <c r="Z669" s="149">
        <f>(Y669-Y668)/1</f>
        <v>-0.93050578336822554</v>
      </c>
      <c r="AA669" s="149">
        <f t="shared" si="43"/>
        <v>-37.685484226413138</v>
      </c>
      <c r="AB669" s="149">
        <f>((Z669-Z668)/1)*(((6750*6)^2) /1000)</f>
        <v>3400.54411189233</v>
      </c>
      <c r="AD669" s="149">
        <f t="shared" si="45"/>
        <v>0</v>
      </c>
      <c r="AE669" s="149">
        <f t="shared" si="44"/>
        <v>-1.4174999999999991</v>
      </c>
      <c r="AG669" s="149">
        <f xml:space="preserve"> $I$45 * (AD670 - AD668) / (2 * (PI()/180))</f>
        <v>0</v>
      </c>
      <c r="AH669" s="149">
        <f xml:space="preserve"> $I$45 * (AE670 - AE668) / (2 * (PI()/180))</f>
        <v>10251.562500000031</v>
      </c>
      <c r="AJ669" s="149">
        <f>(AG670 - AG668) / RADIANS(U670 - U668) * (2*PI()*$P$33/60)</f>
        <v>0</v>
      </c>
      <c r="AK669" s="149">
        <f>(AH670 - AH668) / RADIANS(2) * (2*PI()*$P$33/60)</f>
        <v>-41518828.125000417</v>
      </c>
    </row>
    <row r="670" spans="7:37" x14ac:dyDescent="0.35">
      <c r="G670" s="113"/>
      <c r="H670" s="113"/>
      <c r="I670" s="113"/>
      <c r="J670" s="113"/>
      <c r="K670" s="113"/>
      <c r="L670" s="113"/>
      <c r="N670" s="113"/>
      <c r="O670" s="113"/>
      <c r="P670" s="113"/>
      <c r="Q670" s="113"/>
      <c r="R670" s="113"/>
      <c r="S670" s="113"/>
      <c r="U670" s="86">
        <v>664</v>
      </c>
      <c r="V670" s="149">
        <v>0</v>
      </c>
      <c r="W670" s="149">
        <v>0.68</v>
      </c>
      <c r="X670" s="149">
        <f>(0.0831/2)*(1-COS(RADIANS(U670)))
 + 0.14625
 - SQRT(0.14625^2 - ((0.14625/2*SIN(RADIANS(U670)))^2))</f>
        <v>3.1472074437055242E-2</v>
      </c>
      <c r="Y670" s="149">
        <f t="shared" si="42"/>
        <v>31.472074437055241</v>
      </c>
      <c r="Z670" s="149">
        <f>(Y670-Y669)/1</f>
        <v>-0.92782586713316562</v>
      </c>
      <c r="AA670" s="149">
        <f t="shared" si="43"/>
        <v>-37.576947618893207</v>
      </c>
      <c r="AB670" s="149">
        <f>((Z670-Z669)/1)*(((6750*6)^2) /1000)</f>
        <v>4395.7326045570344</v>
      </c>
      <c r="AD670" s="149">
        <f t="shared" si="45"/>
        <v>0</v>
      </c>
      <c r="AE670" s="149">
        <f t="shared" si="44"/>
        <v>-1.0124999999999986</v>
      </c>
      <c r="AG670" s="149">
        <f xml:space="preserve"> $I$45 * (AD671 - AD669) / (2 * (PI()/180))</f>
        <v>0</v>
      </c>
      <c r="AH670" s="149">
        <f xml:space="preserve"> $I$45 * (AE671 - AE669) / (2 * (PI()/180))</f>
        <v>2050.3124999999809</v>
      </c>
      <c r="AJ670" s="149">
        <f>(AG671 - AG669) / RADIANS(U671 - U669) * (2*PI()*$P$33/60)</f>
        <v>0</v>
      </c>
      <c r="AK670" s="149">
        <f>(AH671 - AH669) / RADIANS(2) * (2*PI()*$P$33/60)</f>
        <v>-249112968.75000107</v>
      </c>
    </row>
    <row r="671" spans="7:37" x14ac:dyDescent="0.35">
      <c r="G671" s="113"/>
      <c r="H671" s="113"/>
      <c r="I671" s="113"/>
      <c r="J671" s="113"/>
      <c r="K671" s="113"/>
      <c r="L671" s="113"/>
      <c r="N671" s="113"/>
      <c r="O671" s="113"/>
      <c r="P671" s="113"/>
      <c r="Q671" s="113"/>
      <c r="R671" s="113"/>
      <c r="S671" s="113"/>
      <c r="U671" s="149">
        <v>665</v>
      </c>
      <c r="V671" s="149">
        <v>0</v>
      </c>
      <c r="W671" s="149">
        <v>0.65</v>
      </c>
      <c r="X671" s="149">
        <f>(0.0831/2)*(1-COS(RADIANS(U671)))
 + 0.14625
 - SQRT(0.14625^2 - ((0.14625/2*SIN(RADIANS(U671)))^2))</f>
        <v>3.0547535519785007E-2</v>
      </c>
      <c r="Y671" s="149">
        <f t="shared" si="42"/>
        <v>30.547535519785008</v>
      </c>
      <c r="Z671" s="149">
        <f>(Y671-Y670)/1</f>
        <v>-0.92453891727023318</v>
      </c>
      <c r="AA671" s="149">
        <f t="shared" si="43"/>
        <v>-37.443826149444448</v>
      </c>
      <c r="AB671" s="149">
        <f>((Z671-Z670)/1)*(((6750*6)^2) /1000)</f>
        <v>5391.41951267492</v>
      </c>
      <c r="AD671" s="149">
        <f t="shared" si="45"/>
        <v>0</v>
      </c>
      <c r="AE671" s="149">
        <f t="shared" si="44"/>
        <v>-1.215000000000001</v>
      </c>
      <c r="AG671" s="149">
        <f xml:space="preserve"> $I$45 * (AD672 - AD670) / (2 * (PI()/180))</f>
        <v>0</v>
      </c>
      <c r="AH671" s="149">
        <f xml:space="preserve"> $I$45 * (AE672 - AE670) / (2 * (PI()/180))</f>
        <v>-2050.3125000000236</v>
      </c>
      <c r="AJ671" s="149">
        <f>(AG672 - AG670) / RADIANS(U672 - U670) * (2*PI()*$P$33/60)</f>
        <v>0</v>
      </c>
      <c r="AK671" s="149">
        <f>(AH672 - AH670) / RADIANS(2) * (2*PI()*$P$33/60)</f>
        <v>41518828.125000454</v>
      </c>
    </row>
    <row r="672" spans="7:37" x14ac:dyDescent="0.35">
      <c r="G672" s="113"/>
      <c r="H672" s="113"/>
      <c r="I672" s="113"/>
      <c r="J672" s="113"/>
      <c r="K672" s="113"/>
      <c r="L672" s="113"/>
      <c r="N672" s="113"/>
      <c r="O672" s="113"/>
      <c r="P672" s="113"/>
      <c r="Q672" s="113"/>
      <c r="R672" s="113"/>
      <c r="S672" s="113"/>
      <c r="U672" s="86">
        <v>666</v>
      </c>
      <c r="V672" s="149">
        <v>0</v>
      </c>
      <c r="W672" s="149">
        <v>0.62</v>
      </c>
      <c r="X672" s="149">
        <f>(0.0831/2)*(1-COS(RADIANS(U672)))
 + 0.14625
 - SQRT(0.14625^2 - ((0.14625/2*SIN(RADIANS(U672)))^2))</f>
        <v>2.9626890201569722E-2</v>
      </c>
      <c r="Y672" s="149">
        <f t="shared" si="42"/>
        <v>29.626890201569722</v>
      </c>
      <c r="Z672" s="149">
        <f>(Y672-Y671)/1</f>
        <v>-0.92064531821528561</v>
      </c>
      <c r="AA672" s="149">
        <f t="shared" si="43"/>
        <v>-37.286135387719071</v>
      </c>
      <c r="AB672" s="149">
        <f>((Z672-Z671)/1)*(((6750*6)^2) /1000)</f>
        <v>6386.4758498777546</v>
      </c>
      <c r="AD672" s="149">
        <f t="shared" si="45"/>
        <v>0</v>
      </c>
      <c r="AE672" s="149">
        <f t="shared" si="44"/>
        <v>-1.215000000000001</v>
      </c>
      <c r="AG672" s="149">
        <f xml:space="preserve"> $I$45 * (AD673 - AD671) / (2 * (PI()/180))</f>
        <v>0</v>
      </c>
      <c r="AH672" s="149">
        <f xml:space="preserve"> $I$45 * (AE673 - AE671) / (2 * (PI()/180))</f>
        <v>4100.6250000000036</v>
      </c>
      <c r="AJ672" s="149">
        <f>(AG673 - AG671) / RADIANS(U673 - U671) * (2*PI()*$P$33/60)</f>
        <v>0</v>
      </c>
      <c r="AK672" s="149">
        <f>(AH673 - AH671) / RADIANS(2) * (2*PI()*$P$33/60)</f>
        <v>124556484.375001</v>
      </c>
    </row>
    <row r="673" spans="7:37" x14ac:dyDescent="0.35">
      <c r="G673" s="113"/>
      <c r="H673" s="113"/>
      <c r="I673" s="113"/>
      <c r="J673" s="113"/>
      <c r="K673" s="113"/>
      <c r="L673" s="113"/>
      <c r="N673" s="113"/>
      <c r="O673" s="113"/>
      <c r="P673" s="113"/>
      <c r="Q673" s="113"/>
      <c r="R673" s="113"/>
      <c r="S673" s="113"/>
      <c r="U673" s="86">
        <v>667</v>
      </c>
      <c r="V673" s="149">
        <v>0</v>
      </c>
      <c r="W673" s="149">
        <v>0.59</v>
      </c>
      <c r="X673" s="149">
        <f>(0.0831/2)*(1-COS(RADIANS(U673)))
 + 0.14625
 - SQRT(0.14625^2 - ((0.14625/2*SIN(RADIANS(U673)))^2))</f>
        <v>2.8710744074584543E-2</v>
      </c>
      <c r="Y673" s="149">
        <f t="shared" si="42"/>
        <v>28.710744074584543</v>
      </c>
      <c r="Z673" s="149">
        <f>(Y673-Y672)/1</f>
        <v>-0.91614612698517917</v>
      </c>
      <c r="AA673" s="149">
        <f t="shared" si="43"/>
        <v>-37.103918142899758</v>
      </c>
      <c r="AB673" s="149">
        <f>((Z673-Z672)/1)*(((6750*6)^2) /1000)</f>
        <v>7379.7984151821001</v>
      </c>
      <c r="AD673" s="149">
        <f t="shared" si="45"/>
        <v>0</v>
      </c>
      <c r="AE673" s="149">
        <f t="shared" si="44"/>
        <v>-0.81000000000000061</v>
      </c>
      <c r="AG673" s="149">
        <f xml:space="preserve"> $I$45 * (AD674 - AD672) / (2 * (PI()/180))</f>
        <v>0</v>
      </c>
      <c r="AH673" s="149">
        <f xml:space="preserve"> $I$45 * (AE674 - AE672) / (2 * (PI()/180))</f>
        <v>4100.6250000000255</v>
      </c>
      <c r="AJ673" s="149">
        <f>(AG674 - AG672) / RADIANS(U674 - U672) * (2*PI()*$P$33/60)</f>
        <v>0</v>
      </c>
      <c r="AK673" s="149">
        <f>(AH674 - AH672) / RADIANS(2) * (2*PI()*$P$33/60)</f>
        <v>-124556484.37499966</v>
      </c>
    </row>
    <row r="674" spans="7:37" x14ac:dyDescent="0.35">
      <c r="G674" s="113"/>
      <c r="H674" s="113"/>
      <c r="I674" s="113"/>
      <c r="J674" s="113"/>
      <c r="K674" s="113"/>
      <c r="L674" s="113"/>
      <c r="N674" s="113"/>
      <c r="O674" s="113"/>
      <c r="P674" s="113"/>
      <c r="Q674" s="113"/>
      <c r="R674" s="113"/>
      <c r="S674" s="113"/>
      <c r="U674" s="86">
        <v>668</v>
      </c>
      <c r="V674" s="149">
        <v>0</v>
      </c>
      <c r="W674" s="149">
        <v>0.57999999999999996</v>
      </c>
      <c r="X674" s="149">
        <f>(0.0831/2)*(1-COS(RADIANS(U674)))
 + 0.14625
 - SQRT(0.14625^2 - ((0.14625/2*SIN(RADIANS(U674)))^2))</f>
        <v>2.7799701017980322E-2</v>
      </c>
      <c r="Y674" s="149">
        <f t="shared" si="42"/>
        <v>27.799701017980322</v>
      </c>
      <c r="Z674" s="149">
        <f>(Y674-Y673)/1</f>
        <v>-0.91104305660422114</v>
      </c>
      <c r="AA674" s="149">
        <f t="shared" si="43"/>
        <v>-36.89724379247096</v>
      </c>
      <c r="AB674" s="149">
        <f>((Z674-Z673)/1)*(((6750*6)^2) /1000)</f>
        <v>8370.3111923664092</v>
      </c>
      <c r="AD674" s="149">
        <f t="shared" si="45"/>
        <v>0</v>
      </c>
      <c r="AE674" s="149">
        <f t="shared" si="44"/>
        <v>-0.80999999999999839</v>
      </c>
      <c r="AG674" s="149">
        <f xml:space="preserve"> $I$45 * (AD675 - AD673) / (2 * (PI()/180))</f>
        <v>0</v>
      </c>
      <c r="AH674" s="149">
        <f xml:space="preserve"> $I$45 * (AE675 - AE673) / (2 * (PI()/180))</f>
        <v>-2050.31249999998</v>
      </c>
      <c r="AJ674" s="149">
        <f>(AG675 - AG673) / RADIANS(U675 - U673) * (2*PI()*$P$33/60)</f>
        <v>0</v>
      </c>
      <c r="AK674" s="149">
        <f>(AH675 - AH673) / RADIANS(2) * (2*PI()*$P$33/60)</f>
        <v>-83037656.250000969</v>
      </c>
    </row>
    <row r="675" spans="7:37" x14ac:dyDescent="0.35">
      <c r="G675" s="113"/>
      <c r="H675" s="113"/>
      <c r="I675" s="113"/>
      <c r="J675" s="113"/>
      <c r="K675" s="113"/>
      <c r="L675" s="113"/>
      <c r="N675" s="113"/>
      <c r="O675" s="113"/>
      <c r="P675" s="113"/>
      <c r="Q675" s="113"/>
      <c r="R675" s="113"/>
      <c r="S675" s="113"/>
      <c r="U675" s="149">
        <v>669</v>
      </c>
      <c r="V675" s="149">
        <v>0</v>
      </c>
      <c r="W675" s="149">
        <v>0.55000000000000004</v>
      </c>
      <c r="X675" s="149">
        <f>(0.0831/2)*(1-COS(RADIANS(U675)))
 + 0.14625
 - SQRT(0.14625^2 - ((0.14625/2*SIN(RADIANS(U675)))^2))</f>
        <v>2.6894362559174934E-2</v>
      </c>
      <c r="Y675" s="149">
        <f t="shared" si="42"/>
        <v>26.894362559174933</v>
      </c>
      <c r="Z675" s="149">
        <f>(Y675-Y674)/1</f>
        <v>-0.90533845880538877</v>
      </c>
      <c r="AA675" s="149">
        <f t="shared" si="43"/>
        <v>-36.666207581618245</v>
      </c>
      <c r="AB675" s="149">
        <f>((Z675-Z674)/1)*(((6750*6)^2) /1000)</f>
        <v>9356.9665395347893</v>
      </c>
      <c r="AD675" s="149">
        <f t="shared" si="45"/>
        <v>0</v>
      </c>
      <c r="AE675" s="149">
        <f t="shared" si="44"/>
        <v>-1.0124999999999986</v>
      </c>
      <c r="AG675" s="149">
        <f xml:space="preserve"> $I$45 * (AD676 - AD674) / (2 * (PI()/180))</f>
        <v>0</v>
      </c>
      <c r="AH675" s="149">
        <f xml:space="preserve"> $I$45 * (AE676 - AE674) / (2 * (PI()/180))</f>
        <v>-2.2482016248659417E-11</v>
      </c>
      <c r="AJ675" s="149">
        <f>(AG676 - AG674) / RADIANS(U676 - U674) * (2*PI()*$P$33/60)</f>
        <v>0</v>
      </c>
      <c r="AK675" s="149">
        <f>(AH676 - AH674) / RADIANS(2) * (2*PI()*$P$33/60)</f>
        <v>124556484.37499921</v>
      </c>
    </row>
    <row r="676" spans="7:37" x14ac:dyDescent="0.35">
      <c r="G676" s="113"/>
      <c r="H676" s="113"/>
      <c r="I676" s="113"/>
      <c r="J676" s="113"/>
      <c r="K676" s="113"/>
      <c r="L676" s="113"/>
      <c r="N676" s="113"/>
      <c r="O676" s="113"/>
      <c r="P676" s="113"/>
      <c r="Q676" s="113"/>
      <c r="R676" s="113"/>
      <c r="S676" s="113"/>
      <c r="U676" s="86">
        <v>670</v>
      </c>
      <c r="V676" s="149">
        <v>0</v>
      </c>
      <c r="W676" s="149">
        <v>0.53</v>
      </c>
      <c r="X676" s="149">
        <f>(0.0831/2)*(1-COS(RADIANS(U676)))
 + 0.14625
 - SQRT(0.14625^2 - ((0.14625/2*SIN(RADIANS(U676)))^2))</f>
        <v>2.599532725304976E-2</v>
      </c>
      <c r="Y676" s="149">
        <f t="shared" si="42"/>
        <v>25.995327253049759</v>
      </c>
      <c r="Z676" s="149">
        <f>(Y676-Y675)/1</f>
        <v>-0.89903530612517457</v>
      </c>
      <c r="AA676" s="149">
        <f t="shared" si="43"/>
        <v>-36.410929898069568</v>
      </c>
      <c r="AB676" s="149">
        <f>((Z676-Z675)/1)*(((6750*6)^2) /1000)</f>
        <v>10338.746183721336</v>
      </c>
      <c r="AD676" s="149">
        <f t="shared" si="45"/>
        <v>0</v>
      </c>
      <c r="AE676" s="149">
        <f t="shared" si="44"/>
        <v>-0.81000000000000061</v>
      </c>
      <c r="AG676" s="149">
        <f xml:space="preserve"> $I$45 * (AD677 - AD675) / (2 * (PI()/180))</f>
        <v>0</v>
      </c>
      <c r="AH676" s="149">
        <f xml:space="preserve"> $I$45 * (AE677 - AE675) / (2 * (PI()/180))</f>
        <v>4100.6249999999809</v>
      </c>
      <c r="AJ676" s="149">
        <f>(AG677 - AG675) / RADIANS(U677 - U675) * (2*PI()*$P$33/60)</f>
        <v>0</v>
      </c>
      <c r="AK676" s="149">
        <f>(AH677 - AH675) / RADIANS(2) * (2*PI()*$P$33/60)</f>
        <v>41518828.125000469</v>
      </c>
    </row>
    <row r="677" spans="7:37" x14ac:dyDescent="0.35">
      <c r="G677" s="113"/>
      <c r="H677" s="113"/>
      <c r="I677" s="113"/>
      <c r="J677" s="113"/>
      <c r="K677" s="113"/>
      <c r="L677" s="113"/>
      <c r="N677" s="113"/>
      <c r="O677" s="113"/>
      <c r="P677" s="113"/>
      <c r="Q677" s="113"/>
      <c r="R677" s="113"/>
      <c r="S677" s="113"/>
      <c r="U677" s="86">
        <v>671</v>
      </c>
      <c r="V677" s="149">
        <v>0</v>
      </c>
      <c r="W677" s="149">
        <v>0.51</v>
      </c>
      <c r="X677" s="149">
        <f>(0.0831/2)*(1-COS(RADIANS(U677)))
 + 0.14625
 - SQRT(0.14625^2 - ((0.14625/2*SIN(RADIANS(U677)))^2))</f>
        <v>2.5103190079537624E-2</v>
      </c>
      <c r="Y677" s="149">
        <f t="shared" si="42"/>
        <v>25.103190079537622</v>
      </c>
      <c r="Z677" s="149">
        <f>(Y677-Y676)/1</f>
        <v>-0.89213717351213617</v>
      </c>
      <c r="AA677" s="149">
        <f t="shared" si="43"/>
        <v>-36.131555527241517</v>
      </c>
      <c r="AB677" s="149">
        <f>((Z677-Z676)/1)*(((6750*6)^2) /1000)</f>
        <v>11314.662018536234</v>
      </c>
      <c r="AD677" s="149">
        <f t="shared" si="45"/>
        <v>0</v>
      </c>
      <c r="AE677" s="149">
        <f t="shared" si="44"/>
        <v>-0.60750000000000048</v>
      </c>
      <c r="AG677" s="149">
        <f xml:space="preserve"> $I$45 * (AD678 - AD676) / (2 * (PI()/180))</f>
        <v>0</v>
      </c>
      <c r="AH677" s="149">
        <f xml:space="preserve"> $I$45 * (AE678 - AE676) / (2 * (PI()/180))</f>
        <v>2050.3125000000009</v>
      </c>
      <c r="AJ677" s="149">
        <f>(AG678 - AG676) / RADIANS(U678 - U676) * (2*PI()*$P$33/60)</f>
        <v>0</v>
      </c>
      <c r="AK677" s="149">
        <f>(AH678 - AH676) / RADIANS(2) * (2*PI()*$P$33/60)</f>
        <v>-124556484.3749994</v>
      </c>
    </row>
    <row r="678" spans="7:37" x14ac:dyDescent="0.35">
      <c r="G678" s="113"/>
      <c r="H678" s="113"/>
      <c r="I678" s="113"/>
      <c r="J678" s="113"/>
      <c r="K678" s="113"/>
      <c r="L678" s="113"/>
      <c r="N678" s="113"/>
      <c r="O678" s="113"/>
      <c r="P678" s="113"/>
      <c r="Q678" s="113"/>
      <c r="R678" s="113"/>
      <c r="S678" s="113"/>
      <c r="U678" s="86">
        <v>672</v>
      </c>
      <c r="V678" s="149">
        <v>0</v>
      </c>
      <c r="W678" s="149">
        <v>0.5</v>
      </c>
      <c r="X678" s="149">
        <f>(0.0831/2)*(1-COS(RADIANS(U678)))
 + 0.14625
 - SQRT(0.14625^2 - ((0.14625/2*SIN(RADIANS(U678)))^2))</f>
        <v>2.4218541859981291E-2</v>
      </c>
      <c r="Y678" s="149">
        <f t="shared" si="42"/>
        <v>24.21854185998129</v>
      </c>
      <c r="Z678" s="149">
        <f>(Y678-Y677)/1</f>
        <v>-0.88464821955633255</v>
      </c>
      <c r="AA678" s="149">
        <f t="shared" si="43"/>
        <v>-35.828252892031472</v>
      </c>
      <c r="AB678" s="149">
        <f>((Z678-Z677)/1)*(((6750*6)^2) /1000)</f>
        <v>12283.756726006894</v>
      </c>
      <c r="AD678" s="149">
        <f t="shared" si="45"/>
        <v>0</v>
      </c>
      <c r="AE678" s="149">
        <f t="shared" si="44"/>
        <v>-0.60750000000000048</v>
      </c>
      <c r="AG678" s="149">
        <f xml:space="preserve"> $I$45 * (AD679 - AD677) / (2 * (PI()/180))</f>
        <v>0</v>
      </c>
      <c r="AH678" s="149">
        <f xml:space="preserve"> $I$45 * (AE679 - AE677) / (2 * (PI()/180))</f>
        <v>-2050.31249999999</v>
      </c>
      <c r="AJ678" s="149">
        <f>(AG679 - AG677) / RADIANS(U679 - U677) * (2*PI()*$P$33/60)</f>
        <v>0</v>
      </c>
      <c r="AK678" s="149">
        <f>(AH679 - AH677) / RADIANS(2) * (2*PI()*$P$33/60)</f>
        <v>-83037656.249999806</v>
      </c>
    </row>
    <row r="679" spans="7:37" x14ac:dyDescent="0.35">
      <c r="G679" s="113"/>
      <c r="H679" s="113"/>
      <c r="I679" s="113"/>
      <c r="J679" s="113"/>
      <c r="K679" s="113"/>
      <c r="L679" s="113"/>
      <c r="N679" s="113"/>
      <c r="O679" s="113"/>
      <c r="P679" s="113"/>
      <c r="Q679" s="113"/>
      <c r="R679" s="113"/>
      <c r="S679" s="113"/>
      <c r="U679" s="149">
        <v>673</v>
      </c>
      <c r="V679" s="149">
        <v>0</v>
      </c>
      <c r="W679" s="149">
        <v>0.48</v>
      </c>
      <c r="X679" s="149">
        <f>(0.0831/2)*(1-COS(RADIANS(U679)))
 + 0.14625
 - SQRT(0.14625^2 - ((0.14625/2*SIN(RADIANS(U679)))^2))</f>
        <v>2.334196869253824E-2</v>
      </c>
      <c r="Y679" s="149">
        <f t="shared" si="42"/>
        <v>23.341968692538238</v>
      </c>
      <c r="Z679" s="149">
        <f>(Y679-Y678)/1</f>
        <v>-0.87657316744305191</v>
      </c>
      <c r="AA679" s="149">
        <f t="shared" si="43"/>
        <v>-35.501213281443604</v>
      </c>
      <c r="AB679" s="149">
        <f>((Z679-Z678)/1)*(((6750*6)^2) /1000)</f>
        <v>13245.104228808561</v>
      </c>
      <c r="AD679" s="149">
        <f t="shared" si="45"/>
        <v>0</v>
      </c>
      <c r="AE679" s="149">
        <f t="shared" si="44"/>
        <v>-0.8099999999999995</v>
      </c>
      <c r="AG679" s="149">
        <f xml:space="preserve"> $I$45 * (AD680 - AD678) / (2 * (PI()/180))</f>
        <v>0</v>
      </c>
      <c r="AH679" s="149">
        <f xml:space="preserve"> $I$45 * (AE680 - AE678) / (2 * (PI()/180))</f>
        <v>-2050.31249999999</v>
      </c>
      <c r="AJ679" s="149">
        <f>(AG680 - AG678) / RADIANS(U680 - U678) * (2*PI()*$P$33/60)</f>
        <v>0</v>
      </c>
      <c r="AK679" s="149">
        <f>(AH680 - AH678) / RADIANS(2) * (2*PI()*$P$33/60)</f>
        <v>41518828.124999568</v>
      </c>
    </row>
    <row r="680" spans="7:37" x14ac:dyDescent="0.35">
      <c r="G680" s="113"/>
      <c r="H680" s="113"/>
      <c r="I680" s="113"/>
      <c r="J680" s="113"/>
      <c r="K680" s="113"/>
      <c r="L680" s="113"/>
      <c r="N680" s="113"/>
      <c r="O680" s="113"/>
      <c r="P680" s="113"/>
      <c r="Q680" s="113"/>
      <c r="R680" s="113"/>
      <c r="S680" s="113"/>
      <c r="U680" s="86">
        <v>674</v>
      </c>
      <c r="V680" s="149">
        <v>0</v>
      </c>
      <c r="W680" s="149">
        <v>0.46</v>
      </c>
      <c r="X680" s="149">
        <f>(0.0831/2)*(1-COS(RADIANS(U680)))
 + 0.14625
 - SQRT(0.14625^2 - ((0.14625/2*SIN(RADIANS(U680)))^2))</f>
        <v>2.2474051406808471E-2</v>
      </c>
      <c r="Y680" s="149">
        <f t="shared" si="42"/>
        <v>22.474051406808471</v>
      </c>
      <c r="Z680" s="149">
        <f>(Y680-Y679)/1</f>
        <v>-0.86791728572976723</v>
      </c>
      <c r="AA680" s="149">
        <f t="shared" si="43"/>
        <v>-35.150650072055569</v>
      </c>
      <c r="AB680" s="149">
        <f>((Z680-Z679)/1)*(((6750*6)^2) /1000)</f>
        <v>14197.809980215205</v>
      </c>
      <c r="AD680" s="149">
        <f t="shared" si="45"/>
        <v>0</v>
      </c>
      <c r="AE680" s="149">
        <f t="shared" si="44"/>
        <v>-0.8099999999999995</v>
      </c>
      <c r="AG680" s="149">
        <f xml:space="preserve"> $I$45 * (AD681 - AD679) / (2 * (PI()/180))</f>
        <v>0</v>
      </c>
      <c r="AH680" s="149">
        <f xml:space="preserve"> $I$45 * (AE681 - AE679) / (2 * (PI()/180))</f>
        <v>-1.1241008124329708E-11</v>
      </c>
      <c r="AJ680" s="149">
        <f>(AG681 - AG679) / RADIANS(U681 - U679) * (2*PI()*$P$33/60)</f>
        <v>0</v>
      </c>
      <c r="AK680" s="149">
        <f>(AH681 - AH679) / RADIANS(2) * (2*PI()*$P$33/60)</f>
        <v>41518828.124999799</v>
      </c>
    </row>
    <row r="681" spans="7:37" x14ac:dyDescent="0.35">
      <c r="G681" s="113"/>
      <c r="H681" s="113"/>
      <c r="I681" s="113"/>
      <c r="J681" s="113"/>
      <c r="K681" s="113"/>
      <c r="L681" s="113"/>
      <c r="N681" s="113"/>
      <c r="O681" s="113"/>
      <c r="P681" s="113"/>
      <c r="Q681" s="113"/>
      <c r="R681" s="113"/>
      <c r="S681" s="113"/>
      <c r="U681" s="86">
        <v>675</v>
      </c>
      <c r="V681" s="149">
        <v>0</v>
      </c>
      <c r="W681" s="149">
        <v>0.44</v>
      </c>
      <c r="X681" s="149">
        <f>(0.0831/2)*(1-COS(RADIANS(U681)))
 + 0.14625
 - SQRT(0.14625^2 - ((0.14625/2*SIN(RADIANS(U681)))^2))</f>
        <v>2.1615365037776696E-2</v>
      </c>
      <c r="Y681" s="149">
        <f t="shared" si="42"/>
        <v>21.615365037776694</v>
      </c>
      <c r="Z681" s="149">
        <f>(Y681-Y680)/1</f>
        <v>-0.85868636903177631</v>
      </c>
      <c r="AA681" s="149">
        <f t="shared" si="43"/>
        <v>-34.776797945786939</v>
      </c>
      <c r="AB681" s="149">
        <f>((Z681-Z680)/1)*(((6750*6)^2) /1000)</f>
        <v>15141.011113879607</v>
      </c>
      <c r="AD681" s="149">
        <f t="shared" si="45"/>
        <v>0</v>
      </c>
      <c r="AE681" s="149">
        <f t="shared" si="44"/>
        <v>-0.81000000000000061</v>
      </c>
      <c r="AG681" s="149">
        <f xml:space="preserve"> $I$45 * (AD682 - AD680) / (2 * (PI()/180))</f>
        <v>0</v>
      </c>
      <c r="AH681" s="149">
        <f xml:space="preserve"> $I$45 * (AE682 - AE680) / (2 * (PI()/180))</f>
        <v>0</v>
      </c>
      <c r="AJ681" s="149">
        <f>(AG682 - AG680) / RADIANS(U682 - U680) * (2*PI()*$P$33/60)</f>
        <v>0</v>
      </c>
      <c r="AK681" s="149">
        <f>(AH682 - AH680) / RADIANS(2) * (2*PI()*$P$33/60)</f>
        <v>4.5526082903535315E-7</v>
      </c>
    </row>
    <row r="682" spans="7:37" x14ac:dyDescent="0.35">
      <c r="G682" s="113"/>
      <c r="H682" s="113"/>
      <c r="I682" s="113"/>
      <c r="J682" s="113"/>
      <c r="K682" s="113"/>
      <c r="L682" s="113"/>
      <c r="N682" s="113"/>
      <c r="O682" s="113"/>
      <c r="P682" s="113"/>
      <c r="Q682" s="113"/>
      <c r="R682" s="113"/>
      <c r="S682" s="113"/>
      <c r="U682" s="86">
        <v>676</v>
      </c>
      <c r="V682" s="149">
        <v>0</v>
      </c>
      <c r="W682" s="149">
        <v>0.42</v>
      </c>
      <c r="X682" s="149">
        <f>(0.0831/2)*(1-COS(RADIANS(U682)))
 + 0.14625
 - SQRT(0.14625^2 - ((0.14625/2*SIN(RADIANS(U682)))^2))</f>
        <v>2.076647831907491E-2</v>
      </c>
      <c r="Y682" s="149">
        <f t="shared" si="42"/>
        <v>20.76647831907491</v>
      </c>
      <c r="Z682" s="149">
        <f>(Y682-Y681)/1</f>
        <v>-0.84888671870178456</v>
      </c>
      <c r="AA682" s="149">
        <f t="shared" si="43"/>
        <v>-34.379912107422271</v>
      </c>
      <c r="AB682" s="149">
        <f>((Z682-Z681)/1)*(((6750*6)^2) /1000)</f>
        <v>16073.876453768966</v>
      </c>
      <c r="AD682" s="149">
        <f t="shared" si="45"/>
        <v>0</v>
      </c>
      <c r="AE682" s="149">
        <f t="shared" si="44"/>
        <v>-0.8099999999999995</v>
      </c>
      <c r="AG682" s="149">
        <f xml:space="preserve"> $I$45 * (AD683 - AD681) / (2 * (PI()/180))</f>
        <v>0</v>
      </c>
      <c r="AH682" s="149">
        <f xml:space="preserve"> $I$45 * (AE683 - AE681) / (2 * (PI()/180))</f>
        <v>1.1241008124329708E-11</v>
      </c>
      <c r="AJ682" s="149">
        <f>(AG683 - AG681) / RADIANS(U683 - U681) * (2*PI()*$P$33/60)</f>
        <v>0</v>
      </c>
      <c r="AK682" s="149">
        <f>(AH683 - AH681) / RADIANS(2) * (2*PI()*$P$33/60)</f>
        <v>-2.2763041451767657E-7</v>
      </c>
    </row>
    <row r="683" spans="7:37" x14ac:dyDescent="0.35">
      <c r="G683" s="113"/>
      <c r="H683" s="113"/>
      <c r="I683" s="113"/>
      <c r="J683" s="113"/>
      <c r="K683" s="113"/>
      <c r="L683" s="113"/>
      <c r="N683" s="113"/>
      <c r="O683" s="113"/>
      <c r="P683" s="113"/>
      <c r="Q683" s="113"/>
      <c r="R683" s="113"/>
      <c r="S683" s="113"/>
      <c r="U683" s="149">
        <v>677</v>
      </c>
      <c r="V683" s="149">
        <v>0</v>
      </c>
      <c r="W683" s="149">
        <v>0.4</v>
      </c>
      <c r="X683" s="149">
        <f>(0.0831/2)*(1-COS(RADIANS(U683)))
 + 0.14625
 - SQRT(0.14625^2 - ((0.14625/2*SIN(RADIANS(U683)))^2))</f>
        <v>1.9927953195496728E-2</v>
      </c>
      <c r="Y683" s="149">
        <f t="shared" si="42"/>
        <v>19.927953195496727</v>
      </c>
      <c r="Z683" s="149">
        <f>(Y683-Y682)/1</f>
        <v>-0.83852512357818298</v>
      </c>
      <c r="AA683" s="149">
        <f t="shared" si="43"/>
        <v>-33.960267504916409</v>
      </c>
      <c r="AB683" s="149">
        <f>((Z683-Z682)/1)*(((6750*6)^2) /1000)</f>
        <v>16995.606401487483</v>
      </c>
      <c r="AD683" s="149">
        <f t="shared" si="45"/>
        <v>0</v>
      </c>
      <c r="AE683" s="149">
        <f t="shared" si="44"/>
        <v>-0.8099999999999995</v>
      </c>
      <c r="AG683" s="149">
        <f xml:space="preserve"> $I$45 * (AD684 - AD682) / (2 * (PI()/180))</f>
        <v>0</v>
      </c>
      <c r="AH683" s="149">
        <f xml:space="preserve"> $I$45 * (AE684 - AE682) / (2 * (PI()/180))</f>
        <v>-1.1241008124329708E-11</v>
      </c>
      <c r="AJ683" s="149">
        <f>(AG684 - AG682) / RADIANS(U684 - U682) * (2*PI()*$P$33/60)</f>
        <v>0</v>
      </c>
      <c r="AK683" s="149">
        <f>(AH684 - AH682) / RADIANS(2) * (2*PI()*$P$33/60)</f>
        <v>-2.2763041451767657E-7</v>
      </c>
    </row>
    <row r="684" spans="7:37" x14ac:dyDescent="0.35">
      <c r="G684" s="113"/>
      <c r="H684" s="113"/>
      <c r="I684" s="113"/>
      <c r="J684" s="113"/>
      <c r="K684" s="113"/>
      <c r="L684" s="113"/>
      <c r="N684" s="113"/>
      <c r="O684" s="113"/>
      <c r="P684" s="113"/>
      <c r="Q684" s="113"/>
      <c r="R684" s="113"/>
      <c r="S684" s="113"/>
      <c r="U684" s="86">
        <v>678</v>
      </c>
      <c r="V684" s="149">
        <v>0</v>
      </c>
      <c r="W684" s="149">
        <v>0.38</v>
      </c>
      <c r="X684" s="149">
        <f>(0.0831/2)*(1-COS(RADIANS(U684)))
 + 0.14625
 - SQRT(0.14625^2 - ((0.14625/2*SIN(RADIANS(U684)))^2))</f>
        <v>1.9100344354629123E-2</v>
      </c>
      <c r="Y684" s="149">
        <f t="shared" si="42"/>
        <v>19.100344354629122</v>
      </c>
      <c r="Z684" s="149">
        <f>(Y684-Y683)/1</f>
        <v>-0.82760884086760456</v>
      </c>
      <c r="AA684" s="149">
        <f t="shared" si="43"/>
        <v>-33.518158055137988</v>
      </c>
      <c r="AB684" s="149">
        <f>((Z684-Z683)/1)*(((6750*6)^2) /1000)</f>
        <v>17905.432716026269</v>
      </c>
      <c r="AD684" s="149">
        <f t="shared" si="45"/>
        <v>0</v>
      </c>
      <c r="AE684" s="149">
        <f t="shared" si="44"/>
        <v>-0.81000000000000061</v>
      </c>
      <c r="AG684" s="149">
        <f xml:space="preserve"> $I$45 * (AD685 - AD683) / (2 * (PI()/180))</f>
        <v>0</v>
      </c>
      <c r="AH684" s="149">
        <f xml:space="preserve"> $I$45 * (AE685 - AE683) / (2 * (PI()/180))</f>
        <v>0</v>
      </c>
      <c r="AJ684" s="149">
        <f>(AG685 - AG683) / RADIANS(U685 - U683) * (2*PI()*$P$33/60)</f>
        <v>0</v>
      </c>
      <c r="AK684" s="149">
        <f>(AH685 - AH683) / RADIANS(2) * (2*PI()*$P$33/60)</f>
        <v>4.5526082903535315E-7</v>
      </c>
    </row>
    <row r="685" spans="7:37" x14ac:dyDescent="0.35">
      <c r="G685" s="113"/>
      <c r="H685" s="113"/>
      <c r="I685" s="113"/>
      <c r="J685" s="113"/>
      <c r="K685" s="113"/>
      <c r="L685" s="113"/>
      <c r="N685" s="113"/>
      <c r="O685" s="113"/>
      <c r="P685" s="113"/>
      <c r="Q685" s="113"/>
      <c r="R685" s="113"/>
      <c r="S685" s="113"/>
      <c r="U685" s="86">
        <v>679</v>
      </c>
      <c r="V685" s="149">
        <v>0</v>
      </c>
      <c r="W685" s="149">
        <v>0.36</v>
      </c>
      <c r="X685" s="149">
        <f>(0.0831/2)*(1-COS(RADIANS(U685)))
 + 0.14625
 - SQRT(0.14625^2 - ((0.14625/2*SIN(RADIANS(U685)))^2))</f>
        <v>1.8284198777401561E-2</v>
      </c>
      <c r="Y685" s="149">
        <f t="shared" si="42"/>
        <v>18.28419877740156</v>
      </c>
      <c r="Z685" s="149">
        <f>(Y685-Y684)/1</f>
        <v>-0.81614557722756231</v>
      </c>
      <c r="AA685" s="149">
        <f t="shared" si="43"/>
        <v>-33.053895877716272</v>
      </c>
      <c r="AB685" s="149">
        <f>((Z685-Z684)/1)*(((6750*6)^2) /1000)</f>
        <v>18802.618185579289</v>
      </c>
      <c r="AD685" s="149">
        <f t="shared" si="45"/>
        <v>0</v>
      </c>
      <c r="AE685" s="149">
        <f t="shared" si="44"/>
        <v>-0.8099999999999995</v>
      </c>
      <c r="AG685" s="149">
        <f xml:space="preserve"> $I$45 * (AD686 - AD684) / (2 * (PI()/180))</f>
        <v>0</v>
      </c>
      <c r="AH685" s="149">
        <f xml:space="preserve"> $I$45 * (AE686 - AE684) / (2 * (PI()/180))</f>
        <v>1.1241008124329708E-11</v>
      </c>
      <c r="AJ685" s="149">
        <f>(AG686 - AG684) / RADIANS(U686 - U684) * (2*PI()*$P$33/60)</f>
        <v>0</v>
      </c>
      <c r="AK685" s="149">
        <f>(AH686 - AH684) / RADIANS(2) * (2*PI()*$P$33/60)</f>
        <v>-2.2763041451767657E-7</v>
      </c>
    </row>
    <row r="686" spans="7:37" x14ac:dyDescent="0.35">
      <c r="G686" s="113"/>
      <c r="H686" s="113"/>
      <c r="I686" s="113"/>
      <c r="J686" s="113"/>
      <c r="K686" s="113"/>
      <c r="L686" s="113"/>
      <c r="N686" s="113"/>
      <c r="O686" s="113"/>
      <c r="P686" s="113"/>
      <c r="Q686" s="113"/>
      <c r="R686" s="113"/>
      <c r="S686" s="113"/>
      <c r="U686" s="86">
        <v>680</v>
      </c>
      <c r="V686" s="149">
        <v>0</v>
      </c>
      <c r="W686" s="149">
        <v>0.34</v>
      </c>
      <c r="X686" s="149">
        <f>(0.0831/2)*(1-COS(RADIANS(U686)))
 + 0.14625
 - SQRT(0.14625^2 - ((0.14625/2*SIN(RADIANS(U686)))^2))</f>
        <v>1.74800553073024E-2</v>
      </c>
      <c r="Y686" s="149">
        <f t="shared" si="42"/>
        <v>17.480055307302401</v>
      </c>
      <c r="Z686" s="149">
        <f>(Y686-Y685)/1</f>
        <v>-0.80414347009915943</v>
      </c>
      <c r="AA686" s="149">
        <f t="shared" si="43"/>
        <v>-32.567810539015959</v>
      </c>
      <c r="AB686" s="149">
        <f>((Z686-Z685)/1)*(((6750*6)^2) /1000)</f>
        <v>19686.456217362829</v>
      </c>
      <c r="AD686" s="149">
        <f t="shared" si="45"/>
        <v>0</v>
      </c>
      <c r="AE686" s="149">
        <f t="shared" si="44"/>
        <v>-0.8099999999999995</v>
      </c>
      <c r="AG686" s="149">
        <f xml:space="preserve"> $I$45 * (AD687 - AD685) / (2 * (PI()/180))</f>
        <v>0</v>
      </c>
      <c r="AH686" s="149">
        <f xml:space="preserve"> $I$45 * (AE687 - AE685) / (2 * (PI()/180))</f>
        <v>-1.1241008124329708E-11</v>
      </c>
      <c r="AJ686" s="149">
        <f>(AG687 - AG685) / RADIANS(U687 - U685) * (2*PI()*$P$33/60)</f>
        <v>0</v>
      </c>
      <c r="AK686" s="149">
        <f>(AH687 - AH685) / RADIANS(2) * (2*PI()*$P$33/60)</f>
        <v>-2.2763041451767657E-7</v>
      </c>
    </row>
    <row r="687" spans="7:37" x14ac:dyDescent="0.35">
      <c r="G687" s="113"/>
      <c r="H687" s="113"/>
      <c r="I687" s="113"/>
      <c r="J687" s="113"/>
      <c r="K687" s="113"/>
      <c r="L687" s="113"/>
      <c r="N687" s="113"/>
      <c r="O687" s="113"/>
      <c r="P687" s="113"/>
      <c r="Q687" s="113"/>
      <c r="R687" s="113"/>
      <c r="S687" s="113"/>
      <c r="U687" s="149">
        <v>681</v>
      </c>
      <c r="V687" s="149">
        <v>0</v>
      </c>
      <c r="W687" s="149">
        <v>0.32</v>
      </c>
      <c r="X687" s="149">
        <f>(0.0831/2)*(1-COS(RADIANS(U687)))
 + 0.14625
 - SQRT(0.14625^2 - ((0.14625/2*SIN(RADIANS(U687)))^2))</f>
        <v>1.6688444237960898E-2</v>
      </c>
      <c r="Y687" s="149">
        <f t="shared" si="42"/>
        <v>16.688444237960898</v>
      </c>
      <c r="Z687" s="149">
        <f>(Y687-Y686)/1</f>
        <v>-0.79161106934150283</v>
      </c>
      <c r="AA687" s="149">
        <f t="shared" si="43"/>
        <v>-32.060248308330863</v>
      </c>
      <c r="AB687" s="149">
        <f>((Z687-Z686)/1)*(((6750*6)^2) /1000)</f>
        <v>20556.270342746244</v>
      </c>
      <c r="AD687" s="149">
        <f t="shared" si="45"/>
        <v>0</v>
      </c>
      <c r="AE687" s="149">
        <f t="shared" si="44"/>
        <v>-0.81000000000000061</v>
      </c>
      <c r="AG687" s="149">
        <f xml:space="preserve"> $I$45 * (AD688 - AD686) / (2 * (PI()/180))</f>
        <v>0</v>
      </c>
      <c r="AH687" s="149">
        <f xml:space="preserve"> $I$45 * (AE688 - AE686) / (2 * (PI()/180))</f>
        <v>0</v>
      </c>
      <c r="AJ687" s="149">
        <f>(AG688 - AG686) / RADIANS(U688 - U686) * (2*PI()*$P$33/60)</f>
        <v>0</v>
      </c>
      <c r="AK687" s="149">
        <f>(AH688 - AH686) / RADIANS(2) * (2*PI()*$P$33/60)</f>
        <v>4.5526082903535315E-7</v>
      </c>
    </row>
    <row r="688" spans="7:37" x14ac:dyDescent="0.35">
      <c r="G688" s="113"/>
      <c r="H688" s="113"/>
      <c r="I688" s="113"/>
      <c r="J688" s="113"/>
      <c r="K688" s="113"/>
      <c r="L688" s="113"/>
      <c r="N688" s="113"/>
      <c r="O688" s="113"/>
      <c r="P688" s="113"/>
      <c r="Q688" s="113"/>
      <c r="R688" s="113"/>
      <c r="S688" s="113"/>
      <c r="U688" s="86">
        <v>682</v>
      </c>
      <c r="V688" s="149">
        <v>0</v>
      </c>
      <c r="W688" s="149">
        <v>0.3</v>
      </c>
      <c r="X688" s="149">
        <f>(0.0831/2)*(1-COS(RADIANS(U688)))
 + 0.14625
 - SQRT(0.14625^2 - ((0.14625/2*SIN(RADIANS(U688)))^2))</f>
        <v>1.5909886918752281E-2</v>
      </c>
      <c r="Y688" s="149">
        <f t="shared" si="42"/>
        <v>15.909886918752282</v>
      </c>
      <c r="Z688" s="149">
        <f>(Y688-Y687)/1</f>
        <v>-0.77855731920861615</v>
      </c>
      <c r="AA688" s="149">
        <f t="shared" si="43"/>
        <v>-31.531571427948954</v>
      </c>
      <c r="AB688" s="149">
        <f>((Z688-Z687)/1)*(((6750*6)^2) /1000)</f>
        <v>21411.413655467371</v>
      </c>
      <c r="AD688" s="149">
        <f t="shared" si="45"/>
        <v>0</v>
      </c>
      <c r="AE688" s="149">
        <f t="shared" si="44"/>
        <v>-0.8099999999999995</v>
      </c>
      <c r="AG688" s="149">
        <f xml:space="preserve"> $I$45 * (AD689 - AD687) / (2 * (PI()/180))</f>
        <v>0</v>
      </c>
      <c r="AH688" s="149">
        <f xml:space="preserve"> $I$45 * (AE689 - AE687) / (2 * (PI()/180))</f>
        <v>1.1241008124329708E-11</v>
      </c>
      <c r="AJ688" s="149">
        <f>(AG689 - AG687) / RADIANS(U689 - U687) * (2*PI()*$P$33/60)</f>
        <v>0</v>
      </c>
      <c r="AK688" s="149">
        <f>(AH689 - AH687) / RADIANS(2) * (2*PI()*$P$33/60)</f>
        <v>-2.2763041451767657E-7</v>
      </c>
    </row>
    <row r="689" spans="7:37" x14ac:dyDescent="0.35">
      <c r="G689" s="113"/>
      <c r="H689" s="113"/>
      <c r="I689" s="113"/>
      <c r="J689" s="113"/>
      <c r="K689" s="113"/>
      <c r="L689" s="113"/>
      <c r="N689" s="113"/>
      <c r="O689" s="113"/>
      <c r="P689" s="113"/>
      <c r="Q689" s="113"/>
      <c r="R689" s="113"/>
      <c r="S689" s="113"/>
      <c r="U689" s="86">
        <v>683</v>
      </c>
      <c r="V689" s="149">
        <v>0</v>
      </c>
      <c r="W689" s="149">
        <v>0.28000000000000003</v>
      </c>
      <c r="X689" s="149">
        <f>(0.0831/2)*(1-COS(RADIANS(U689)))
 + 0.14625
 - SQRT(0.14625^2 - ((0.14625/2*SIN(RADIANS(U689)))^2))</f>
        <v>1.5144895378048251E-2</v>
      </c>
      <c r="Y689" s="149">
        <f t="shared" si="42"/>
        <v>15.14489537804825</v>
      </c>
      <c r="Z689" s="149">
        <f>(Y689-Y688)/1</f>
        <v>-0.76499154070403108</v>
      </c>
      <c r="AA689" s="149">
        <f t="shared" si="43"/>
        <v>-30.982157398513259</v>
      </c>
      <c r="AB689" s="149">
        <f>((Z689-Z688)/1)*(((6750*6)^2) /1000)</f>
        <v>22251.268192145661</v>
      </c>
      <c r="AD689" s="149">
        <f t="shared" si="45"/>
        <v>0</v>
      </c>
      <c r="AE689" s="149">
        <f t="shared" si="44"/>
        <v>-0.8099999999999995</v>
      </c>
      <c r="AG689" s="149">
        <f xml:space="preserve"> $I$45 * (AD690 - AD688) / (2 * (PI()/180))</f>
        <v>0</v>
      </c>
      <c r="AH689" s="149">
        <f xml:space="preserve"> $I$45 * (AE690 - AE688) / (2 * (PI()/180))</f>
        <v>-1.1241008124329708E-11</v>
      </c>
      <c r="AJ689" s="149">
        <f>(AG690 - AG688) / RADIANS(U690 - U688) * (2*PI()*$P$33/60)</f>
        <v>0</v>
      </c>
      <c r="AK689" s="149">
        <f>(AH690 - AH688) / RADIANS(2) * (2*PI()*$P$33/60)</f>
        <v>-3.6420866322828255E-7</v>
      </c>
    </row>
    <row r="690" spans="7:37" x14ac:dyDescent="0.35">
      <c r="G690" s="113"/>
      <c r="H690" s="113"/>
      <c r="I690" s="113"/>
      <c r="J690" s="113"/>
      <c r="K690" s="113"/>
      <c r="L690" s="113"/>
      <c r="N690" s="113"/>
      <c r="O690" s="113"/>
      <c r="P690" s="113"/>
      <c r="Q690" s="113"/>
      <c r="R690" s="113"/>
      <c r="S690" s="113"/>
      <c r="U690" s="86">
        <v>684</v>
      </c>
      <c r="V690" s="149">
        <v>0</v>
      </c>
      <c r="W690" s="149">
        <v>0.26</v>
      </c>
      <c r="X690" s="149">
        <f>(0.0831/2)*(1-COS(RADIANS(U690)))
 + 0.14625
 - SQRT(0.14625^2 - ((0.14625/2*SIN(RADIANS(U690)))^2))</f>
        <v>1.4393971963702262E-2</v>
      </c>
      <c r="Y690" s="149">
        <f t="shared" si="42"/>
        <v>14.393971963702262</v>
      </c>
      <c r="Z690" s="149">
        <f>(Y690-Y689)/1</f>
        <v>-0.75092341434598886</v>
      </c>
      <c r="AA690" s="149">
        <f t="shared" si="43"/>
        <v>-30.41239828101255</v>
      </c>
      <c r="AB690" s="149">
        <f>((Z690-Z689)/1)*(((6750*6)^2) /1000)</f>
        <v>23075.244258778752</v>
      </c>
      <c r="AD690" s="149">
        <f t="shared" si="45"/>
        <v>0</v>
      </c>
      <c r="AE690" s="149">
        <f t="shared" si="44"/>
        <v>-0.81000000000000061</v>
      </c>
      <c r="AG690" s="149">
        <f xml:space="preserve"> $I$45 * (AD691 - AD689) / (2 * (PI()/180))</f>
        <v>0</v>
      </c>
      <c r="AH690" s="149">
        <f xml:space="preserve"> $I$45 * (AE691 - AE689) / (2 * (PI()/180))</f>
        <v>-6.7446048745978268E-12</v>
      </c>
      <c r="AJ690" s="149">
        <f>(AG691 - AG689) / RADIANS(U691 - U689) * (2*PI()*$P$33/60)</f>
        <v>0</v>
      </c>
      <c r="AK690" s="149">
        <f>(AH691 - AH689) / RADIANS(2) * (2*PI()*$P$33/60)</f>
        <v>4.5526082903535315E-7</v>
      </c>
    </row>
    <row r="691" spans="7:37" x14ac:dyDescent="0.35">
      <c r="G691" s="113"/>
      <c r="H691" s="113"/>
      <c r="I691" s="113"/>
      <c r="J691" s="113"/>
      <c r="K691" s="113"/>
      <c r="L691" s="113"/>
      <c r="N691" s="113"/>
      <c r="O691" s="113"/>
      <c r="P691" s="113"/>
      <c r="Q691" s="113"/>
      <c r="R691" s="113"/>
      <c r="S691" s="113"/>
      <c r="U691" s="149">
        <v>685</v>
      </c>
      <c r="V691" s="149">
        <v>0</v>
      </c>
      <c r="W691" s="149">
        <v>0.24</v>
      </c>
      <c r="X691" s="149">
        <f>(0.0831/2)*(1-COS(RADIANS(U691)))
 + 0.14625
 - SQRT(0.14625^2 - ((0.14625/2*SIN(RADIANS(U691)))^2))</f>
        <v>1.3657609000335136E-2</v>
      </c>
      <c r="Y691" s="149">
        <f t="shared" si="42"/>
        <v>13.657609000335135</v>
      </c>
      <c r="Z691" s="149">
        <f>(Y691-Y690)/1</f>
        <v>-0.73636296336712626</v>
      </c>
      <c r="AA691" s="149">
        <f t="shared" si="43"/>
        <v>-29.822700016368614</v>
      </c>
      <c r="AB691" s="149">
        <f>((Z691-Z690)/1)*(((6750*6)^2) /1000)</f>
        <v>23882.779718079386</v>
      </c>
      <c r="AD691" s="149">
        <f t="shared" si="45"/>
        <v>0</v>
      </c>
      <c r="AE691" s="149">
        <f t="shared" si="44"/>
        <v>-0.81000000000000016</v>
      </c>
      <c r="AG691" s="149">
        <f xml:space="preserve"> $I$45 * (AD692 - AD690) / (2 * (PI()/180))</f>
        <v>0</v>
      </c>
      <c r="AH691" s="149">
        <f xml:space="preserve"> $I$45 * (AE692 - AE690) / (2 * (PI()/180))</f>
        <v>1.1241008124329708E-11</v>
      </c>
      <c r="AJ691" s="149">
        <f>(AG692 - AG690) / RADIANS(U692 - U690) * (2*PI()*$P$33/60)</f>
        <v>0</v>
      </c>
      <c r="AK691" s="149">
        <f>(AH692 - AH690) / RADIANS(2) * (2*PI()*$P$33/60)</f>
        <v>41518828.125000156</v>
      </c>
    </row>
    <row r="692" spans="7:37" x14ac:dyDescent="0.35">
      <c r="G692" s="113"/>
      <c r="H692" s="113"/>
      <c r="I692" s="113"/>
      <c r="J692" s="113"/>
      <c r="K692" s="113"/>
      <c r="L692" s="113"/>
      <c r="N692" s="113"/>
      <c r="O692" s="113"/>
      <c r="P692" s="113"/>
      <c r="Q692" s="113"/>
      <c r="R692" s="113"/>
      <c r="S692" s="113"/>
      <c r="U692" s="86">
        <v>686</v>
      </c>
      <c r="V692" s="149">
        <v>0</v>
      </c>
      <c r="W692" s="149">
        <v>0.22</v>
      </c>
      <c r="X692" s="149">
        <f>(0.0831/2)*(1-COS(RADIANS(U692)))
 + 0.14625
 - SQRT(0.14625^2 - ((0.14625/2*SIN(RADIANS(U692)))^2))</f>
        <v>1.2936288462966405E-2</v>
      </c>
      <c r="Y692" s="149">
        <f t="shared" si="42"/>
        <v>12.936288462966406</v>
      </c>
      <c r="Z692" s="149">
        <f>(Y692-Y691)/1</f>
        <v>-0.72132053736872948</v>
      </c>
      <c r="AA692" s="149">
        <f t="shared" si="43"/>
        <v>-29.213481763433542</v>
      </c>
      <c r="AB692" s="149">
        <f>((Z692-Z691)/1)*(((6750*6)^2) /1000)</f>
        <v>24673.339243870319</v>
      </c>
      <c r="AD692" s="149">
        <f t="shared" si="45"/>
        <v>0</v>
      </c>
      <c r="AE692" s="149">
        <f t="shared" si="44"/>
        <v>-0.8099999999999995</v>
      </c>
      <c r="AG692" s="149">
        <f xml:space="preserve"> $I$45 * (AD693 - AD691) / (2 * (PI()/180))</f>
        <v>0</v>
      </c>
      <c r="AH692" s="149">
        <f xml:space="preserve"> $I$45 * (AE693 - AE691) / (2 * (PI()/180))</f>
        <v>2050.3125000000009</v>
      </c>
      <c r="AJ692" s="149">
        <f>(AG693 - AG691) / RADIANS(U693 - U691) * (2*PI()*$P$33/60)</f>
        <v>0</v>
      </c>
      <c r="AK692" s="149">
        <f>(AH693 - AH691) / RADIANS(2) * (2*PI()*$P$33/60)</f>
        <v>41518828.124999657</v>
      </c>
    </row>
    <row r="693" spans="7:37" x14ac:dyDescent="0.35">
      <c r="G693" s="113"/>
      <c r="H693" s="113"/>
      <c r="I693" s="113"/>
      <c r="J693" s="113"/>
      <c r="K693" s="113"/>
      <c r="L693" s="113"/>
      <c r="N693" s="113"/>
      <c r="O693" s="113"/>
      <c r="P693" s="113"/>
      <c r="Q693" s="113"/>
      <c r="R693" s="113"/>
      <c r="S693" s="113"/>
      <c r="U693" s="86">
        <v>687</v>
      </c>
      <c r="V693" s="149">
        <v>0</v>
      </c>
      <c r="W693" s="149">
        <v>0.2</v>
      </c>
      <c r="X693" s="149">
        <f>(0.0831/2)*(1-COS(RADIANS(U693)))
 + 0.14625
 - SQRT(0.14625^2 - ((0.14625/2*SIN(RADIANS(U693)))^2))</f>
        <v>1.2230481666518273E-2</v>
      </c>
      <c r="Y693" s="149">
        <f t="shared" si="42"/>
        <v>12.230481666518273</v>
      </c>
      <c r="Z693" s="149">
        <f>(Y693-Y692)/1</f>
        <v>-0.70580679644813316</v>
      </c>
      <c r="AA693" s="149">
        <f t="shared" si="43"/>
        <v>-28.585175256149391</v>
      </c>
      <c r="AB693" s="149">
        <f>((Z693-Z692)/1)*(((6750*6)^2) /1000)</f>
        <v>25446.413545008112</v>
      </c>
      <c r="AD693" s="149">
        <f t="shared" si="45"/>
        <v>0</v>
      </c>
      <c r="AE693" s="149">
        <f t="shared" si="44"/>
        <v>-0.60750000000000004</v>
      </c>
      <c r="AG693" s="149">
        <f xml:space="preserve"> $I$45 * (AD694 - AD692) / (2 * (PI()/180))</f>
        <v>0</v>
      </c>
      <c r="AH693" s="149">
        <f xml:space="preserve"> $I$45 * (AE694 - AE692) / (2 * (PI()/180))</f>
        <v>2050.3124999999945</v>
      </c>
      <c r="AJ693" s="149">
        <f>(AG694 - AG692) / RADIANS(U694 - U692) * (2*PI()*$P$33/60)</f>
        <v>0</v>
      </c>
      <c r="AK693" s="149">
        <f>(AH694 - AH692) / RADIANS(2) * (2*PI()*$P$33/60)</f>
        <v>-83037656.250000045</v>
      </c>
    </row>
    <row r="694" spans="7:37" x14ac:dyDescent="0.35">
      <c r="G694" s="113"/>
      <c r="H694" s="113"/>
      <c r="I694" s="113"/>
      <c r="J694" s="113"/>
      <c r="K694" s="113"/>
      <c r="L694" s="113"/>
      <c r="N694" s="113"/>
      <c r="O694" s="113"/>
      <c r="P694" s="113"/>
      <c r="Q694" s="113"/>
      <c r="R694" s="113"/>
      <c r="S694" s="113"/>
      <c r="U694" s="86">
        <v>688</v>
      </c>
      <c r="V694" s="149">
        <v>0</v>
      </c>
      <c r="W694" s="149">
        <v>0.19</v>
      </c>
      <c r="X694" s="149">
        <f>(0.0831/2)*(1-COS(RADIANS(U694)))
 + 0.14625
 - SQRT(0.14625^2 - ((0.14625/2*SIN(RADIANS(U694)))^2))</f>
        <v>1.1540648970710665E-2</v>
      </c>
      <c r="Y694" s="149">
        <f t="shared" si="42"/>
        <v>11.540648970710665</v>
      </c>
      <c r="Z694" s="149">
        <f>(Y694-Y693)/1</f>
        <v>-0.68983269580760798</v>
      </c>
      <c r="AA694" s="149">
        <f t="shared" si="43"/>
        <v>-27.938224180208124</v>
      </c>
      <c r="AB694" s="149">
        <f>((Z694-Z693)/1)*(((6750*6)^2) /1000)</f>
        <v>26201.518575621427</v>
      </c>
      <c r="AD694" s="149">
        <f t="shared" si="45"/>
        <v>0</v>
      </c>
      <c r="AE694" s="149">
        <f t="shared" si="44"/>
        <v>-0.60750000000000004</v>
      </c>
      <c r="AG694" s="149">
        <f xml:space="preserve"> $I$45 * (AD695 - AD693) / (2 * (PI()/180))</f>
        <v>0</v>
      </c>
      <c r="AH694" s="149">
        <f xml:space="preserve"> $I$45 * (AE695 - AE693) / (2 * (PI()/180))</f>
        <v>-2050.3125000000009</v>
      </c>
      <c r="AJ694" s="149">
        <f>(AG695 - AG693) / RADIANS(U695 - U693) * (2*PI()*$P$33/60)</f>
        <v>0</v>
      </c>
      <c r="AK694" s="149">
        <f>(AH695 - AH693) / RADIANS(2) * (2*PI()*$P$33/60)</f>
        <v>-83037656.249999911</v>
      </c>
    </row>
    <row r="695" spans="7:37" x14ac:dyDescent="0.35">
      <c r="G695" s="113"/>
      <c r="H695" s="113"/>
      <c r="I695" s="113"/>
      <c r="J695" s="113"/>
      <c r="K695" s="113"/>
      <c r="L695" s="113"/>
      <c r="N695" s="113"/>
      <c r="O695" s="113"/>
      <c r="P695" s="113"/>
      <c r="Q695" s="113"/>
      <c r="R695" s="113"/>
      <c r="S695" s="113"/>
      <c r="U695" s="149">
        <v>689</v>
      </c>
      <c r="V695" s="149">
        <v>0</v>
      </c>
      <c r="W695" s="149">
        <v>0.17</v>
      </c>
      <c r="X695" s="149">
        <f>(0.0831/2)*(1-COS(RADIANS(U695)))
 + 0.14625
 - SQRT(0.14625^2 - ((0.14625/2*SIN(RADIANS(U695)))^2))</f>
        <v>1.0867239499854547E-2</v>
      </c>
      <c r="Y695" s="149">
        <f t="shared" si="42"/>
        <v>10.867239499854547</v>
      </c>
      <c r="Z695" s="149">
        <f>(Y695-Y694)/1</f>
        <v>-0.67340947085611802</v>
      </c>
      <c r="AA695" s="149">
        <f t="shared" si="43"/>
        <v>-27.273083569672778</v>
      </c>
      <c r="AB695" s="149">
        <f>((Z695-Z694)/1)*(((6750*6)^2) /1000)</f>
        <v>26938.194726681402</v>
      </c>
      <c r="AD695" s="149">
        <f t="shared" si="45"/>
        <v>0</v>
      </c>
      <c r="AE695" s="149">
        <f t="shared" si="44"/>
        <v>-0.81000000000000016</v>
      </c>
      <c r="AG695" s="149">
        <f xml:space="preserve"> $I$45 * (AD696 - AD694) / (2 * (PI()/180))</f>
        <v>0</v>
      </c>
      <c r="AH695" s="149">
        <f xml:space="preserve"> $I$45 * (AE696 - AE694) / (2 * (PI()/180))</f>
        <v>-2050.3125000000009</v>
      </c>
      <c r="AJ695" s="149">
        <f>(AG696 - AG694) / RADIANS(U696 - U694) * (2*PI()*$P$33/60)</f>
        <v>0</v>
      </c>
      <c r="AK695" s="149">
        <f>(AH696 - AH694) / RADIANS(2) * (2*PI()*$P$33/60)</f>
        <v>41518828.125000082</v>
      </c>
    </row>
    <row r="696" spans="7:37" x14ac:dyDescent="0.35">
      <c r="G696" s="113"/>
      <c r="H696" s="113"/>
      <c r="I696" s="113"/>
      <c r="J696" s="113"/>
      <c r="K696" s="113"/>
      <c r="L696" s="113"/>
      <c r="N696" s="113"/>
      <c r="O696" s="113"/>
      <c r="P696" s="113"/>
      <c r="Q696" s="113"/>
      <c r="R696" s="113"/>
      <c r="S696" s="113"/>
      <c r="U696" s="86">
        <v>690</v>
      </c>
      <c r="V696" s="149">
        <v>0</v>
      </c>
      <c r="W696" s="149">
        <v>0.15</v>
      </c>
      <c r="X696" s="149">
        <f>(0.0831/2)*(1-COS(RADIANS(U696)))
 + 0.14625
 - SQRT(0.14625^2 - ((0.14625/2*SIN(RADIANS(U696)))^2))</f>
        <v>1.0210690877047901E-2</v>
      </c>
      <c r="Y696" s="149">
        <f t="shared" si="42"/>
        <v>10.210690877047901</v>
      </c>
      <c r="Z696" s="149">
        <f>(Y696-Y695)/1</f>
        <v>-0.65654862280664616</v>
      </c>
      <c r="AA696" s="149">
        <f t="shared" si="43"/>
        <v>-26.59021922366917</v>
      </c>
      <c r="AB696" s="149">
        <f>((Z696-Z695)/1)*(((6750*6)^2) /1000)</f>
        <v>27656.006013146209</v>
      </c>
      <c r="AD696" s="149">
        <f t="shared" si="45"/>
        <v>0</v>
      </c>
      <c r="AE696" s="149">
        <f t="shared" si="44"/>
        <v>-0.81000000000000016</v>
      </c>
      <c r="AG696" s="149">
        <f xml:space="preserve"> $I$45 * (AD697 - AD695) / (2 * (PI()/180))</f>
        <v>0</v>
      </c>
      <c r="AH696" s="149">
        <f xml:space="preserve"> $I$45 * (AE697 - AE695) / (2 * (PI()/180))</f>
        <v>3.3723024372989134E-12</v>
      </c>
      <c r="AJ696" s="149">
        <f>(AG697 - AG695) / RADIANS(U697 - U695) * (2*PI()*$P$33/60)</f>
        <v>0</v>
      </c>
      <c r="AK696" s="149">
        <f>(AH697 - AH695) / RADIANS(2) * (2*PI()*$P$33/60)</f>
        <v>83037656.250000045</v>
      </c>
    </row>
    <row r="697" spans="7:37" x14ac:dyDescent="0.35">
      <c r="G697" s="113"/>
      <c r="H697" s="113"/>
      <c r="I697" s="113"/>
      <c r="J697" s="113"/>
      <c r="K697" s="113"/>
      <c r="L697" s="113"/>
      <c r="N697" s="113"/>
      <c r="O697" s="113"/>
      <c r="P697" s="113"/>
      <c r="Q697" s="113"/>
      <c r="R697" s="113"/>
      <c r="S697" s="113"/>
      <c r="U697" s="86">
        <v>691</v>
      </c>
      <c r="V697" s="149">
        <v>0</v>
      </c>
      <c r="W697" s="149">
        <v>0.13</v>
      </c>
      <c r="X697" s="149">
        <f>(0.0831/2)*(1-COS(RADIANS(U697)))
 + 0.14625
 - SQRT(0.14625^2 - ((0.14625/2*SIN(RADIANS(U697)))^2))</f>
        <v>9.5714289722780288E-3</v>
      </c>
      <c r="Y697" s="149">
        <f t="shared" si="42"/>
        <v>9.5714289722780279</v>
      </c>
      <c r="Z697" s="149">
        <f>(Y697-Y696)/1</f>
        <v>-0.63926190476987266</v>
      </c>
      <c r="AA697" s="149">
        <f t="shared" si="43"/>
        <v>-25.890107143179844</v>
      </c>
      <c r="AB697" s="149">
        <f>((Z697-Z696)/1)*(((6750*6)^2) /1000)</f>
        <v>28354.539259817746</v>
      </c>
      <c r="AD697" s="149">
        <f t="shared" si="45"/>
        <v>0</v>
      </c>
      <c r="AE697" s="149">
        <f t="shared" si="44"/>
        <v>-0.80999999999999983</v>
      </c>
      <c r="AG697" s="149">
        <f xml:space="preserve"> $I$45 * (AD698 - AD696) / (2 * (PI()/180))</f>
        <v>0</v>
      </c>
      <c r="AH697" s="149">
        <f xml:space="preserve"> $I$45 * (AE698 - AE696) / (2 * (PI()/180))</f>
        <v>2050.3125000000009</v>
      </c>
      <c r="AJ697" s="149">
        <f>(AG698 - AG696) / RADIANS(U698 - U696) * (2*PI()*$P$33/60)</f>
        <v>0</v>
      </c>
      <c r="AK697" s="149">
        <f>(AH698 - AH696) / RADIANS(2) * (2*PI()*$P$33/60)</f>
        <v>83037656.249999866</v>
      </c>
    </row>
    <row r="698" spans="7:37" x14ac:dyDescent="0.35">
      <c r="G698" s="113"/>
      <c r="H698" s="113"/>
      <c r="I698" s="113"/>
      <c r="J698" s="113"/>
      <c r="K698" s="113"/>
      <c r="L698" s="113"/>
      <c r="N698" s="113"/>
      <c r="O698" s="113"/>
      <c r="P698" s="113"/>
      <c r="Q698" s="113"/>
      <c r="R698" s="113"/>
      <c r="S698" s="113"/>
      <c r="U698" s="86">
        <v>692</v>
      </c>
      <c r="V698" s="149">
        <v>0</v>
      </c>
      <c r="W698" s="149">
        <v>0.11</v>
      </c>
      <c r="X698" s="149">
        <f>(0.0831/2)*(1-COS(RADIANS(U698)))
 + 0.14625
 - SQRT(0.14625^2 - ((0.14625/2*SIN(RADIANS(U698)))^2))</f>
        <v>8.9498676639329922E-3</v>
      </c>
      <c r="Y698" s="149">
        <f t="shared" si="42"/>
        <v>8.9498676639329915</v>
      </c>
      <c r="Z698" s="149">
        <f>(Y698-Y697)/1</f>
        <v>-0.62156130834503642</v>
      </c>
      <c r="AA698" s="149">
        <f t="shared" si="43"/>
        <v>-25.173232987973975</v>
      </c>
      <c r="AB698" s="149">
        <f>((Z698-Z697)/1)*(((6750*6)^2) /1000)</f>
        <v>29033.403285837634</v>
      </c>
      <c r="AD698" s="149">
        <f t="shared" si="45"/>
        <v>0</v>
      </c>
      <c r="AE698" s="149">
        <f t="shared" si="44"/>
        <v>-0.60750000000000004</v>
      </c>
      <c r="AG698" s="149">
        <f xml:space="preserve"> $I$45 * (AD699 - AD697) / (2 * (PI()/180))</f>
        <v>0</v>
      </c>
      <c r="AH698" s="149">
        <f xml:space="preserve"> $I$45 * (AE699 - AE697) / (2 * (PI()/180))</f>
        <v>4100.6249999999973</v>
      </c>
      <c r="AJ698" s="149">
        <f>(AG699 - AG697) / RADIANS(U699 - U697) * (2*PI()*$P$33/60)</f>
        <v>0</v>
      </c>
      <c r="AK698" s="149">
        <f>(AH699 - AH697) / RADIANS(2) * (2*PI()*$P$33/60)</f>
        <v>-2.7625901566352695E-8</v>
      </c>
    </row>
    <row r="699" spans="7:37" x14ac:dyDescent="0.35">
      <c r="G699" s="113"/>
      <c r="H699" s="113"/>
      <c r="I699" s="113"/>
      <c r="J699" s="113"/>
      <c r="K699" s="113"/>
      <c r="L699" s="113"/>
      <c r="N699" s="113"/>
      <c r="O699" s="113"/>
      <c r="P699" s="113"/>
      <c r="Q699" s="113"/>
      <c r="R699" s="113"/>
      <c r="S699" s="113"/>
      <c r="U699" s="149">
        <v>693</v>
      </c>
      <c r="V699" s="149">
        <v>0</v>
      </c>
      <c r="W699" s="149">
        <v>0.1</v>
      </c>
      <c r="X699" s="149">
        <f>(0.0831/2)*(1-COS(RADIANS(U699)))
 + 0.14625
 - SQRT(0.14625^2 - ((0.14625/2*SIN(RADIANS(U699)))^2))</f>
        <v>8.3464086132315485E-3</v>
      </c>
      <c r="Y699" s="149">
        <f t="shared" si="42"/>
        <v>8.3464086132315494</v>
      </c>
      <c r="Z699" s="149">
        <f>(Y699-Y698)/1</f>
        <v>-0.60345905070144212</v>
      </c>
      <c r="AA699" s="149">
        <f t="shared" si="43"/>
        <v>-24.440091553408408</v>
      </c>
      <c r="AB699" s="149">
        <f>((Z699-Z698)/1)*(((6750*6)^2) /1000)</f>
        <v>29692.228099905551</v>
      </c>
      <c r="AD699" s="149">
        <f t="shared" si="45"/>
        <v>0</v>
      </c>
      <c r="AE699" s="149">
        <f t="shared" si="44"/>
        <v>-0.40500000000000008</v>
      </c>
      <c r="AG699" s="149">
        <f xml:space="preserve"> $I$45 * (AD700 - AD698) / (2 * (PI()/180))</f>
        <v>0</v>
      </c>
      <c r="AH699" s="149">
        <f xml:space="preserve"> $I$45 * (AE700 - AE698) / (2 * (PI()/180))</f>
        <v>2050.3124999999995</v>
      </c>
      <c r="AJ699" s="149">
        <f>(AG700 - AG698) / RADIANS(U700 - U698) * (2*PI()*$P$33/60)</f>
        <v>0</v>
      </c>
      <c r="AK699" s="149">
        <f>(AH700 - AH698) / RADIANS(2) * (2*PI()*$P$33/60)</f>
        <v>-83037656.249999866</v>
      </c>
    </row>
    <row r="700" spans="7:37" x14ac:dyDescent="0.35">
      <c r="G700" s="113"/>
      <c r="H700" s="113"/>
      <c r="I700" s="113"/>
      <c r="J700" s="113"/>
      <c r="K700" s="113"/>
      <c r="L700" s="113"/>
      <c r="N700" s="113"/>
      <c r="O700" s="113"/>
      <c r="P700" s="113"/>
      <c r="Q700" s="113"/>
      <c r="R700" s="113"/>
      <c r="S700" s="113"/>
      <c r="U700" s="86">
        <v>694</v>
      </c>
      <c r="V700" s="149">
        <v>0</v>
      </c>
      <c r="W700" s="149">
        <v>0.09</v>
      </c>
      <c r="X700" s="149">
        <f>(0.0831/2)*(1-COS(RADIANS(U700)))
 + 0.14625
 - SQRT(0.14625^2 - ((0.14625/2*SIN(RADIANS(U700)))^2))</f>
        <v>7.7614410510860044E-3</v>
      </c>
      <c r="Y700" s="149">
        <f t="shared" si="42"/>
        <v>7.7614410510860044</v>
      </c>
      <c r="Z700" s="149">
        <f>(Y700-Y699)/1</f>
        <v>-0.58496756214554502</v>
      </c>
      <c r="AA700" s="149">
        <f t="shared" si="43"/>
        <v>-23.691186266894572</v>
      </c>
      <c r="AB700" s="149">
        <f>((Z700-Z699)/1)*(((6750*6)^2) /1000)</f>
        <v>30330.664103810228</v>
      </c>
      <c r="AD700" s="149">
        <f t="shared" si="45"/>
        <v>0</v>
      </c>
      <c r="AE700" s="149">
        <f t="shared" si="44"/>
        <v>-0.40500000000000008</v>
      </c>
      <c r="AG700" s="149">
        <f xml:space="preserve"> $I$45 * (AD701 - AD699) / (2 * (PI()/180))</f>
        <v>0</v>
      </c>
      <c r="AH700" s="149">
        <f xml:space="preserve"> $I$45 * (AE701 - AE699) / (2 * (PI()/180))</f>
        <v>3.3723024372989134E-12</v>
      </c>
      <c r="AJ700" s="149">
        <f>(AG701 - AG699) / RADIANS(U701 - U699) * (2*PI()*$P$33/60)</f>
        <v>0</v>
      </c>
      <c r="AK700" s="149">
        <f>(AH701 - AH699) / RADIANS(2) * (2*PI()*$P$33/60)</f>
        <v>4.6043169277254492E-8</v>
      </c>
    </row>
    <row r="701" spans="7:37" x14ac:dyDescent="0.35">
      <c r="G701" s="113"/>
      <c r="H701" s="113"/>
      <c r="I701" s="113"/>
      <c r="J701" s="113"/>
      <c r="K701" s="113"/>
      <c r="L701" s="113"/>
      <c r="N701" s="113"/>
      <c r="O701" s="113"/>
      <c r="P701" s="113"/>
      <c r="Q701" s="113"/>
      <c r="R701" s="113"/>
      <c r="S701" s="113"/>
      <c r="U701" s="86">
        <v>695</v>
      </c>
      <c r="V701" s="149">
        <v>0</v>
      </c>
      <c r="W701" s="149">
        <v>0.08</v>
      </c>
      <c r="X701" s="149">
        <f>(0.0831/2)*(1-COS(RADIANS(U701)))
 + 0.14625
 - SQRT(0.14625^2 - ((0.14625/2*SIN(RADIANS(U701)))^2))</f>
        <v>7.1953415769208384E-3</v>
      </c>
      <c r="Y701" s="149">
        <f t="shared" si="42"/>
        <v>7.1953415769208382</v>
      </c>
      <c r="Z701" s="149">
        <f>(Y701-Y700)/1</f>
        <v>-0.56609947416516615</v>
      </c>
      <c r="AA701" s="149">
        <f t="shared" si="43"/>
        <v>-22.927028703689228</v>
      </c>
      <c r="AB701" s="149">
        <f>((Z701-Z700)/1)*(((6750*6)^2) /1000)</f>
        <v>30948.381309816436</v>
      </c>
      <c r="AD701" s="149">
        <f t="shared" si="45"/>
        <v>0</v>
      </c>
      <c r="AE701" s="149">
        <f t="shared" si="44"/>
        <v>-0.40499999999999975</v>
      </c>
      <c r="AG701" s="149">
        <f xml:space="preserve"> $I$45 * (AD702 - AD700) / (2 * (PI()/180))</f>
        <v>0</v>
      </c>
      <c r="AH701" s="149">
        <f xml:space="preserve"> $I$45 * (AE702 - AE700) / (2 * (PI()/180))</f>
        <v>2050.3125000000018</v>
      </c>
      <c r="AJ701" s="149">
        <f>(AG702 - AG700) / RADIANS(U702 - U700) * (2*PI()*$P$33/60)</f>
        <v>0</v>
      </c>
      <c r="AK701" s="149">
        <f>(AH702 - AH700) / RADIANS(2) * (2*PI()*$P$33/60)</f>
        <v>83037656.249999866</v>
      </c>
    </row>
    <row r="702" spans="7:37" x14ac:dyDescent="0.35">
      <c r="G702" s="113"/>
      <c r="H702" s="113"/>
      <c r="I702" s="113"/>
      <c r="J702" s="113"/>
      <c r="K702" s="113"/>
      <c r="L702" s="113"/>
      <c r="N702" s="113"/>
      <c r="O702" s="113"/>
      <c r="P702" s="113"/>
      <c r="Q702" s="113"/>
      <c r="R702" s="113"/>
      <c r="S702" s="113"/>
      <c r="U702" s="86">
        <v>696</v>
      </c>
      <c r="V702" s="149">
        <v>0</v>
      </c>
      <c r="W702" s="149">
        <v>7.0000000000000007E-2</v>
      </c>
      <c r="X702" s="149">
        <f>(0.0831/2)*(1-COS(RADIANS(U702)))
 + 0.14625
 - SQRT(0.14625^2 - ((0.14625/2*SIN(RADIANS(U702)))^2))</f>
        <v>6.6484739689811612E-3</v>
      </c>
      <c r="Y702" s="149">
        <f t="shared" si="42"/>
        <v>6.6484739689811612</v>
      </c>
      <c r="Z702" s="149">
        <f>(Y702-Y701)/1</f>
        <v>-0.54686760793967704</v>
      </c>
      <c r="AA702" s="149">
        <f t="shared" si="43"/>
        <v>-22.148138121556919</v>
      </c>
      <c r="AB702" s="149">
        <f>((Z702-Z701)/1)*(((6750*6)^2) /1000)</f>
        <v>31545.068576358517</v>
      </c>
      <c r="AD702" s="149">
        <f t="shared" si="45"/>
        <v>0</v>
      </c>
      <c r="AE702" s="149">
        <f t="shared" si="44"/>
        <v>-0.20249999999999987</v>
      </c>
      <c r="AG702" s="149">
        <f xml:space="preserve"> $I$45 * (AD703 - AD701) / (2 * (PI()/180))</f>
        <v>0</v>
      </c>
      <c r="AH702" s="149">
        <f xml:space="preserve"> $I$45 * (AE703 - AE701) / (2 * (PI()/180))</f>
        <v>4100.6249999999973</v>
      </c>
      <c r="AJ702" s="149">
        <f>(AG703 - AG701) / RADIANS(U703 - U701) * (2*PI()*$P$33/60)</f>
        <v>0</v>
      </c>
      <c r="AK702" s="149">
        <f>(AH703 - AH701) / RADIANS(2) * (2*PI()*$P$33/60)</f>
        <v>-41518828.125000089</v>
      </c>
    </row>
    <row r="703" spans="7:37" x14ac:dyDescent="0.35">
      <c r="G703" s="113"/>
      <c r="H703" s="113"/>
      <c r="I703" s="113"/>
      <c r="J703" s="113"/>
      <c r="K703" s="113"/>
      <c r="L703" s="113"/>
      <c r="N703" s="113"/>
      <c r="O703" s="113"/>
      <c r="P703" s="113"/>
      <c r="Q703" s="113"/>
      <c r="R703" s="113"/>
      <c r="S703" s="113"/>
      <c r="U703" s="149">
        <v>697</v>
      </c>
      <c r="V703" s="149">
        <v>0</v>
      </c>
      <c r="W703" s="149">
        <v>7.0000000000000007E-2</v>
      </c>
      <c r="X703" s="149">
        <f>(0.0831/2)*(1-COS(RADIANS(U703)))
 + 0.14625
 - SQRT(0.14625^2 - ((0.14625/2*SIN(RADIANS(U703)))^2))</f>
        <v>6.1211890056753204E-3</v>
      </c>
      <c r="Y703" s="149">
        <f t="shared" si="42"/>
        <v>6.1211890056753209</v>
      </c>
      <c r="Z703" s="149">
        <f>(Y703-Y702)/1</f>
        <v>-0.52728496330584029</v>
      </c>
      <c r="AA703" s="149">
        <f t="shared" si="43"/>
        <v>-21.355041013886531</v>
      </c>
      <c r="AB703" s="149">
        <f>((Z703-Z702)/1)*(((6750*6)^2) /1000)</f>
        <v>32120.432860650719</v>
      </c>
      <c r="AD703" s="149">
        <f t="shared" si="45"/>
        <v>0</v>
      </c>
      <c r="AE703" s="149">
        <f t="shared" si="44"/>
        <v>0</v>
      </c>
      <c r="AG703" s="149">
        <f xml:space="preserve"> $I$45 * (AD704 - AD702) / (2 * (PI()/180))</f>
        <v>0</v>
      </c>
      <c r="AH703" s="149">
        <f xml:space="preserve"> $I$45 * (AE704 - AE702) / (2 * (PI()/180))</f>
        <v>-2.8102520310824271E-12</v>
      </c>
      <c r="AJ703" s="149">
        <f>(AG704 - AG702) / RADIANS(U704 - U702) * (2*PI()*$P$33/60)</f>
        <v>0</v>
      </c>
      <c r="AK703" s="149">
        <f>(AH704 - AH702) / RADIANS(2) * (2*PI()*$P$33/60)</f>
        <v>-124556484.37499997</v>
      </c>
    </row>
    <row r="704" spans="7:37" x14ac:dyDescent="0.35">
      <c r="G704" s="113"/>
      <c r="H704" s="113"/>
      <c r="I704" s="113"/>
      <c r="J704" s="113"/>
      <c r="K704" s="113"/>
      <c r="L704" s="113"/>
      <c r="N704" s="113"/>
      <c r="O704" s="113"/>
      <c r="P704" s="113"/>
      <c r="Q704" s="113"/>
      <c r="R704" s="113"/>
      <c r="S704" s="113"/>
      <c r="U704" s="86">
        <v>698</v>
      </c>
      <c r="V704" s="149">
        <v>0</v>
      </c>
      <c r="W704" s="149">
        <v>7.0000000000000007E-2</v>
      </c>
      <c r="X704" s="149">
        <f>(0.0831/2)*(1-COS(RADIANS(U704)))
 + 0.14625
 - SQRT(0.14625^2 - ((0.14625/2*SIN(RADIANS(U704)))^2))</f>
        <v>5.613824297510589E-3</v>
      </c>
      <c r="Y704" s="149">
        <f t="shared" si="42"/>
        <v>5.6138242975105888</v>
      </c>
      <c r="Z704" s="149">
        <f>(Y704-Y703)/1</f>
        <v>-0.50736470816473211</v>
      </c>
      <c r="AA704" s="149">
        <f t="shared" si="43"/>
        <v>-20.548270680671649</v>
      </c>
      <c r="AB704" s="149">
        <f>((Z704-Z703)/1)*(((6750*6)^2) /1000)</f>
        <v>32674.198495202691</v>
      </c>
      <c r="AD704" s="149">
        <f t="shared" si="45"/>
        <v>0</v>
      </c>
      <c r="AE704" s="149">
        <f t="shared" si="44"/>
        <v>-0.20250000000000015</v>
      </c>
      <c r="AG704" s="149">
        <f xml:space="preserve"> $I$45 * (AD705 - AD703) / (2 * (PI()/180))</f>
        <v>0</v>
      </c>
      <c r="AH704" s="149">
        <f xml:space="preserve"> $I$45 * (AE705 - AE703) / (2 * (PI()/180))</f>
        <v>-2050.3125000000014</v>
      </c>
      <c r="AJ704" s="149">
        <f>(AG705 - AG703) / RADIANS(U705 - U703) * (2*PI()*$P$33/60)</f>
        <v>0</v>
      </c>
      <c r="AK704" s="149">
        <f>(AH705 - AH703) / RADIANS(2) * (2*PI()*$P$33/60)</f>
        <v>41518828.125000082</v>
      </c>
    </row>
    <row r="705" spans="7:37" x14ac:dyDescent="0.35">
      <c r="G705" s="113"/>
      <c r="H705" s="113"/>
      <c r="I705" s="113"/>
      <c r="J705" s="113"/>
      <c r="K705" s="113"/>
      <c r="L705" s="113"/>
      <c r="N705" s="113"/>
      <c r="O705" s="113"/>
      <c r="P705" s="113"/>
      <c r="Q705" s="113"/>
      <c r="R705" s="113"/>
      <c r="S705" s="113"/>
      <c r="U705" s="86">
        <v>699</v>
      </c>
      <c r="V705" s="149">
        <v>0</v>
      </c>
      <c r="W705" s="149">
        <v>0.06</v>
      </c>
      <c r="X705" s="149">
        <f>(0.0831/2)*(1-COS(RADIANS(U705)))
 + 0.14625
 - SQRT(0.14625^2 - ((0.14625/2*SIN(RADIANS(U705)))^2))</f>
        <v>5.1267041291934989E-3</v>
      </c>
      <c r="Y705" s="149">
        <f t="shared" si="42"/>
        <v>5.1267041291934987</v>
      </c>
      <c r="Z705" s="149">
        <f>(Y705-Y704)/1</f>
        <v>-0.48712016831709004</v>
      </c>
      <c r="AA705" s="149">
        <f t="shared" si="43"/>
        <v>-19.728366816842147</v>
      </c>
      <c r="AB705" s="149">
        <f>((Z705-Z704)/1)*(((6750*6)^2) /1000)</f>
        <v>33206.106485094911</v>
      </c>
      <c r="AD705" s="149">
        <f t="shared" si="45"/>
        <v>0</v>
      </c>
      <c r="AE705" s="149">
        <f t="shared" si="44"/>
        <v>-0.20250000000000015</v>
      </c>
      <c r="AG705" s="149">
        <f xml:space="preserve"> $I$45 * (AD706 - AD704) / (2 * (PI()/180))</f>
        <v>0</v>
      </c>
      <c r="AH705" s="149">
        <f xml:space="preserve"> $I$45 * (AE706 - AE704) / (2 * (PI()/180))</f>
        <v>2050.3125000000014</v>
      </c>
      <c r="AJ705" s="149">
        <f>(AG706 - AG704) / RADIANS(U706 - U704) * (2*PI()*$P$33/60)</f>
        <v>0</v>
      </c>
      <c r="AK705" s="149">
        <f>(AH706 - AH704) / RADIANS(2) * (2*PI()*$P$33/60)</f>
        <v>83037656.250000045</v>
      </c>
    </row>
    <row r="706" spans="7:37" x14ac:dyDescent="0.35">
      <c r="G706" s="113"/>
      <c r="H706" s="113"/>
      <c r="I706" s="113"/>
      <c r="J706" s="113"/>
      <c r="K706" s="113"/>
      <c r="L706" s="113"/>
      <c r="N706" s="113"/>
      <c r="O706" s="113"/>
      <c r="P706" s="113"/>
      <c r="Q706" s="113"/>
      <c r="R706" s="113"/>
      <c r="S706" s="113"/>
      <c r="U706" s="86">
        <v>700</v>
      </c>
      <c r="V706" s="149">
        <v>0</v>
      </c>
      <c r="W706" s="149">
        <v>0.06</v>
      </c>
      <c r="X706" s="149">
        <f>(0.0831/2)*(1-COS(RADIANS(U706)))
 + 0.14625
 - SQRT(0.14625^2 - ((0.14625/2*SIN(RADIANS(U706)))^2))</f>
        <v>4.6601393114831247E-3</v>
      </c>
      <c r="Y706" s="149">
        <f t="shared" si="42"/>
        <v>4.6601393114831247</v>
      </c>
      <c r="Z706" s="149">
        <f>(Y706-Y705)/1</f>
        <v>-0.46656481771037406</v>
      </c>
      <c r="AA706" s="149">
        <f t="shared" si="43"/>
        <v>-18.895875117270151</v>
      </c>
      <c r="AB706" s="149">
        <f>((Z706-Z705)/1)*(((6750*6)^2) /1000)</f>
        <v>33715.913832665894</v>
      </c>
      <c r="AD706" s="149">
        <f t="shared" si="45"/>
        <v>0</v>
      </c>
      <c r="AE706" s="149">
        <f t="shared" si="44"/>
        <v>0</v>
      </c>
      <c r="AG706" s="149">
        <f xml:space="preserve"> $I$45 * (AD707 - AD705) / (2 * (PI()/180))</f>
        <v>0</v>
      </c>
      <c r="AH706" s="149">
        <f xml:space="preserve"> $I$45 * (AE707 - AE705) / (2 * (PI()/180))</f>
        <v>2050.3125000000014</v>
      </c>
      <c r="AJ706" s="149">
        <f>(AG707 - AG705) / RADIANS(U707 - U705) * (2*PI()*$P$33/60)</f>
        <v>0</v>
      </c>
      <c r="AK706" s="149">
        <f>(AH707 - AH705) / RADIANS(2) * (2*PI()*$P$33/60)</f>
        <v>-41518828.125000022</v>
      </c>
    </row>
    <row r="707" spans="7:37" x14ac:dyDescent="0.35">
      <c r="G707" s="113"/>
      <c r="H707" s="113"/>
      <c r="I707" s="113"/>
      <c r="J707" s="113"/>
      <c r="K707" s="113"/>
      <c r="L707" s="113"/>
      <c r="N707" s="113"/>
      <c r="O707" s="113"/>
      <c r="P707" s="113"/>
      <c r="Q707" s="113"/>
      <c r="R707" s="113"/>
      <c r="S707" s="113"/>
      <c r="U707" s="149">
        <v>701</v>
      </c>
      <c r="V707" s="149">
        <v>0</v>
      </c>
      <c r="W707" s="149">
        <v>0.06</v>
      </c>
      <c r="X707" s="149">
        <f>(0.0831/2)*(1-COS(RADIANS(U707)))
 + 0.14625
 - SQRT(0.14625^2 - ((0.14625/2*SIN(RADIANS(U707)))^2))</f>
        <v>4.2144270424006591E-3</v>
      </c>
      <c r="Y707" s="149">
        <f t="shared" si="42"/>
        <v>4.2144270424006596</v>
      </c>
      <c r="Z707" s="149">
        <f>(Y707-Y706)/1</f>
        <v>-0.44571226908246508</v>
      </c>
      <c r="AA707" s="149">
        <f t="shared" si="43"/>
        <v>-18.051346897839835</v>
      </c>
      <c r="AB707" s="149">
        <f>((Z707-Z706)/1)*(((6750*6)^2) /1000)</f>
        <v>34203.392886927693</v>
      </c>
      <c r="AD707" s="149">
        <f t="shared" si="45"/>
        <v>0</v>
      </c>
      <c r="AE707" s="149">
        <f t="shared" si="44"/>
        <v>0</v>
      </c>
      <c r="AG707" s="149">
        <f xml:space="preserve"> $I$45 * (AD708 - AD706) / (2 * (PI()/180))</f>
        <v>0</v>
      </c>
      <c r="AH707" s="149">
        <f xml:space="preserve"> $I$45 * (AE708 - AE706) / (2 * (PI()/180))</f>
        <v>0</v>
      </c>
      <c r="AJ707" s="149">
        <f>(AG708 - AG706) / RADIANS(U708 - U706) * (2*PI()*$P$33/60)</f>
        <v>0</v>
      </c>
      <c r="AK707" s="149">
        <f>(AH708 - AH706) / RADIANS(2) * (2*PI()*$P$33/60)</f>
        <v>-83037656.25</v>
      </c>
    </row>
    <row r="708" spans="7:37" x14ac:dyDescent="0.35">
      <c r="G708" s="113"/>
      <c r="H708" s="113"/>
      <c r="I708" s="113"/>
      <c r="J708" s="113"/>
      <c r="K708" s="113"/>
      <c r="L708" s="113"/>
      <c r="N708" s="113"/>
      <c r="O708" s="113"/>
      <c r="P708" s="113"/>
      <c r="Q708" s="113"/>
      <c r="R708" s="113"/>
      <c r="S708" s="113"/>
      <c r="U708" s="86">
        <v>702</v>
      </c>
      <c r="V708" s="149">
        <v>0</v>
      </c>
      <c r="W708" s="149">
        <v>0.06</v>
      </c>
      <c r="X708" s="149">
        <f>(0.0831/2)*(1-COS(RADIANS(U708)))
 + 0.14625
 - SQRT(0.14625^2 - ((0.14625/2*SIN(RADIANS(U708)))^2))</f>
        <v>3.7898507774152268E-3</v>
      </c>
      <c r="Y708" s="149">
        <f t="shared" si="42"/>
        <v>3.7898507774152268</v>
      </c>
      <c r="Z708" s="149">
        <f>(Y708-Y707)/1</f>
        <v>-0.42457626498543277</v>
      </c>
      <c r="AA708" s="149">
        <f t="shared" si="43"/>
        <v>-17.195338731910027</v>
      </c>
      <c r="AB708" s="149">
        <f>((Z708-Z707)/1)*(((6750*6)^2) /1000)</f>
        <v>34668.330720157253</v>
      </c>
      <c r="AD708" s="149">
        <f t="shared" si="45"/>
        <v>0</v>
      </c>
      <c r="AE708" s="149">
        <f t="shared" si="44"/>
        <v>0</v>
      </c>
      <c r="AG708" s="149">
        <f xml:space="preserve"> $I$45 * (AD709 - AD707) / (2 * (PI()/180))</f>
        <v>0</v>
      </c>
      <c r="AH708" s="149">
        <f xml:space="preserve"> $I$45 * (AE709 - AE707) / (2 * (PI()/180))</f>
        <v>-2050.3124999999986</v>
      </c>
      <c r="AJ708" s="149">
        <f>(AG709 - AG707) / RADIANS(U709 - U707) * (2*PI()*$P$33/60)</f>
        <v>0</v>
      </c>
      <c r="AK708" s="149">
        <f>(AH709 - AH707) / RADIANS(2) * (2*PI()*$P$33/60)</f>
        <v>-41518828.12499997</v>
      </c>
    </row>
    <row r="709" spans="7:37" x14ac:dyDescent="0.35">
      <c r="G709" s="113"/>
      <c r="H709" s="113"/>
      <c r="I709" s="113"/>
      <c r="J709" s="113"/>
      <c r="K709" s="113"/>
      <c r="L709" s="113"/>
      <c r="N709" s="113"/>
      <c r="O709" s="113"/>
      <c r="P709" s="113"/>
      <c r="Q709" s="113"/>
      <c r="R709" s="113"/>
      <c r="S709" s="113"/>
      <c r="U709" s="86">
        <v>703</v>
      </c>
      <c r="V709" s="149">
        <v>0</v>
      </c>
      <c r="W709" s="149">
        <v>0.06</v>
      </c>
      <c r="X709" s="149">
        <f>(0.0831/2)*(1-COS(RADIANS(U709)))
 + 0.14625
 - SQRT(0.14625^2 - ((0.14625/2*SIN(RADIANS(U709)))^2))</f>
        <v>3.3866801082432507E-3</v>
      </c>
      <c r="Y709" s="149">
        <f t="shared" si="42"/>
        <v>3.3866801082432509</v>
      </c>
      <c r="Z709" s="149">
        <f>(Y709-Y708)/1</f>
        <v>-0.40317066917197586</v>
      </c>
      <c r="AA709" s="149">
        <f t="shared" si="43"/>
        <v>-16.328412101465023</v>
      </c>
      <c r="AB709" s="149">
        <f>((Z709-Z708)/1)*(((6750*6)^2) /1000)</f>
        <v>35110.528533022698</v>
      </c>
      <c r="AD709" s="149">
        <f t="shared" si="45"/>
        <v>0</v>
      </c>
      <c r="AE709" s="149">
        <f t="shared" si="44"/>
        <v>-0.20249999999999987</v>
      </c>
      <c r="AG709" s="149">
        <f xml:space="preserve"> $I$45 * (AD710 - AD708) / (2 * (PI()/180))</f>
        <v>0</v>
      </c>
      <c r="AH709" s="149">
        <f xml:space="preserve"> $I$45 * (AE710 - AE708) / (2 * (PI()/180))</f>
        <v>-2050.3124999999986</v>
      </c>
      <c r="AJ709" s="149">
        <f>(AG710 - AG708) / RADIANS(U710 - U708) * (2*PI()*$P$33/60)</f>
        <v>0</v>
      </c>
      <c r="AK709" s="149">
        <f>(AH710 - AH708) / RADIANS(2) * (2*PI()*$P$33/60)</f>
        <v>83037656.24999994</v>
      </c>
    </row>
    <row r="710" spans="7:37" x14ac:dyDescent="0.35">
      <c r="G710" s="113"/>
      <c r="H710" s="113"/>
      <c r="I710" s="113"/>
      <c r="J710" s="113"/>
      <c r="K710" s="113"/>
      <c r="L710" s="113"/>
      <c r="N710" s="113"/>
      <c r="O710" s="113"/>
      <c r="P710" s="113"/>
      <c r="Q710" s="113"/>
      <c r="R710" s="113"/>
      <c r="S710" s="113"/>
      <c r="U710" s="86">
        <v>704</v>
      </c>
      <c r="V710" s="149">
        <v>0</v>
      </c>
      <c r="W710" s="149">
        <v>0.05</v>
      </c>
      <c r="X710" s="149">
        <f>(0.0831/2)*(1-COS(RADIANS(U710)))
 + 0.14625
 - SQRT(0.14625^2 - ((0.14625/2*SIN(RADIANS(U710)))^2))</f>
        <v>3.005170649916955E-3</v>
      </c>
      <c r="Y710" s="149">
        <f t="shared" si="42"/>
        <v>3.005170649916955</v>
      </c>
      <c r="Z710" s="149">
        <f>(Y710-Y709)/1</f>
        <v>-0.3815094583262959</v>
      </c>
      <c r="AA710" s="149">
        <f t="shared" si="43"/>
        <v>-15.451133062214984</v>
      </c>
      <c r="AB710" s="149">
        <f>((Z710-Z709)/1)*(((6750*6)^2) /1000)</f>
        <v>35529.801089626548</v>
      </c>
      <c r="AD710" s="149">
        <f t="shared" si="45"/>
        <v>0</v>
      </c>
      <c r="AE710" s="149">
        <f t="shared" si="44"/>
        <v>-0.20249999999999987</v>
      </c>
      <c r="AG710" s="149">
        <f xml:space="preserve"> $I$45 * (AD711 - AD709) / (2 * (PI()/180))</f>
        <v>0</v>
      </c>
      <c r="AH710" s="149">
        <f xml:space="preserve"> $I$45 * (AE711 - AE709) / (2 * (PI()/180))</f>
        <v>2050.3124999999986</v>
      </c>
      <c r="AJ710" s="149">
        <f>(AG711 - AG709) / RADIANS(U711 - U709) * (2*PI()*$P$33/60)</f>
        <v>0</v>
      </c>
      <c r="AK710" s="149">
        <f>(AH711 - AH709) / RADIANS(2) * (2*PI()*$P$33/60)</f>
        <v>83037656.24999994</v>
      </c>
    </row>
    <row r="711" spans="7:37" x14ac:dyDescent="0.35">
      <c r="G711" s="113"/>
      <c r="H711" s="113"/>
      <c r="I711" s="113"/>
      <c r="J711" s="113"/>
      <c r="K711" s="113"/>
      <c r="L711" s="113"/>
      <c r="N711" s="113"/>
      <c r="O711" s="113"/>
      <c r="P711" s="113"/>
      <c r="Q711" s="113"/>
      <c r="R711" s="113"/>
      <c r="S711" s="113"/>
      <c r="U711" s="149">
        <v>705</v>
      </c>
      <c r="V711" s="149">
        <v>0</v>
      </c>
      <c r="W711" s="149">
        <v>0.05</v>
      </c>
      <c r="X711" s="149">
        <f>(0.0831/2)*(1-COS(RADIANS(U711)))
 + 0.14625
 - SQRT(0.14625^2 - ((0.14625/2*SIN(RADIANS(U711)))^2))</f>
        <v>2.6455639357931826E-3</v>
      </c>
      <c r="Y711" s="149">
        <f t="shared" si="42"/>
        <v>2.6455639357931826</v>
      </c>
      <c r="Z711" s="149">
        <f>(Y711-Y710)/1</f>
        <v>-0.35960671412377243</v>
      </c>
      <c r="AA711" s="149">
        <f t="shared" si="43"/>
        <v>-14.564071922012783</v>
      </c>
      <c r="AB711" s="149">
        <f>((Z711-Z710)/1)*(((6750*6)^2) /1000)</f>
        <v>35925.976178189128</v>
      </c>
      <c r="AD711" s="149">
        <f t="shared" si="45"/>
        <v>0</v>
      </c>
      <c r="AE711" s="149">
        <f t="shared" si="44"/>
        <v>0</v>
      </c>
      <c r="AG711" s="149">
        <f xml:space="preserve"> $I$45 * (AD712 - AD710) / (2 * (PI()/180))</f>
        <v>0</v>
      </c>
      <c r="AH711" s="149">
        <f xml:space="preserve"> $I$45 * (AE712 - AE710) / (2 * (PI()/180))</f>
        <v>2050.3124999999986</v>
      </c>
      <c r="AJ711" s="149">
        <f>(AG712 - AG710) / RADIANS(U712 - U710) * (2*PI()*$P$33/60)</f>
        <v>41518828.125</v>
      </c>
      <c r="AK711" s="149">
        <f>(AH712 - AH710) / RADIANS(2) * (2*PI()*$P$33/60)</f>
        <v>-41518828.12499997</v>
      </c>
    </row>
    <row r="712" spans="7:37" x14ac:dyDescent="0.35">
      <c r="G712" s="113"/>
      <c r="H712" s="113"/>
      <c r="I712" s="113"/>
      <c r="J712" s="113"/>
      <c r="K712" s="113"/>
      <c r="L712" s="113"/>
      <c r="N712" s="113"/>
      <c r="O712" s="113"/>
      <c r="P712" s="113"/>
      <c r="Q712" s="113"/>
      <c r="R712" s="113"/>
      <c r="S712" s="113"/>
      <c r="U712" s="86">
        <v>706</v>
      </c>
      <c r="V712" s="149">
        <v>0</v>
      </c>
      <c r="W712" s="149">
        <v>0.05</v>
      </c>
      <c r="X712" s="149">
        <f>(0.0831/2)*(1-COS(RADIANS(U712)))
 + 0.14625
 - SQRT(0.14625^2 - ((0.14625/2*SIN(RADIANS(U712)))^2))</f>
        <v>2.3080873201952457E-3</v>
      </c>
      <c r="Y712" s="149">
        <f t="shared" ref="Y712:Y726" si="46">X712*1000</f>
        <v>2.3080873201952459</v>
      </c>
      <c r="Z712" s="149">
        <f>(Y712-Y711)/1</f>
        <v>-0.33747661559793674</v>
      </c>
      <c r="AA712" s="149">
        <f t="shared" ref="AA712:AA726" si="47">Z712*(6750*6/1000)</f>
        <v>-13.667802931716437</v>
      </c>
      <c r="AB712" s="149">
        <f>((Z712-Z711)/1)*(((6750*6)^2) /1000)</f>
        <v>36298.894107002001</v>
      </c>
      <c r="AD712" s="149">
        <f t="shared" si="45"/>
        <v>0</v>
      </c>
      <c r="AE712" s="149">
        <f t="shared" si="44"/>
        <v>0</v>
      </c>
      <c r="AG712" s="149">
        <f xml:space="preserve"> $I$45 * (AD713 - AD711) / (2 * (PI()/180))</f>
        <v>2050.3125</v>
      </c>
      <c r="AH712" s="149">
        <f xml:space="preserve"> $I$45 * (AE713 - AE711) / (2 * (PI()/180))</f>
        <v>0</v>
      </c>
      <c r="AJ712" s="149">
        <f>(AG713 - AG711) / RADIANS(U713 - U711) * (2*PI()*$P$33/60)</f>
        <v>41518828.125</v>
      </c>
      <c r="AK712" s="149">
        <f>(AH713 - AH711) / RADIANS(2) * (2*PI()*$P$33/60)</f>
        <v>-83037656.249999955</v>
      </c>
    </row>
    <row r="713" spans="7:37" x14ac:dyDescent="0.35">
      <c r="G713" s="113"/>
      <c r="H713" s="113"/>
      <c r="I713" s="113"/>
      <c r="J713" s="113"/>
      <c r="K713" s="113"/>
      <c r="L713" s="113"/>
      <c r="N713" s="113"/>
      <c r="O713" s="113"/>
      <c r="P713" s="113"/>
      <c r="Q713" s="113"/>
      <c r="R713" s="113"/>
      <c r="S713" s="113"/>
      <c r="U713" s="86">
        <v>707</v>
      </c>
      <c r="V713" s="149">
        <v>0</v>
      </c>
      <c r="W713" s="149">
        <v>0.05</v>
      </c>
      <c r="X713" s="149">
        <f>(0.0831/2)*(1-COS(RADIANS(U713)))
 + 0.14625
 - SQRT(0.14625^2 - ((0.14625/2*SIN(RADIANS(U713)))^2))</f>
        <v>1.9929538883946551E-3</v>
      </c>
      <c r="Y713" s="149">
        <f t="shared" si="46"/>
        <v>1.9929538883946551</v>
      </c>
      <c r="Z713" s="149">
        <f>(Y713-Y712)/1</f>
        <v>-0.31513343180059072</v>
      </c>
      <c r="AA713" s="149">
        <f t="shared" si="47"/>
        <v>-12.762903987923924</v>
      </c>
      <c r="AB713" s="149">
        <f>((Z713-Z712)/1)*(((6750*6)^2) /1000)</f>
        <v>36648.407223596798</v>
      </c>
      <c r="AD713" s="149">
        <f t="shared" si="45"/>
        <v>0.20250000000000001</v>
      </c>
      <c r="AE713" s="149">
        <f t="shared" si="44"/>
        <v>0</v>
      </c>
      <c r="AG713" s="149">
        <f xml:space="preserve"> $I$45 * (AD714 - AD712) / (2 * (PI()/180))</f>
        <v>2050.3125</v>
      </c>
      <c r="AH713" s="149">
        <f xml:space="preserve"> $I$45 * (AE714 - AE712) / (2 * (PI()/180))</f>
        <v>-2050.3125</v>
      </c>
      <c r="AJ713" s="149">
        <f>(AG714 - AG712) / RADIANS(U714 - U712) * (2*PI()*$P$33/60)</f>
        <v>-83037656.25</v>
      </c>
      <c r="AK713" s="149">
        <f>(AH714 - AH712) / RADIANS(2) * (2*PI()*$P$33/60)</f>
        <v>-41518828.125</v>
      </c>
    </row>
    <row r="714" spans="7:37" x14ac:dyDescent="0.35">
      <c r="G714" s="113"/>
      <c r="H714" s="113"/>
      <c r="I714" s="113"/>
      <c r="J714" s="113"/>
      <c r="K714" s="113"/>
      <c r="L714" s="113"/>
      <c r="N714" s="113"/>
      <c r="O714" s="113"/>
      <c r="P714" s="113"/>
      <c r="Q714" s="113"/>
      <c r="R714" s="113"/>
      <c r="S714" s="113"/>
      <c r="U714" s="86">
        <v>708</v>
      </c>
      <c r="V714" s="149">
        <v>0.01</v>
      </c>
      <c r="W714" s="149">
        <v>0.05</v>
      </c>
      <c r="X714" s="149">
        <f>(0.0831/2)*(1-COS(RADIANS(U714)))
 + 0.14625
 - SQRT(0.14625^2 - ((0.14625/2*SIN(RADIANS(U714)))^2))</f>
        <v>1.7003623736617512E-3</v>
      </c>
      <c r="Y714" s="149">
        <f t="shared" si="46"/>
        <v>1.7003623736617512</v>
      </c>
      <c r="Z714" s="149">
        <f>(Y714-Y713)/1</f>
        <v>-0.2925915147329039</v>
      </c>
      <c r="AA714" s="149">
        <f t="shared" si="47"/>
        <v>-11.849956346682609</v>
      </c>
      <c r="AB714" s="149">
        <f>((Z714-Z713)/1)*(((6750*6)^2) /1000)</f>
        <v>36974.379470273314</v>
      </c>
      <c r="AD714" s="149">
        <f t="shared" si="45"/>
        <v>0.20250000000000001</v>
      </c>
      <c r="AE714" s="149">
        <f t="shared" ref="AE714:AE726" si="48">((W713 - W715) / RADIANS(U713 - U715)) * (2*PI()*$P$33/60) / 1000</f>
        <v>-0.20250000000000004</v>
      </c>
      <c r="AG714" s="149">
        <f xml:space="preserve"> $I$45 * (AD715 - AD713) / (2 * (PI()/180))</f>
        <v>-2050.3125</v>
      </c>
      <c r="AH714" s="149">
        <f xml:space="preserve"> $I$45 * (AE715 - AE713) / (2 * (PI()/180))</f>
        <v>-2050.3125</v>
      </c>
      <c r="AJ714" s="149">
        <f>(AG715 - AG713) / RADIANS(U715 - U713) * (2*PI()*$P$33/60)</f>
        <v>-83037656.25</v>
      </c>
      <c r="AK714" s="149">
        <f>(AH715 - AH713) / RADIANS(2) * (2*PI()*$P$33/60)</f>
        <v>83037656.25</v>
      </c>
    </row>
    <row r="715" spans="7:37" x14ac:dyDescent="0.35">
      <c r="G715" s="113"/>
      <c r="H715" s="113"/>
      <c r="I715" s="113"/>
      <c r="J715" s="113"/>
      <c r="K715" s="113"/>
      <c r="L715" s="113"/>
      <c r="N715" s="113"/>
      <c r="O715" s="113"/>
      <c r="P715" s="113"/>
      <c r="Q715" s="113"/>
      <c r="R715" s="113"/>
      <c r="S715" s="113"/>
      <c r="U715" s="149">
        <v>709</v>
      </c>
      <c r="V715" s="149">
        <v>0.01</v>
      </c>
      <c r="W715" s="149">
        <v>0.04</v>
      </c>
      <c r="X715" s="149">
        <f>(0.0831/2)*(1-COS(RADIANS(U715)))
 + 0.14625
 - SQRT(0.14625^2 - ((0.14625/2*SIN(RADIANS(U715)))^2))</f>
        <v>1.4304970811293005E-3</v>
      </c>
      <c r="Y715" s="149">
        <f t="shared" si="46"/>
        <v>1.4304970811293005</v>
      </c>
      <c r="Z715" s="149">
        <f>(Y715-Y714)/1</f>
        <v>-0.26986529253245073</v>
      </c>
      <c r="AA715" s="149">
        <f t="shared" si="47"/>
        <v>-10.929544347564255</v>
      </c>
      <c r="AB715" s="149">
        <f>((Z715-Z714)/1)*(((6750*6)^2) /1000)</f>
        <v>37276.685964293312</v>
      </c>
      <c r="AD715" s="149">
        <f t="shared" si="45"/>
        <v>0</v>
      </c>
      <c r="AE715" s="149">
        <f t="shared" si="48"/>
        <v>-0.20250000000000004</v>
      </c>
      <c r="AG715" s="149">
        <f xml:space="preserve"> $I$45 * (AD716 - AD714) / (2 * (PI()/180))</f>
        <v>-2050.3125</v>
      </c>
      <c r="AH715" s="149">
        <f xml:space="preserve"> $I$45 * (AE716 - AE714) / (2 * (PI()/180))</f>
        <v>2050.3125</v>
      </c>
      <c r="AJ715" s="149">
        <f>(AG716 - AG714) / RADIANS(U716 - U714) * (2*PI()*$P$33/60)</f>
        <v>41518828.125</v>
      </c>
      <c r="AK715" s="149">
        <f>(AH716 - AH714) / RADIANS(2) * (2*PI()*$P$33/60)</f>
        <v>83037656.25</v>
      </c>
    </row>
    <row r="716" spans="7:37" x14ac:dyDescent="0.35">
      <c r="G716" s="113"/>
      <c r="H716" s="113"/>
      <c r="I716" s="113"/>
      <c r="J716" s="113"/>
      <c r="K716" s="113"/>
      <c r="L716" s="113"/>
      <c r="N716" s="113"/>
      <c r="O716" s="113"/>
      <c r="P716" s="113"/>
      <c r="Q716" s="113"/>
      <c r="R716" s="113"/>
      <c r="S716" s="113"/>
      <c r="U716" s="86">
        <v>710</v>
      </c>
      <c r="V716" s="149">
        <v>0.01</v>
      </c>
      <c r="W716" s="149">
        <v>0.04</v>
      </c>
      <c r="X716" s="149">
        <f>(0.0831/2)*(1-COS(RADIANS(U716)))
 + 0.14625
 - SQRT(0.14625^2 - ((0.14625/2*SIN(RADIANS(U716)))^2))</f>
        <v>1.183527818233554E-3</v>
      </c>
      <c r="Y716" s="149">
        <f t="shared" si="46"/>
        <v>1.183527818233554</v>
      </c>
      <c r="Z716" s="149">
        <f>(Y716-Y715)/1</f>
        <v>-0.2469692628957465</v>
      </c>
      <c r="AA716" s="149">
        <f t="shared" si="47"/>
        <v>-10.002255147277733</v>
      </c>
      <c r="AB716" s="149">
        <f>((Z716-Z715)/1)*(((6750*6)^2) /1000)</f>
        <v>37555.212611604111</v>
      </c>
      <c r="AD716" s="149">
        <f t="shared" si="45"/>
        <v>0</v>
      </c>
      <c r="AE716" s="149">
        <f t="shared" si="48"/>
        <v>0</v>
      </c>
      <c r="AG716" s="149">
        <f xml:space="preserve"> $I$45 * (AD717 - AD715) / (2 * (PI()/180))</f>
        <v>0</v>
      </c>
      <c r="AH716" s="149">
        <f xml:space="preserve"> $I$45 * (AE717 - AE715) / (2 * (PI()/180))</f>
        <v>2050.3125</v>
      </c>
      <c r="AJ716" s="149">
        <f>(AG717 - AG715) / RADIANS(U717 - U715) * (2*PI()*$P$33/60)</f>
        <v>41518828.125</v>
      </c>
      <c r="AK716" s="149">
        <f>(AH717 - AH715) / RADIANS(2) * (2*PI()*$P$33/60)</f>
        <v>-41518828.125</v>
      </c>
    </row>
    <row r="717" spans="7:37" x14ac:dyDescent="0.35">
      <c r="G717" s="113"/>
      <c r="H717" s="113"/>
      <c r="I717" s="113"/>
      <c r="J717" s="113"/>
      <c r="K717" s="113"/>
      <c r="L717" s="113"/>
      <c r="N717" s="113"/>
      <c r="O717" s="113"/>
      <c r="P717" s="113"/>
      <c r="Q717" s="113"/>
      <c r="R717" s="113"/>
      <c r="S717" s="113"/>
      <c r="U717" s="86">
        <v>711</v>
      </c>
      <c r="V717" s="149">
        <v>0.01</v>
      </c>
      <c r="W717" s="149">
        <v>0.04</v>
      </c>
      <c r="X717" s="149">
        <f>(0.0831/2)*(1-COS(RADIANS(U717)))
 + 0.14625
 - SQRT(0.14625^2 - ((0.14625/2*SIN(RADIANS(U717)))^2))</f>
        <v>9.5960983151430201E-4</v>
      </c>
      <c r="Y717" s="149">
        <f t="shared" si="46"/>
        <v>0.95960983151430201</v>
      </c>
      <c r="Z717" s="149">
        <f>(Y717-Y716)/1</f>
        <v>-0.223917986719252</v>
      </c>
      <c r="AA717" s="149">
        <f t="shared" si="47"/>
        <v>-9.0686784621297054</v>
      </c>
      <c r="AB717" s="149">
        <f>((Z717-Z716)/1)*(((6750*6)^2) /1000)</f>
        <v>37809.855748495094</v>
      </c>
      <c r="AD717" s="149">
        <f t="shared" si="45"/>
        <v>0</v>
      </c>
      <c r="AE717" s="149">
        <f t="shared" si="48"/>
        <v>0</v>
      </c>
      <c r="AG717" s="149">
        <f xml:space="preserve"> $I$45 * (AD718 - AD716) / (2 * (PI()/180))</f>
        <v>0</v>
      </c>
      <c r="AH717" s="149">
        <f xml:space="preserve"> $I$45 * (AE718 - AE716) / (2 * (PI()/180))</f>
        <v>0</v>
      </c>
      <c r="AJ717" s="149">
        <f>(AG718 - AG716) / RADIANS(U718 - U716) * (2*PI()*$P$33/60)</f>
        <v>0</v>
      </c>
      <c r="AK717" s="149">
        <f>(AH718 - AH716) / RADIANS(2) * (2*PI()*$P$33/60)</f>
        <v>-41518828.125</v>
      </c>
    </row>
    <row r="718" spans="7:37" x14ac:dyDescent="0.35">
      <c r="G718" s="113"/>
      <c r="H718" s="113"/>
      <c r="I718" s="113"/>
      <c r="J718" s="113"/>
      <c r="K718" s="113"/>
      <c r="L718" s="113"/>
      <c r="N718" s="113"/>
      <c r="O718" s="113"/>
      <c r="P718" s="113"/>
      <c r="Q718" s="113"/>
      <c r="R718" s="113"/>
      <c r="S718" s="113"/>
      <c r="U718" s="86">
        <v>712</v>
      </c>
      <c r="V718" s="149">
        <v>0.01</v>
      </c>
      <c r="W718" s="149">
        <v>0.04</v>
      </c>
      <c r="X718" s="149">
        <f>(0.0831/2)*(1-COS(RADIANS(U718)))
 + 0.14625
 - SQRT(0.14625^2 - ((0.14625/2*SIN(RADIANS(U718)))^2))</f>
        <v>7.5888374957408522E-4</v>
      </c>
      <c r="Y718" s="149">
        <f t="shared" si="46"/>
        <v>0.75888374957408522</v>
      </c>
      <c r="Z718" s="149">
        <f>(Y718-Y717)/1</f>
        <v>-0.20072608194021679</v>
      </c>
      <c r="AA718" s="149">
        <f t="shared" si="47"/>
        <v>-8.1294063185787806</v>
      </c>
      <c r="AB718" s="149">
        <f>((Z718-Z717)/1)*(((6750*6)^2) /1000)</f>
        <v>38040.521813812506</v>
      </c>
      <c r="AD718" s="149">
        <f t="shared" ref="AD718:AD726" si="49">((V717 - V719) / RADIANS(U717 - U719)) * (2*PI()*$P$33/60) / 1000</f>
        <v>0</v>
      </c>
      <c r="AE718" s="149">
        <f t="shared" si="48"/>
        <v>0</v>
      </c>
      <c r="AG718" s="149">
        <f xml:space="preserve"> $I$45 * (AD719 - AD717) / (2 * (PI()/180))</f>
        <v>0</v>
      </c>
      <c r="AH718" s="149">
        <f xml:space="preserve"> $I$45 * (AE719 - AE717) / (2 * (PI()/180))</f>
        <v>0</v>
      </c>
      <c r="AJ718" s="149">
        <f>(AG719 - AG717) / RADIANS(U719 - U717) * (2*PI()*$P$33/60)</f>
        <v>0</v>
      </c>
      <c r="AK718" s="149">
        <f>(AH719 - AH717) / RADIANS(2) * (2*PI()*$P$33/60)</f>
        <v>-41518828.125</v>
      </c>
    </row>
    <row r="719" spans="7:37" x14ac:dyDescent="0.35">
      <c r="G719" s="113"/>
      <c r="H719" s="113"/>
      <c r="I719" s="113"/>
      <c r="J719" s="113"/>
      <c r="K719" s="113"/>
      <c r="L719" s="113"/>
      <c r="N719" s="113"/>
      <c r="O719" s="113"/>
      <c r="P719" s="113"/>
      <c r="Q719" s="113"/>
      <c r="R719" s="113"/>
      <c r="S719" s="113"/>
      <c r="U719" s="149">
        <v>713</v>
      </c>
      <c r="V719" s="149">
        <v>0.01</v>
      </c>
      <c r="W719" s="149">
        <v>0.04</v>
      </c>
      <c r="X719" s="149">
        <f>(0.0831/2)*(1-COS(RADIANS(U719)))
 + 0.14625
 - SQRT(0.14625^2 - ((0.14625/2*SIN(RADIANS(U719)))^2))</f>
        <v>5.8147553201398638E-4</v>
      </c>
      <c r="Y719" s="149">
        <f t="shared" si="46"/>
        <v>0.58147553201398638</v>
      </c>
      <c r="Z719" s="149">
        <f>(Y719-Y718)/1</f>
        <v>-0.17740821756009884</v>
      </c>
      <c r="AA719" s="149">
        <f t="shared" si="47"/>
        <v>-7.1850328111840032</v>
      </c>
      <c r="AB719" s="149">
        <f>((Z719-Z718)/1)*(((6750*6)^2) /1000)</f>
        <v>38247.127049488481</v>
      </c>
      <c r="AD719" s="149">
        <f t="shared" si="49"/>
        <v>0</v>
      </c>
      <c r="AE719" s="149">
        <f t="shared" si="48"/>
        <v>0</v>
      </c>
      <c r="AG719" s="149">
        <f xml:space="preserve"> $I$45 * (AD720 - AD718) / (2 * (PI()/180))</f>
        <v>0</v>
      </c>
      <c r="AH719" s="149">
        <f xml:space="preserve"> $I$45 * (AE720 - AE718) / (2 * (PI()/180))</f>
        <v>-2050.3125</v>
      </c>
      <c r="AJ719" s="149">
        <f>(AG720 - AG718) / RADIANS(U720 - U718) * (2*PI()*$P$33/60)</f>
        <v>0</v>
      </c>
      <c r="AK719" s="149">
        <f>(AH720 - AH718) / RADIANS(2) * (2*PI()*$P$33/60)</f>
        <v>-41518828.125</v>
      </c>
    </row>
    <row r="720" spans="7:37" x14ac:dyDescent="0.35">
      <c r="G720" s="113"/>
      <c r="H720" s="113"/>
      <c r="I720" s="113"/>
      <c r="J720" s="113"/>
      <c r="K720" s="113"/>
      <c r="L720" s="113"/>
      <c r="N720" s="113"/>
      <c r="O720" s="113"/>
      <c r="P720" s="113"/>
      <c r="Q720" s="113"/>
      <c r="R720" s="113"/>
      <c r="S720" s="113"/>
      <c r="U720" s="86">
        <v>714</v>
      </c>
      <c r="V720" s="149">
        <v>0.01</v>
      </c>
      <c r="W720" s="149">
        <v>0.04</v>
      </c>
      <c r="X720" s="149">
        <f>(0.0831/2)*(1-COS(RADIANS(U720)))
 + 0.14625
 - SQRT(0.14625^2 - ((0.14625/2*SIN(RADIANS(U720)))^2))</f>
        <v>4.2749642418246636E-4</v>
      </c>
      <c r="Y720" s="149">
        <f t="shared" si="46"/>
        <v>0.42749642418246636</v>
      </c>
      <c r="Z720" s="149">
        <f>(Y720-Y719)/1</f>
        <v>-0.15397910783152002</v>
      </c>
      <c r="AA720" s="149">
        <f t="shared" si="47"/>
        <v>-6.2361538671765606</v>
      </c>
      <c r="AB720" s="149">
        <f>((Z720-Z719)/1)*(((6750*6)^2) /1000)</f>
        <v>38429.597232301399</v>
      </c>
      <c r="AD720" s="149">
        <f t="shared" si="49"/>
        <v>0</v>
      </c>
      <c r="AE720" s="149">
        <f t="shared" si="48"/>
        <v>-0.20250000000000004</v>
      </c>
      <c r="AG720" s="149">
        <f xml:space="preserve"> $I$45 * (AD721 - AD719) / (2 * (PI()/180))</f>
        <v>0</v>
      </c>
      <c r="AH720" s="149">
        <f xml:space="preserve"> $I$45 * (AE721 - AE719) / (2 * (PI()/180))</f>
        <v>-2050.3125</v>
      </c>
      <c r="AJ720" s="149">
        <f>(AG721 - AG719) / RADIANS(U721 - U719) * (2*PI()*$P$33/60)</f>
        <v>0</v>
      </c>
      <c r="AK720" s="149">
        <f>(AH721 - AH719) / RADIANS(2) * (2*PI()*$P$33/60)</f>
        <v>83037656.25</v>
      </c>
    </row>
    <row r="721" spans="7:37" x14ac:dyDescent="0.35">
      <c r="G721" s="113"/>
      <c r="H721" s="113"/>
      <c r="I721" s="113"/>
      <c r="J721" s="113"/>
      <c r="K721" s="113"/>
      <c r="L721" s="113"/>
      <c r="N721" s="113"/>
      <c r="O721" s="113"/>
      <c r="P721" s="113"/>
      <c r="Q721" s="113"/>
      <c r="R721" s="113"/>
      <c r="S721" s="113"/>
      <c r="U721" s="86">
        <v>715</v>
      </c>
      <c r="V721" s="149">
        <v>0.01</v>
      </c>
      <c r="W721" s="149">
        <v>0.03</v>
      </c>
      <c r="X721" s="149">
        <f>(0.0831/2)*(1-COS(RADIANS(U721)))
 + 0.14625
 - SQRT(0.14625^2 - ((0.14625/2*SIN(RADIANS(U721)))^2))</f>
        <v>2.9704291759047319E-4</v>
      </c>
      <c r="Y721" s="149">
        <f t="shared" si="46"/>
        <v>0.29704291759047319</v>
      </c>
      <c r="Z721" s="149">
        <f>(Y721-Y720)/1</f>
        <v>-0.13045350659199317</v>
      </c>
      <c r="AA721" s="149">
        <f t="shared" si="47"/>
        <v>-5.2833670169757232</v>
      </c>
      <c r="AB721" s="149">
        <f>((Z721-Z720)/1)*(((6750*6)^2) /1000)</f>
        <v>38587.867433133913</v>
      </c>
      <c r="AD721" s="149">
        <f t="shared" si="49"/>
        <v>0</v>
      </c>
      <c r="AE721" s="149">
        <f t="shared" si="48"/>
        <v>-0.20250000000000004</v>
      </c>
      <c r="AG721" s="149">
        <f xml:space="preserve"> $I$45 * (AD722 - AD720) / (2 * (PI()/180))</f>
        <v>0</v>
      </c>
      <c r="AH721" s="149">
        <f xml:space="preserve"> $I$45 * (AE722 - AE720) / (2 * (PI()/180))</f>
        <v>2050.3125</v>
      </c>
      <c r="AJ721" s="149">
        <f>(AG722 - AG720) / RADIANS(U722 - U720) * (2*PI()*$P$33/60)</f>
        <v>0</v>
      </c>
      <c r="AK721" s="149">
        <f>(AH722 - AH720) / RADIANS(2) * (2*PI()*$P$33/60)</f>
        <v>83037656.25</v>
      </c>
    </row>
    <row r="722" spans="7:37" x14ac:dyDescent="0.35">
      <c r="G722" s="113"/>
      <c r="H722" s="113"/>
      <c r="I722" s="113"/>
      <c r="J722" s="113"/>
      <c r="K722" s="113"/>
      <c r="L722" s="113"/>
      <c r="N722" s="113"/>
      <c r="O722" s="113"/>
      <c r="P722" s="113"/>
      <c r="Q722" s="113"/>
      <c r="R722" s="113"/>
      <c r="S722" s="113"/>
      <c r="U722" s="86">
        <v>716</v>
      </c>
      <c r="V722" s="149">
        <v>0.01</v>
      </c>
      <c r="W722" s="149">
        <v>0.03</v>
      </c>
      <c r="X722" s="149">
        <f>(0.0831/2)*(1-COS(RADIANS(U722)))
 + 0.14625
 - SQRT(0.14625^2 - ((0.14625/2*SIN(RADIANS(U722)))^2))</f>
        <v>1.9019671586348319E-4</v>
      </c>
      <c r="Y722" s="149">
        <f t="shared" si="46"/>
        <v>0.19019671586348319</v>
      </c>
      <c r="Z722" s="149">
        <f>(Y722-Y721)/1</f>
        <v>-0.10684620172699</v>
      </c>
      <c r="AA722" s="149">
        <f t="shared" si="47"/>
        <v>-4.3272711699430948</v>
      </c>
      <c r="AB722" s="149">
        <f>((Z722-Z721)/1)*(((6750*6)^2) /1000)</f>
        <v>38721.88180482146</v>
      </c>
      <c r="AD722" s="149">
        <f t="shared" si="49"/>
        <v>0</v>
      </c>
      <c r="AE722" s="149">
        <f t="shared" si="48"/>
        <v>0</v>
      </c>
      <c r="AG722" s="149">
        <f xml:space="preserve"> $I$45 * (AD723 - AD721) / (2 * (PI()/180))</f>
        <v>0</v>
      </c>
      <c r="AH722" s="149">
        <f xml:space="preserve"> $I$45 * (AE723 - AE721) / (2 * (PI()/180))</f>
        <v>2050.3125</v>
      </c>
      <c r="AJ722" s="149">
        <f>(AG723 - AG721) / RADIANS(U723 - U721) * (2*PI()*$P$33/60)</f>
        <v>0</v>
      </c>
      <c r="AK722" s="149">
        <f>(AH723 - AH721) / RADIANS(2) * (2*PI()*$P$33/60)</f>
        <v>-41518828.125</v>
      </c>
    </row>
    <row r="723" spans="7:37" x14ac:dyDescent="0.35">
      <c r="G723" s="113"/>
      <c r="H723" s="113"/>
      <c r="I723" s="113"/>
      <c r="J723" s="113"/>
      <c r="K723" s="113"/>
      <c r="L723" s="113"/>
      <c r="N723" s="113"/>
      <c r="O723" s="113"/>
      <c r="P723" s="113"/>
      <c r="Q723" s="113"/>
      <c r="R723" s="113"/>
      <c r="S723" s="113"/>
      <c r="U723" s="149">
        <v>717</v>
      </c>
      <c r="V723" s="149">
        <v>0.01</v>
      </c>
      <c r="W723" s="149">
        <v>0.03</v>
      </c>
      <c r="X723" s="149">
        <f>(0.0831/2)*(1-COS(RADIANS(U723)))
 + 0.14625
 - SQRT(0.14625^2 - ((0.14625/2*SIN(RADIANS(U723)))^2))</f>
        <v>1.0702470611981263E-4</v>
      </c>
      <c r="Y723" s="149">
        <f t="shared" si="46"/>
        <v>0.10702470611981263</v>
      </c>
      <c r="Z723" s="149">
        <f>(Y723-Y722)/1</f>
        <v>-8.3172009743670561E-2</v>
      </c>
      <c r="AA723" s="149">
        <f t="shared" si="47"/>
        <v>-3.3684663946186575</v>
      </c>
      <c r="AB723" s="149">
        <f>((Z723-Z722)/1)*(((6750*6)^2) /1000)</f>
        <v>38831.593400639707</v>
      </c>
      <c r="AD723" s="149">
        <f t="shared" si="49"/>
        <v>0</v>
      </c>
      <c r="AE723" s="149">
        <f t="shared" si="48"/>
        <v>0</v>
      </c>
      <c r="AG723" s="149">
        <f xml:space="preserve"> $I$45 * (AD724 - AD722) / (2 * (PI()/180))</f>
        <v>0</v>
      </c>
      <c r="AH723" s="149">
        <f xml:space="preserve"> $I$45 * (AE724 - AE722) / (2 * (PI()/180))</f>
        <v>0</v>
      </c>
      <c r="AJ723" s="149">
        <f>(AG724 - AG722) / RADIANS(U724 - U722) * (2*PI()*$P$33/60)</f>
        <v>0</v>
      </c>
      <c r="AK723" s="149">
        <f>(AH724 - AH722) / RADIANS(2) * (2*PI()*$P$33/60)</f>
        <v>-41518828.125</v>
      </c>
    </row>
    <row r="724" spans="7:37" x14ac:dyDescent="0.35">
      <c r="G724" s="113"/>
      <c r="H724" s="113"/>
      <c r="I724" s="113"/>
      <c r="J724" s="113"/>
      <c r="K724" s="113"/>
      <c r="L724" s="113"/>
      <c r="N724" s="113"/>
      <c r="O724" s="113"/>
      <c r="P724" s="113"/>
      <c r="Q724" s="113"/>
      <c r="R724" s="113"/>
      <c r="S724" s="113"/>
      <c r="U724" s="86">
        <v>718</v>
      </c>
      <c r="V724" s="149">
        <v>0.01</v>
      </c>
      <c r="W724" s="149">
        <v>0.03</v>
      </c>
      <c r="X724" s="149">
        <f>(0.0831/2)*(1-COS(RADIANS(U724)))
 + 0.14625
 - SQRT(0.14625^2 - ((0.14625/2*SIN(RADIANS(U724)))^2))</f>
        <v>4.7578935680608891E-5</v>
      </c>
      <c r="Y724" s="149">
        <f t="shared" si="46"/>
        <v>4.7578935680608891E-2</v>
      </c>
      <c r="Z724" s="149">
        <f>(Y724-Y723)/1</f>
        <v>-5.9445770439203738E-2</v>
      </c>
      <c r="AA724" s="149">
        <f t="shared" si="47"/>
        <v>-2.4075537027877516</v>
      </c>
      <c r="AB724" s="149">
        <f>((Z724-Z723)/1)*(((6750*6)^2) /1000)</f>
        <v>38916.964019151703</v>
      </c>
      <c r="AD724" s="149">
        <f t="shared" si="49"/>
        <v>0</v>
      </c>
      <c r="AE724" s="149">
        <f t="shared" si="48"/>
        <v>0</v>
      </c>
      <c r="AG724" s="149">
        <f xml:space="preserve"> $I$45 * (AD725 - AD723) / (2 * (PI()/180))</f>
        <v>0</v>
      </c>
      <c r="AH724" s="149">
        <f xml:space="preserve"> $I$45 * (AE725 - AE723) / (2 * (PI()/180))</f>
        <v>0</v>
      </c>
      <c r="AJ724" s="149">
        <f>(AG725 - AG723) / RADIANS(U725 - U723) * (2*PI()*$P$33/60)</f>
        <v>115490.48157162723</v>
      </c>
      <c r="AK724" s="149">
        <f>(AH725 - AH723) / RADIANS(2) * (2*PI()*$P$33/60)</f>
        <v>346471.44471488171</v>
      </c>
    </row>
    <row r="725" spans="7:37" x14ac:dyDescent="0.35">
      <c r="G725" s="113"/>
      <c r="H725" s="113"/>
      <c r="I725" s="113"/>
      <c r="J725" s="113"/>
      <c r="K725" s="113"/>
      <c r="L725" s="113"/>
      <c r="N725" s="113"/>
      <c r="O725" s="113"/>
      <c r="P725" s="113"/>
      <c r="Q725" s="113"/>
      <c r="R725" s="113"/>
      <c r="S725" s="113"/>
      <c r="U725" s="86">
        <v>719</v>
      </c>
      <c r="V725" s="149">
        <v>0.01</v>
      </c>
      <c r="W725" s="149">
        <v>0.03</v>
      </c>
      <c r="X725" s="149">
        <f>(0.0831/2)*(1-COS(RADIANS(U725)))
 + 0.14625
 - SQRT(0.14625^2 - ((0.14625/2*SIN(RADIANS(U725)))^2))</f>
        <v>1.1896594034888075E-5</v>
      </c>
      <c r="Y725" s="149">
        <f t="shared" si="46"/>
        <v>1.1896594034888075E-2</v>
      </c>
      <c r="Z725" s="149">
        <f>(Y725-Y724)/1</f>
        <v>-3.5682341645720816E-2</v>
      </c>
      <c r="AA725" s="149">
        <f t="shared" si="47"/>
        <v>-1.4451348366516932</v>
      </c>
      <c r="AB725" s="149">
        <f>((Z725-Z724)/1)*(((6750*6)^2) /1000)</f>
        <v>38977.964078510362</v>
      </c>
      <c r="AD725" s="149">
        <f t="shared" si="49"/>
        <v>0</v>
      </c>
      <c r="AE725" s="149">
        <f t="shared" si="48"/>
        <v>0</v>
      </c>
      <c r="AG725" s="149">
        <f xml:space="preserve"> $I$45 * (AD726 - AD724) / (2 * (PI()/180))</f>
        <v>5.7032336578581351</v>
      </c>
      <c r="AH725" s="149">
        <f xml:space="preserve"> $I$45 * (AE726 - AE724) / (2 * (PI()/180))</f>
        <v>17.109700973574405</v>
      </c>
      <c r="AJ725" s="149">
        <f>(AG726 - AG724) / RADIANS(U726 - U724) * (2*PI()*$P$33/60)</f>
        <v>0</v>
      </c>
      <c r="AK725" s="149">
        <f>(AH726 - AH724) / RADIANS(2) * (2*PI()*$P$33/60)</f>
        <v>0</v>
      </c>
    </row>
    <row r="726" spans="7:37" x14ac:dyDescent="0.35">
      <c r="G726" s="113"/>
      <c r="H726" s="113"/>
      <c r="I726" s="113"/>
      <c r="J726" s="113"/>
      <c r="K726" s="113"/>
      <c r="L726" s="113"/>
      <c r="N726" s="113"/>
      <c r="O726" s="113"/>
      <c r="P726" s="113"/>
      <c r="Q726" s="113"/>
      <c r="R726" s="113"/>
      <c r="S726" s="113"/>
      <c r="U726" s="86">
        <v>720</v>
      </c>
      <c r="V726" s="149">
        <v>0.01</v>
      </c>
      <c r="W726" s="149">
        <v>0.03</v>
      </c>
      <c r="X726" s="149">
        <f>(0.0831/2)*(1-COS(RADIANS(U726)))
 + 0.14625
 - SQRT(0.14625^2 - ((0.14625/2*SIN(RADIANS(U726)))^2))</f>
        <v>0</v>
      </c>
      <c r="Y726" s="149">
        <f t="shared" si="46"/>
        <v>0</v>
      </c>
      <c r="Z726" s="149">
        <v>0</v>
      </c>
      <c r="AA726" s="149">
        <f t="shared" si="47"/>
        <v>0</v>
      </c>
      <c r="AB726" s="149">
        <f>((Z726-Z725)/1)*(((6750*6)^2) /1000)</f>
        <v>58527.960884393571</v>
      </c>
      <c r="AD726" s="149">
        <f t="shared" si="49"/>
        <v>5.6328233657858132E-4</v>
      </c>
      <c r="AE726" s="149">
        <f t="shared" si="48"/>
        <v>1.6898470097357439E-3</v>
      </c>
      <c r="AG726" s="149">
        <f xml:space="preserve"> $I$45 * (AD727 - AD725) / (2 * (PI()/180))</f>
        <v>0</v>
      </c>
      <c r="AH726" s="149">
        <f xml:space="preserve"> $I$45 * (AE727 - AE725) / (2 * (PI()/180))</f>
        <v>0</v>
      </c>
      <c r="AJ726" s="149">
        <v>0</v>
      </c>
      <c r="AK726" s="149">
        <f>(AH727 - AH725) / RADIANS(2) * (2*PI()*$P$33/60)</f>
        <v>-346471.44471488171</v>
      </c>
    </row>
    <row r="727" spans="7:37" x14ac:dyDescent="0.35">
      <c r="G727" s="113"/>
      <c r="H727" s="113"/>
      <c r="I727" s="113"/>
      <c r="J727" s="113"/>
      <c r="K727" s="113"/>
      <c r="L727" s="113"/>
      <c r="N727" s="113"/>
      <c r="O727" s="113"/>
      <c r="P727" s="113"/>
      <c r="Q727" s="113"/>
      <c r="R727" s="113"/>
      <c r="S727" s="113"/>
    </row>
    <row r="728" spans="7:37" x14ac:dyDescent="0.35">
      <c r="G728" s="113"/>
      <c r="H728" s="113"/>
      <c r="I728" s="113"/>
      <c r="J728" s="113"/>
      <c r="K728" s="113"/>
      <c r="L728" s="113"/>
      <c r="N728" s="113"/>
      <c r="O728" s="113"/>
      <c r="P728" s="113"/>
      <c r="Q728" s="113"/>
      <c r="R728" s="113"/>
      <c r="S728" s="113"/>
    </row>
    <row r="729" spans="7:37" x14ac:dyDescent="0.35">
      <c r="G729" s="113"/>
      <c r="H729" s="113"/>
      <c r="I729" s="113"/>
      <c r="J729" s="113"/>
      <c r="K729" s="113"/>
      <c r="L729" s="113"/>
      <c r="N729" s="113"/>
      <c r="O729" s="113"/>
      <c r="P729" s="113"/>
      <c r="Q729" s="113"/>
      <c r="R729" s="113"/>
      <c r="S729" s="113"/>
    </row>
    <row r="730" spans="7:37" x14ac:dyDescent="0.35">
      <c r="G730" s="113"/>
      <c r="H730" s="113"/>
      <c r="I730" s="113"/>
      <c r="J730" s="113"/>
      <c r="K730" s="113"/>
      <c r="L730" s="113"/>
      <c r="N730" s="113"/>
      <c r="O730" s="113"/>
      <c r="P730" s="113"/>
      <c r="Q730" s="113"/>
      <c r="R730" s="113"/>
      <c r="S730" s="113"/>
    </row>
    <row r="731" spans="7:37" x14ac:dyDescent="0.35">
      <c r="G731" s="113"/>
      <c r="H731" s="113"/>
      <c r="I731" s="113"/>
      <c r="J731" s="113"/>
      <c r="K731" s="113"/>
      <c r="L731" s="113"/>
      <c r="N731" s="113"/>
      <c r="O731" s="113"/>
      <c r="P731" s="113"/>
      <c r="Q731" s="113"/>
      <c r="R731" s="113"/>
      <c r="S731" s="113"/>
    </row>
    <row r="732" spans="7:37" x14ac:dyDescent="0.35">
      <c r="G732" s="113"/>
      <c r="H732" s="113"/>
      <c r="I732" s="113"/>
      <c r="J732" s="113"/>
      <c r="K732" s="113"/>
      <c r="L732" s="113"/>
      <c r="N732" s="113"/>
      <c r="O732" s="113"/>
      <c r="P732" s="113"/>
      <c r="Q732" s="113"/>
      <c r="R732" s="113"/>
      <c r="S732" s="113"/>
    </row>
    <row r="733" spans="7:37" x14ac:dyDescent="0.35">
      <c r="G733" s="113"/>
      <c r="H733" s="113"/>
      <c r="I733" s="113"/>
      <c r="J733" s="113"/>
      <c r="K733" s="113"/>
      <c r="L733" s="113"/>
      <c r="N733" s="113"/>
      <c r="O733" s="113"/>
      <c r="P733" s="113"/>
      <c r="Q733" s="113"/>
      <c r="R733" s="113"/>
      <c r="S733" s="113"/>
    </row>
    <row r="734" spans="7:37" x14ac:dyDescent="0.35">
      <c r="G734" s="113"/>
      <c r="H734" s="113"/>
      <c r="I734" s="113"/>
      <c r="J734" s="113"/>
      <c r="K734" s="113"/>
      <c r="L734" s="113"/>
      <c r="N734" s="113"/>
      <c r="O734" s="113"/>
      <c r="P734" s="113"/>
      <c r="Q734" s="113"/>
      <c r="R734" s="113"/>
      <c r="S734" s="113"/>
    </row>
    <row r="735" spans="7:37" x14ac:dyDescent="0.35">
      <c r="G735" s="113"/>
      <c r="H735" s="113"/>
      <c r="I735" s="113"/>
      <c r="J735" s="113"/>
      <c r="K735" s="113"/>
      <c r="L735" s="113"/>
      <c r="N735" s="113"/>
      <c r="O735" s="113"/>
      <c r="P735" s="113"/>
      <c r="Q735" s="113"/>
      <c r="R735" s="113"/>
      <c r="S735" s="113"/>
    </row>
    <row r="736" spans="7:37" x14ac:dyDescent="0.35">
      <c r="G736" s="113"/>
      <c r="H736" s="113"/>
      <c r="I736" s="113"/>
      <c r="J736" s="113"/>
      <c r="K736" s="113"/>
      <c r="L736" s="113"/>
      <c r="N736" s="113"/>
      <c r="O736" s="113"/>
      <c r="P736" s="113"/>
      <c r="Q736" s="113"/>
      <c r="R736" s="113"/>
      <c r="S736" s="113"/>
    </row>
    <row r="737" spans="7:19" x14ac:dyDescent="0.35">
      <c r="G737" s="113"/>
      <c r="H737" s="113"/>
      <c r="I737" s="113"/>
      <c r="J737" s="113"/>
      <c r="K737" s="113"/>
      <c r="L737" s="113"/>
      <c r="N737" s="113"/>
      <c r="O737" s="113"/>
      <c r="P737" s="113"/>
      <c r="Q737" s="113"/>
      <c r="R737" s="113"/>
      <c r="S737" s="113"/>
    </row>
    <row r="738" spans="7:19" x14ac:dyDescent="0.35">
      <c r="G738" s="113"/>
      <c r="H738" s="113"/>
      <c r="I738" s="113"/>
      <c r="J738" s="113"/>
      <c r="K738" s="113"/>
      <c r="L738" s="113"/>
      <c r="N738" s="113"/>
      <c r="O738" s="113"/>
      <c r="P738" s="113"/>
      <c r="Q738" s="113"/>
      <c r="R738" s="113"/>
      <c r="S738" s="113"/>
    </row>
    <row r="739" spans="7:19" x14ac:dyDescent="0.35">
      <c r="G739" s="113"/>
      <c r="H739" s="113"/>
      <c r="I739" s="113"/>
      <c r="J739" s="113"/>
      <c r="K739" s="113"/>
      <c r="L739" s="113"/>
      <c r="N739" s="113"/>
      <c r="O739" s="113"/>
      <c r="P739" s="113"/>
      <c r="Q739" s="113"/>
      <c r="R739" s="113"/>
      <c r="S739" s="113"/>
    </row>
    <row r="740" spans="7:19" x14ac:dyDescent="0.35">
      <c r="G740" s="113"/>
      <c r="H740" s="113"/>
      <c r="I740" s="113"/>
      <c r="J740" s="113"/>
      <c r="K740" s="113"/>
      <c r="L740" s="113"/>
      <c r="N740" s="113"/>
      <c r="O740" s="113"/>
      <c r="P740" s="113"/>
      <c r="Q740" s="113"/>
      <c r="R740" s="113"/>
      <c r="S740" s="113"/>
    </row>
    <row r="741" spans="7:19" x14ac:dyDescent="0.35">
      <c r="G741" s="113"/>
      <c r="H741" s="113"/>
      <c r="I741" s="113"/>
      <c r="J741" s="113"/>
      <c r="K741" s="113"/>
      <c r="L741" s="113"/>
      <c r="N741" s="113"/>
      <c r="O741" s="113"/>
      <c r="P741" s="113"/>
      <c r="Q741" s="113"/>
      <c r="R741" s="113"/>
      <c r="S741" s="113"/>
    </row>
    <row r="742" spans="7:19" x14ac:dyDescent="0.35">
      <c r="G742" s="113"/>
      <c r="H742" s="113"/>
      <c r="I742" s="113"/>
      <c r="J742" s="113"/>
      <c r="K742" s="113"/>
      <c r="L742" s="113"/>
      <c r="N742" s="113"/>
      <c r="O742" s="113"/>
      <c r="P742" s="113"/>
      <c r="Q742" s="113"/>
      <c r="R742" s="113"/>
      <c r="S742" s="113"/>
    </row>
    <row r="743" spans="7:19" x14ac:dyDescent="0.35">
      <c r="G743" s="113"/>
      <c r="H743" s="113"/>
      <c r="I743" s="113"/>
      <c r="J743" s="113"/>
      <c r="K743" s="113"/>
      <c r="L743" s="113"/>
      <c r="N743" s="113"/>
      <c r="O743" s="113"/>
      <c r="P743" s="113"/>
      <c r="Q743" s="113"/>
      <c r="R743" s="113"/>
      <c r="S743" s="113"/>
    </row>
    <row r="744" spans="7:19" x14ac:dyDescent="0.35">
      <c r="G744" s="113"/>
      <c r="H744" s="113"/>
      <c r="I744" s="113"/>
      <c r="J744" s="113"/>
      <c r="K744" s="113"/>
      <c r="L744" s="113"/>
      <c r="N744" s="113"/>
      <c r="O744" s="113"/>
      <c r="P744" s="113"/>
      <c r="Q744" s="113"/>
      <c r="R744" s="113"/>
      <c r="S744" s="113"/>
    </row>
    <row r="745" spans="7:19" x14ac:dyDescent="0.35">
      <c r="G745" s="113"/>
      <c r="H745" s="113"/>
      <c r="I745" s="113"/>
      <c r="J745" s="113"/>
      <c r="K745" s="113"/>
      <c r="L745" s="113"/>
      <c r="N745" s="113"/>
      <c r="O745" s="113"/>
      <c r="P745" s="113"/>
      <c r="Q745" s="113"/>
      <c r="R745" s="113"/>
      <c r="S745" s="113"/>
    </row>
    <row r="746" spans="7:19" x14ac:dyDescent="0.35">
      <c r="G746" s="113"/>
      <c r="H746" s="113"/>
      <c r="I746" s="113"/>
      <c r="J746" s="113"/>
      <c r="K746" s="113"/>
      <c r="L746" s="113"/>
      <c r="N746" s="113"/>
      <c r="O746" s="113"/>
      <c r="P746" s="113"/>
      <c r="Q746" s="113"/>
      <c r="R746" s="113"/>
      <c r="S746" s="113"/>
    </row>
    <row r="747" spans="7:19" x14ac:dyDescent="0.35">
      <c r="G747" s="113"/>
      <c r="H747" s="113"/>
      <c r="I747" s="113"/>
      <c r="J747" s="113"/>
      <c r="K747" s="113"/>
      <c r="L747" s="113"/>
      <c r="N747" s="113"/>
      <c r="O747" s="113"/>
      <c r="P747" s="113"/>
      <c r="Q747" s="113"/>
      <c r="R747" s="113"/>
      <c r="S747" s="113"/>
    </row>
    <row r="748" spans="7:19" x14ac:dyDescent="0.35">
      <c r="G748" s="113"/>
      <c r="H748" s="113"/>
      <c r="I748" s="113"/>
      <c r="J748" s="113"/>
      <c r="K748" s="113"/>
      <c r="L748" s="113"/>
      <c r="N748" s="113"/>
      <c r="O748" s="113"/>
      <c r="P748" s="113"/>
      <c r="Q748" s="113"/>
      <c r="R748" s="113"/>
      <c r="S748" s="113"/>
    </row>
    <row r="749" spans="7:19" x14ac:dyDescent="0.35">
      <c r="G749" s="113"/>
      <c r="H749" s="113"/>
      <c r="I749" s="113"/>
      <c r="J749" s="113"/>
      <c r="K749" s="113"/>
      <c r="L749" s="113"/>
      <c r="N749" s="113"/>
      <c r="O749" s="113"/>
      <c r="P749" s="113"/>
      <c r="Q749" s="113"/>
      <c r="R749" s="113"/>
      <c r="S749" s="113"/>
    </row>
    <row r="750" spans="7:19" x14ac:dyDescent="0.35">
      <c r="G750" s="113"/>
      <c r="H750" s="113"/>
      <c r="I750" s="113"/>
      <c r="J750" s="113"/>
      <c r="K750" s="113"/>
      <c r="L750" s="113"/>
      <c r="N750" s="113"/>
      <c r="O750" s="113"/>
      <c r="P750" s="113"/>
      <c r="Q750" s="113"/>
      <c r="R750" s="113"/>
      <c r="S750" s="113"/>
    </row>
    <row r="751" spans="7:19" x14ac:dyDescent="0.35">
      <c r="G751" s="113"/>
      <c r="H751" s="113"/>
      <c r="I751" s="113"/>
      <c r="J751" s="113"/>
      <c r="K751" s="113"/>
      <c r="L751" s="113"/>
      <c r="N751" s="113"/>
      <c r="O751" s="113"/>
      <c r="P751" s="113"/>
      <c r="Q751" s="113"/>
      <c r="R751" s="113"/>
      <c r="S751" s="113"/>
    </row>
    <row r="752" spans="7:19" x14ac:dyDescent="0.35">
      <c r="G752" s="113"/>
      <c r="H752" s="113"/>
      <c r="I752" s="113"/>
      <c r="J752" s="113"/>
      <c r="K752" s="113"/>
      <c r="L752" s="113"/>
      <c r="N752" s="113"/>
      <c r="O752" s="113"/>
      <c r="P752" s="113"/>
      <c r="Q752" s="113"/>
      <c r="R752" s="113"/>
      <c r="S752" s="113"/>
    </row>
    <row r="753" spans="7:19" x14ac:dyDescent="0.35">
      <c r="G753" s="113"/>
      <c r="H753" s="113"/>
      <c r="I753" s="113"/>
      <c r="J753" s="113"/>
      <c r="K753" s="113"/>
      <c r="L753" s="113"/>
      <c r="N753" s="113"/>
      <c r="O753" s="113"/>
      <c r="P753" s="113"/>
      <c r="Q753" s="113"/>
      <c r="R753" s="113"/>
      <c r="S753" s="113"/>
    </row>
    <row r="754" spans="7:19" x14ac:dyDescent="0.35">
      <c r="G754" s="113"/>
      <c r="H754" s="113"/>
      <c r="I754" s="113"/>
      <c r="J754" s="113"/>
      <c r="K754" s="113"/>
      <c r="L754" s="113"/>
      <c r="N754" s="113"/>
      <c r="O754" s="113"/>
      <c r="P754" s="113"/>
      <c r="Q754" s="113"/>
      <c r="R754" s="113"/>
      <c r="S754" s="113"/>
    </row>
    <row r="755" spans="7:19" x14ac:dyDescent="0.35">
      <c r="G755" s="113"/>
      <c r="H755" s="113"/>
      <c r="I755" s="113"/>
      <c r="J755" s="113"/>
      <c r="K755" s="113"/>
      <c r="L755" s="113"/>
      <c r="N755" s="113"/>
      <c r="O755" s="113"/>
      <c r="P755" s="113"/>
      <c r="Q755" s="113"/>
      <c r="R755" s="113"/>
      <c r="S755" s="113"/>
    </row>
    <row r="756" spans="7:19" x14ac:dyDescent="0.35">
      <c r="G756" s="113"/>
      <c r="H756" s="113"/>
      <c r="I756" s="113"/>
      <c r="J756" s="113"/>
      <c r="K756" s="113"/>
      <c r="L756" s="113"/>
      <c r="N756" s="113"/>
      <c r="O756" s="113"/>
      <c r="P756" s="113"/>
      <c r="Q756" s="113"/>
      <c r="R756" s="113"/>
      <c r="S756" s="113"/>
    </row>
    <row r="757" spans="7:19" x14ac:dyDescent="0.35">
      <c r="G757" s="113"/>
      <c r="H757" s="113"/>
      <c r="I757" s="113"/>
      <c r="J757" s="113"/>
      <c r="K757" s="113"/>
      <c r="L757" s="113"/>
      <c r="N757" s="113"/>
      <c r="O757" s="113"/>
      <c r="P757" s="113"/>
      <c r="Q757" s="113"/>
      <c r="R757" s="113"/>
      <c r="S757" s="113"/>
    </row>
    <row r="758" spans="7:19" x14ac:dyDescent="0.35">
      <c r="G758" s="113"/>
      <c r="H758" s="113"/>
      <c r="I758" s="113"/>
      <c r="J758" s="113"/>
      <c r="K758" s="113"/>
      <c r="L758" s="113"/>
      <c r="N758" s="113"/>
      <c r="O758" s="113"/>
      <c r="P758" s="113"/>
      <c r="Q758" s="113"/>
      <c r="R758" s="113"/>
      <c r="S758" s="113"/>
    </row>
    <row r="759" spans="7:19" x14ac:dyDescent="0.35">
      <c r="G759" s="113"/>
      <c r="H759" s="113"/>
      <c r="I759" s="113"/>
      <c r="J759" s="113"/>
      <c r="K759" s="113"/>
      <c r="L759" s="113"/>
      <c r="N759" s="113"/>
      <c r="O759" s="113"/>
      <c r="P759" s="113"/>
      <c r="Q759" s="113"/>
      <c r="R759" s="113"/>
      <c r="S759" s="113"/>
    </row>
    <row r="760" spans="7:19" x14ac:dyDescent="0.35">
      <c r="G760" s="113"/>
      <c r="H760" s="113"/>
      <c r="I760" s="113"/>
      <c r="J760" s="113"/>
      <c r="K760" s="113"/>
      <c r="L760" s="113"/>
      <c r="N760" s="113"/>
      <c r="O760" s="113"/>
      <c r="P760" s="113"/>
      <c r="Q760" s="113"/>
      <c r="R760" s="113"/>
      <c r="S760" s="113"/>
    </row>
    <row r="761" spans="7:19" x14ac:dyDescent="0.35">
      <c r="G761" s="113"/>
      <c r="H761" s="113"/>
      <c r="I761" s="113"/>
      <c r="J761" s="113"/>
      <c r="K761" s="113"/>
      <c r="L761" s="113"/>
      <c r="N761" s="113"/>
      <c r="O761" s="113"/>
      <c r="P761" s="113"/>
      <c r="Q761" s="113"/>
      <c r="R761" s="113"/>
      <c r="S761" s="113"/>
    </row>
    <row r="762" spans="7:19" x14ac:dyDescent="0.35">
      <c r="G762" s="113"/>
      <c r="H762" s="113"/>
      <c r="I762" s="113"/>
      <c r="J762" s="113"/>
      <c r="K762" s="113"/>
      <c r="L762" s="113"/>
      <c r="N762" s="113"/>
      <c r="O762" s="113"/>
      <c r="P762" s="113"/>
      <c r="Q762" s="113"/>
      <c r="R762" s="113"/>
      <c r="S762" s="113"/>
    </row>
    <row r="763" spans="7:19" x14ac:dyDescent="0.35">
      <c r="G763" s="113"/>
      <c r="H763" s="113"/>
      <c r="I763" s="113"/>
      <c r="J763" s="113"/>
      <c r="K763" s="113"/>
      <c r="L763" s="113"/>
      <c r="N763" s="113"/>
      <c r="O763" s="113"/>
      <c r="P763" s="113"/>
      <c r="Q763" s="113"/>
      <c r="R763" s="113"/>
      <c r="S763" s="113"/>
    </row>
    <row r="764" spans="7:19" x14ac:dyDescent="0.35">
      <c r="G764" s="113"/>
      <c r="H764" s="113"/>
      <c r="I764" s="113"/>
      <c r="J764" s="113"/>
      <c r="K764" s="113"/>
      <c r="L764" s="113"/>
      <c r="N764" s="113"/>
      <c r="O764" s="113"/>
      <c r="P764" s="113"/>
      <c r="Q764" s="113"/>
      <c r="R764" s="113"/>
      <c r="S764" s="113"/>
    </row>
    <row r="765" spans="7:19" x14ac:dyDescent="0.35">
      <c r="G765" s="113"/>
      <c r="H765" s="113"/>
      <c r="I765" s="113"/>
      <c r="J765" s="113"/>
      <c r="K765" s="113"/>
      <c r="L765" s="113"/>
      <c r="N765" s="113"/>
      <c r="O765" s="113"/>
      <c r="P765" s="113"/>
      <c r="Q765" s="113"/>
      <c r="R765" s="113"/>
      <c r="S765" s="113"/>
    </row>
    <row r="766" spans="7:19" x14ac:dyDescent="0.35">
      <c r="G766" s="113"/>
      <c r="H766" s="113"/>
      <c r="I766" s="113"/>
      <c r="J766" s="113"/>
      <c r="K766" s="113"/>
      <c r="L766" s="113"/>
      <c r="N766" s="113"/>
      <c r="O766" s="113"/>
      <c r="P766" s="113"/>
      <c r="Q766" s="113"/>
      <c r="R766" s="113"/>
      <c r="S766" s="113"/>
    </row>
    <row r="767" spans="7:19" x14ac:dyDescent="0.35">
      <c r="G767" s="113"/>
      <c r="H767" s="113"/>
      <c r="I767" s="113"/>
      <c r="J767" s="113"/>
      <c r="K767" s="113"/>
      <c r="L767" s="113"/>
      <c r="N767" s="113"/>
      <c r="O767" s="113"/>
      <c r="P767" s="113"/>
      <c r="Q767" s="113"/>
      <c r="R767" s="113"/>
      <c r="S767" s="113"/>
    </row>
    <row r="768" spans="7:19" x14ac:dyDescent="0.35">
      <c r="G768" s="113"/>
      <c r="H768" s="113"/>
      <c r="I768" s="113"/>
      <c r="J768" s="113"/>
      <c r="K768" s="113"/>
      <c r="L768" s="113"/>
      <c r="N768" s="113"/>
      <c r="O768" s="113"/>
      <c r="P768" s="113"/>
      <c r="Q768" s="113"/>
      <c r="R768" s="113"/>
      <c r="S768" s="113"/>
    </row>
    <row r="769" spans="7:19" x14ac:dyDescent="0.35">
      <c r="G769" s="113"/>
      <c r="H769" s="113"/>
      <c r="I769" s="113"/>
      <c r="J769" s="113"/>
      <c r="K769" s="113"/>
      <c r="L769" s="113"/>
      <c r="N769" s="113"/>
      <c r="O769" s="113"/>
      <c r="P769" s="113"/>
      <c r="Q769" s="113"/>
      <c r="R769" s="113"/>
      <c r="S769" s="113"/>
    </row>
    <row r="770" spans="7:19" x14ac:dyDescent="0.35">
      <c r="N770" s="113"/>
      <c r="O770" s="113"/>
      <c r="P770" s="113"/>
      <c r="Q770" s="113"/>
      <c r="R770" s="113"/>
      <c r="S770" s="113"/>
    </row>
    <row r="771" spans="7:19" x14ac:dyDescent="0.35">
      <c r="N771" s="113"/>
      <c r="O771" s="113"/>
      <c r="P771" s="113"/>
      <c r="Q771" s="113"/>
      <c r="R771" s="113"/>
      <c r="S771" s="113"/>
    </row>
    <row r="772" spans="7:19" x14ac:dyDescent="0.35">
      <c r="N772" s="113"/>
      <c r="O772" s="113"/>
      <c r="P772" s="113"/>
      <c r="Q772" s="113"/>
      <c r="R772" s="113"/>
      <c r="S772" s="113"/>
    </row>
    <row r="773" spans="7:19" x14ac:dyDescent="0.35">
      <c r="N773" s="113"/>
      <c r="O773" s="113"/>
      <c r="P773" s="113"/>
      <c r="Q773" s="113"/>
      <c r="R773" s="113"/>
      <c r="S773" s="113"/>
    </row>
    <row r="774" spans="7:19" x14ac:dyDescent="0.35">
      <c r="N774" s="113"/>
      <c r="O774" s="113"/>
      <c r="P774" s="113"/>
      <c r="Q774" s="113"/>
      <c r="R774" s="113"/>
      <c r="S774" s="113"/>
    </row>
    <row r="775" spans="7:19" x14ac:dyDescent="0.35">
      <c r="N775" s="113"/>
      <c r="O775" s="113"/>
      <c r="P775" s="113"/>
      <c r="Q775" s="113"/>
      <c r="R775" s="113"/>
      <c r="S775" s="113"/>
    </row>
    <row r="776" spans="7:19" x14ac:dyDescent="0.35">
      <c r="N776" s="113"/>
      <c r="O776" s="113"/>
      <c r="P776" s="113"/>
      <c r="Q776" s="113"/>
      <c r="R776" s="113"/>
      <c r="S776" s="113"/>
    </row>
    <row r="777" spans="7:19" x14ac:dyDescent="0.35">
      <c r="N777" s="113"/>
      <c r="O777" s="113"/>
      <c r="P777" s="113"/>
      <c r="Q777" s="113"/>
      <c r="R777" s="113"/>
      <c r="S777" s="113"/>
    </row>
    <row r="778" spans="7:19" x14ac:dyDescent="0.35">
      <c r="N778" s="113"/>
      <c r="O778" s="113"/>
      <c r="P778" s="113"/>
      <c r="Q778" s="113"/>
      <c r="R778" s="113"/>
      <c r="S778" s="113"/>
    </row>
    <row r="779" spans="7:19" x14ac:dyDescent="0.35">
      <c r="N779" s="113"/>
      <c r="O779" s="113"/>
      <c r="P779" s="113"/>
      <c r="Q779" s="113"/>
      <c r="R779" s="113"/>
      <c r="S779" s="113"/>
    </row>
  </sheetData>
  <mergeCells count="190">
    <mergeCell ref="I27:J27"/>
    <mergeCell ref="G31:H31"/>
    <mergeCell ref="I31:J31"/>
    <mergeCell ref="G47:L769"/>
    <mergeCell ref="K37:L46"/>
    <mergeCell ref="K25:L31"/>
    <mergeCell ref="G32:L36"/>
    <mergeCell ref="I26:J26"/>
    <mergeCell ref="I25:J25"/>
    <mergeCell ref="I29:J29"/>
    <mergeCell ref="I30:J30"/>
    <mergeCell ref="G20:L24"/>
    <mergeCell ref="T1:T1048576"/>
    <mergeCell ref="AI1:AI1048576"/>
    <mergeCell ref="AF1:AF1048576"/>
    <mergeCell ref="AC1:AC1048576"/>
    <mergeCell ref="AL1:AL1048576"/>
    <mergeCell ref="G1:L2"/>
    <mergeCell ref="N1:S2"/>
    <mergeCell ref="U1:AB2"/>
    <mergeCell ref="AD1:AE2"/>
    <mergeCell ref="AG1:AH2"/>
    <mergeCell ref="AJ1:AK2"/>
    <mergeCell ref="N47:S779"/>
    <mergeCell ref="G25:H25"/>
    <mergeCell ref="G26:H26"/>
    <mergeCell ref="G27:H27"/>
    <mergeCell ref="G28:H28"/>
    <mergeCell ref="G29:H29"/>
    <mergeCell ref="G42:H42"/>
    <mergeCell ref="G43:H43"/>
    <mergeCell ref="I42:J42"/>
    <mergeCell ref="I43:J43"/>
    <mergeCell ref="C1:C1048576"/>
    <mergeCell ref="F1:F1048576"/>
    <mergeCell ref="R3:S3"/>
    <mergeCell ref="G37:H37"/>
    <mergeCell ref="I37:J37"/>
    <mergeCell ref="I4:J4"/>
    <mergeCell ref="K4:L4"/>
    <mergeCell ref="P4:Q4"/>
    <mergeCell ref="R4:S4"/>
    <mergeCell ref="G38:H38"/>
    <mergeCell ref="I38:J38"/>
    <mergeCell ref="G3:H5"/>
    <mergeCell ref="I3:J3"/>
    <mergeCell ref="K3:L3"/>
    <mergeCell ref="N3:O4"/>
    <mergeCell ref="P3:Q3"/>
    <mergeCell ref="I5:J5"/>
    <mergeCell ref="K5:L5"/>
    <mergeCell ref="N5:S5"/>
    <mergeCell ref="G7:H7"/>
    <mergeCell ref="M1:M1048576"/>
    <mergeCell ref="G30:H30"/>
    <mergeCell ref="I7:J7"/>
    <mergeCell ref="K7:L7"/>
    <mergeCell ref="P7:Q7"/>
    <mergeCell ref="R7:S7"/>
    <mergeCell ref="G39:H39"/>
    <mergeCell ref="I39:J39"/>
    <mergeCell ref="G6:L6"/>
    <mergeCell ref="N6:O32"/>
    <mergeCell ref="P6:Q6"/>
    <mergeCell ref="R6:S6"/>
    <mergeCell ref="G40:H40"/>
    <mergeCell ref="I40:J40"/>
    <mergeCell ref="I44:J44"/>
    <mergeCell ref="I45:J45"/>
    <mergeCell ref="I46:J46"/>
    <mergeCell ref="G44:H44"/>
    <mergeCell ref="G45:H45"/>
    <mergeCell ref="G46:H46"/>
    <mergeCell ref="I28:J28"/>
    <mergeCell ref="G8:H8"/>
    <mergeCell ref="I8:J8"/>
    <mergeCell ref="K8:L8"/>
    <mergeCell ref="P8:Q8"/>
    <mergeCell ref="R8:S8"/>
    <mergeCell ref="G9:H9"/>
    <mergeCell ref="I9:J9"/>
    <mergeCell ref="K9:L9"/>
    <mergeCell ref="P9:Q9"/>
    <mergeCell ref="R9:S9"/>
    <mergeCell ref="G10:H10"/>
    <mergeCell ref="I10:J10"/>
    <mergeCell ref="K10:L10"/>
    <mergeCell ref="P10:Q10"/>
    <mergeCell ref="R10:S10"/>
    <mergeCell ref="G11:H11"/>
    <mergeCell ref="I11:J11"/>
    <mergeCell ref="K11:L11"/>
    <mergeCell ref="P11:Q11"/>
    <mergeCell ref="R11:S11"/>
    <mergeCell ref="G14:L14"/>
    <mergeCell ref="P14:Q14"/>
    <mergeCell ref="R14:S14"/>
    <mergeCell ref="G15:H15"/>
    <mergeCell ref="I15:J15"/>
    <mergeCell ref="K15:L15"/>
    <mergeCell ref="P15:Q15"/>
    <mergeCell ref="R15:S15"/>
    <mergeCell ref="G12:L12"/>
    <mergeCell ref="P12:Q12"/>
    <mergeCell ref="R12:S12"/>
    <mergeCell ref="G13:H13"/>
    <mergeCell ref="I13:J13"/>
    <mergeCell ref="K13:L13"/>
    <mergeCell ref="P13:Q13"/>
    <mergeCell ref="R13:S13"/>
    <mergeCell ref="G16:H16"/>
    <mergeCell ref="I16:J16"/>
    <mergeCell ref="K16:L16"/>
    <mergeCell ref="P16:Q16"/>
    <mergeCell ref="R16:S16"/>
    <mergeCell ref="G17:H17"/>
    <mergeCell ref="I17:J17"/>
    <mergeCell ref="K17:L17"/>
    <mergeCell ref="P17:Q17"/>
    <mergeCell ref="R17:S17"/>
    <mergeCell ref="G18:H18"/>
    <mergeCell ref="I18:J18"/>
    <mergeCell ref="K18:L18"/>
    <mergeCell ref="P18:Q18"/>
    <mergeCell ref="R18:S18"/>
    <mergeCell ref="G19:H19"/>
    <mergeCell ref="I19:J19"/>
    <mergeCell ref="K19:L19"/>
    <mergeCell ref="P19:Q19"/>
    <mergeCell ref="R19:S19"/>
    <mergeCell ref="P23:Q23"/>
    <mergeCell ref="R23:S23"/>
    <mergeCell ref="P24:Q24"/>
    <mergeCell ref="R24:S24"/>
    <mergeCell ref="P25:Q25"/>
    <mergeCell ref="R25:S25"/>
    <mergeCell ref="P20:Q20"/>
    <mergeCell ref="R20:S20"/>
    <mergeCell ref="P21:Q21"/>
    <mergeCell ref="R21:S21"/>
    <mergeCell ref="P22:Q22"/>
    <mergeCell ref="R22:S22"/>
    <mergeCell ref="P29:Q29"/>
    <mergeCell ref="R29:S29"/>
    <mergeCell ref="P30:Q30"/>
    <mergeCell ref="R30:S30"/>
    <mergeCell ref="P31:Q31"/>
    <mergeCell ref="R31:S31"/>
    <mergeCell ref="P26:Q26"/>
    <mergeCell ref="R26:S26"/>
    <mergeCell ref="P27:Q27"/>
    <mergeCell ref="R27:S27"/>
    <mergeCell ref="P28:Q28"/>
    <mergeCell ref="R28:S28"/>
    <mergeCell ref="P38:Q38"/>
    <mergeCell ref="R38:S38"/>
    <mergeCell ref="P32:Q32"/>
    <mergeCell ref="R32:S32"/>
    <mergeCell ref="N33:O33"/>
    <mergeCell ref="P33:Q33"/>
    <mergeCell ref="R33:S33"/>
    <mergeCell ref="N34:O41"/>
    <mergeCell ref="P34:Q34"/>
    <mergeCell ref="R34:S34"/>
    <mergeCell ref="P35:Q35"/>
    <mergeCell ref="R35:S35"/>
    <mergeCell ref="P46:Q46"/>
    <mergeCell ref="R46:S46"/>
    <mergeCell ref="I41:J41"/>
    <mergeCell ref="G41:H41"/>
    <mergeCell ref="N42:O42"/>
    <mergeCell ref="P42:Q42"/>
    <mergeCell ref="R42:S42"/>
    <mergeCell ref="N43:O46"/>
    <mergeCell ref="P43:Q43"/>
    <mergeCell ref="R43:S43"/>
    <mergeCell ref="P44:Q44"/>
    <mergeCell ref="R44:S44"/>
    <mergeCell ref="P45:Q45"/>
    <mergeCell ref="R45:S45"/>
    <mergeCell ref="P39:Q39"/>
    <mergeCell ref="R39:S39"/>
    <mergeCell ref="P40:Q40"/>
    <mergeCell ref="R40:S40"/>
    <mergeCell ref="P41:Q41"/>
    <mergeCell ref="R41:S41"/>
    <mergeCell ref="P36:Q36"/>
    <mergeCell ref="R36:S36"/>
    <mergeCell ref="P37:Q37"/>
    <mergeCell ref="R37:S3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6B7065-0215-4564-881B-875E6A68FF35}">
  <dimension ref="A1:K722"/>
  <sheetViews>
    <sheetView topLeftCell="E1" zoomScale="67" workbookViewId="0">
      <selection activeCell="T37" sqref="T37"/>
    </sheetView>
  </sheetViews>
  <sheetFormatPr defaultRowHeight="14.5" x14ac:dyDescent="0.35"/>
  <cols>
    <col min="1" max="2" width="10.08984375" customWidth="1"/>
    <col min="3" max="3" width="10" customWidth="1"/>
    <col min="4" max="4" width="10.1796875" customWidth="1"/>
    <col min="6" max="6" width="15.26953125" style="28" customWidth="1"/>
    <col min="7" max="7" width="22.1796875" style="28" customWidth="1"/>
    <col min="8" max="8" width="22.08984375" customWidth="1"/>
    <col min="10" max="10" width="18.08984375" style="28" customWidth="1"/>
    <col min="11" max="11" width="19.7265625" style="28" customWidth="1"/>
  </cols>
  <sheetData>
    <row r="1" spans="1:11" s="125" customFormat="1" x14ac:dyDescent="0.35">
      <c r="A1" s="159" t="s">
        <v>102</v>
      </c>
      <c r="B1" s="159" t="s">
        <v>103</v>
      </c>
      <c r="C1" s="159" t="s">
        <v>104</v>
      </c>
      <c r="D1" s="159" t="s">
        <v>105</v>
      </c>
      <c r="E1" s="160"/>
      <c r="F1" s="159" t="s">
        <v>131</v>
      </c>
      <c r="G1" s="159" t="s">
        <v>132</v>
      </c>
      <c r="H1" s="161" t="s">
        <v>133</v>
      </c>
      <c r="J1" s="159" t="s">
        <v>130</v>
      </c>
      <c r="K1" s="159" t="s">
        <v>129</v>
      </c>
    </row>
    <row r="2" spans="1:11" x14ac:dyDescent="0.35">
      <c r="A2" s="28">
        <v>1.75</v>
      </c>
      <c r="B2" s="28">
        <v>0.153</v>
      </c>
      <c r="C2" s="28">
        <v>1.5</v>
      </c>
      <c r="D2" s="28">
        <v>0.13600000000000001</v>
      </c>
      <c r="F2" s="28">
        <v>0</v>
      </c>
      <c r="G2" s="28">
        <v>0.01</v>
      </c>
      <c r="H2" s="28">
        <v>0.03</v>
      </c>
      <c r="J2" s="28">
        <f>_xlfn.FORECAST.LINEAR(G2, $B$2:$B$10, $A$2:$A$10)</f>
        <v>0.20549556863511179</v>
      </c>
      <c r="K2" s="28">
        <f>_xlfn.FORECAST.LINEAR(H2, $D$2:$D$11, $C$2:$C$11)</f>
        <v>0.25431640950803724</v>
      </c>
    </row>
    <row r="3" spans="1:11" x14ac:dyDescent="0.35">
      <c r="A3" s="28">
        <v>3.5</v>
      </c>
      <c r="B3" s="28">
        <v>0.29799999999999999</v>
      </c>
      <c r="C3" s="28">
        <v>3</v>
      </c>
      <c r="D3" s="28">
        <v>0.30299999999999999</v>
      </c>
      <c r="F3" s="28">
        <v>1</v>
      </c>
      <c r="G3" s="28">
        <v>0.01</v>
      </c>
      <c r="H3" s="28">
        <v>0.02</v>
      </c>
      <c r="J3" s="28">
        <f>_xlfn.FORECAST.LINEAR(G3, $B$2:$B$10, $A$2:$A$10)</f>
        <v>0.20549556863511179</v>
      </c>
      <c r="K3" s="28">
        <f t="shared" ref="K3:K66" si="0">_xlfn.FORECAST.LINEAR(H3, $D$2:$D$11, $C$2:$C$11)</f>
        <v>0.25409899049524215</v>
      </c>
    </row>
    <row r="4" spans="1:11" x14ac:dyDescent="0.35">
      <c r="A4" s="28">
        <v>5.25</v>
      </c>
      <c r="B4" s="28">
        <v>0.40799999999999997</v>
      </c>
      <c r="C4" s="28">
        <v>4.5</v>
      </c>
      <c r="D4" s="28">
        <v>0.41099999999999998</v>
      </c>
      <c r="F4" s="28">
        <v>2</v>
      </c>
      <c r="G4" s="28">
        <v>0.01</v>
      </c>
      <c r="H4" s="28">
        <v>0.02</v>
      </c>
      <c r="J4" s="28">
        <f>_xlfn.FORECAST.LINEAR(G4, $B$2:$B$10, $A$2:$A$10)</f>
        <v>0.20549556863511179</v>
      </c>
      <c r="K4" s="28">
        <f t="shared" si="0"/>
        <v>0.25409899049524215</v>
      </c>
    </row>
    <row r="5" spans="1:11" x14ac:dyDescent="0.35">
      <c r="A5" s="28">
        <v>7</v>
      </c>
      <c r="B5" s="28">
        <v>0.51400000000000001</v>
      </c>
      <c r="C5" s="28">
        <v>6</v>
      </c>
      <c r="D5" s="28">
        <v>0.47</v>
      </c>
      <c r="F5" s="28">
        <v>3</v>
      </c>
      <c r="G5" s="28">
        <v>0.01</v>
      </c>
      <c r="H5" s="28">
        <v>0.02</v>
      </c>
      <c r="J5" s="28">
        <f>_xlfn.FORECAST.LINEAR(G5, $B$2:$B$10, $A$2:$A$10)</f>
        <v>0.20549556863511179</v>
      </c>
      <c r="K5" s="28">
        <f t="shared" si="0"/>
        <v>0.25409899049524215</v>
      </c>
    </row>
    <row r="6" spans="1:11" x14ac:dyDescent="0.35">
      <c r="A6" s="28">
        <v>8.75</v>
      </c>
      <c r="B6" s="28">
        <v>0.57299999999999995</v>
      </c>
      <c r="C6" s="28">
        <v>7.5</v>
      </c>
      <c r="D6" s="28">
        <v>0.50600000000000001</v>
      </c>
      <c r="F6" s="28">
        <v>4</v>
      </c>
      <c r="G6" s="28">
        <v>0.01</v>
      </c>
      <c r="H6" s="28">
        <v>0.02</v>
      </c>
      <c r="J6" s="28">
        <f>_xlfn.FORECAST.LINEAR(G6, $B$2:$B$10, $A$2:$A$10)</f>
        <v>0.20549556863511179</v>
      </c>
      <c r="K6" s="28">
        <f t="shared" si="0"/>
        <v>0.25409899049524215</v>
      </c>
    </row>
    <row r="7" spans="1:11" x14ac:dyDescent="0.35">
      <c r="A7" s="28">
        <v>10.5</v>
      </c>
      <c r="B7" s="28">
        <v>0.62</v>
      </c>
      <c r="C7" s="28">
        <v>9</v>
      </c>
      <c r="D7" s="28">
        <v>0.47799999999999998</v>
      </c>
      <c r="F7" s="28">
        <v>5</v>
      </c>
      <c r="G7" s="28">
        <v>0.01</v>
      </c>
      <c r="H7" s="28">
        <v>0.02</v>
      </c>
      <c r="J7" s="28">
        <f>_xlfn.FORECAST.LINEAR(G7, $B$2:$B$10, $A$2:$A$10)</f>
        <v>0.20549556863511179</v>
      </c>
      <c r="K7" s="28">
        <f t="shared" si="0"/>
        <v>0.25409899049524215</v>
      </c>
    </row>
    <row r="8" spans="1:11" x14ac:dyDescent="0.35">
      <c r="A8" s="28">
        <v>12.25</v>
      </c>
      <c r="B8" s="28">
        <v>0.61599999999999999</v>
      </c>
      <c r="C8" s="28">
        <v>10.5</v>
      </c>
      <c r="D8" s="28">
        <v>0.498</v>
      </c>
      <c r="F8" s="28">
        <v>6</v>
      </c>
      <c r="G8" s="28">
        <v>0.01</v>
      </c>
      <c r="H8" s="28">
        <v>0.01</v>
      </c>
      <c r="J8" s="28">
        <f>_xlfn.FORECAST.LINEAR(G8, $B$2:$B$10, $A$2:$A$10)</f>
        <v>0.20549556863511179</v>
      </c>
      <c r="K8" s="28">
        <f t="shared" si="0"/>
        <v>0.25388157148244711</v>
      </c>
    </row>
    <row r="9" spans="1:11" x14ac:dyDescent="0.35">
      <c r="A9" s="28">
        <v>14</v>
      </c>
      <c r="B9" s="28">
        <v>0.61599999999999999</v>
      </c>
      <c r="C9" s="28">
        <v>12</v>
      </c>
      <c r="D9" s="28">
        <v>0.50800000000000001</v>
      </c>
      <c r="F9" s="28">
        <v>7</v>
      </c>
      <c r="G9" s="28">
        <v>0.01</v>
      </c>
      <c r="H9" s="28">
        <v>0.01</v>
      </c>
      <c r="J9" s="28">
        <f>_xlfn.FORECAST.LINEAR(G9, $B$2:$B$10, $A$2:$A$10)</f>
        <v>0.20549556863511179</v>
      </c>
      <c r="K9" s="28">
        <f t="shared" si="0"/>
        <v>0.25388157148244711</v>
      </c>
    </row>
    <row r="10" spans="1:11" x14ac:dyDescent="0.35">
      <c r="A10" s="157">
        <v>15.2</v>
      </c>
      <c r="B10" s="157">
        <v>0.624</v>
      </c>
      <c r="C10" s="28">
        <v>13.5</v>
      </c>
      <c r="D10" s="28">
        <v>0.50800000000000001</v>
      </c>
      <c r="F10" s="28">
        <v>8</v>
      </c>
      <c r="G10" s="28">
        <v>0.01</v>
      </c>
      <c r="H10" s="28">
        <v>0.01</v>
      </c>
      <c r="J10" s="28">
        <f>_xlfn.FORECAST.LINEAR(G10, $B$2:$B$10, $A$2:$A$10)</f>
        <v>0.20549556863511179</v>
      </c>
      <c r="K10" s="28">
        <f t="shared" si="0"/>
        <v>0.25388157148244711</v>
      </c>
    </row>
    <row r="11" spans="1:11" x14ac:dyDescent="0.35">
      <c r="A11" s="158"/>
      <c r="B11" s="158"/>
      <c r="C11" s="28">
        <v>14.8</v>
      </c>
      <c r="D11" s="28">
        <v>0.50800000000000001</v>
      </c>
      <c r="F11" s="28">
        <v>9</v>
      </c>
      <c r="G11" s="28">
        <v>0.01</v>
      </c>
      <c r="H11" s="28">
        <v>0.01</v>
      </c>
      <c r="J11" s="28">
        <f>_xlfn.FORECAST.LINEAR(G11, $B$2:$B$10, $A$2:$A$10)</f>
        <v>0.20549556863511179</v>
      </c>
      <c r="K11" s="28">
        <f t="shared" si="0"/>
        <v>0.25388157148244711</v>
      </c>
    </row>
    <row r="12" spans="1:11" x14ac:dyDescent="0.35">
      <c r="F12" s="28">
        <v>10</v>
      </c>
      <c r="G12" s="28">
        <v>0.01</v>
      </c>
      <c r="H12" s="28">
        <v>0.01</v>
      </c>
      <c r="J12" s="28">
        <f>_xlfn.FORECAST.LINEAR(G12, $B$2:$B$10, $A$2:$A$10)</f>
        <v>0.20549556863511179</v>
      </c>
      <c r="K12" s="28">
        <f t="shared" si="0"/>
        <v>0.25388157148244711</v>
      </c>
    </row>
    <row r="13" spans="1:11" x14ac:dyDescent="0.35">
      <c r="F13" s="28">
        <v>11</v>
      </c>
      <c r="G13" s="28">
        <v>0.01</v>
      </c>
      <c r="H13" s="28">
        <v>0.01</v>
      </c>
      <c r="J13" s="28">
        <f>_xlfn.FORECAST.LINEAR(G13, $B$2:$B$10, $A$2:$A$10)</f>
        <v>0.20549556863511179</v>
      </c>
      <c r="K13" s="28">
        <f t="shared" si="0"/>
        <v>0.25388157148244711</v>
      </c>
    </row>
    <row r="14" spans="1:11" x14ac:dyDescent="0.35">
      <c r="F14" s="28">
        <v>12</v>
      </c>
      <c r="G14" s="28">
        <v>0.01</v>
      </c>
      <c r="H14" s="28">
        <v>0</v>
      </c>
      <c r="J14" s="28">
        <f>_xlfn.FORECAST.LINEAR(G14, $B$2:$B$10, $A$2:$A$10)</f>
        <v>0.20549556863511179</v>
      </c>
      <c r="K14" s="28">
        <f t="shared" si="0"/>
        <v>0.25366415246965202</v>
      </c>
    </row>
    <row r="15" spans="1:11" x14ac:dyDescent="0.35">
      <c r="F15" s="28">
        <v>13</v>
      </c>
      <c r="G15" s="28">
        <v>0.01</v>
      </c>
      <c r="H15" s="28">
        <v>0</v>
      </c>
      <c r="J15" s="28">
        <f>_xlfn.FORECAST.LINEAR(G15, $B$2:$B$10, $A$2:$A$10)</f>
        <v>0.20549556863511179</v>
      </c>
      <c r="K15" s="28">
        <f t="shared" si="0"/>
        <v>0.25366415246965202</v>
      </c>
    </row>
    <row r="16" spans="1:11" x14ac:dyDescent="0.35">
      <c r="F16" s="28">
        <v>14</v>
      </c>
      <c r="G16" s="28">
        <v>0.01</v>
      </c>
      <c r="H16" s="28">
        <v>0</v>
      </c>
      <c r="J16" s="28">
        <f>_xlfn.FORECAST.LINEAR(G16, $B$2:$B$10, $A$2:$A$10)</f>
        <v>0.20549556863511179</v>
      </c>
      <c r="K16" s="28">
        <f t="shared" si="0"/>
        <v>0.25366415246965202</v>
      </c>
    </row>
    <row r="17" spans="6:11" x14ac:dyDescent="0.35">
      <c r="F17" s="28">
        <v>15</v>
      </c>
      <c r="G17" s="28">
        <v>0.01</v>
      </c>
      <c r="H17" s="28">
        <v>0</v>
      </c>
      <c r="J17" s="28">
        <f>_xlfn.FORECAST.LINEAR(G17, $B$2:$B$10, $A$2:$A$10)</f>
        <v>0.20549556863511179</v>
      </c>
      <c r="K17" s="28">
        <f t="shared" si="0"/>
        <v>0.25366415246965202</v>
      </c>
    </row>
    <row r="18" spans="6:11" x14ac:dyDescent="0.35">
      <c r="F18" s="28">
        <v>16</v>
      </c>
      <c r="G18" s="28">
        <v>0.01</v>
      </c>
      <c r="H18" s="28">
        <v>0</v>
      </c>
      <c r="J18" s="28">
        <f>_xlfn.FORECAST.LINEAR(G18, $B$2:$B$10, $A$2:$A$10)</f>
        <v>0.20549556863511179</v>
      </c>
      <c r="K18" s="28">
        <f t="shared" si="0"/>
        <v>0.25366415246965202</v>
      </c>
    </row>
    <row r="19" spans="6:11" x14ac:dyDescent="0.35">
      <c r="F19" s="28">
        <v>17</v>
      </c>
      <c r="G19" s="28">
        <v>0.01</v>
      </c>
      <c r="H19" s="28">
        <v>0</v>
      </c>
      <c r="J19" s="28">
        <f>_xlfn.FORECAST.LINEAR(G19, $B$2:$B$10, $A$2:$A$10)</f>
        <v>0.20549556863511179</v>
      </c>
      <c r="K19" s="28">
        <f t="shared" si="0"/>
        <v>0.25366415246965202</v>
      </c>
    </row>
    <row r="20" spans="6:11" x14ac:dyDescent="0.35">
      <c r="F20" s="28">
        <v>18</v>
      </c>
      <c r="G20" s="28">
        <v>0.01</v>
      </c>
      <c r="H20" s="28">
        <v>0</v>
      </c>
      <c r="J20" s="28">
        <f>_xlfn.FORECAST.LINEAR(G20, $B$2:$B$10, $A$2:$A$10)</f>
        <v>0.20549556863511179</v>
      </c>
      <c r="K20" s="28">
        <f t="shared" si="0"/>
        <v>0.25366415246965202</v>
      </c>
    </row>
    <row r="21" spans="6:11" x14ac:dyDescent="0.35">
      <c r="F21" s="28">
        <v>19</v>
      </c>
      <c r="G21" s="28">
        <v>0.01</v>
      </c>
      <c r="H21" s="28">
        <v>0</v>
      </c>
      <c r="J21" s="28">
        <f>_xlfn.FORECAST.LINEAR(G21, $B$2:$B$10, $A$2:$A$10)</f>
        <v>0.20549556863511179</v>
      </c>
      <c r="K21" s="28">
        <f t="shared" si="0"/>
        <v>0.25366415246965202</v>
      </c>
    </row>
    <row r="22" spans="6:11" x14ac:dyDescent="0.35">
      <c r="F22" s="28">
        <v>20</v>
      </c>
      <c r="G22" s="28">
        <v>0.01</v>
      </c>
      <c r="H22" s="28">
        <v>0</v>
      </c>
      <c r="J22" s="28">
        <f>_xlfn.FORECAST.LINEAR(G22, $B$2:$B$10, $A$2:$A$10)</f>
        <v>0.20549556863511179</v>
      </c>
      <c r="K22" s="28">
        <f t="shared" si="0"/>
        <v>0.25366415246965202</v>
      </c>
    </row>
    <row r="23" spans="6:11" x14ac:dyDescent="0.35">
      <c r="F23" s="28">
        <v>21</v>
      </c>
      <c r="G23" s="28">
        <v>0.02</v>
      </c>
      <c r="H23" s="28">
        <v>0</v>
      </c>
      <c r="J23" s="28">
        <f>_xlfn.FORECAST.LINEAR(G23, $B$2:$B$10, $A$2:$A$10)</f>
        <v>0.20582491697492539</v>
      </c>
      <c r="K23" s="28">
        <f t="shared" si="0"/>
        <v>0.25366415246965202</v>
      </c>
    </row>
    <row r="24" spans="6:11" x14ac:dyDescent="0.35">
      <c r="F24" s="28">
        <v>22</v>
      </c>
      <c r="G24" s="28">
        <v>0.03</v>
      </c>
      <c r="H24" s="28">
        <v>0</v>
      </c>
      <c r="J24" s="28">
        <f>_xlfn.FORECAST.LINEAR(G24, $B$2:$B$10, $A$2:$A$10)</f>
        <v>0.20615426531473896</v>
      </c>
      <c r="K24" s="28">
        <f t="shared" si="0"/>
        <v>0.25366415246965202</v>
      </c>
    </row>
    <row r="25" spans="6:11" x14ac:dyDescent="0.35">
      <c r="F25" s="28">
        <v>23</v>
      </c>
      <c r="G25" s="28">
        <v>0.04</v>
      </c>
      <c r="H25" s="28">
        <v>0</v>
      </c>
      <c r="J25" s="28">
        <f>_xlfn.FORECAST.LINEAR(G25, $B$2:$B$10, $A$2:$A$10)</f>
        <v>0.20648361365455256</v>
      </c>
      <c r="K25" s="28">
        <f t="shared" si="0"/>
        <v>0.25366415246965202</v>
      </c>
    </row>
    <row r="26" spans="6:11" x14ac:dyDescent="0.35">
      <c r="F26" s="28">
        <v>24</v>
      </c>
      <c r="G26" s="28">
        <v>0.05</v>
      </c>
      <c r="H26" s="28">
        <v>0</v>
      </c>
      <c r="J26" s="28">
        <f>_xlfn.FORECAST.LINEAR(G26, $B$2:$B$10, $A$2:$A$10)</f>
        <v>0.20681296199436616</v>
      </c>
      <c r="K26" s="28">
        <f t="shared" si="0"/>
        <v>0.25366415246965202</v>
      </c>
    </row>
    <row r="27" spans="6:11" x14ac:dyDescent="0.35">
      <c r="F27" s="28">
        <v>25</v>
      </c>
      <c r="G27" s="28">
        <v>7.0000000000000007E-2</v>
      </c>
      <c r="H27" s="28">
        <v>0</v>
      </c>
      <c r="J27" s="28">
        <f>_xlfn.FORECAST.LINEAR(G27, $B$2:$B$10, $A$2:$A$10)</f>
        <v>0.20747165867399336</v>
      </c>
      <c r="K27" s="28">
        <f t="shared" si="0"/>
        <v>0.25366415246965202</v>
      </c>
    </row>
    <row r="28" spans="6:11" x14ac:dyDescent="0.35">
      <c r="F28" s="28">
        <v>26</v>
      </c>
      <c r="G28" s="28">
        <v>0.09</v>
      </c>
      <c r="H28" s="28">
        <v>0</v>
      </c>
      <c r="J28" s="28">
        <f>_xlfn.FORECAST.LINEAR(G28, $B$2:$B$10, $A$2:$A$10)</f>
        <v>0.20813035535362054</v>
      </c>
      <c r="K28" s="28">
        <f t="shared" si="0"/>
        <v>0.25366415246965202</v>
      </c>
    </row>
    <row r="29" spans="6:11" x14ac:dyDescent="0.35">
      <c r="F29" s="28">
        <v>27</v>
      </c>
      <c r="G29" s="28">
        <v>0.1</v>
      </c>
      <c r="H29" s="28">
        <v>0</v>
      </c>
      <c r="J29" s="28">
        <f>_xlfn.FORECAST.LINEAR(G29, $B$2:$B$10, $A$2:$A$10)</f>
        <v>0.20845970369343414</v>
      </c>
      <c r="K29" s="28">
        <f t="shared" si="0"/>
        <v>0.25366415246965202</v>
      </c>
    </row>
    <row r="30" spans="6:11" x14ac:dyDescent="0.35">
      <c r="F30" s="28">
        <v>28</v>
      </c>
      <c r="G30" s="28">
        <v>0.12</v>
      </c>
      <c r="H30" s="28">
        <v>0</v>
      </c>
      <c r="J30" s="28">
        <f>_xlfn.FORECAST.LINEAR(G30, $B$2:$B$10, $A$2:$A$10)</f>
        <v>0.20911840037306134</v>
      </c>
      <c r="K30" s="28">
        <f t="shared" si="0"/>
        <v>0.25366415246965202</v>
      </c>
    </row>
    <row r="31" spans="6:11" x14ac:dyDescent="0.35">
      <c r="F31" s="28">
        <v>29</v>
      </c>
      <c r="G31" s="28">
        <v>0.14000000000000001</v>
      </c>
      <c r="H31" s="28">
        <v>0</v>
      </c>
      <c r="J31" s="28">
        <f>_xlfn.FORECAST.LINEAR(G31, $B$2:$B$10, $A$2:$A$10)</f>
        <v>0.20977709705268852</v>
      </c>
      <c r="K31" s="28">
        <f t="shared" si="0"/>
        <v>0.25366415246965202</v>
      </c>
    </row>
    <row r="32" spans="6:11" x14ac:dyDescent="0.35">
      <c r="F32" s="28">
        <v>30</v>
      </c>
      <c r="G32" s="28">
        <v>0.15</v>
      </c>
      <c r="H32" s="28">
        <v>0</v>
      </c>
      <c r="J32" s="28">
        <f>_xlfn.FORECAST.LINEAR(G32, $B$2:$B$10, $A$2:$A$10)</f>
        <v>0.21010644539250212</v>
      </c>
      <c r="K32" s="28">
        <f t="shared" si="0"/>
        <v>0.25366415246965202</v>
      </c>
    </row>
    <row r="33" spans="6:11" x14ac:dyDescent="0.35">
      <c r="F33" s="28">
        <v>31</v>
      </c>
      <c r="G33" s="28">
        <v>0.17</v>
      </c>
      <c r="H33" s="28">
        <v>0</v>
      </c>
      <c r="J33" s="28">
        <f>_xlfn.FORECAST.LINEAR(G33, $B$2:$B$10, $A$2:$A$10)</f>
        <v>0.21076514207212932</v>
      </c>
      <c r="K33" s="28">
        <f t="shared" si="0"/>
        <v>0.25366415246965202</v>
      </c>
    </row>
    <row r="34" spans="6:11" x14ac:dyDescent="0.35">
      <c r="F34" s="28">
        <v>32</v>
      </c>
      <c r="G34" s="28">
        <v>0.19</v>
      </c>
      <c r="H34" s="28">
        <v>0</v>
      </c>
      <c r="J34" s="28">
        <f>_xlfn.FORECAST.LINEAR(G34, $B$2:$B$10, $A$2:$A$10)</f>
        <v>0.21142383875175649</v>
      </c>
      <c r="K34" s="28">
        <f t="shared" si="0"/>
        <v>0.25366415246965202</v>
      </c>
    </row>
    <row r="35" spans="6:11" x14ac:dyDescent="0.35">
      <c r="F35" s="28">
        <v>33</v>
      </c>
      <c r="G35" s="28">
        <v>0.2</v>
      </c>
      <c r="H35" s="28">
        <v>0</v>
      </c>
      <c r="J35" s="28">
        <f>_xlfn.FORECAST.LINEAR(G35, $B$2:$B$10, $A$2:$A$10)</f>
        <v>0.21175318709157009</v>
      </c>
      <c r="K35" s="28">
        <f t="shared" si="0"/>
        <v>0.25366415246965202</v>
      </c>
    </row>
    <row r="36" spans="6:11" x14ac:dyDescent="0.35">
      <c r="F36" s="28">
        <v>34</v>
      </c>
      <c r="G36" s="28">
        <v>0.22</v>
      </c>
      <c r="H36" s="28">
        <v>0</v>
      </c>
      <c r="J36" s="28">
        <f>_xlfn.FORECAST.LINEAR(G36, $B$2:$B$10, $A$2:$A$10)</f>
        <v>0.2124118837711973</v>
      </c>
      <c r="K36" s="28">
        <f t="shared" si="0"/>
        <v>0.25366415246965202</v>
      </c>
    </row>
    <row r="37" spans="6:11" x14ac:dyDescent="0.35">
      <c r="F37" s="28">
        <v>35</v>
      </c>
      <c r="G37" s="28">
        <v>0.24</v>
      </c>
      <c r="H37" s="28">
        <v>0</v>
      </c>
      <c r="J37" s="28">
        <f>_xlfn.FORECAST.LINEAR(G37, $B$2:$B$10, $A$2:$A$10)</f>
        <v>0.21307058045082447</v>
      </c>
      <c r="K37" s="28">
        <f t="shared" si="0"/>
        <v>0.25366415246965202</v>
      </c>
    </row>
    <row r="38" spans="6:11" x14ac:dyDescent="0.35">
      <c r="F38" s="28">
        <v>36</v>
      </c>
      <c r="G38" s="28">
        <v>0.26</v>
      </c>
      <c r="H38" s="28">
        <v>0</v>
      </c>
      <c r="J38" s="28">
        <f>_xlfn.FORECAST.LINEAR(G38, $B$2:$B$10, $A$2:$A$10)</f>
        <v>0.21372927713045167</v>
      </c>
      <c r="K38" s="28">
        <f t="shared" si="0"/>
        <v>0.25366415246965202</v>
      </c>
    </row>
    <row r="39" spans="6:11" x14ac:dyDescent="0.35">
      <c r="F39" s="28">
        <v>37</v>
      </c>
      <c r="G39" s="28">
        <v>0.27</v>
      </c>
      <c r="H39" s="28">
        <v>0</v>
      </c>
      <c r="J39" s="28">
        <f>_xlfn.FORECAST.LINEAR(G39, $B$2:$B$10, $A$2:$A$10)</f>
        <v>0.21405862547026527</v>
      </c>
      <c r="K39" s="28">
        <f t="shared" si="0"/>
        <v>0.25366415246965202</v>
      </c>
    </row>
    <row r="40" spans="6:11" x14ac:dyDescent="0.35">
      <c r="F40" s="28">
        <v>38</v>
      </c>
      <c r="G40" s="28">
        <v>0.28999999999999998</v>
      </c>
      <c r="H40" s="28">
        <v>0</v>
      </c>
      <c r="J40" s="28">
        <f>_xlfn.FORECAST.LINEAR(G40, $B$2:$B$10, $A$2:$A$10)</f>
        <v>0.21471732214989245</v>
      </c>
      <c r="K40" s="28">
        <f t="shared" si="0"/>
        <v>0.25366415246965202</v>
      </c>
    </row>
    <row r="41" spans="6:11" x14ac:dyDescent="0.35">
      <c r="F41" s="28">
        <v>39</v>
      </c>
      <c r="G41" s="28">
        <v>0.3</v>
      </c>
      <c r="H41" s="28">
        <v>0</v>
      </c>
      <c r="J41" s="28">
        <f>_xlfn.FORECAST.LINEAR(G41, $B$2:$B$10, $A$2:$A$10)</f>
        <v>0.21504667048970605</v>
      </c>
      <c r="K41" s="28">
        <f t="shared" si="0"/>
        <v>0.25366415246965202</v>
      </c>
    </row>
    <row r="42" spans="6:11" x14ac:dyDescent="0.35">
      <c r="F42" s="28">
        <v>40</v>
      </c>
      <c r="G42" s="28">
        <v>0.32</v>
      </c>
      <c r="H42" s="28">
        <v>0</v>
      </c>
      <c r="J42" s="28">
        <f>_xlfn.FORECAST.LINEAR(G42, $B$2:$B$10, $A$2:$A$10)</f>
        <v>0.21570536716933322</v>
      </c>
      <c r="K42" s="28">
        <f t="shared" si="0"/>
        <v>0.25366415246965202</v>
      </c>
    </row>
    <row r="43" spans="6:11" x14ac:dyDescent="0.35">
      <c r="F43" s="28">
        <v>41</v>
      </c>
      <c r="G43" s="28">
        <v>0.34</v>
      </c>
      <c r="H43" s="28">
        <v>0</v>
      </c>
      <c r="J43" s="28">
        <f>_xlfn.FORECAST.LINEAR(G43, $B$2:$B$10, $A$2:$A$10)</f>
        <v>0.21636406384896043</v>
      </c>
      <c r="K43" s="28">
        <f t="shared" si="0"/>
        <v>0.25366415246965202</v>
      </c>
    </row>
    <row r="44" spans="6:11" x14ac:dyDescent="0.35">
      <c r="F44" s="28">
        <v>42</v>
      </c>
      <c r="G44" s="28">
        <v>0.36</v>
      </c>
      <c r="H44" s="28">
        <v>0</v>
      </c>
      <c r="J44" s="28">
        <f>_xlfn.FORECAST.LINEAR(G44, $B$2:$B$10, $A$2:$A$10)</f>
        <v>0.21702276052858763</v>
      </c>
      <c r="K44" s="28">
        <f t="shared" si="0"/>
        <v>0.25366415246965202</v>
      </c>
    </row>
    <row r="45" spans="6:11" x14ac:dyDescent="0.35">
      <c r="F45" s="28">
        <v>43</v>
      </c>
      <c r="G45" s="28">
        <v>0.38</v>
      </c>
      <c r="H45" s="28">
        <v>0</v>
      </c>
      <c r="J45" s="28">
        <f>_xlfn.FORECAST.LINEAR(G45, $B$2:$B$10, $A$2:$A$10)</f>
        <v>0.2176814572082148</v>
      </c>
      <c r="K45" s="28">
        <f t="shared" si="0"/>
        <v>0.25366415246965202</v>
      </c>
    </row>
    <row r="46" spans="6:11" x14ac:dyDescent="0.35">
      <c r="F46" s="28">
        <v>44</v>
      </c>
      <c r="G46" s="28">
        <v>0.4</v>
      </c>
      <c r="H46" s="28">
        <v>0</v>
      </c>
      <c r="J46" s="28">
        <f>_xlfn.FORECAST.LINEAR(G46, $B$2:$B$10, $A$2:$A$10)</f>
        <v>0.218340153887842</v>
      </c>
      <c r="K46" s="28">
        <f t="shared" si="0"/>
        <v>0.25366415246965202</v>
      </c>
    </row>
    <row r="47" spans="6:11" x14ac:dyDescent="0.35">
      <c r="F47" s="28">
        <v>45</v>
      </c>
      <c r="G47" s="28">
        <v>0.43</v>
      </c>
      <c r="H47" s="28">
        <v>0</v>
      </c>
      <c r="J47" s="28">
        <f>_xlfn.FORECAST.LINEAR(G47, $B$2:$B$10, $A$2:$A$10)</f>
        <v>0.21932819890728278</v>
      </c>
      <c r="K47" s="28">
        <f t="shared" si="0"/>
        <v>0.25366415246965202</v>
      </c>
    </row>
    <row r="48" spans="6:11" x14ac:dyDescent="0.35">
      <c r="F48" s="28">
        <v>46</v>
      </c>
      <c r="G48" s="28">
        <v>0.47</v>
      </c>
      <c r="H48" s="28">
        <v>0</v>
      </c>
      <c r="J48" s="28">
        <f>_xlfn.FORECAST.LINEAR(G48, $B$2:$B$10, $A$2:$A$10)</f>
        <v>0.22064559226653715</v>
      </c>
      <c r="K48" s="28">
        <f t="shared" si="0"/>
        <v>0.25366415246965202</v>
      </c>
    </row>
    <row r="49" spans="6:11" x14ac:dyDescent="0.35">
      <c r="F49" s="28">
        <v>47</v>
      </c>
      <c r="G49" s="28">
        <v>0.5</v>
      </c>
      <c r="H49" s="28">
        <v>0</v>
      </c>
      <c r="J49" s="28">
        <f>_xlfn.FORECAST.LINEAR(G49, $B$2:$B$10, $A$2:$A$10)</f>
        <v>0.22163363728597796</v>
      </c>
      <c r="K49" s="28">
        <f t="shared" si="0"/>
        <v>0.25366415246965202</v>
      </c>
    </row>
    <row r="50" spans="6:11" x14ac:dyDescent="0.35">
      <c r="F50" s="28">
        <v>48</v>
      </c>
      <c r="G50" s="28">
        <v>0.55000000000000004</v>
      </c>
      <c r="H50" s="28">
        <v>0</v>
      </c>
      <c r="J50" s="28">
        <f>_xlfn.FORECAST.LINEAR(G50, $B$2:$B$10, $A$2:$A$10)</f>
        <v>0.22328037898504594</v>
      </c>
      <c r="K50" s="28">
        <f t="shared" si="0"/>
        <v>0.25366415246965202</v>
      </c>
    </row>
    <row r="51" spans="6:11" x14ac:dyDescent="0.35">
      <c r="F51" s="28">
        <v>49</v>
      </c>
      <c r="G51" s="28">
        <v>0.59</v>
      </c>
      <c r="H51" s="28">
        <v>0</v>
      </c>
      <c r="J51" s="28">
        <f>_xlfn.FORECAST.LINEAR(G51, $B$2:$B$10, $A$2:$A$10)</f>
        <v>0.22459777234430031</v>
      </c>
      <c r="K51" s="28">
        <f t="shared" si="0"/>
        <v>0.25366415246965202</v>
      </c>
    </row>
    <row r="52" spans="6:11" x14ac:dyDescent="0.35">
      <c r="F52" s="28">
        <v>50</v>
      </c>
      <c r="G52" s="28">
        <v>0.65</v>
      </c>
      <c r="H52" s="28">
        <v>0</v>
      </c>
      <c r="J52" s="28">
        <f>_xlfn.FORECAST.LINEAR(G52, $B$2:$B$10, $A$2:$A$10)</f>
        <v>0.22657386238318189</v>
      </c>
      <c r="K52" s="28">
        <f t="shared" si="0"/>
        <v>0.25366415246965202</v>
      </c>
    </row>
    <row r="53" spans="6:11" x14ac:dyDescent="0.35">
      <c r="F53" s="28">
        <v>51</v>
      </c>
      <c r="G53" s="28">
        <v>0.71</v>
      </c>
      <c r="H53" s="28">
        <v>0</v>
      </c>
      <c r="J53" s="28">
        <f>_xlfn.FORECAST.LINEAR(G53, $B$2:$B$10, $A$2:$A$10)</f>
        <v>0.22854995242206344</v>
      </c>
      <c r="K53" s="28">
        <f t="shared" si="0"/>
        <v>0.25366415246965202</v>
      </c>
    </row>
    <row r="54" spans="6:11" x14ac:dyDescent="0.35">
      <c r="F54" s="28">
        <v>52</v>
      </c>
      <c r="G54" s="28">
        <v>0.76</v>
      </c>
      <c r="H54" s="28">
        <v>0</v>
      </c>
      <c r="J54" s="28">
        <f>_xlfn.FORECAST.LINEAR(G54, $B$2:$B$10, $A$2:$A$10)</f>
        <v>0.23019669412113142</v>
      </c>
      <c r="K54" s="28">
        <f t="shared" si="0"/>
        <v>0.25366415246965202</v>
      </c>
    </row>
    <row r="55" spans="6:11" x14ac:dyDescent="0.35">
      <c r="F55" s="28">
        <v>53</v>
      </c>
      <c r="G55" s="28">
        <v>0.83</v>
      </c>
      <c r="H55" s="28">
        <v>0</v>
      </c>
      <c r="J55" s="28">
        <f>_xlfn.FORECAST.LINEAR(G55, $B$2:$B$10, $A$2:$A$10)</f>
        <v>0.2325021324998266</v>
      </c>
      <c r="K55" s="28">
        <f t="shared" si="0"/>
        <v>0.25366415246965202</v>
      </c>
    </row>
    <row r="56" spans="6:11" x14ac:dyDescent="0.35">
      <c r="F56" s="28">
        <v>54</v>
      </c>
      <c r="G56" s="28">
        <v>0.91</v>
      </c>
      <c r="H56" s="28">
        <v>0</v>
      </c>
      <c r="J56" s="28">
        <f>_xlfn.FORECAST.LINEAR(G56, $B$2:$B$10, $A$2:$A$10)</f>
        <v>0.23513691921833535</v>
      </c>
      <c r="K56" s="28">
        <f t="shared" si="0"/>
        <v>0.25366415246965202</v>
      </c>
    </row>
    <row r="57" spans="6:11" x14ac:dyDescent="0.35">
      <c r="F57" s="28">
        <v>55</v>
      </c>
      <c r="G57" s="28">
        <v>0.99</v>
      </c>
      <c r="H57" s="28">
        <v>0</v>
      </c>
      <c r="J57" s="28">
        <f>_xlfn.FORECAST.LINEAR(G57, $B$2:$B$10, $A$2:$A$10)</f>
        <v>0.23777170593684413</v>
      </c>
      <c r="K57" s="28">
        <f t="shared" si="0"/>
        <v>0.25366415246965202</v>
      </c>
    </row>
    <row r="58" spans="6:11" x14ac:dyDescent="0.35">
      <c r="F58" s="28">
        <v>56</v>
      </c>
      <c r="G58" s="28">
        <v>1.06</v>
      </c>
      <c r="H58" s="28">
        <v>0</v>
      </c>
      <c r="J58" s="28">
        <f>_xlfn.FORECAST.LINEAR(G58, $B$2:$B$10, $A$2:$A$10)</f>
        <v>0.24007714431553928</v>
      </c>
      <c r="K58" s="28">
        <f t="shared" si="0"/>
        <v>0.25366415246965202</v>
      </c>
    </row>
    <row r="59" spans="6:11" x14ac:dyDescent="0.35">
      <c r="F59" s="28">
        <v>57</v>
      </c>
      <c r="G59" s="28">
        <v>1.1499999999999999</v>
      </c>
      <c r="H59" s="28">
        <v>0</v>
      </c>
      <c r="J59" s="28">
        <f>_xlfn.FORECAST.LINEAR(G59, $B$2:$B$10, $A$2:$A$10)</f>
        <v>0.24304127937386164</v>
      </c>
      <c r="K59" s="28">
        <f t="shared" si="0"/>
        <v>0.25366415246965202</v>
      </c>
    </row>
    <row r="60" spans="6:11" x14ac:dyDescent="0.35">
      <c r="F60" s="28">
        <v>58</v>
      </c>
      <c r="G60" s="28">
        <v>1.24</v>
      </c>
      <c r="H60" s="28">
        <v>0</v>
      </c>
      <c r="J60" s="28">
        <f>_xlfn.FORECAST.LINEAR(G60, $B$2:$B$10, $A$2:$A$10)</f>
        <v>0.24600541443218399</v>
      </c>
      <c r="K60" s="28">
        <f t="shared" si="0"/>
        <v>0.25366415246965202</v>
      </c>
    </row>
    <row r="61" spans="6:11" x14ac:dyDescent="0.35">
      <c r="F61" s="28">
        <v>59</v>
      </c>
      <c r="G61" s="28">
        <v>1.34</v>
      </c>
      <c r="H61" s="28">
        <v>0</v>
      </c>
      <c r="J61" s="28">
        <f>_xlfn.FORECAST.LINEAR(G61, $B$2:$B$10, $A$2:$A$10)</f>
        <v>0.24929889783031994</v>
      </c>
      <c r="K61" s="28">
        <f t="shared" si="0"/>
        <v>0.25366415246965202</v>
      </c>
    </row>
    <row r="62" spans="6:11" x14ac:dyDescent="0.35">
      <c r="F62" s="28">
        <v>60</v>
      </c>
      <c r="G62" s="28">
        <v>1.45</v>
      </c>
      <c r="H62" s="28">
        <v>0</v>
      </c>
      <c r="J62" s="28">
        <f>_xlfn.FORECAST.LINEAR(G62, $B$2:$B$10, $A$2:$A$10)</f>
        <v>0.25292172956826953</v>
      </c>
      <c r="K62" s="28">
        <f t="shared" si="0"/>
        <v>0.25366415246965202</v>
      </c>
    </row>
    <row r="63" spans="6:11" x14ac:dyDescent="0.35">
      <c r="F63" s="28">
        <v>61</v>
      </c>
      <c r="G63" s="28">
        <v>1.56</v>
      </c>
      <c r="H63" s="28">
        <v>0</v>
      </c>
      <c r="J63" s="28">
        <f>_xlfn.FORECAST.LINEAR(G63, $B$2:$B$10, $A$2:$A$10)</f>
        <v>0.25654456130621905</v>
      </c>
      <c r="K63" s="28">
        <f t="shared" si="0"/>
        <v>0.25366415246965202</v>
      </c>
    </row>
    <row r="64" spans="6:11" x14ac:dyDescent="0.35">
      <c r="F64" s="28">
        <v>62</v>
      </c>
      <c r="G64" s="28">
        <v>1.67</v>
      </c>
      <c r="H64" s="28">
        <v>0</v>
      </c>
      <c r="J64" s="28">
        <f>_xlfn.FORECAST.LINEAR(G64, $B$2:$B$10, $A$2:$A$10)</f>
        <v>0.26016739304416858</v>
      </c>
      <c r="K64" s="28">
        <f t="shared" si="0"/>
        <v>0.25366415246965202</v>
      </c>
    </row>
    <row r="65" spans="6:11" x14ac:dyDescent="0.35">
      <c r="F65" s="28">
        <v>63</v>
      </c>
      <c r="G65" s="28">
        <v>1.8</v>
      </c>
      <c r="H65" s="28">
        <v>0</v>
      </c>
      <c r="J65" s="28">
        <f>_xlfn.FORECAST.LINEAR(G65, $B$2:$B$10, $A$2:$A$10)</f>
        <v>0.26444892146174537</v>
      </c>
      <c r="K65" s="28">
        <f t="shared" si="0"/>
        <v>0.25366415246965202</v>
      </c>
    </row>
    <row r="66" spans="6:11" x14ac:dyDescent="0.35">
      <c r="F66" s="28">
        <v>64</v>
      </c>
      <c r="G66" s="28">
        <v>1.91</v>
      </c>
      <c r="H66" s="28">
        <v>0</v>
      </c>
      <c r="J66" s="28">
        <f>_xlfn.FORECAST.LINEAR(G66, $B$2:$B$10, $A$2:$A$10)</f>
        <v>0.2680717531996949</v>
      </c>
      <c r="K66" s="28">
        <f t="shared" si="0"/>
        <v>0.25366415246965202</v>
      </c>
    </row>
    <row r="67" spans="6:11" x14ac:dyDescent="0.35">
      <c r="F67" s="28">
        <v>65</v>
      </c>
      <c r="G67" s="28">
        <v>2.06</v>
      </c>
      <c r="H67" s="28">
        <v>0</v>
      </c>
      <c r="J67" s="28">
        <f>_xlfn.FORECAST.LINEAR(G67, $B$2:$B$10, $A$2:$A$10)</f>
        <v>0.27301197829689883</v>
      </c>
      <c r="K67" s="28">
        <f t="shared" ref="K67:K130" si="1">_xlfn.FORECAST.LINEAR(H67, $D$2:$D$11, $C$2:$C$11)</f>
        <v>0.25366415246965202</v>
      </c>
    </row>
    <row r="68" spans="6:11" x14ac:dyDescent="0.35">
      <c r="F68" s="28">
        <v>66</v>
      </c>
      <c r="G68" s="28">
        <v>2.2000000000000002</v>
      </c>
      <c r="H68" s="28">
        <v>0</v>
      </c>
      <c r="J68" s="28">
        <f>_xlfn.FORECAST.LINEAR(G68, $B$2:$B$10, $A$2:$A$10)</f>
        <v>0.27762285505428919</v>
      </c>
      <c r="K68" s="28">
        <f t="shared" si="1"/>
        <v>0.25366415246965202</v>
      </c>
    </row>
    <row r="69" spans="6:11" x14ac:dyDescent="0.35">
      <c r="F69" s="28">
        <v>67</v>
      </c>
      <c r="G69" s="28">
        <v>2.3199999999999998</v>
      </c>
      <c r="H69" s="28">
        <v>0</v>
      </c>
      <c r="J69" s="28">
        <f>_xlfn.FORECAST.LINEAR(G69, $B$2:$B$10, $A$2:$A$10)</f>
        <v>0.28157503513205229</v>
      </c>
      <c r="K69" s="28">
        <f t="shared" si="1"/>
        <v>0.25366415246965202</v>
      </c>
    </row>
    <row r="70" spans="6:11" x14ac:dyDescent="0.35">
      <c r="F70" s="28">
        <v>68</v>
      </c>
      <c r="G70" s="28">
        <v>2.5</v>
      </c>
      <c r="H70" s="28">
        <v>0</v>
      </c>
      <c r="J70" s="28">
        <f>_xlfn.FORECAST.LINEAR(G70, $B$2:$B$10, $A$2:$A$10)</f>
        <v>0.28750330524869705</v>
      </c>
      <c r="K70" s="28">
        <f t="shared" si="1"/>
        <v>0.25366415246965202</v>
      </c>
    </row>
    <row r="71" spans="6:11" x14ac:dyDescent="0.35">
      <c r="F71" s="28">
        <v>69</v>
      </c>
      <c r="G71" s="28">
        <v>2.67</v>
      </c>
      <c r="H71" s="28">
        <v>0</v>
      </c>
      <c r="J71" s="28">
        <f>_xlfn.FORECAST.LINEAR(G71, $B$2:$B$10, $A$2:$A$10)</f>
        <v>0.29310222702552813</v>
      </c>
      <c r="K71" s="28">
        <f t="shared" si="1"/>
        <v>0.25366415246965202</v>
      </c>
    </row>
    <row r="72" spans="6:11" x14ac:dyDescent="0.35">
      <c r="F72" s="28">
        <v>70</v>
      </c>
      <c r="G72" s="28">
        <v>2.81</v>
      </c>
      <c r="H72" s="28">
        <v>0</v>
      </c>
      <c r="J72" s="28">
        <f>_xlfn.FORECAST.LINEAR(G72, $B$2:$B$10, $A$2:$A$10)</f>
        <v>0.29771310378291849</v>
      </c>
      <c r="K72" s="28">
        <f t="shared" si="1"/>
        <v>0.25366415246965202</v>
      </c>
    </row>
    <row r="73" spans="6:11" x14ac:dyDescent="0.35">
      <c r="F73" s="28">
        <v>71</v>
      </c>
      <c r="G73" s="28">
        <v>3</v>
      </c>
      <c r="H73" s="28">
        <v>0</v>
      </c>
      <c r="J73" s="28">
        <f>_xlfn.FORECAST.LINEAR(G73, $B$2:$B$10, $A$2:$A$10)</f>
        <v>0.30397072223937677</v>
      </c>
      <c r="K73" s="28">
        <f t="shared" si="1"/>
        <v>0.25366415246965202</v>
      </c>
    </row>
    <row r="74" spans="6:11" x14ac:dyDescent="0.35">
      <c r="F74" s="28">
        <v>72</v>
      </c>
      <c r="G74" s="28">
        <v>3.19</v>
      </c>
      <c r="H74" s="28">
        <v>0</v>
      </c>
      <c r="J74" s="28">
        <f>_xlfn.FORECAST.LINEAR(G74, $B$2:$B$10, $A$2:$A$10)</f>
        <v>0.3102283406958351</v>
      </c>
      <c r="K74" s="28">
        <f t="shared" si="1"/>
        <v>0.25366415246965202</v>
      </c>
    </row>
    <row r="75" spans="6:11" x14ac:dyDescent="0.35">
      <c r="F75" s="28">
        <v>73</v>
      </c>
      <c r="G75" s="28">
        <v>3.38</v>
      </c>
      <c r="H75" s="28">
        <v>0</v>
      </c>
      <c r="J75" s="28">
        <f>_xlfn.FORECAST.LINEAR(G75, $B$2:$B$10, $A$2:$A$10)</f>
        <v>0.31648595915229338</v>
      </c>
      <c r="K75" s="28">
        <f t="shared" si="1"/>
        <v>0.25366415246965202</v>
      </c>
    </row>
    <row r="76" spans="6:11" x14ac:dyDescent="0.35">
      <c r="F76" s="28">
        <v>74</v>
      </c>
      <c r="G76" s="28">
        <v>3.56</v>
      </c>
      <c r="H76" s="28">
        <v>0</v>
      </c>
      <c r="J76" s="28">
        <f>_xlfn.FORECAST.LINEAR(G76, $B$2:$B$10, $A$2:$A$10)</f>
        <v>0.32241422926893815</v>
      </c>
      <c r="K76" s="28">
        <f t="shared" si="1"/>
        <v>0.25366415246965202</v>
      </c>
    </row>
    <row r="77" spans="6:11" x14ac:dyDescent="0.35">
      <c r="F77" s="28">
        <v>75</v>
      </c>
      <c r="G77" s="28">
        <v>3.77</v>
      </c>
      <c r="H77" s="28">
        <v>0</v>
      </c>
      <c r="J77" s="28">
        <f>_xlfn.FORECAST.LINEAR(G77, $B$2:$B$10, $A$2:$A$10)</f>
        <v>0.32933054440502363</v>
      </c>
      <c r="K77" s="28">
        <f t="shared" si="1"/>
        <v>0.25366415246965202</v>
      </c>
    </row>
    <row r="78" spans="6:11" x14ac:dyDescent="0.35">
      <c r="F78" s="28">
        <v>76</v>
      </c>
      <c r="G78" s="28">
        <v>4.0199999999999996</v>
      </c>
      <c r="H78" s="28">
        <v>0</v>
      </c>
      <c r="J78" s="28">
        <f>_xlfn.FORECAST.LINEAR(G78, $B$2:$B$10, $A$2:$A$10)</f>
        <v>0.33756425290036352</v>
      </c>
      <c r="K78" s="28">
        <f t="shared" si="1"/>
        <v>0.25366415246965202</v>
      </c>
    </row>
    <row r="79" spans="6:11" x14ac:dyDescent="0.35">
      <c r="F79" s="28">
        <v>77</v>
      </c>
      <c r="G79" s="28">
        <v>4.21</v>
      </c>
      <c r="H79" s="28">
        <v>0.01</v>
      </c>
      <c r="J79" s="28">
        <f>_xlfn.FORECAST.LINEAR(G79, $B$2:$B$10, $A$2:$A$10)</f>
        <v>0.34382187135682185</v>
      </c>
      <c r="K79" s="28">
        <f t="shared" si="1"/>
        <v>0.25388157148244711</v>
      </c>
    </row>
    <row r="80" spans="6:11" x14ac:dyDescent="0.35">
      <c r="F80" s="28">
        <v>78</v>
      </c>
      <c r="G80" s="28">
        <v>4.42</v>
      </c>
      <c r="H80" s="28">
        <v>0.01</v>
      </c>
      <c r="J80" s="28">
        <f>_xlfn.FORECAST.LINEAR(G80, $B$2:$B$10, $A$2:$A$10)</f>
        <v>0.35073818649290733</v>
      </c>
      <c r="K80" s="28">
        <f t="shared" si="1"/>
        <v>0.25388157148244711</v>
      </c>
    </row>
    <row r="81" spans="6:11" x14ac:dyDescent="0.35">
      <c r="F81" s="28">
        <v>79</v>
      </c>
      <c r="G81" s="28">
        <v>4.67</v>
      </c>
      <c r="H81" s="28">
        <v>0.01</v>
      </c>
      <c r="J81" s="28">
        <f>_xlfn.FORECAST.LINEAR(G81, $B$2:$B$10, $A$2:$A$10)</f>
        <v>0.35897189498824722</v>
      </c>
      <c r="K81" s="28">
        <f t="shared" si="1"/>
        <v>0.25388157148244711</v>
      </c>
    </row>
    <row r="82" spans="6:11" x14ac:dyDescent="0.35">
      <c r="F82" s="28">
        <v>80</v>
      </c>
      <c r="G82" s="28">
        <v>4.91</v>
      </c>
      <c r="H82" s="28">
        <v>0.01</v>
      </c>
      <c r="J82" s="28">
        <f>_xlfn.FORECAST.LINEAR(G82, $B$2:$B$10, $A$2:$A$10)</f>
        <v>0.36687625514377353</v>
      </c>
      <c r="K82" s="28">
        <f t="shared" si="1"/>
        <v>0.25388157148244711</v>
      </c>
    </row>
    <row r="83" spans="6:11" x14ac:dyDescent="0.35">
      <c r="F83" s="28">
        <v>81</v>
      </c>
      <c r="G83" s="28">
        <v>5.2</v>
      </c>
      <c r="H83" s="28">
        <v>0.01</v>
      </c>
      <c r="J83" s="28">
        <f>_xlfn.FORECAST.LINEAR(G83, $B$2:$B$10, $A$2:$A$10)</f>
        <v>0.37642735699836777</v>
      </c>
      <c r="K83" s="28">
        <f t="shared" si="1"/>
        <v>0.25388157148244711</v>
      </c>
    </row>
    <row r="84" spans="6:11" x14ac:dyDescent="0.35">
      <c r="F84" s="28">
        <v>82</v>
      </c>
      <c r="G84" s="28">
        <v>5.34</v>
      </c>
      <c r="H84" s="28">
        <v>0.01</v>
      </c>
      <c r="J84" s="28">
        <f>_xlfn.FORECAST.LINEAR(G84, $B$2:$B$10, $A$2:$A$10)</f>
        <v>0.38103823375575807</v>
      </c>
      <c r="K84" s="28">
        <f t="shared" si="1"/>
        <v>0.25388157148244711</v>
      </c>
    </row>
    <row r="85" spans="6:11" x14ac:dyDescent="0.35">
      <c r="F85" s="28">
        <v>83</v>
      </c>
      <c r="G85" s="28">
        <v>5.72</v>
      </c>
      <c r="H85" s="28">
        <v>0.02</v>
      </c>
      <c r="J85" s="28">
        <f>_xlfn.FORECAST.LINEAR(G85, $B$2:$B$10, $A$2:$A$10)</f>
        <v>0.39355347066867469</v>
      </c>
      <c r="K85" s="28">
        <f t="shared" si="1"/>
        <v>0.25409899049524215</v>
      </c>
    </row>
    <row r="86" spans="6:11" x14ac:dyDescent="0.35">
      <c r="F86" s="28">
        <v>84</v>
      </c>
      <c r="G86" s="28">
        <v>6</v>
      </c>
      <c r="H86" s="28">
        <v>0.02</v>
      </c>
      <c r="J86" s="28">
        <f>_xlfn.FORECAST.LINEAR(G86, $B$2:$B$10, $A$2:$A$10)</f>
        <v>0.40277522418345535</v>
      </c>
      <c r="K86" s="28">
        <f t="shared" si="1"/>
        <v>0.25409899049524215</v>
      </c>
    </row>
    <row r="87" spans="6:11" x14ac:dyDescent="0.35">
      <c r="F87" s="28">
        <v>85</v>
      </c>
      <c r="G87" s="28">
        <v>6.27</v>
      </c>
      <c r="H87" s="28">
        <v>0.02</v>
      </c>
      <c r="J87" s="28">
        <f>_xlfn.FORECAST.LINEAR(G87, $B$2:$B$10, $A$2:$A$10)</f>
        <v>0.41166762935842244</v>
      </c>
      <c r="K87" s="28">
        <f t="shared" si="1"/>
        <v>0.25409899049524215</v>
      </c>
    </row>
    <row r="88" spans="6:11" x14ac:dyDescent="0.35">
      <c r="F88" s="28">
        <v>86</v>
      </c>
      <c r="G88" s="28">
        <v>6.57</v>
      </c>
      <c r="H88" s="28">
        <v>0.02</v>
      </c>
      <c r="J88" s="28">
        <f>_xlfn.FORECAST.LINEAR(G88, $B$2:$B$10, $A$2:$A$10)</f>
        <v>0.42154807955283036</v>
      </c>
      <c r="K88" s="28">
        <f t="shared" si="1"/>
        <v>0.25409899049524215</v>
      </c>
    </row>
    <row r="89" spans="6:11" x14ac:dyDescent="0.35">
      <c r="F89" s="28">
        <v>87</v>
      </c>
      <c r="G89" s="28">
        <v>6.89</v>
      </c>
      <c r="H89" s="28">
        <v>0.02</v>
      </c>
      <c r="J89" s="28">
        <f>_xlfn.FORECAST.LINEAR(G89, $B$2:$B$10, $A$2:$A$10)</f>
        <v>0.43208722642686537</v>
      </c>
      <c r="K89" s="28">
        <f t="shared" si="1"/>
        <v>0.25409899049524215</v>
      </c>
    </row>
    <row r="90" spans="6:11" x14ac:dyDescent="0.35">
      <c r="F90" s="28">
        <v>88</v>
      </c>
      <c r="G90" s="28">
        <v>7.15</v>
      </c>
      <c r="H90" s="28">
        <v>0.02</v>
      </c>
      <c r="J90" s="28">
        <f>_xlfn.FORECAST.LINEAR(G90, $B$2:$B$10, $A$2:$A$10)</f>
        <v>0.44065028326201883</v>
      </c>
      <c r="K90" s="28">
        <f t="shared" si="1"/>
        <v>0.25409899049524215</v>
      </c>
    </row>
    <row r="91" spans="6:11" x14ac:dyDescent="0.35">
      <c r="F91" s="28">
        <v>89</v>
      </c>
      <c r="G91" s="28">
        <v>7.45</v>
      </c>
      <c r="H91" s="28">
        <v>0.03</v>
      </c>
      <c r="J91" s="28">
        <f>_xlfn.FORECAST.LINEAR(G91, $B$2:$B$10, $A$2:$A$10)</f>
        <v>0.45053073345642669</v>
      </c>
      <c r="K91" s="28">
        <f t="shared" si="1"/>
        <v>0.25431640950803724</v>
      </c>
    </row>
    <row r="92" spans="6:11" x14ac:dyDescent="0.35">
      <c r="F92" s="28">
        <v>90</v>
      </c>
      <c r="G92" s="28">
        <v>7.76</v>
      </c>
      <c r="H92" s="28">
        <v>0.03</v>
      </c>
      <c r="J92" s="28">
        <f>_xlfn.FORECAST.LINEAR(G92, $B$2:$B$10, $A$2:$A$10)</f>
        <v>0.46074053199064813</v>
      </c>
      <c r="K92" s="28">
        <f t="shared" si="1"/>
        <v>0.25431640950803724</v>
      </c>
    </row>
    <row r="93" spans="6:11" x14ac:dyDescent="0.35">
      <c r="F93" s="28">
        <v>91</v>
      </c>
      <c r="G93" s="28">
        <v>8.01</v>
      </c>
      <c r="H93" s="28">
        <v>0.03</v>
      </c>
      <c r="J93" s="28">
        <f>_xlfn.FORECAST.LINEAR(G93, $B$2:$B$10, $A$2:$A$10)</f>
        <v>0.46897424048598801</v>
      </c>
      <c r="K93" s="28">
        <f t="shared" si="1"/>
        <v>0.25431640950803724</v>
      </c>
    </row>
    <row r="94" spans="6:11" x14ac:dyDescent="0.35">
      <c r="F94" s="28">
        <v>92</v>
      </c>
      <c r="G94" s="28">
        <v>8.2899999999999991</v>
      </c>
      <c r="H94" s="28">
        <v>0.03</v>
      </c>
      <c r="J94" s="28">
        <f>_xlfn.FORECAST.LINEAR(G94, $B$2:$B$10, $A$2:$A$10)</f>
        <v>0.47819599400076868</v>
      </c>
      <c r="K94" s="28">
        <f t="shared" si="1"/>
        <v>0.25431640950803724</v>
      </c>
    </row>
    <row r="95" spans="6:11" x14ac:dyDescent="0.35">
      <c r="F95" s="28">
        <v>93</v>
      </c>
      <c r="G95" s="28">
        <v>8.5299999999999994</v>
      </c>
      <c r="H95" s="28">
        <v>0.03</v>
      </c>
      <c r="J95" s="28">
        <f>_xlfn.FORECAST.LINEAR(G95, $B$2:$B$10, $A$2:$A$10)</f>
        <v>0.48610035415629499</v>
      </c>
      <c r="K95" s="28">
        <f t="shared" si="1"/>
        <v>0.25431640950803724</v>
      </c>
    </row>
    <row r="96" spans="6:11" x14ac:dyDescent="0.35">
      <c r="F96" s="28">
        <v>94</v>
      </c>
      <c r="G96" s="28">
        <v>8.7200000000000006</v>
      </c>
      <c r="H96" s="28">
        <v>0.03</v>
      </c>
      <c r="J96" s="28">
        <f>_xlfn.FORECAST.LINEAR(G96, $B$2:$B$10, $A$2:$A$10)</f>
        <v>0.49235797261275333</v>
      </c>
      <c r="K96" s="28">
        <f t="shared" si="1"/>
        <v>0.25431640950803724</v>
      </c>
    </row>
    <row r="97" spans="6:11" x14ac:dyDescent="0.35">
      <c r="F97" s="28">
        <v>95</v>
      </c>
      <c r="G97" s="28">
        <v>8.8699999999999992</v>
      </c>
      <c r="H97" s="28">
        <v>0.04</v>
      </c>
      <c r="J97" s="28">
        <f>_xlfn.FORECAST.LINEAR(G97, $B$2:$B$10, $A$2:$A$10)</f>
        <v>0.4972981977099572</v>
      </c>
      <c r="K97" s="28">
        <f t="shared" si="1"/>
        <v>0.25453382852083234</v>
      </c>
    </row>
    <row r="98" spans="6:11" x14ac:dyDescent="0.35">
      <c r="F98" s="28">
        <v>96</v>
      </c>
      <c r="G98" s="28">
        <v>8.94</v>
      </c>
      <c r="H98" s="28">
        <v>0.04</v>
      </c>
      <c r="J98" s="28">
        <f>_xlfn.FORECAST.LINEAR(G98, $B$2:$B$10, $A$2:$A$10)</f>
        <v>0.49960363608865238</v>
      </c>
      <c r="K98" s="28">
        <f t="shared" si="1"/>
        <v>0.25453382852083234</v>
      </c>
    </row>
    <row r="99" spans="6:11" x14ac:dyDescent="0.35">
      <c r="F99" s="28">
        <v>97</v>
      </c>
      <c r="G99" s="28">
        <v>8.99</v>
      </c>
      <c r="H99" s="28">
        <v>0.04</v>
      </c>
      <c r="J99" s="28">
        <f>_xlfn.FORECAST.LINEAR(G99, $B$2:$B$10, $A$2:$A$10)</f>
        <v>0.50125037778772041</v>
      </c>
      <c r="K99" s="28">
        <f t="shared" si="1"/>
        <v>0.25453382852083234</v>
      </c>
    </row>
    <row r="100" spans="6:11" x14ac:dyDescent="0.35">
      <c r="F100" s="28">
        <v>98</v>
      </c>
      <c r="G100" s="28">
        <v>9</v>
      </c>
      <c r="H100" s="28">
        <v>0.04</v>
      </c>
      <c r="J100" s="28">
        <f>_xlfn.FORECAST.LINEAR(G100, $B$2:$B$10, $A$2:$A$10)</f>
        <v>0.50157972612753399</v>
      </c>
      <c r="K100" s="28">
        <f t="shared" si="1"/>
        <v>0.25453382852083234</v>
      </c>
    </row>
    <row r="101" spans="6:11" x14ac:dyDescent="0.35">
      <c r="F101" s="28">
        <v>99</v>
      </c>
      <c r="G101" s="28">
        <v>8.9700000000000006</v>
      </c>
      <c r="H101" s="28">
        <v>0.04</v>
      </c>
      <c r="J101" s="28">
        <f>_xlfn.FORECAST.LINEAR(G101, $B$2:$B$10, $A$2:$A$10)</f>
        <v>0.50059168110809327</v>
      </c>
      <c r="K101" s="28">
        <f t="shared" si="1"/>
        <v>0.25453382852083234</v>
      </c>
    </row>
    <row r="102" spans="6:11" x14ac:dyDescent="0.35">
      <c r="F102" s="28">
        <v>100</v>
      </c>
      <c r="G102" s="28">
        <v>8.8800000000000008</v>
      </c>
      <c r="H102" s="28">
        <v>0.04</v>
      </c>
      <c r="J102" s="28">
        <f>_xlfn.FORECAST.LINEAR(G102, $B$2:$B$10, $A$2:$A$10)</f>
        <v>0.49762754604977083</v>
      </c>
      <c r="K102" s="28">
        <f t="shared" si="1"/>
        <v>0.25453382852083234</v>
      </c>
    </row>
    <row r="103" spans="6:11" x14ac:dyDescent="0.35">
      <c r="F103" s="28">
        <v>101</v>
      </c>
      <c r="G103" s="28">
        <v>8.7200000000000006</v>
      </c>
      <c r="H103" s="28">
        <v>0.05</v>
      </c>
      <c r="J103" s="28">
        <f>_xlfn.FORECAST.LINEAR(G103, $B$2:$B$10, $A$2:$A$10)</f>
        <v>0.49235797261275333</v>
      </c>
      <c r="K103" s="28">
        <f t="shared" si="1"/>
        <v>0.25475124753362738</v>
      </c>
    </row>
    <row r="104" spans="6:11" x14ac:dyDescent="0.35">
      <c r="F104" s="28">
        <v>102</v>
      </c>
      <c r="G104" s="28">
        <v>8.49</v>
      </c>
      <c r="H104" s="28">
        <v>0.05</v>
      </c>
      <c r="J104" s="28">
        <f>_xlfn.FORECAST.LINEAR(G104, $B$2:$B$10, $A$2:$A$10)</f>
        <v>0.48478296079704064</v>
      </c>
      <c r="K104" s="28">
        <f t="shared" si="1"/>
        <v>0.25475124753362738</v>
      </c>
    </row>
    <row r="105" spans="6:11" x14ac:dyDescent="0.35">
      <c r="F105" s="28">
        <v>103</v>
      </c>
      <c r="G105" s="28">
        <v>8.26</v>
      </c>
      <c r="H105" s="28">
        <v>0.05</v>
      </c>
      <c r="J105" s="28">
        <f>_xlfn.FORECAST.LINEAR(G105, $B$2:$B$10, $A$2:$A$10)</f>
        <v>0.4772079489813279</v>
      </c>
      <c r="K105" s="28">
        <f t="shared" si="1"/>
        <v>0.25475124753362738</v>
      </c>
    </row>
    <row r="106" spans="6:11" x14ac:dyDescent="0.35">
      <c r="F106" s="28">
        <v>104</v>
      </c>
      <c r="G106" s="28">
        <v>7.98</v>
      </c>
      <c r="H106" s="28">
        <v>0.05</v>
      </c>
      <c r="J106" s="28">
        <f>_xlfn.FORECAST.LINEAR(G106, $B$2:$B$10, $A$2:$A$10)</f>
        <v>0.46798619546654724</v>
      </c>
      <c r="K106" s="28">
        <f t="shared" si="1"/>
        <v>0.25475124753362738</v>
      </c>
    </row>
    <row r="107" spans="6:11" x14ac:dyDescent="0.35">
      <c r="F107" s="28">
        <v>105</v>
      </c>
      <c r="G107" s="28">
        <v>7.69</v>
      </c>
      <c r="H107" s="28">
        <v>0.05</v>
      </c>
      <c r="J107" s="28">
        <f>_xlfn.FORECAST.LINEAR(G107, $B$2:$B$10, $A$2:$A$10)</f>
        <v>0.458435093611953</v>
      </c>
      <c r="K107" s="28">
        <f t="shared" si="1"/>
        <v>0.25475124753362738</v>
      </c>
    </row>
    <row r="108" spans="6:11" x14ac:dyDescent="0.35">
      <c r="F108" s="28">
        <v>106</v>
      </c>
      <c r="G108" s="28">
        <v>7.36</v>
      </c>
      <c r="H108" s="28">
        <v>0.05</v>
      </c>
      <c r="J108" s="28">
        <f>_xlfn.FORECAST.LINEAR(G108, $B$2:$B$10, $A$2:$A$10)</f>
        <v>0.44756659839810431</v>
      </c>
      <c r="K108" s="28">
        <f t="shared" si="1"/>
        <v>0.25475124753362738</v>
      </c>
    </row>
    <row r="109" spans="6:11" x14ac:dyDescent="0.35">
      <c r="F109" s="28">
        <v>107</v>
      </c>
      <c r="G109" s="28">
        <v>7.06</v>
      </c>
      <c r="H109" s="28">
        <v>0.06</v>
      </c>
      <c r="J109" s="28">
        <f>_xlfn.FORECAST.LINEAR(G109, $B$2:$B$10, $A$2:$A$10)</f>
        <v>0.43768614820369645</v>
      </c>
      <c r="K109" s="28">
        <f t="shared" si="1"/>
        <v>0.25496866654642247</v>
      </c>
    </row>
    <row r="110" spans="6:11" x14ac:dyDescent="0.35">
      <c r="F110" s="28">
        <v>108</v>
      </c>
      <c r="G110" s="28">
        <v>6.74</v>
      </c>
      <c r="H110" s="28">
        <v>0.06</v>
      </c>
      <c r="J110" s="28">
        <f>_xlfn.FORECAST.LINEAR(G110, $B$2:$B$10, $A$2:$A$10)</f>
        <v>0.42714700132966144</v>
      </c>
      <c r="K110" s="28">
        <f t="shared" si="1"/>
        <v>0.25496866654642247</v>
      </c>
    </row>
    <row r="111" spans="6:11" x14ac:dyDescent="0.35">
      <c r="F111" s="28">
        <v>109</v>
      </c>
      <c r="G111" s="28">
        <v>6.45</v>
      </c>
      <c r="H111" s="28">
        <v>0.06</v>
      </c>
      <c r="J111" s="28">
        <f>_xlfn.FORECAST.LINEAR(G111, $B$2:$B$10, $A$2:$A$10)</f>
        <v>0.41759589947506714</v>
      </c>
      <c r="K111" s="28">
        <f t="shared" si="1"/>
        <v>0.25496866654642247</v>
      </c>
    </row>
    <row r="112" spans="6:11" x14ac:dyDescent="0.35">
      <c r="F112" s="28">
        <v>110</v>
      </c>
      <c r="G112" s="28">
        <v>6.11</v>
      </c>
      <c r="H112" s="28">
        <v>0.06</v>
      </c>
      <c r="J112" s="28">
        <f>_xlfn.FORECAST.LINEAR(G112, $B$2:$B$10, $A$2:$A$10)</f>
        <v>0.40639805592140493</v>
      </c>
      <c r="K112" s="28">
        <f t="shared" si="1"/>
        <v>0.25496866654642247</v>
      </c>
    </row>
    <row r="113" spans="6:11" x14ac:dyDescent="0.35">
      <c r="F113" s="28">
        <v>111</v>
      </c>
      <c r="G113" s="28">
        <v>5.85</v>
      </c>
      <c r="H113" s="28">
        <v>0.06</v>
      </c>
      <c r="J113" s="28">
        <f>_xlfn.FORECAST.LINEAR(G113, $B$2:$B$10, $A$2:$A$10)</f>
        <v>0.39783499908625142</v>
      </c>
      <c r="K113" s="28">
        <f t="shared" si="1"/>
        <v>0.25496866654642247</v>
      </c>
    </row>
    <row r="114" spans="6:11" x14ac:dyDescent="0.35">
      <c r="F114" s="28">
        <v>112</v>
      </c>
      <c r="G114" s="28">
        <v>5.5</v>
      </c>
      <c r="H114" s="28">
        <v>0.06</v>
      </c>
      <c r="J114" s="28">
        <f>_xlfn.FORECAST.LINEAR(G114, $B$2:$B$10, $A$2:$A$10)</f>
        <v>0.38630780719277558</v>
      </c>
      <c r="K114" s="28">
        <f t="shared" si="1"/>
        <v>0.25496866654642247</v>
      </c>
    </row>
    <row r="115" spans="6:11" x14ac:dyDescent="0.35">
      <c r="F115" s="28">
        <v>113</v>
      </c>
      <c r="G115" s="28">
        <v>5.2</v>
      </c>
      <c r="H115" s="28">
        <v>7.0000000000000007E-2</v>
      </c>
      <c r="J115" s="28">
        <f>_xlfn.FORECAST.LINEAR(G115, $B$2:$B$10, $A$2:$A$10)</f>
        <v>0.37642735699836777</v>
      </c>
      <c r="K115" s="28">
        <f t="shared" si="1"/>
        <v>0.25518608555921757</v>
      </c>
    </row>
    <row r="116" spans="6:11" x14ac:dyDescent="0.35">
      <c r="F116" s="28">
        <v>114</v>
      </c>
      <c r="G116" s="28">
        <v>4.91</v>
      </c>
      <c r="H116" s="28">
        <v>7.0000000000000007E-2</v>
      </c>
      <c r="J116" s="28">
        <f>_xlfn.FORECAST.LINEAR(G116, $B$2:$B$10, $A$2:$A$10)</f>
        <v>0.36687625514377353</v>
      </c>
      <c r="K116" s="28">
        <f t="shared" si="1"/>
        <v>0.25518608555921757</v>
      </c>
    </row>
    <row r="117" spans="6:11" x14ac:dyDescent="0.35">
      <c r="F117" s="28">
        <v>115</v>
      </c>
      <c r="G117" s="28">
        <v>4.66</v>
      </c>
      <c r="H117" s="28">
        <v>7.0000000000000007E-2</v>
      </c>
      <c r="J117" s="28">
        <f>_xlfn.FORECAST.LINEAR(G117, $B$2:$B$10, $A$2:$A$10)</f>
        <v>0.35864254664843365</v>
      </c>
      <c r="K117" s="28">
        <f t="shared" si="1"/>
        <v>0.25518608555921757</v>
      </c>
    </row>
    <row r="118" spans="6:11" x14ac:dyDescent="0.35">
      <c r="F118" s="28">
        <v>116</v>
      </c>
      <c r="G118" s="28">
        <v>4.4000000000000004</v>
      </c>
      <c r="H118" s="28">
        <v>7.0000000000000007E-2</v>
      </c>
      <c r="J118" s="28">
        <f>_xlfn.FORECAST.LINEAR(G118, $B$2:$B$10, $A$2:$A$10)</f>
        <v>0.35007948981328013</v>
      </c>
      <c r="K118" s="28">
        <f t="shared" si="1"/>
        <v>0.25518608555921757</v>
      </c>
    </row>
    <row r="119" spans="6:11" x14ac:dyDescent="0.35">
      <c r="F119" s="28">
        <v>117</v>
      </c>
      <c r="G119" s="28">
        <v>4.1500000000000004</v>
      </c>
      <c r="H119" s="28">
        <v>7.0000000000000007E-2</v>
      </c>
      <c r="J119" s="28">
        <f>_xlfn.FORECAST.LINEAR(G119, $B$2:$B$10, $A$2:$A$10)</f>
        <v>0.34184578131794024</v>
      </c>
      <c r="K119" s="28">
        <f t="shared" si="1"/>
        <v>0.25518608555921757</v>
      </c>
    </row>
    <row r="120" spans="6:11" x14ac:dyDescent="0.35">
      <c r="F120" s="28">
        <v>118</v>
      </c>
      <c r="G120" s="28">
        <v>3.92</v>
      </c>
      <c r="H120" s="28">
        <v>7.0000000000000007E-2</v>
      </c>
      <c r="J120" s="28">
        <f>_xlfn.FORECAST.LINEAR(G120, $B$2:$B$10, $A$2:$A$10)</f>
        <v>0.33427076950222756</v>
      </c>
      <c r="K120" s="28">
        <f t="shared" si="1"/>
        <v>0.25518608555921757</v>
      </c>
    </row>
    <row r="121" spans="6:11" x14ac:dyDescent="0.35">
      <c r="F121" s="28">
        <v>119</v>
      </c>
      <c r="G121" s="28">
        <v>3.68</v>
      </c>
      <c r="H121" s="28">
        <v>0.08</v>
      </c>
      <c r="J121" s="28">
        <f>_xlfn.FORECAST.LINEAR(G121, $B$2:$B$10, $A$2:$A$10)</f>
        <v>0.32636640934670125</v>
      </c>
      <c r="K121" s="28">
        <f t="shared" si="1"/>
        <v>0.25540350457201261</v>
      </c>
    </row>
    <row r="122" spans="6:11" x14ac:dyDescent="0.35">
      <c r="F122" s="28">
        <v>120</v>
      </c>
      <c r="G122" s="28">
        <v>3.44</v>
      </c>
      <c r="H122" s="28">
        <v>0.08</v>
      </c>
      <c r="J122" s="28">
        <f>_xlfn.FORECAST.LINEAR(G122, $B$2:$B$10, $A$2:$A$10)</f>
        <v>0.31846204919117499</v>
      </c>
      <c r="K122" s="28">
        <f t="shared" si="1"/>
        <v>0.25540350457201261</v>
      </c>
    </row>
    <row r="123" spans="6:11" x14ac:dyDescent="0.35">
      <c r="F123" s="28">
        <v>121</v>
      </c>
      <c r="G123" s="28">
        <v>3.25</v>
      </c>
      <c r="H123" s="28">
        <v>0.08</v>
      </c>
      <c r="J123" s="28">
        <f>_xlfn.FORECAST.LINEAR(G123, $B$2:$B$10, $A$2:$A$10)</f>
        <v>0.31220443073471665</v>
      </c>
      <c r="K123" s="28">
        <f t="shared" si="1"/>
        <v>0.25540350457201261</v>
      </c>
    </row>
    <row r="124" spans="6:11" x14ac:dyDescent="0.35">
      <c r="F124" s="28">
        <v>122</v>
      </c>
      <c r="G124" s="28">
        <v>3.02</v>
      </c>
      <c r="H124" s="28">
        <v>0.08</v>
      </c>
      <c r="J124" s="28">
        <f>_xlfn.FORECAST.LINEAR(G124, $B$2:$B$10, $A$2:$A$10)</f>
        <v>0.30462941891900397</v>
      </c>
      <c r="K124" s="28">
        <f t="shared" si="1"/>
        <v>0.25540350457201261</v>
      </c>
    </row>
    <row r="125" spans="6:11" x14ac:dyDescent="0.35">
      <c r="F125" s="28">
        <v>123</v>
      </c>
      <c r="G125" s="28">
        <v>2.85</v>
      </c>
      <c r="H125" s="28">
        <v>0.08</v>
      </c>
      <c r="J125" s="28">
        <f>_xlfn.FORECAST.LINEAR(G125, $B$2:$B$10, $A$2:$A$10)</f>
        <v>0.29903049714217284</v>
      </c>
      <c r="K125" s="28">
        <f t="shared" si="1"/>
        <v>0.25540350457201261</v>
      </c>
    </row>
    <row r="126" spans="6:11" x14ac:dyDescent="0.35">
      <c r="F126" s="28">
        <v>124</v>
      </c>
      <c r="G126" s="28">
        <v>2.7</v>
      </c>
      <c r="H126" s="28">
        <v>0.08</v>
      </c>
      <c r="J126" s="28">
        <f>_xlfn.FORECAST.LINEAR(G126, $B$2:$B$10, $A$2:$A$10)</f>
        <v>0.29409027204496896</v>
      </c>
      <c r="K126" s="28">
        <f t="shared" si="1"/>
        <v>0.25540350457201261</v>
      </c>
    </row>
    <row r="127" spans="6:11" x14ac:dyDescent="0.35">
      <c r="F127" s="28">
        <v>125</v>
      </c>
      <c r="G127" s="28">
        <v>2.52</v>
      </c>
      <c r="H127" s="28">
        <v>0.08</v>
      </c>
      <c r="J127" s="28">
        <f>_xlfn.FORECAST.LINEAR(G127, $B$2:$B$10, $A$2:$A$10)</f>
        <v>0.2881620019283242</v>
      </c>
      <c r="K127" s="28">
        <f t="shared" si="1"/>
        <v>0.25540350457201261</v>
      </c>
    </row>
    <row r="128" spans="6:11" x14ac:dyDescent="0.35">
      <c r="F128" s="28">
        <v>126</v>
      </c>
      <c r="G128" s="28">
        <v>2.3199999999999998</v>
      </c>
      <c r="H128" s="28">
        <v>0.08</v>
      </c>
      <c r="J128" s="28">
        <f>_xlfn.FORECAST.LINEAR(G128, $B$2:$B$10, $A$2:$A$10)</f>
        <v>0.28157503513205229</v>
      </c>
      <c r="K128" s="28">
        <f t="shared" si="1"/>
        <v>0.25540350457201261</v>
      </c>
    </row>
    <row r="129" spans="6:11" x14ac:dyDescent="0.35">
      <c r="F129" s="28">
        <v>127</v>
      </c>
      <c r="G129" s="28">
        <v>2.1800000000000002</v>
      </c>
      <c r="H129" s="28">
        <v>0.08</v>
      </c>
      <c r="J129" s="28">
        <f>_xlfn.FORECAST.LINEAR(G129, $B$2:$B$10, $A$2:$A$10)</f>
        <v>0.27696415837466198</v>
      </c>
      <c r="K129" s="28">
        <f t="shared" si="1"/>
        <v>0.25540350457201261</v>
      </c>
    </row>
    <row r="130" spans="6:11" x14ac:dyDescent="0.35">
      <c r="F130" s="28">
        <v>128</v>
      </c>
      <c r="G130" s="28">
        <v>2.0499999999999998</v>
      </c>
      <c r="H130" s="28">
        <v>0.09</v>
      </c>
      <c r="J130" s="28">
        <f>_xlfn.FORECAST.LINEAR(G130, $B$2:$B$10, $A$2:$A$10)</f>
        <v>0.27268262995708525</v>
      </c>
      <c r="K130" s="28">
        <f t="shared" si="1"/>
        <v>0.2556209235848077</v>
      </c>
    </row>
    <row r="131" spans="6:11" x14ac:dyDescent="0.35">
      <c r="F131" s="28">
        <v>129</v>
      </c>
      <c r="G131" s="28">
        <v>1.89</v>
      </c>
      <c r="H131" s="28">
        <v>0.09</v>
      </c>
      <c r="J131" s="28">
        <f>_xlfn.FORECAST.LINEAR(G131, $B$2:$B$10, $A$2:$A$10)</f>
        <v>0.26741305652006769</v>
      </c>
      <c r="K131" s="28">
        <f t="shared" ref="K131:K194" si="2">_xlfn.FORECAST.LINEAR(H131, $D$2:$D$11, $C$2:$C$11)</f>
        <v>0.2556209235848077</v>
      </c>
    </row>
    <row r="132" spans="6:11" x14ac:dyDescent="0.35">
      <c r="F132" s="28">
        <v>130</v>
      </c>
      <c r="G132" s="28">
        <v>1.75</v>
      </c>
      <c r="H132" s="28">
        <v>0.09</v>
      </c>
      <c r="J132" s="28">
        <f>_xlfn.FORECAST.LINEAR(G132, $B$2:$B$10, $A$2:$A$10)</f>
        <v>0.26280217976267739</v>
      </c>
      <c r="K132" s="28">
        <f t="shared" si="2"/>
        <v>0.2556209235848077</v>
      </c>
    </row>
    <row r="133" spans="6:11" x14ac:dyDescent="0.35">
      <c r="F133" s="28">
        <v>131</v>
      </c>
      <c r="G133" s="28">
        <v>1.62</v>
      </c>
      <c r="H133" s="28">
        <v>0.09</v>
      </c>
      <c r="J133" s="28">
        <f>_xlfn.FORECAST.LINEAR(G133, $B$2:$B$10, $A$2:$A$10)</f>
        <v>0.2585206513451006</v>
      </c>
      <c r="K133" s="28">
        <f t="shared" si="2"/>
        <v>0.2556209235848077</v>
      </c>
    </row>
    <row r="134" spans="6:11" x14ac:dyDescent="0.35">
      <c r="F134" s="28">
        <v>132</v>
      </c>
      <c r="G134" s="28">
        <v>1.49</v>
      </c>
      <c r="H134" s="28">
        <v>0.09</v>
      </c>
      <c r="J134" s="28">
        <f>_xlfn.FORECAST.LINEAR(G134, $B$2:$B$10, $A$2:$A$10)</f>
        <v>0.25423912292752388</v>
      </c>
      <c r="K134" s="28">
        <f t="shared" si="2"/>
        <v>0.2556209235848077</v>
      </c>
    </row>
    <row r="135" spans="6:11" x14ac:dyDescent="0.35">
      <c r="F135" s="28">
        <v>133</v>
      </c>
      <c r="G135" s="28">
        <v>1.38</v>
      </c>
      <c r="H135" s="28">
        <v>0.09</v>
      </c>
      <c r="J135" s="28">
        <f>_xlfn.FORECAST.LINEAR(G135, $B$2:$B$10, $A$2:$A$10)</f>
        <v>0.25061629118957435</v>
      </c>
      <c r="K135" s="28">
        <f t="shared" si="2"/>
        <v>0.2556209235848077</v>
      </c>
    </row>
    <row r="136" spans="6:11" x14ac:dyDescent="0.35">
      <c r="F136" s="28">
        <v>134</v>
      </c>
      <c r="G136" s="28">
        <v>1.26</v>
      </c>
      <c r="H136" s="28">
        <v>0.1</v>
      </c>
      <c r="J136" s="28">
        <f>_xlfn.FORECAST.LINEAR(G136, $B$2:$B$10, $A$2:$A$10)</f>
        <v>0.24666411111181119</v>
      </c>
      <c r="K136" s="28">
        <f t="shared" si="2"/>
        <v>0.2558383425976028</v>
      </c>
    </row>
    <row r="137" spans="6:11" x14ac:dyDescent="0.35">
      <c r="F137" s="28">
        <v>135</v>
      </c>
      <c r="G137" s="28">
        <v>1.1599999999999999</v>
      </c>
      <c r="H137" s="28">
        <v>0.1</v>
      </c>
      <c r="J137" s="28">
        <f>_xlfn.FORECAST.LINEAR(G137, $B$2:$B$10, $A$2:$A$10)</f>
        <v>0.24337062771367524</v>
      </c>
      <c r="K137" s="28">
        <f t="shared" si="2"/>
        <v>0.2558383425976028</v>
      </c>
    </row>
    <row r="138" spans="6:11" x14ac:dyDescent="0.35">
      <c r="F138" s="28">
        <v>136</v>
      </c>
      <c r="G138" s="28">
        <v>1.06</v>
      </c>
      <c r="H138" s="28">
        <v>0.1</v>
      </c>
      <c r="J138" s="28">
        <f>_xlfn.FORECAST.LINEAR(G138, $B$2:$B$10, $A$2:$A$10)</f>
        <v>0.24007714431553928</v>
      </c>
      <c r="K138" s="28">
        <f t="shared" si="2"/>
        <v>0.2558383425976028</v>
      </c>
    </row>
    <row r="139" spans="6:11" x14ac:dyDescent="0.35">
      <c r="F139" s="28">
        <v>137</v>
      </c>
      <c r="G139" s="28">
        <v>0.97</v>
      </c>
      <c r="H139" s="28">
        <v>0.1</v>
      </c>
      <c r="J139" s="28">
        <f>_xlfn.FORECAST.LINEAR(G139, $B$2:$B$10, $A$2:$A$10)</f>
        <v>0.23711300925721693</v>
      </c>
      <c r="K139" s="28">
        <f t="shared" si="2"/>
        <v>0.2558383425976028</v>
      </c>
    </row>
    <row r="140" spans="6:11" x14ac:dyDescent="0.35">
      <c r="F140" s="28">
        <v>138</v>
      </c>
      <c r="G140" s="28">
        <v>0.88</v>
      </c>
      <c r="H140" s="28">
        <v>0.1</v>
      </c>
      <c r="J140" s="28">
        <f>_xlfn.FORECAST.LINEAR(G140, $B$2:$B$10, $A$2:$A$10)</f>
        <v>0.23414887419889457</v>
      </c>
      <c r="K140" s="28">
        <f t="shared" si="2"/>
        <v>0.2558383425976028</v>
      </c>
    </row>
    <row r="141" spans="6:11" x14ac:dyDescent="0.35">
      <c r="F141" s="28">
        <v>139</v>
      </c>
      <c r="G141" s="28">
        <v>0.8</v>
      </c>
      <c r="H141" s="28">
        <v>0.1</v>
      </c>
      <c r="J141" s="28">
        <f>_xlfn.FORECAST.LINEAR(G141, $B$2:$B$10, $A$2:$A$10)</f>
        <v>0.23151408748038582</v>
      </c>
      <c r="K141" s="28">
        <f t="shared" si="2"/>
        <v>0.2558383425976028</v>
      </c>
    </row>
    <row r="142" spans="6:11" x14ac:dyDescent="0.35">
      <c r="F142" s="28">
        <v>140</v>
      </c>
      <c r="G142" s="28">
        <v>0.74</v>
      </c>
      <c r="H142" s="28">
        <v>0.1</v>
      </c>
      <c r="J142" s="28">
        <f>_xlfn.FORECAST.LINEAR(G142, $B$2:$B$10, $A$2:$A$10)</f>
        <v>0.22953799744150424</v>
      </c>
      <c r="K142" s="28">
        <f t="shared" si="2"/>
        <v>0.2558383425976028</v>
      </c>
    </row>
    <row r="143" spans="6:11" x14ac:dyDescent="0.35">
      <c r="F143" s="28">
        <v>141</v>
      </c>
      <c r="G143" s="28">
        <v>0.67</v>
      </c>
      <c r="H143" s="28">
        <v>0.1</v>
      </c>
      <c r="J143" s="28">
        <f>_xlfn.FORECAST.LINEAR(G143, $B$2:$B$10, $A$2:$A$10)</f>
        <v>0.22723255906280906</v>
      </c>
      <c r="K143" s="28">
        <f t="shared" si="2"/>
        <v>0.2558383425976028</v>
      </c>
    </row>
    <row r="144" spans="6:11" x14ac:dyDescent="0.35">
      <c r="F144" s="28">
        <v>142</v>
      </c>
      <c r="G144" s="28">
        <v>0.6</v>
      </c>
      <c r="H144" s="28">
        <v>0.1</v>
      </c>
      <c r="J144" s="28">
        <f>_xlfn.FORECAST.LINEAR(G144, $B$2:$B$10, $A$2:$A$10)</f>
        <v>0.22492712068411391</v>
      </c>
      <c r="K144" s="28">
        <f t="shared" si="2"/>
        <v>0.2558383425976028</v>
      </c>
    </row>
    <row r="145" spans="6:11" x14ac:dyDescent="0.35">
      <c r="F145" s="28">
        <v>143</v>
      </c>
      <c r="G145" s="28">
        <v>0.54</v>
      </c>
      <c r="H145" s="28">
        <v>0.1</v>
      </c>
      <c r="J145" s="28">
        <f>_xlfn.FORECAST.LINEAR(G145, $B$2:$B$10, $A$2:$A$10)</f>
        <v>0.22295103064523233</v>
      </c>
      <c r="K145" s="28">
        <f t="shared" si="2"/>
        <v>0.2558383425976028</v>
      </c>
    </row>
    <row r="146" spans="6:11" x14ac:dyDescent="0.35">
      <c r="F146" s="28">
        <v>144</v>
      </c>
      <c r="G146" s="28">
        <v>0.48</v>
      </c>
      <c r="H146" s="28">
        <v>0.1</v>
      </c>
      <c r="J146" s="28">
        <f>_xlfn.FORECAST.LINEAR(G146, $B$2:$B$10, $A$2:$A$10)</f>
        <v>0.22097494060635076</v>
      </c>
      <c r="K146" s="28">
        <f t="shared" si="2"/>
        <v>0.2558383425976028</v>
      </c>
    </row>
    <row r="147" spans="6:11" x14ac:dyDescent="0.35">
      <c r="F147" s="28">
        <v>145</v>
      </c>
      <c r="G147" s="28">
        <v>0.44</v>
      </c>
      <c r="H147" s="28">
        <v>0.1</v>
      </c>
      <c r="J147" s="28">
        <f>_xlfn.FORECAST.LINEAR(G147, $B$2:$B$10, $A$2:$A$10)</f>
        <v>0.21965754724709638</v>
      </c>
      <c r="K147" s="28">
        <f t="shared" si="2"/>
        <v>0.2558383425976028</v>
      </c>
    </row>
    <row r="148" spans="6:11" x14ac:dyDescent="0.35">
      <c r="F148" s="28">
        <v>146</v>
      </c>
      <c r="G148" s="28">
        <v>0.39</v>
      </c>
      <c r="H148" s="28">
        <v>0.1</v>
      </c>
      <c r="J148" s="28">
        <f>_xlfn.FORECAST.LINEAR(G148, $B$2:$B$10, $A$2:$A$10)</f>
        <v>0.2180108055480284</v>
      </c>
      <c r="K148" s="28">
        <f t="shared" si="2"/>
        <v>0.2558383425976028</v>
      </c>
    </row>
    <row r="149" spans="6:11" x14ac:dyDescent="0.35">
      <c r="F149" s="28">
        <v>147</v>
      </c>
      <c r="G149" s="28">
        <v>0.35</v>
      </c>
      <c r="H149" s="28">
        <v>0.1</v>
      </c>
      <c r="J149" s="28">
        <f>_xlfn.FORECAST.LINEAR(G149, $B$2:$B$10, $A$2:$A$10)</f>
        <v>0.21669341218877403</v>
      </c>
      <c r="K149" s="28">
        <f t="shared" si="2"/>
        <v>0.2558383425976028</v>
      </c>
    </row>
    <row r="150" spans="6:11" x14ac:dyDescent="0.35">
      <c r="F150" s="28">
        <v>148</v>
      </c>
      <c r="G150" s="28">
        <v>0.32</v>
      </c>
      <c r="H150" s="28">
        <v>0.1</v>
      </c>
      <c r="J150" s="28">
        <f>_xlfn.FORECAST.LINEAR(G150, $B$2:$B$10, $A$2:$A$10)</f>
        <v>0.21570536716933322</v>
      </c>
      <c r="K150" s="28">
        <f t="shared" si="2"/>
        <v>0.2558383425976028</v>
      </c>
    </row>
    <row r="151" spans="6:11" x14ac:dyDescent="0.35">
      <c r="F151" s="28">
        <v>149</v>
      </c>
      <c r="G151" s="28">
        <v>0.28999999999999998</v>
      </c>
      <c r="H151" s="28">
        <v>0.1</v>
      </c>
      <c r="J151" s="28">
        <f>_xlfn.FORECAST.LINEAR(G151, $B$2:$B$10, $A$2:$A$10)</f>
        <v>0.21471732214989245</v>
      </c>
      <c r="K151" s="28">
        <f t="shared" si="2"/>
        <v>0.2558383425976028</v>
      </c>
    </row>
    <row r="152" spans="6:11" x14ac:dyDescent="0.35">
      <c r="F152" s="28">
        <v>150</v>
      </c>
      <c r="G152" s="28">
        <v>0.26</v>
      </c>
      <c r="H152" s="28">
        <v>0.1</v>
      </c>
      <c r="J152" s="28">
        <f>_xlfn.FORECAST.LINEAR(G152, $B$2:$B$10, $A$2:$A$10)</f>
        <v>0.21372927713045167</v>
      </c>
      <c r="K152" s="28">
        <f t="shared" si="2"/>
        <v>0.2558383425976028</v>
      </c>
    </row>
    <row r="153" spans="6:11" x14ac:dyDescent="0.35">
      <c r="F153" s="28">
        <v>151</v>
      </c>
      <c r="G153" s="28">
        <v>0.24</v>
      </c>
      <c r="H153" s="28">
        <v>0.11</v>
      </c>
      <c r="J153" s="28">
        <f>_xlfn.FORECAST.LINEAR(G153, $B$2:$B$10, $A$2:$A$10)</f>
        <v>0.21307058045082447</v>
      </c>
      <c r="K153" s="28">
        <f t="shared" si="2"/>
        <v>0.25605576161039784</v>
      </c>
    </row>
    <row r="154" spans="6:11" x14ac:dyDescent="0.35">
      <c r="F154" s="28">
        <v>152</v>
      </c>
      <c r="G154" s="28">
        <v>0.21</v>
      </c>
      <c r="H154" s="28">
        <v>0.11</v>
      </c>
      <c r="J154" s="28">
        <f>_xlfn.FORECAST.LINEAR(G154, $B$2:$B$10, $A$2:$A$10)</f>
        <v>0.2120825354313837</v>
      </c>
      <c r="K154" s="28">
        <f t="shared" si="2"/>
        <v>0.25605576161039784</v>
      </c>
    </row>
    <row r="155" spans="6:11" x14ac:dyDescent="0.35">
      <c r="F155" s="28">
        <v>153</v>
      </c>
      <c r="G155" s="28">
        <v>0.2</v>
      </c>
      <c r="H155" s="28">
        <v>0.11</v>
      </c>
      <c r="J155" s="28">
        <f>_xlfn.FORECAST.LINEAR(G155, $B$2:$B$10, $A$2:$A$10)</f>
        <v>0.21175318709157009</v>
      </c>
      <c r="K155" s="28">
        <f t="shared" si="2"/>
        <v>0.25605576161039784</v>
      </c>
    </row>
    <row r="156" spans="6:11" x14ac:dyDescent="0.35">
      <c r="F156" s="28">
        <v>154</v>
      </c>
      <c r="G156" s="28">
        <v>0.18</v>
      </c>
      <c r="H156" s="28">
        <v>0.11</v>
      </c>
      <c r="J156" s="28">
        <f>_xlfn.FORECAST.LINEAR(G156, $B$2:$B$10, $A$2:$A$10)</f>
        <v>0.21109449041194289</v>
      </c>
      <c r="K156" s="28">
        <f t="shared" si="2"/>
        <v>0.25605576161039784</v>
      </c>
    </row>
    <row r="157" spans="6:11" x14ac:dyDescent="0.35">
      <c r="F157" s="28">
        <v>155</v>
      </c>
      <c r="G157" s="28">
        <v>0.16</v>
      </c>
      <c r="H157" s="28">
        <v>0.11</v>
      </c>
      <c r="J157" s="28">
        <f>_xlfn.FORECAST.LINEAR(G157, $B$2:$B$10, $A$2:$A$10)</f>
        <v>0.21043579373231572</v>
      </c>
      <c r="K157" s="28">
        <f t="shared" si="2"/>
        <v>0.25605576161039784</v>
      </c>
    </row>
    <row r="158" spans="6:11" x14ac:dyDescent="0.35">
      <c r="F158" s="28">
        <v>156</v>
      </c>
      <c r="G158" s="28">
        <v>0.14000000000000001</v>
      </c>
      <c r="H158" s="28">
        <v>0.11</v>
      </c>
      <c r="J158" s="28">
        <f>_xlfn.FORECAST.LINEAR(G158, $B$2:$B$10, $A$2:$A$10)</f>
        <v>0.20977709705268852</v>
      </c>
      <c r="K158" s="28">
        <f t="shared" si="2"/>
        <v>0.25605576161039784</v>
      </c>
    </row>
    <row r="159" spans="6:11" x14ac:dyDescent="0.35">
      <c r="F159" s="28">
        <v>157</v>
      </c>
      <c r="G159" s="28">
        <v>0.12</v>
      </c>
      <c r="H159" s="28">
        <v>0.11</v>
      </c>
      <c r="J159" s="28">
        <f>_xlfn.FORECAST.LINEAR(G159, $B$2:$B$10, $A$2:$A$10)</f>
        <v>0.20911840037306134</v>
      </c>
      <c r="K159" s="28">
        <f t="shared" si="2"/>
        <v>0.25605576161039784</v>
      </c>
    </row>
    <row r="160" spans="6:11" x14ac:dyDescent="0.35">
      <c r="F160" s="28">
        <v>158</v>
      </c>
      <c r="G160" s="28">
        <v>0.1</v>
      </c>
      <c r="H160" s="28">
        <v>0.11</v>
      </c>
      <c r="J160" s="28">
        <f>_xlfn.FORECAST.LINEAR(G160, $B$2:$B$10, $A$2:$A$10)</f>
        <v>0.20845970369343414</v>
      </c>
      <c r="K160" s="28">
        <f t="shared" si="2"/>
        <v>0.25605576161039784</v>
      </c>
    </row>
    <row r="161" spans="6:11" x14ac:dyDescent="0.35">
      <c r="F161" s="28">
        <v>159</v>
      </c>
      <c r="G161" s="28">
        <v>0.09</v>
      </c>
      <c r="H161" s="28">
        <v>0.11</v>
      </c>
      <c r="J161" s="28">
        <f>_xlfn.FORECAST.LINEAR(G161, $B$2:$B$10, $A$2:$A$10)</f>
        <v>0.20813035535362054</v>
      </c>
      <c r="K161" s="28">
        <f t="shared" si="2"/>
        <v>0.25605576161039784</v>
      </c>
    </row>
    <row r="162" spans="6:11" x14ac:dyDescent="0.35">
      <c r="F162" s="28">
        <v>160</v>
      </c>
      <c r="G162" s="28">
        <v>7.0000000000000007E-2</v>
      </c>
      <c r="H162" s="28">
        <v>0.11</v>
      </c>
      <c r="J162" s="28">
        <f>_xlfn.FORECAST.LINEAR(G162, $B$2:$B$10, $A$2:$A$10)</f>
        <v>0.20747165867399336</v>
      </c>
      <c r="K162" s="28">
        <f t="shared" si="2"/>
        <v>0.25605576161039784</v>
      </c>
    </row>
    <row r="163" spans="6:11" x14ac:dyDescent="0.35">
      <c r="F163" s="28">
        <v>161</v>
      </c>
      <c r="G163" s="28">
        <v>0.05</v>
      </c>
      <c r="H163" s="28">
        <v>0.11</v>
      </c>
      <c r="J163" s="28">
        <f>_xlfn.FORECAST.LINEAR(G163, $B$2:$B$10, $A$2:$A$10)</f>
        <v>0.20681296199436616</v>
      </c>
      <c r="K163" s="28">
        <f t="shared" si="2"/>
        <v>0.25605576161039784</v>
      </c>
    </row>
    <row r="164" spans="6:11" x14ac:dyDescent="0.35">
      <c r="F164" s="28">
        <v>162</v>
      </c>
      <c r="G164" s="28">
        <v>0.03</v>
      </c>
      <c r="H164" s="28">
        <v>0.11</v>
      </c>
      <c r="J164" s="28">
        <f>_xlfn.FORECAST.LINEAR(G164, $B$2:$B$10, $A$2:$A$10)</f>
        <v>0.20615426531473896</v>
      </c>
      <c r="K164" s="28">
        <f t="shared" si="2"/>
        <v>0.25605576161039784</v>
      </c>
    </row>
    <row r="165" spans="6:11" x14ac:dyDescent="0.35">
      <c r="F165" s="28">
        <v>163</v>
      </c>
      <c r="G165" s="28">
        <v>0.02</v>
      </c>
      <c r="H165" s="28">
        <v>0.11</v>
      </c>
      <c r="J165" s="28">
        <f>_xlfn.FORECAST.LINEAR(G165, $B$2:$B$10, $A$2:$A$10)</f>
        <v>0.20582491697492539</v>
      </c>
      <c r="K165" s="28">
        <f t="shared" si="2"/>
        <v>0.25605576161039784</v>
      </c>
    </row>
    <row r="166" spans="6:11" x14ac:dyDescent="0.35">
      <c r="F166" s="28">
        <v>164</v>
      </c>
      <c r="G166" s="28">
        <v>0</v>
      </c>
      <c r="H166" s="28">
        <v>0.11</v>
      </c>
      <c r="J166" s="28">
        <f>_xlfn.FORECAST.LINEAR(G166, $B$2:$B$10, $A$2:$A$10)</f>
        <v>0.20516622029529819</v>
      </c>
      <c r="K166" s="28">
        <f t="shared" si="2"/>
        <v>0.25605576161039784</v>
      </c>
    </row>
    <row r="167" spans="6:11" x14ac:dyDescent="0.35">
      <c r="F167" s="28">
        <v>165</v>
      </c>
      <c r="G167" s="28">
        <v>0</v>
      </c>
      <c r="H167" s="28">
        <v>0.11</v>
      </c>
      <c r="J167" s="28">
        <f>_xlfn.FORECAST.LINEAR(G167, $B$2:$B$10, $A$2:$A$10)</f>
        <v>0.20516622029529819</v>
      </c>
      <c r="K167" s="28">
        <f t="shared" si="2"/>
        <v>0.25605576161039784</v>
      </c>
    </row>
    <row r="168" spans="6:11" x14ac:dyDescent="0.35">
      <c r="F168" s="28">
        <v>166</v>
      </c>
      <c r="G168" s="28">
        <v>0</v>
      </c>
      <c r="H168" s="28">
        <v>0.11</v>
      </c>
      <c r="J168" s="28">
        <f>_xlfn.FORECAST.LINEAR(G168, $B$2:$B$10, $A$2:$A$10)</f>
        <v>0.20516622029529819</v>
      </c>
      <c r="K168" s="28">
        <f t="shared" si="2"/>
        <v>0.25605576161039784</v>
      </c>
    </row>
    <row r="169" spans="6:11" x14ac:dyDescent="0.35">
      <c r="F169" s="28">
        <v>167</v>
      </c>
      <c r="G169" s="28">
        <v>0</v>
      </c>
      <c r="H169" s="28">
        <v>0.11</v>
      </c>
      <c r="J169" s="28">
        <f>_xlfn.FORECAST.LINEAR(G169, $B$2:$B$10, $A$2:$A$10)</f>
        <v>0.20516622029529819</v>
      </c>
      <c r="K169" s="28">
        <f t="shared" si="2"/>
        <v>0.25605576161039784</v>
      </c>
    </row>
    <row r="170" spans="6:11" x14ac:dyDescent="0.35">
      <c r="F170" s="28">
        <v>168</v>
      </c>
      <c r="G170" s="28">
        <v>0</v>
      </c>
      <c r="H170" s="28">
        <v>0.11</v>
      </c>
      <c r="J170" s="28">
        <f>_xlfn.FORECAST.LINEAR(G170, $B$2:$B$10, $A$2:$A$10)</f>
        <v>0.20516622029529819</v>
      </c>
      <c r="K170" s="28">
        <f t="shared" si="2"/>
        <v>0.25605576161039784</v>
      </c>
    </row>
    <row r="171" spans="6:11" x14ac:dyDescent="0.35">
      <c r="F171" s="28">
        <v>169</v>
      </c>
      <c r="G171" s="28">
        <v>0</v>
      </c>
      <c r="H171" s="28">
        <v>0.11</v>
      </c>
      <c r="J171" s="28">
        <f>_xlfn.FORECAST.LINEAR(G171, $B$2:$B$10, $A$2:$A$10)</f>
        <v>0.20516622029529819</v>
      </c>
      <c r="K171" s="28">
        <f t="shared" si="2"/>
        <v>0.25605576161039784</v>
      </c>
    </row>
    <row r="172" spans="6:11" x14ac:dyDescent="0.35">
      <c r="F172" s="28">
        <v>170</v>
      </c>
      <c r="G172" s="28">
        <v>0</v>
      </c>
      <c r="H172" s="28">
        <v>0.11</v>
      </c>
      <c r="J172" s="28">
        <f>_xlfn.FORECAST.LINEAR(G172, $B$2:$B$10, $A$2:$A$10)</f>
        <v>0.20516622029529819</v>
      </c>
      <c r="K172" s="28">
        <f t="shared" si="2"/>
        <v>0.25605576161039784</v>
      </c>
    </row>
    <row r="173" spans="6:11" x14ac:dyDescent="0.35">
      <c r="F173" s="28">
        <v>171</v>
      </c>
      <c r="G173" s="28">
        <v>0</v>
      </c>
      <c r="H173" s="28">
        <v>0.11</v>
      </c>
      <c r="J173" s="28">
        <f>_xlfn.FORECAST.LINEAR(G173, $B$2:$B$10, $A$2:$A$10)</f>
        <v>0.20516622029529819</v>
      </c>
      <c r="K173" s="28">
        <f t="shared" si="2"/>
        <v>0.25605576161039784</v>
      </c>
    </row>
    <row r="174" spans="6:11" x14ac:dyDescent="0.35">
      <c r="F174" s="28">
        <v>172</v>
      </c>
      <c r="G174" s="28">
        <v>0</v>
      </c>
      <c r="H174" s="28">
        <v>0.11</v>
      </c>
      <c r="J174" s="28">
        <f>_xlfn.FORECAST.LINEAR(G174, $B$2:$B$10, $A$2:$A$10)</f>
        <v>0.20516622029529819</v>
      </c>
      <c r="K174" s="28">
        <f t="shared" si="2"/>
        <v>0.25605576161039784</v>
      </c>
    </row>
    <row r="175" spans="6:11" x14ac:dyDescent="0.35">
      <c r="F175" s="28">
        <v>173</v>
      </c>
      <c r="G175" s="28">
        <v>0</v>
      </c>
      <c r="H175" s="28">
        <v>0.11</v>
      </c>
      <c r="J175" s="28">
        <f>_xlfn.FORECAST.LINEAR(G175, $B$2:$B$10, $A$2:$A$10)</f>
        <v>0.20516622029529819</v>
      </c>
      <c r="K175" s="28">
        <f t="shared" si="2"/>
        <v>0.25605576161039784</v>
      </c>
    </row>
    <row r="176" spans="6:11" x14ac:dyDescent="0.35">
      <c r="F176" s="28">
        <v>174</v>
      </c>
      <c r="G176" s="28">
        <v>0</v>
      </c>
      <c r="H176" s="28">
        <v>0.11</v>
      </c>
      <c r="J176" s="28">
        <f>_xlfn.FORECAST.LINEAR(G176, $B$2:$B$10, $A$2:$A$10)</f>
        <v>0.20516622029529819</v>
      </c>
      <c r="K176" s="28">
        <f t="shared" si="2"/>
        <v>0.25605576161039784</v>
      </c>
    </row>
    <row r="177" spans="6:11" x14ac:dyDescent="0.35">
      <c r="F177" s="28">
        <v>175</v>
      </c>
      <c r="G177" s="28">
        <v>0</v>
      </c>
      <c r="H177" s="28">
        <v>0.11</v>
      </c>
      <c r="J177" s="28">
        <f>_xlfn.FORECAST.LINEAR(G177, $B$2:$B$10, $A$2:$A$10)</f>
        <v>0.20516622029529819</v>
      </c>
      <c r="K177" s="28">
        <f t="shared" si="2"/>
        <v>0.25605576161039784</v>
      </c>
    </row>
    <row r="178" spans="6:11" x14ac:dyDescent="0.35">
      <c r="F178" s="28">
        <v>176</v>
      </c>
      <c r="G178" s="28">
        <v>0</v>
      </c>
      <c r="H178" s="28">
        <v>0.11</v>
      </c>
      <c r="J178" s="28">
        <f>_xlfn.FORECAST.LINEAR(G178, $B$2:$B$10, $A$2:$A$10)</f>
        <v>0.20516622029529819</v>
      </c>
      <c r="K178" s="28">
        <f t="shared" si="2"/>
        <v>0.25605576161039784</v>
      </c>
    </row>
    <row r="179" spans="6:11" x14ac:dyDescent="0.35">
      <c r="F179" s="28">
        <v>177</v>
      </c>
      <c r="G179" s="28">
        <v>0</v>
      </c>
      <c r="H179" s="28">
        <v>0.11</v>
      </c>
      <c r="J179" s="28">
        <f>_xlfn.FORECAST.LINEAR(G179, $B$2:$B$10, $A$2:$A$10)</f>
        <v>0.20516622029529819</v>
      </c>
      <c r="K179" s="28">
        <f t="shared" si="2"/>
        <v>0.25605576161039784</v>
      </c>
    </row>
    <row r="180" spans="6:11" x14ac:dyDescent="0.35">
      <c r="F180" s="28">
        <v>178</v>
      </c>
      <c r="G180" s="28">
        <v>0</v>
      </c>
      <c r="H180" s="28">
        <v>0.11</v>
      </c>
      <c r="J180" s="28">
        <f>_xlfn.FORECAST.LINEAR(G180, $B$2:$B$10, $A$2:$A$10)</f>
        <v>0.20516622029529819</v>
      </c>
      <c r="K180" s="28">
        <f t="shared" si="2"/>
        <v>0.25605576161039784</v>
      </c>
    </row>
    <row r="181" spans="6:11" x14ac:dyDescent="0.35">
      <c r="F181" s="28">
        <v>179</v>
      </c>
      <c r="G181" s="28">
        <v>0</v>
      </c>
      <c r="H181" s="28">
        <v>0.11</v>
      </c>
      <c r="J181" s="28">
        <f>_xlfn.FORECAST.LINEAR(G181, $B$2:$B$10, $A$2:$A$10)</f>
        <v>0.20516622029529819</v>
      </c>
      <c r="K181" s="28">
        <f t="shared" si="2"/>
        <v>0.25605576161039784</v>
      </c>
    </row>
    <row r="182" spans="6:11" x14ac:dyDescent="0.35">
      <c r="F182" s="28">
        <v>180</v>
      </c>
      <c r="G182" s="28">
        <v>0</v>
      </c>
      <c r="H182" s="28">
        <v>0.11</v>
      </c>
      <c r="J182" s="28">
        <f>_xlfn.FORECAST.LINEAR(G182, $B$2:$B$10, $A$2:$A$10)</f>
        <v>0.20516622029529819</v>
      </c>
      <c r="K182" s="28">
        <f t="shared" si="2"/>
        <v>0.25605576161039784</v>
      </c>
    </row>
    <row r="183" spans="6:11" x14ac:dyDescent="0.35">
      <c r="F183" s="28">
        <v>181</v>
      </c>
      <c r="G183" s="28">
        <v>0</v>
      </c>
      <c r="H183" s="28">
        <v>0.11</v>
      </c>
      <c r="J183" s="28">
        <f>_xlfn.FORECAST.LINEAR(G183, $B$2:$B$10, $A$2:$A$10)</f>
        <v>0.20516622029529819</v>
      </c>
      <c r="K183" s="28">
        <f t="shared" si="2"/>
        <v>0.25605576161039784</v>
      </c>
    </row>
    <row r="184" spans="6:11" x14ac:dyDescent="0.35">
      <c r="F184" s="28">
        <v>182</v>
      </c>
      <c r="G184" s="28">
        <v>0</v>
      </c>
      <c r="H184" s="28">
        <v>0.11</v>
      </c>
      <c r="J184" s="28">
        <f>_xlfn.FORECAST.LINEAR(G184, $B$2:$B$10, $A$2:$A$10)</f>
        <v>0.20516622029529819</v>
      </c>
      <c r="K184" s="28">
        <f t="shared" si="2"/>
        <v>0.25605576161039784</v>
      </c>
    </row>
    <row r="185" spans="6:11" x14ac:dyDescent="0.35">
      <c r="F185" s="28">
        <v>183</v>
      </c>
      <c r="G185" s="28">
        <v>0</v>
      </c>
      <c r="H185" s="28">
        <v>0.12</v>
      </c>
      <c r="J185" s="28">
        <f>_xlfn.FORECAST.LINEAR(G185, $B$2:$B$10, $A$2:$A$10)</f>
        <v>0.20516622029529819</v>
      </c>
      <c r="K185" s="28">
        <f t="shared" si="2"/>
        <v>0.25627318062319293</v>
      </c>
    </row>
    <row r="186" spans="6:11" x14ac:dyDescent="0.35">
      <c r="F186" s="28">
        <v>184</v>
      </c>
      <c r="G186" s="28">
        <v>0</v>
      </c>
      <c r="H186" s="28">
        <v>0.13</v>
      </c>
      <c r="J186" s="28">
        <f>_xlfn.FORECAST.LINEAR(G186, $B$2:$B$10, $A$2:$A$10)</f>
        <v>0.20516622029529819</v>
      </c>
      <c r="K186" s="28">
        <f t="shared" si="2"/>
        <v>0.25649059963598803</v>
      </c>
    </row>
    <row r="187" spans="6:11" x14ac:dyDescent="0.35">
      <c r="F187" s="28">
        <v>185</v>
      </c>
      <c r="G187" s="28">
        <v>0</v>
      </c>
      <c r="H187" s="28">
        <v>0.14000000000000001</v>
      </c>
      <c r="J187" s="28">
        <f>_xlfn.FORECAST.LINEAR(G187, $B$2:$B$10, $A$2:$A$10)</f>
        <v>0.20516622029529819</v>
      </c>
      <c r="K187" s="28">
        <f t="shared" si="2"/>
        <v>0.25670801864878307</v>
      </c>
    </row>
    <row r="188" spans="6:11" x14ac:dyDescent="0.35">
      <c r="F188" s="28">
        <v>186</v>
      </c>
      <c r="G188" s="28">
        <v>0</v>
      </c>
      <c r="H188" s="28">
        <v>0.15</v>
      </c>
      <c r="J188" s="28">
        <f>_xlfn.FORECAST.LINEAR(G188, $B$2:$B$10, $A$2:$A$10)</f>
        <v>0.20516622029529819</v>
      </c>
      <c r="K188" s="28">
        <f t="shared" si="2"/>
        <v>0.25692543766157816</v>
      </c>
    </row>
    <row r="189" spans="6:11" x14ac:dyDescent="0.35">
      <c r="F189" s="28">
        <v>187</v>
      </c>
      <c r="G189" s="28">
        <v>0</v>
      </c>
      <c r="H189" s="28">
        <v>0.16</v>
      </c>
      <c r="J189" s="28">
        <f>_xlfn.FORECAST.LINEAR(G189, $B$2:$B$10, $A$2:$A$10)</f>
        <v>0.20516622029529819</v>
      </c>
      <c r="K189" s="28">
        <f t="shared" si="2"/>
        <v>0.25714285667437325</v>
      </c>
    </row>
    <row r="190" spans="6:11" x14ac:dyDescent="0.35">
      <c r="F190" s="28">
        <v>188</v>
      </c>
      <c r="G190" s="28">
        <v>0</v>
      </c>
      <c r="H190" s="28">
        <v>0.18</v>
      </c>
      <c r="J190" s="28">
        <f>_xlfn.FORECAST.LINEAR(G190, $B$2:$B$10, $A$2:$A$10)</f>
        <v>0.20516622029529819</v>
      </c>
      <c r="K190" s="28">
        <f t="shared" si="2"/>
        <v>0.25757769469996339</v>
      </c>
    </row>
    <row r="191" spans="6:11" x14ac:dyDescent="0.35">
      <c r="F191" s="28">
        <v>189</v>
      </c>
      <c r="G191" s="28">
        <v>0</v>
      </c>
      <c r="H191" s="28">
        <v>0.2</v>
      </c>
      <c r="J191" s="28">
        <f>_xlfn.FORECAST.LINEAR(G191, $B$2:$B$10, $A$2:$A$10)</f>
        <v>0.20516622029529819</v>
      </c>
      <c r="K191" s="28">
        <f t="shared" si="2"/>
        <v>0.25801253272555352</v>
      </c>
    </row>
    <row r="192" spans="6:11" x14ac:dyDescent="0.35">
      <c r="F192" s="28">
        <v>190</v>
      </c>
      <c r="G192" s="28">
        <v>0</v>
      </c>
      <c r="H192" s="28">
        <v>0.22</v>
      </c>
      <c r="J192" s="28">
        <f>_xlfn.FORECAST.LINEAR(G192, $B$2:$B$10, $A$2:$A$10)</f>
        <v>0.20516622029529819</v>
      </c>
      <c r="K192" s="28">
        <f t="shared" si="2"/>
        <v>0.25844737075114371</v>
      </c>
    </row>
    <row r="193" spans="6:11" x14ac:dyDescent="0.35">
      <c r="F193" s="28">
        <v>191</v>
      </c>
      <c r="G193" s="28">
        <v>0</v>
      </c>
      <c r="H193" s="28">
        <v>0.23</v>
      </c>
      <c r="J193" s="28">
        <f>_xlfn.FORECAST.LINEAR(G193, $B$2:$B$10, $A$2:$A$10)</f>
        <v>0.20516622029529819</v>
      </c>
      <c r="K193" s="28">
        <f t="shared" si="2"/>
        <v>0.25866478976393875</v>
      </c>
    </row>
    <row r="194" spans="6:11" x14ac:dyDescent="0.35">
      <c r="F194" s="28">
        <v>192</v>
      </c>
      <c r="G194" s="28">
        <v>0</v>
      </c>
      <c r="H194" s="28">
        <v>0.25</v>
      </c>
      <c r="J194" s="28">
        <f>_xlfn.FORECAST.LINEAR(G194, $B$2:$B$10, $A$2:$A$10)</f>
        <v>0.20516622029529819</v>
      </c>
      <c r="K194" s="28">
        <f t="shared" si="2"/>
        <v>0.25909962778952894</v>
      </c>
    </row>
    <row r="195" spans="6:11" x14ac:dyDescent="0.35">
      <c r="F195" s="28">
        <v>193</v>
      </c>
      <c r="G195" s="28">
        <v>0</v>
      </c>
      <c r="H195" s="28">
        <v>0.27</v>
      </c>
      <c r="J195" s="28">
        <f>_xlfn.FORECAST.LINEAR(G195, $B$2:$B$10, $A$2:$A$10)</f>
        <v>0.20516622029529819</v>
      </c>
      <c r="K195" s="28">
        <f t="shared" ref="K195:K258" si="3">_xlfn.FORECAST.LINEAR(H195, $D$2:$D$11, $C$2:$C$11)</f>
        <v>0.25953446581511908</v>
      </c>
    </row>
    <row r="196" spans="6:11" x14ac:dyDescent="0.35">
      <c r="F196" s="28">
        <v>194</v>
      </c>
      <c r="G196" s="28">
        <v>0</v>
      </c>
      <c r="H196" s="28">
        <v>0.28999999999999998</v>
      </c>
      <c r="J196" s="28">
        <f>_xlfn.FORECAST.LINEAR(G196, $B$2:$B$10, $A$2:$A$10)</f>
        <v>0.20516622029529819</v>
      </c>
      <c r="K196" s="28">
        <f t="shared" si="3"/>
        <v>0.25996930384070921</v>
      </c>
    </row>
    <row r="197" spans="6:11" x14ac:dyDescent="0.35">
      <c r="F197" s="28">
        <v>195</v>
      </c>
      <c r="G197" s="28">
        <v>0</v>
      </c>
      <c r="H197" s="28">
        <v>0.3</v>
      </c>
      <c r="J197" s="28">
        <f>_xlfn.FORECAST.LINEAR(G197, $B$2:$B$10, $A$2:$A$10)</f>
        <v>0.20516622029529819</v>
      </c>
      <c r="K197" s="28">
        <f t="shared" si="3"/>
        <v>0.2601867228535043</v>
      </c>
    </row>
    <row r="198" spans="6:11" x14ac:dyDescent="0.35">
      <c r="F198" s="28">
        <v>196</v>
      </c>
      <c r="G198" s="28">
        <v>0</v>
      </c>
      <c r="H198" s="28">
        <v>0.32</v>
      </c>
      <c r="J198" s="28">
        <f>_xlfn.FORECAST.LINEAR(G198, $B$2:$B$10, $A$2:$A$10)</f>
        <v>0.20516622029529819</v>
      </c>
      <c r="K198" s="28">
        <f t="shared" si="3"/>
        <v>0.26062156087909444</v>
      </c>
    </row>
    <row r="199" spans="6:11" x14ac:dyDescent="0.35">
      <c r="F199" s="28">
        <v>197</v>
      </c>
      <c r="G199" s="28">
        <v>0</v>
      </c>
      <c r="H199" s="28">
        <v>0.34</v>
      </c>
      <c r="J199" s="28">
        <f>_xlfn.FORECAST.LINEAR(G199, $B$2:$B$10, $A$2:$A$10)</f>
        <v>0.20516622029529819</v>
      </c>
      <c r="K199" s="28">
        <f t="shared" si="3"/>
        <v>0.26105639890468463</v>
      </c>
    </row>
    <row r="200" spans="6:11" x14ac:dyDescent="0.35">
      <c r="F200" s="28">
        <v>198</v>
      </c>
      <c r="G200" s="28">
        <v>0</v>
      </c>
      <c r="H200" s="28">
        <v>0.36</v>
      </c>
      <c r="J200" s="28">
        <f>_xlfn.FORECAST.LINEAR(G200, $B$2:$B$10, $A$2:$A$10)</f>
        <v>0.20516622029529819</v>
      </c>
      <c r="K200" s="28">
        <f t="shared" si="3"/>
        <v>0.26149123693027476</v>
      </c>
    </row>
    <row r="201" spans="6:11" x14ac:dyDescent="0.35">
      <c r="F201" s="28">
        <v>199</v>
      </c>
      <c r="G201" s="28">
        <v>0</v>
      </c>
      <c r="H201" s="28">
        <v>0.38</v>
      </c>
      <c r="J201" s="28">
        <f>_xlfn.FORECAST.LINEAR(G201, $B$2:$B$10, $A$2:$A$10)</f>
        <v>0.20516622029529819</v>
      </c>
      <c r="K201" s="28">
        <f t="shared" si="3"/>
        <v>0.26192607495586495</v>
      </c>
    </row>
    <row r="202" spans="6:11" x14ac:dyDescent="0.35">
      <c r="F202" s="28">
        <v>200</v>
      </c>
      <c r="G202" s="28">
        <v>0</v>
      </c>
      <c r="H202" s="28">
        <v>0.4</v>
      </c>
      <c r="J202" s="28">
        <f>_xlfn.FORECAST.LINEAR(G202, $B$2:$B$10, $A$2:$A$10)</f>
        <v>0.20516622029529819</v>
      </c>
      <c r="K202" s="28">
        <f t="shared" si="3"/>
        <v>0.26236091298145509</v>
      </c>
    </row>
    <row r="203" spans="6:11" x14ac:dyDescent="0.35">
      <c r="F203" s="28">
        <v>201</v>
      </c>
      <c r="G203" s="28">
        <v>0</v>
      </c>
      <c r="H203" s="28">
        <v>0.41</v>
      </c>
      <c r="J203" s="28">
        <f>_xlfn.FORECAST.LINEAR(G203, $B$2:$B$10, $A$2:$A$10)</f>
        <v>0.20516622029529819</v>
      </c>
      <c r="K203" s="28">
        <f t="shared" si="3"/>
        <v>0.26257833199425018</v>
      </c>
    </row>
    <row r="204" spans="6:11" x14ac:dyDescent="0.35">
      <c r="F204" s="28">
        <v>202</v>
      </c>
      <c r="G204" s="28">
        <v>0</v>
      </c>
      <c r="H204" s="28">
        <v>0.43</v>
      </c>
      <c r="J204" s="28">
        <f>_xlfn.FORECAST.LINEAR(G204, $B$2:$B$10, $A$2:$A$10)</f>
        <v>0.20516622029529819</v>
      </c>
      <c r="K204" s="28">
        <f t="shared" si="3"/>
        <v>0.26301317001984031</v>
      </c>
    </row>
    <row r="205" spans="6:11" x14ac:dyDescent="0.35">
      <c r="F205" s="28">
        <v>203</v>
      </c>
      <c r="G205" s="28">
        <v>0</v>
      </c>
      <c r="H205" s="28">
        <v>0.45</v>
      </c>
      <c r="J205" s="28">
        <f>_xlfn.FORECAST.LINEAR(G205, $B$2:$B$10, $A$2:$A$10)</f>
        <v>0.20516622029529819</v>
      </c>
      <c r="K205" s="28">
        <f t="shared" si="3"/>
        <v>0.26344800804543045</v>
      </c>
    </row>
    <row r="206" spans="6:11" x14ac:dyDescent="0.35">
      <c r="F206" s="28">
        <v>204</v>
      </c>
      <c r="G206" s="28">
        <v>0</v>
      </c>
      <c r="H206" s="28">
        <v>0.47</v>
      </c>
      <c r="J206" s="28">
        <f>_xlfn.FORECAST.LINEAR(G206, $B$2:$B$10, $A$2:$A$10)</f>
        <v>0.20516622029529819</v>
      </c>
      <c r="K206" s="28">
        <f t="shared" si="3"/>
        <v>0.26388284607102064</v>
      </c>
    </row>
    <row r="207" spans="6:11" x14ac:dyDescent="0.35">
      <c r="F207" s="28">
        <v>205</v>
      </c>
      <c r="G207" s="28">
        <v>0</v>
      </c>
      <c r="H207" s="28">
        <v>0.49</v>
      </c>
      <c r="J207" s="28">
        <f>_xlfn.FORECAST.LINEAR(G207, $B$2:$B$10, $A$2:$A$10)</f>
        <v>0.20516622029529819</v>
      </c>
      <c r="K207" s="28">
        <f t="shared" si="3"/>
        <v>0.26431768409661077</v>
      </c>
    </row>
    <row r="208" spans="6:11" x14ac:dyDescent="0.35">
      <c r="F208" s="28">
        <v>206</v>
      </c>
      <c r="G208" s="28">
        <v>0</v>
      </c>
      <c r="H208" s="28">
        <v>0.51</v>
      </c>
      <c r="J208" s="28">
        <f>_xlfn.FORECAST.LINEAR(G208, $B$2:$B$10, $A$2:$A$10)</f>
        <v>0.20516622029529819</v>
      </c>
      <c r="K208" s="28">
        <f t="shared" si="3"/>
        <v>0.26475252212220091</v>
      </c>
    </row>
    <row r="209" spans="6:11" x14ac:dyDescent="0.35">
      <c r="F209" s="28">
        <v>207</v>
      </c>
      <c r="G209" s="28">
        <v>0</v>
      </c>
      <c r="H209" s="28">
        <v>0.53</v>
      </c>
      <c r="J209" s="28">
        <f>_xlfn.FORECAST.LINEAR(G209, $B$2:$B$10, $A$2:$A$10)</f>
        <v>0.20516622029529819</v>
      </c>
      <c r="K209" s="28">
        <f t="shared" si="3"/>
        <v>0.2651873601477911</v>
      </c>
    </row>
    <row r="210" spans="6:11" x14ac:dyDescent="0.35">
      <c r="F210" s="28">
        <v>208</v>
      </c>
      <c r="G210" s="28">
        <v>0</v>
      </c>
      <c r="H210" s="28">
        <v>0.56000000000000005</v>
      </c>
      <c r="J210" s="28">
        <f>_xlfn.FORECAST.LINEAR(G210, $B$2:$B$10, $A$2:$A$10)</f>
        <v>0.20516622029529819</v>
      </c>
      <c r="K210" s="28">
        <f t="shared" si="3"/>
        <v>0.26583961718617632</v>
      </c>
    </row>
    <row r="211" spans="6:11" x14ac:dyDescent="0.35">
      <c r="F211" s="28">
        <v>209</v>
      </c>
      <c r="G211" s="28">
        <v>0</v>
      </c>
      <c r="H211" s="28">
        <v>0.59</v>
      </c>
      <c r="J211" s="28">
        <f>_xlfn.FORECAST.LINEAR(G211, $B$2:$B$10, $A$2:$A$10)</f>
        <v>0.20516622029529819</v>
      </c>
      <c r="K211" s="28">
        <f t="shared" si="3"/>
        <v>0.26649187422456155</v>
      </c>
    </row>
    <row r="212" spans="6:11" x14ac:dyDescent="0.35">
      <c r="F212" s="28">
        <v>210</v>
      </c>
      <c r="G212" s="28">
        <v>0</v>
      </c>
      <c r="H212" s="28">
        <v>0.63</v>
      </c>
      <c r="J212" s="28">
        <f>_xlfn.FORECAST.LINEAR(G212, $B$2:$B$10, $A$2:$A$10)</f>
        <v>0.20516622029529819</v>
      </c>
      <c r="K212" s="28">
        <f t="shared" si="3"/>
        <v>0.26736155027574182</v>
      </c>
    </row>
    <row r="213" spans="6:11" x14ac:dyDescent="0.35">
      <c r="F213" s="28">
        <v>211</v>
      </c>
      <c r="G213" s="28">
        <v>0</v>
      </c>
      <c r="H213" s="28">
        <v>0.67</v>
      </c>
      <c r="J213" s="28">
        <f>_xlfn.FORECAST.LINEAR(G213, $B$2:$B$10, $A$2:$A$10)</f>
        <v>0.20516622029529819</v>
      </c>
      <c r="K213" s="28">
        <f t="shared" si="3"/>
        <v>0.26823122632692215</v>
      </c>
    </row>
    <row r="214" spans="6:11" x14ac:dyDescent="0.35">
      <c r="F214" s="28">
        <v>212</v>
      </c>
      <c r="G214" s="28">
        <v>0</v>
      </c>
      <c r="H214" s="28">
        <v>0.71</v>
      </c>
      <c r="J214" s="28">
        <f>_xlfn.FORECAST.LINEAR(G214, $B$2:$B$10, $A$2:$A$10)</f>
        <v>0.20516622029529819</v>
      </c>
      <c r="K214" s="28">
        <f t="shared" si="3"/>
        <v>0.26910090237810247</v>
      </c>
    </row>
    <row r="215" spans="6:11" x14ac:dyDescent="0.35">
      <c r="F215" s="28">
        <v>213</v>
      </c>
      <c r="G215" s="28">
        <v>0</v>
      </c>
      <c r="H215" s="28">
        <v>0.77</v>
      </c>
      <c r="J215" s="28">
        <f>_xlfn.FORECAST.LINEAR(G215, $B$2:$B$10, $A$2:$A$10)</f>
        <v>0.20516622029529819</v>
      </c>
      <c r="K215" s="28">
        <f t="shared" si="3"/>
        <v>0.27040541645487293</v>
      </c>
    </row>
    <row r="216" spans="6:11" x14ac:dyDescent="0.35">
      <c r="F216" s="28">
        <v>214</v>
      </c>
      <c r="G216" s="28">
        <v>0</v>
      </c>
      <c r="H216" s="28">
        <v>0.82</v>
      </c>
      <c r="J216" s="28">
        <f>_xlfn.FORECAST.LINEAR(G216, $B$2:$B$10, $A$2:$A$10)</f>
        <v>0.20516622029529819</v>
      </c>
      <c r="K216" s="28">
        <f t="shared" si="3"/>
        <v>0.27149251151884829</v>
      </c>
    </row>
    <row r="217" spans="6:11" x14ac:dyDescent="0.35">
      <c r="F217" s="28">
        <v>215</v>
      </c>
      <c r="G217" s="28">
        <v>0</v>
      </c>
      <c r="H217" s="28">
        <v>0.89</v>
      </c>
      <c r="J217" s="28">
        <f>_xlfn.FORECAST.LINEAR(G217, $B$2:$B$10, $A$2:$A$10)</f>
        <v>0.20516622029529819</v>
      </c>
      <c r="K217" s="28">
        <f t="shared" si="3"/>
        <v>0.27301444460841384</v>
      </c>
    </row>
    <row r="218" spans="6:11" x14ac:dyDescent="0.35">
      <c r="F218" s="28">
        <v>216</v>
      </c>
      <c r="G218" s="28">
        <v>0</v>
      </c>
      <c r="H218" s="28">
        <v>0.96</v>
      </c>
      <c r="J218" s="28">
        <f>_xlfn.FORECAST.LINEAR(G218, $B$2:$B$10, $A$2:$A$10)</f>
        <v>0.20516622029529819</v>
      </c>
      <c r="K218" s="28">
        <f t="shared" si="3"/>
        <v>0.27453637769797934</v>
      </c>
    </row>
    <row r="219" spans="6:11" x14ac:dyDescent="0.35">
      <c r="F219" s="28">
        <v>217</v>
      </c>
      <c r="G219" s="28">
        <v>0</v>
      </c>
      <c r="H219" s="28">
        <v>1.04</v>
      </c>
      <c r="J219" s="28">
        <f>_xlfn.FORECAST.LINEAR(G219, $B$2:$B$10, $A$2:$A$10)</f>
        <v>0.20516622029529819</v>
      </c>
      <c r="K219" s="28">
        <f t="shared" si="3"/>
        <v>0.27627572980033999</v>
      </c>
    </row>
    <row r="220" spans="6:11" x14ac:dyDescent="0.35">
      <c r="F220" s="28">
        <v>218</v>
      </c>
      <c r="G220" s="28">
        <v>0</v>
      </c>
      <c r="H220" s="28">
        <v>1.1100000000000001</v>
      </c>
      <c r="J220" s="28">
        <f>_xlfn.FORECAST.LINEAR(G220, $B$2:$B$10, $A$2:$A$10)</f>
        <v>0.20516622029529819</v>
      </c>
      <c r="K220" s="28">
        <f t="shared" si="3"/>
        <v>0.27779766288990554</v>
      </c>
    </row>
    <row r="221" spans="6:11" x14ac:dyDescent="0.35">
      <c r="F221" s="28">
        <v>219</v>
      </c>
      <c r="G221" s="28">
        <v>0</v>
      </c>
      <c r="H221" s="28">
        <v>1.2</v>
      </c>
      <c r="J221" s="28">
        <f>_xlfn.FORECAST.LINEAR(G221, $B$2:$B$10, $A$2:$A$10)</f>
        <v>0.20516622029529819</v>
      </c>
      <c r="K221" s="28">
        <f t="shared" si="3"/>
        <v>0.27975443400506123</v>
      </c>
    </row>
    <row r="222" spans="6:11" x14ac:dyDescent="0.35">
      <c r="F222" s="28">
        <v>220</v>
      </c>
      <c r="G222" s="28">
        <v>0</v>
      </c>
      <c r="H222" s="28">
        <v>1.29</v>
      </c>
      <c r="J222" s="28">
        <f>_xlfn.FORECAST.LINEAR(G222, $B$2:$B$10, $A$2:$A$10)</f>
        <v>0.20516622029529819</v>
      </c>
      <c r="K222" s="28">
        <f t="shared" si="3"/>
        <v>0.28171120512021691</v>
      </c>
    </row>
    <row r="223" spans="6:11" x14ac:dyDescent="0.35">
      <c r="F223" s="28">
        <v>221</v>
      </c>
      <c r="G223" s="28">
        <v>0</v>
      </c>
      <c r="H223" s="28">
        <v>1.38</v>
      </c>
      <c r="J223" s="28">
        <f>_xlfn.FORECAST.LINEAR(G223, $B$2:$B$10, $A$2:$A$10)</f>
        <v>0.20516622029529819</v>
      </c>
      <c r="K223" s="28">
        <f t="shared" si="3"/>
        <v>0.2836679762353726</v>
      </c>
    </row>
    <row r="224" spans="6:11" x14ac:dyDescent="0.35">
      <c r="F224" s="28">
        <v>222</v>
      </c>
      <c r="G224" s="28">
        <v>0</v>
      </c>
      <c r="H224" s="28">
        <v>1.48</v>
      </c>
      <c r="J224" s="28">
        <f>_xlfn.FORECAST.LINEAR(G224, $B$2:$B$10, $A$2:$A$10)</f>
        <v>0.20516622029529819</v>
      </c>
      <c r="K224" s="28">
        <f t="shared" si="3"/>
        <v>0.28584216636332332</v>
      </c>
    </row>
    <row r="225" spans="6:11" x14ac:dyDescent="0.35">
      <c r="F225" s="28">
        <v>223</v>
      </c>
      <c r="G225" s="28">
        <v>0</v>
      </c>
      <c r="H225" s="28">
        <v>1.56</v>
      </c>
      <c r="J225" s="28">
        <f>_xlfn.FORECAST.LINEAR(G225, $B$2:$B$10, $A$2:$A$10)</f>
        <v>0.20516622029529819</v>
      </c>
      <c r="K225" s="28">
        <f t="shared" si="3"/>
        <v>0.28758151846568397</v>
      </c>
    </row>
    <row r="226" spans="6:11" x14ac:dyDescent="0.35">
      <c r="F226" s="28">
        <v>224</v>
      </c>
      <c r="G226" s="28">
        <v>0</v>
      </c>
      <c r="H226" s="28">
        <v>1.69</v>
      </c>
      <c r="J226" s="28">
        <f>_xlfn.FORECAST.LINEAR(G226, $B$2:$B$10, $A$2:$A$10)</f>
        <v>0.20516622029529819</v>
      </c>
      <c r="K226" s="28">
        <f t="shared" si="3"/>
        <v>0.29040796563201993</v>
      </c>
    </row>
    <row r="227" spans="6:11" x14ac:dyDescent="0.35">
      <c r="F227" s="28">
        <v>225</v>
      </c>
      <c r="G227" s="28">
        <v>0</v>
      </c>
      <c r="H227" s="28">
        <v>1.81</v>
      </c>
      <c r="J227" s="28">
        <f>_xlfn.FORECAST.LINEAR(G227, $B$2:$B$10, $A$2:$A$10)</f>
        <v>0.20516622029529819</v>
      </c>
      <c r="K227" s="28">
        <f t="shared" si="3"/>
        <v>0.2930169937855609</v>
      </c>
    </row>
    <row r="228" spans="6:11" x14ac:dyDescent="0.35">
      <c r="F228" s="28">
        <v>226</v>
      </c>
      <c r="G228" s="28">
        <v>0</v>
      </c>
      <c r="H228" s="28">
        <v>1.93</v>
      </c>
      <c r="J228" s="28">
        <f>_xlfn.FORECAST.LINEAR(G228, $B$2:$B$10, $A$2:$A$10)</f>
        <v>0.20516622029529819</v>
      </c>
      <c r="K228" s="28">
        <f t="shared" si="3"/>
        <v>0.29562602193910181</v>
      </c>
    </row>
    <row r="229" spans="6:11" x14ac:dyDescent="0.35">
      <c r="F229" s="28">
        <v>227</v>
      </c>
      <c r="G229" s="28">
        <v>0</v>
      </c>
      <c r="H229" s="28">
        <v>2.06</v>
      </c>
      <c r="J229" s="28">
        <f>_xlfn.FORECAST.LINEAR(G229, $B$2:$B$10, $A$2:$A$10)</f>
        <v>0.20516622029529819</v>
      </c>
      <c r="K229" s="28">
        <f t="shared" si="3"/>
        <v>0.29845246910543777</v>
      </c>
    </row>
    <row r="230" spans="6:11" x14ac:dyDescent="0.35">
      <c r="F230" s="28">
        <v>228</v>
      </c>
      <c r="G230" s="28">
        <v>0</v>
      </c>
      <c r="H230" s="28">
        <v>2.2000000000000002</v>
      </c>
      <c r="J230" s="28">
        <f>_xlfn.FORECAST.LINEAR(G230, $B$2:$B$10, $A$2:$A$10)</f>
        <v>0.20516622029529819</v>
      </c>
      <c r="K230" s="28">
        <f t="shared" si="3"/>
        <v>0.30149633528456887</v>
      </c>
    </row>
    <row r="231" spans="6:11" x14ac:dyDescent="0.35">
      <c r="F231" s="28">
        <v>229</v>
      </c>
      <c r="G231" s="28">
        <v>0</v>
      </c>
      <c r="H231" s="28">
        <v>2.34</v>
      </c>
      <c r="J231" s="28">
        <f>_xlfn.FORECAST.LINEAR(G231, $B$2:$B$10, $A$2:$A$10)</f>
        <v>0.20516622029529819</v>
      </c>
      <c r="K231" s="28">
        <f t="shared" si="3"/>
        <v>0.30454020146369992</v>
      </c>
    </row>
    <row r="232" spans="6:11" x14ac:dyDescent="0.35">
      <c r="F232" s="28">
        <v>230</v>
      </c>
      <c r="G232" s="28">
        <v>0</v>
      </c>
      <c r="H232" s="28">
        <v>2.4900000000000002</v>
      </c>
      <c r="J232" s="28">
        <f>_xlfn.FORECAST.LINEAR(G232, $B$2:$B$10, $A$2:$A$10)</f>
        <v>0.20516622029529819</v>
      </c>
      <c r="K232" s="28">
        <f t="shared" si="3"/>
        <v>0.30780148665562607</v>
      </c>
    </row>
    <row r="233" spans="6:11" x14ac:dyDescent="0.35">
      <c r="F233" s="28">
        <v>231</v>
      </c>
      <c r="G233" s="28">
        <v>0</v>
      </c>
      <c r="H233" s="28">
        <v>2.63</v>
      </c>
      <c r="J233" s="28">
        <f>_xlfn.FORECAST.LINEAR(G233, $B$2:$B$10, $A$2:$A$10)</f>
        <v>0.20516622029529819</v>
      </c>
      <c r="K233" s="28">
        <f t="shared" si="3"/>
        <v>0.31084535283475712</v>
      </c>
    </row>
    <row r="234" spans="6:11" x14ac:dyDescent="0.35">
      <c r="F234" s="28">
        <v>232</v>
      </c>
      <c r="G234" s="28">
        <v>0</v>
      </c>
      <c r="H234" s="28">
        <v>2.7</v>
      </c>
      <c r="J234" s="28">
        <f>_xlfn.FORECAST.LINEAR(G234, $B$2:$B$10, $A$2:$A$10)</f>
        <v>0.20516622029529819</v>
      </c>
      <c r="K234" s="28">
        <f t="shared" si="3"/>
        <v>0.31236728592432267</v>
      </c>
    </row>
    <row r="235" spans="6:11" x14ac:dyDescent="0.35">
      <c r="F235" s="28">
        <v>233</v>
      </c>
      <c r="G235" s="28">
        <v>0</v>
      </c>
      <c r="H235" s="28">
        <v>2.94</v>
      </c>
      <c r="J235" s="28">
        <f>_xlfn.FORECAST.LINEAR(G235, $B$2:$B$10, $A$2:$A$10)</f>
        <v>0.20516622029529819</v>
      </c>
      <c r="K235" s="28">
        <f t="shared" si="3"/>
        <v>0.3175853422314045</v>
      </c>
    </row>
    <row r="236" spans="6:11" x14ac:dyDescent="0.35">
      <c r="F236" s="28">
        <v>234</v>
      </c>
      <c r="G236" s="28">
        <v>0</v>
      </c>
      <c r="H236" s="28">
        <v>3.15</v>
      </c>
      <c r="J236" s="28">
        <f>_xlfn.FORECAST.LINEAR(G236, $B$2:$B$10, $A$2:$A$10)</f>
        <v>0.20516622029529819</v>
      </c>
      <c r="K236" s="28">
        <f t="shared" si="3"/>
        <v>0.32215114150010116</v>
      </c>
    </row>
    <row r="237" spans="6:11" x14ac:dyDescent="0.35">
      <c r="F237" s="28">
        <v>235</v>
      </c>
      <c r="G237" s="28">
        <v>0</v>
      </c>
      <c r="H237" s="28">
        <v>3.3</v>
      </c>
      <c r="J237" s="28">
        <f>_xlfn.FORECAST.LINEAR(G237, $B$2:$B$10, $A$2:$A$10)</f>
        <v>0.20516622029529819</v>
      </c>
      <c r="K237" s="28">
        <f t="shared" si="3"/>
        <v>0.3254124266920273</v>
      </c>
    </row>
    <row r="238" spans="6:11" x14ac:dyDescent="0.35">
      <c r="F238" s="28">
        <v>236</v>
      </c>
      <c r="G238" s="28">
        <v>0</v>
      </c>
      <c r="H238" s="28">
        <v>3.51</v>
      </c>
      <c r="J238" s="28">
        <f>_xlfn.FORECAST.LINEAR(G238, $B$2:$B$10, $A$2:$A$10)</f>
        <v>0.20516622029529819</v>
      </c>
      <c r="K238" s="28">
        <f t="shared" si="3"/>
        <v>0.3299782259607239</v>
      </c>
    </row>
    <row r="239" spans="6:11" x14ac:dyDescent="0.35">
      <c r="F239" s="28">
        <v>237</v>
      </c>
      <c r="G239" s="28">
        <v>0</v>
      </c>
      <c r="H239" s="28">
        <v>3.69</v>
      </c>
      <c r="J239" s="28">
        <f>_xlfn.FORECAST.LINEAR(G239, $B$2:$B$10, $A$2:$A$10)</f>
        <v>0.20516622029529819</v>
      </c>
      <c r="K239" s="28">
        <f t="shared" si="3"/>
        <v>0.33389176819103528</v>
      </c>
    </row>
    <row r="240" spans="6:11" x14ac:dyDescent="0.35">
      <c r="F240" s="28">
        <v>238</v>
      </c>
      <c r="G240" s="28">
        <v>0</v>
      </c>
      <c r="H240" s="28">
        <v>3.89</v>
      </c>
      <c r="J240" s="28">
        <f>_xlfn.FORECAST.LINEAR(G240, $B$2:$B$10, $A$2:$A$10)</f>
        <v>0.20516622029529819</v>
      </c>
      <c r="K240" s="28">
        <f t="shared" si="3"/>
        <v>0.33824014844693678</v>
      </c>
    </row>
    <row r="241" spans="6:11" x14ac:dyDescent="0.35">
      <c r="F241" s="28">
        <v>239</v>
      </c>
      <c r="G241" s="28">
        <v>0</v>
      </c>
      <c r="H241" s="28">
        <v>4.12</v>
      </c>
      <c r="J241" s="28">
        <f>_xlfn.FORECAST.LINEAR(G241, $B$2:$B$10, $A$2:$A$10)</f>
        <v>0.20516622029529819</v>
      </c>
      <c r="K241" s="28">
        <f t="shared" si="3"/>
        <v>0.34324078574122352</v>
      </c>
    </row>
    <row r="242" spans="6:11" x14ac:dyDescent="0.35">
      <c r="F242" s="28">
        <v>240</v>
      </c>
      <c r="G242" s="28">
        <v>0</v>
      </c>
      <c r="H242" s="28">
        <v>4.32</v>
      </c>
      <c r="J242" s="28">
        <f>_xlfn.FORECAST.LINEAR(G242, $B$2:$B$10, $A$2:$A$10)</f>
        <v>0.20516622029529819</v>
      </c>
      <c r="K242" s="28">
        <f t="shared" si="3"/>
        <v>0.34758916599712508</v>
      </c>
    </row>
    <row r="243" spans="6:11" x14ac:dyDescent="0.35">
      <c r="F243" s="28">
        <v>241</v>
      </c>
      <c r="G243" s="28">
        <v>0</v>
      </c>
      <c r="H243" s="28">
        <v>4.5599999999999996</v>
      </c>
      <c r="J243" s="28">
        <f>_xlfn.FORECAST.LINEAR(G243, $B$2:$B$10, $A$2:$A$10)</f>
        <v>0.20516622029529819</v>
      </c>
      <c r="K243" s="28">
        <f t="shared" si="3"/>
        <v>0.35280722230420691</v>
      </c>
    </row>
    <row r="244" spans="6:11" x14ac:dyDescent="0.35">
      <c r="F244" s="28">
        <v>242</v>
      </c>
      <c r="G244" s="28">
        <v>0</v>
      </c>
      <c r="H244" s="28">
        <v>4.75</v>
      </c>
      <c r="J244" s="28">
        <f>_xlfn.FORECAST.LINEAR(G244, $B$2:$B$10, $A$2:$A$10)</f>
        <v>0.20516622029529819</v>
      </c>
      <c r="K244" s="28">
        <f t="shared" si="3"/>
        <v>0.35693818354731338</v>
      </c>
    </row>
    <row r="245" spans="6:11" x14ac:dyDescent="0.35">
      <c r="F245" s="28">
        <v>243</v>
      </c>
      <c r="G245" s="28">
        <v>0</v>
      </c>
      <c r="H245" s="28">
        <v>5.0599999999999996</v>
      </c>
      <c r="J245" s="28">
        <f>_xlfn.FORECAST.LINEAR(G245, $B$2:$B$10, $A$2:$A$10)</f>
        <v>0.20516622029529819</v>
      </c>
      <c r="K245" s="28">
        <f t="shared" si="3"/>
        <v>0.36367817294396076</v>
      </c>
    </row>
    <row r="246" spans="6:11" x14ac:dyDescent="0.35">
      <c r="F246" s="28">
        <v>244</v>
      </c>
      <c r="G246" s="28">
        <v>0</v>
      </c>
      <c r="H246" s="28">
        <v>5.27</v>
      </c>
      <c r="J246" s="28">
        <f>_xlfn.FORECAST.LINEAR(G246, $B$2:$B$10, $A$2:$A$10)</f>
        <v>0.20516622029529819</v>
      </c>
      <c r="K246" s="28">
        <f t="shared" si="3"/>
        <v>0.36824397221265737</v>
      </c>
    </row>
    <row r="247" spans="6:11" x14ac:dyDescent="0.35">
      <c r="F247" s="28">
        <v>245</v>
      </c>
      <c r="G247" s="28">
        <v>0</v>
      </c>
      <c r="H247" s="28">
        <v>5.53</v>
      </c>
      <c r="J247" s="28">
        <f>_xlfn.FORECAST.LINEAR(G247, $B$2:$B$10, $A$2:$A$10)</f>
        <v>0.20516622029529819</v>
      </c>
      <c r="K247" s="28">
        <f t="shared" si="3"/>
        <v>0.37389686654532933</v>
      </c>
    </row>
    <row r="248" spans="6:11" x14ac:dyDescent="0.35">
      <c r="F248" s="28">
        <v>246</v>
      </c>
      <c r="G248" s="28">
        <v>0</v>
      </c>
      <c r="H248" s="28">
        <v>5.79</v>
      </c>
      <c r="J248" s="28">
        <f>_xlfn.FORECAST.LINEAR(G248, $B$2:$B$10, $A$2:$A$10)</f>
        <v>0.20516622029529819</v>
      </c>
      <c r="K248" s="28">
        <f t="shared" si="3"/>
        <v>0.3795497608780013</v>
      </c>
    </row>
    <row r="249" spans="6:11" x14ac:dyDescent="0.35">
      <c r="F249" s="28">
        <v>247</v>
      </c>
      <c r="G249" s="28">
        <v>0</v>
      </c>
      <c r="H249" s="28">
        <v>6.12</v>
      </c>
      <c r="J249" s="28">
        <f>_xlfn.FORECAST.LINEAR(G249, $B$2:$B$10, $A$2:$A$10)</f>
        <v>0.20516622029529819</v>
      </c>
      <c r="K249" s="28">
        <f t="shared" si="3"/>
        <v>0.38672458830023887</v>
      </c>
    </row>
    <row r="250" spans="6:11" x14ac:dyDescent="0.35">
      <c r="F250" s="28">
        <v>248</v>
      </c>
      <c r="G250" s="28">
        <v>0</v>
      </c>
      <c r="H250" s="28">
        <v>6.38</v>
      </c>
      <c r="J250" s="28">
        <f>_xlfn.FORECAST.LINEAR(G250, $B$2:$B$10, $A$2:$A$10)</f>
        <v>0.20516622029529819</v>
      </c>
      <c r="K250" s="28">
        <f t="shared" si="3"/>
        <v>0.39237748263291083</v>
      </c>
    </row>
    <row r="251" spans="6:11" x14ac:dyDescent="0.35">
      <c r="F251" s="28">
        <v>249</v>
      </c>
      <c r="G251" s="28">
        <v>0</v>
      </c>
      <c r="H251" s="28">
        <v>6.59</v>
      </c>
      <c r="J251" s="28">
        <f>_xlfn.FORECAST.LINEAR(G251, $B$2:$B$10, $A$2:$A$10)</f>
        <v>0.20516622029529819</v>
      </c>
      <c r="K251" s="28">
        <f t="shared" si="3"/>
        <v>0.39694328190160744</v>
      </c>
    </row>
    <row r="252" spans="6:11" x14ac:dyDescent="0.35">
      <c r="F252" s="28">
        <v>250</v>
      </c>
      <c r="G252" s="28">
        <v>0</v>
      </c>
      <c r="H252" s="28">
        <v>6.89</v>
      </c>
      <c r="J252" s="28">
        <f>_xlfn.FORECAST.LINEAR(G252, $B$2:$B$10, $A$2:$A$10)</f>
        <v>0.20516622029529819</v>
      </c>
      <c r="K252" s="28">
        <f t="shared" si="3"/>
        <v>0.40346585228545973</v>
      </c>
    </row>
    <row r="253" spans="6:11" x14ac:dyDescent="0.35">
      <c r="F253" s="28">
        <v>251</v>
      </c>
      <c r="G253" s="28">
        <v>0</v>
      </c>
      <c r="H253" s="28">
        <v>7.16</v>
      </c>
      <c r="J253" s="28">
        <f>_xlfn.FORECAST.LINEAR(G253, $B$2:$B$10, $A$2:$A$10)</f>
        <v>0.20516622029529819</v>
      </c>
      <c r="K253" s="28">
        <f t="shared" si="3"/>
        <v>0.40933616563092678</v>
      </c>
    </row>
    <row r="254" spans="6:11" x14ac:dyDescent="0.35">
      <c r="F254" s="28">
        <v>252</v>
      </c>
      <c r="G254" s="28">
        <v>0</v>
      </c>
      <c r="H254" s="28">
        <v>7.41</v>
      </c>
      <c r="J254" s="28">
        <f>_xlfn.FORECAST.LINEAR(G254, $B$2:$B$10, $A$2:$A$10)</f>
        <v>0.20516622029529819</v>
      </c>
      <c r="K254" s="28">
        <f t="shared" si="3"/>
        <v>0.41477164095080377</v>
      </c>
    </row>
    <row r="255" spans="6:11" x14ac:dyDescent="0.35">
      <c r="F255" s="28">
        <v>253</v>
      </c>
      <c r="G255" s="28">
        <v>0</v>
      </c>
      <c r="H255" s="28">
        <v>7.63</v>
      </c>
      <c r="J255" s="28">
        <f>_xlfn.FORECAST.LINEAR(G255, $B$2:$B$10, $A$2:$A$10)</f>
        <v>0.20516622029529819</v>
      </c>
      <c r="K255" s="28">
        <f t="shared" si="3"/>
        <v>0.41955485923229541</v>
      </c>
    </row>
    <row r="256" spans="6:11" x14ac:dyDescent="0.35">
      <c r="F256" s="28">
        <v>254</v>
      </c>
      <c r="G256" s="28">
        <v>0</v>
      </c>
      <c r="H256" s="28">
        <v>7.84</v>
      </c>
      <c r="J256" s="28">
        <f>_xlfn.FORECAST.LINEAR(G256, $B$2:$B$10, $A$2:$A$10)</f>
        <v>0.20516622029529819</v>
      </c>
      <c r="K256" s="28">
        <f t="shared" si="3"/>
        <v>0.42412065850099201</v>
      </c>
    </row>
    <row r="257" spans="6:11" x14ac:dyDescent="0.35">
      <c r="F257" s="28">
        <v>255</v>
      </c>
      <c r="G257" s="28">
        <v>0</v>
      </c>
      <c r="H257" s="28">
        <v>8.02</v>
      </c>
      <c r="J257" s="28">
        <f>_xlfn.FORECAST.LINEAR(G257, $B$2:$B$10, $A$2:$A$10)</f>
        <v>0.20516622029529819</v>
      </c>
      <c r="K257" s="28">
        <f t="shared" si="3"/>
        <v>0.42803420073130338</v>
      </c>
    </row>
    <row r="258" spans="6:11" x14ac:dyDescent="0.35">
      <c r="F258" s="28">
        <v>256</v>
      </c>
      <c r="G258" s="28">
        <v>0</v>
      </c>
      <c r="H258" s="28">
        <v>8.11</v>
      </c>
      <c r="J258" s="28">
        <f>_xlfn.FORECAST.LINEAR(G258, $B$2:$B$10, $A$2:$A$10)</f>
        <v>0.20516622029529819</v>
      </c>
      <c r="K258" s="28">
        <f t="shared" si="3"/>
        <v>0.42999097184645907</v>
      </c>
    </row>
    <row r="259" spans="6:11" x14ac:dyDescent="0.35">
      <c r="F259" s="28">
        <v>257</v>
      </c>
      <c r="G259" s="28">
        <v>0</v>
      </c>
      <c r="H259" s="28">
        <v>8.17</v>
      </c>
      <c r="J259" s="28">
        <f>_xlfn.FORECAST.LINEAR(G259, $B$2:$B$10, $A$2:$A$10)</f>
        <v>0.20516622029529819</v>
      </c>
      <c r="K259" s="28">
        <f t="shared" ref="K259:K322" si="4">_xlfn.FORECAST.LINEAR(H259, $D$2:$D$11, $C$2:$C$11)</f>
        <v>0.43129548592322953</v>
      </c>
    </row>
    <row r="260" spans="6:11" x14ac:dyDescent="0.35">
      <c r="F260" s="28">
        <v>258</v>
      </c>
      <c r="G260" s="28">
        <v>0</v>
      </c>
      <c r="H260" s="28">
        <v>8.19</v>
      </c>
      <c r="J260" s="28">
        <f>_xlfn.FORECAST.LINEAR(G260, $B$2:$B$10, $A$2:$A$10)</f>
        <v>0.20516622029529819</v>
      </c>
      <c r="K260" s="28">
        <f t="shared" si="4"/>
        <v>0.43173032394881972</v>
      </c>
    </row>
    <row r="261" spans="6:11" x14ac:dyDescent="0.35">
      <c r="F261" s="28">
        <v>259</v>
      </c>
      <c r="G261" s="28">
        <v>0</v>
      </c>
      <c r="H261" s="28">
        <v>8.16</v>
      </c>
      <c r="J261" s="28">
        <f>_xlfn.FORECAST.LINEAR(G261, $B$2:$B$10, $A$2:$A$10)</f>
        <v>0.20516622029529819</v>
      </c>
      <c r="K261" s="28">
        <f t="shared" si="4"/>
        <v>0.43107806691043449</v>
      </c>
    </row>
    <row r="262" spans="6:11" x14ac:dyDescent="0.35">
      <c r="F262" s="28">
        <v>260</v>
      </c>
      <c r="G262" s="28">
        <v>0</v>
      </c>
      <c r="H262" s="28">
        <v>8.09</v>
      </c>
      <c r="J262" s="28">
        <f>_xlfn.FORECAST.LINEAR(G262, $B$2:$B$10, $A$2:$A$10)</f>
        <v>0.20516622029529819</v>
      </c>
      <c r="K262" s="28">
        <f t="shared" si="4"/>
        <v>0.42955613382086894</v>
      </c>
    </row>
    <row r="263" spans="6:11" x14ac:dyDescent="0.35">
      <c r="F263" s="28">
        <v>261</v>
      </c>
      <c r="G263" s="28">
        <v>0</v>
      </c>
      <c r="H263" s="28">
        <v>7.94</v>
      </c>
      <c r="J263" s="28">
        <f>_xlfn.FORECAST.LINEAR(G263, $B$2:$B$10, $A$2:$A$10)</f>
        <v>0.20516622029529819</v>
      </c>
      <c r="K263" s="28">
        <f t="shared" si="4"/>
        <v>0.42629484862894279</v>
      </c>
    </row>
    <row r="264" spans="6:11" x14ac:dyDescent="0.35">
      <c r="F264" s="28">
        <v>262</v>
      </c>
      <c r="G264" s="28">
        <v>0</v>
      </c>
      <c r="H264" s="28">
        <v>7.58</v>
      </c>
      <c r="J264" s="28">
        <f>_xlfn.FORECAST.LINEAR(G264, $B$2:$B$10, $A$2:$A$10)</f>
        <v>0.20516622029529819</v>
      </c>
      <c r="K264" s="28">
        <f t="shared" si="4"/>
        <v>0.41846776416832004</v>
      </c>
    </row>
    <row r="265" spans="6:11" x14ac:dyDescent="0.35">
      <c r="F265" s="28">
        <v>263</v>
      </c>
      <c r="G265" s="28">
        <v>0</v>
      </c>
      <c r="H265" s="28">
        <v>7.37</v>
      </c>
      <c r="J265" s="28">
        <f>_xlfn.FORECAST.LINEAR(G265, $B$2:$B$10, $A$2:$A$10)</f>
        <v>0.20516622029529819</v>
      </c>
      <c r="K265" s="28">
        <f t="shared" si="4"/>
        <v>0.41390196489962344</v>
      </c>
    </row>
    <row r="266" spans="6:11" x14ac:dyDescent="0.35">
      <c r="F266" s="28">
        <v>264</v>
      </c>
      <c r="G266" s="28">
        <v>0</v>
      </c>
      <c r="H266" s="28">
        <v>7.08</v>
      </c>
      <c r="J266" s="28">
        <f>_xlfn.FORECAST.LINEAR(G266, $B$2:$B$10, $A$2:$A$10)</f>
        <v>0.20516622029529819</v>
      </c>
      <c r="K266" s="28">
        <f t="shared" si="4"/>
        <v>0.40759681352856625</v>
      </c>
    </row>
    <row r="267" spans="6:11" x14ac:dyDescent="0.35">
      <c r="F267" s="28">
        <v>265</v>
      </c>
      <c r="G267" s="28">
        <v>0</v>
      </c>
      <c r="H267" s="28">
        <v>6.76</v>
      </c>
      <c r="J267" s="28">
        <f>_xlfn.FORECAST.LINEAR(G267, $B$2:$B$10, $A$2:$A$10)</f>
        <v>0.20516622029529819</v>
      </c>
      <c r="K267" s="28">
        <f t="shared" si="4"/>
        <v>0.40063940511912377</v>
      </c>
    </row>
    <row r="268" spans="6:11" x14ac:dyDescent="0.35">
      <c r="F268" s="28">
        <v>266</v>
      </c>
      <c r="G268" s="28">
        <v>0</v>
      </c>
      <c r="H268" s="28">
        <v>6.54</v>
      </c>
      <c r="J268" s="28">
        <f>_xlfn.FORECAST.LINEAR(G268, $B$2:$B$10, $A$2:$A$10)</f>
        <v>0.20516622029529819</v>
      </c>
      <c r="K268" s="28">
        <f t="shared" si="4"/>
        <v>0.39585618683763207</v>
      </c>
    </row>
    <row r="269" spans="6:11" x14ac:dyDescent="0.35">
      <c r="F269" s="28">
        <v>267</v>
      </c>
      <c r="G269" s="28">
        <v>0</v>
      </c>
      <c r="H269" s="28">
        <v>6.24</v>
      </c>
      <c r="J269" s="28">
        <f>_xlfn.FORECAST.LINEAR(G269, $B$2:$B$10, $A$2:$A$10)</f>
        <v>0.20516622029529819</v>
      </c>
      <c r="K269" s="28">
        <f t="shared" si="4"/>
        <v>0.38933361645377978</v>
      </c>
    </row>
    <row r="270" spans="6:11" x14ac:dyDescent="0.35">
      <c r="F270" s="28">
        <v>268</v>
      </c>
      <c r="G270" s="28">
        <v>0</v>
      </c>
      <c r="H270" s="28">
        <v>5.98</v>
      </c>
      <c r="J270" s="28">
        <f>_xlfn.FORECAST.LINEAR(G270, $B$2:$B$10, $A$2:$A$10)</f>
        <v>0.20516622029529819</v>
      </c>
      <c r="K270" s="28">
        <f t="shared" si="4"/>
        <v>0.38368072212110782</v>
      </c>
    </row>
    <row r="271" spans="6:11" x14ac:dyDescent="0.35">
      <c r="F271" s="28">
        <v>269</v>
      </c>
      <c r="G271" s="28">
        <v>0</v>
      </c>
      <c r="H271" s="28">
        <v>5.7</v>
      </c>
      <c r="J271" s="28">
        <f>_xlfn.FORECAST.LINEAR(G271, $B$2:$B$10, $A$2:$A$10)</f>
        <v>0.20516622029529819</v>
      </c>
      <c r="K271" s="28">
        <f t="shared" si="4"/>
        <v>0.37759298976284567</v>
      </c>
    </row>
    <row r="272" spans="6:11" x14ac:dyDescent="0.35">
      <c r="F272" s="28">
        <v>270</v>
      </c>
      <c r="G272" s="28">
        <v>0</v>
      </c>
      <c r="H272" s="28">
        <v>5.42</v>
      </c>
      <c r="J272" s="28">
        <f>_xlfn.FORECAST.LINEAR(G272, $B$2:$B$10, $A$2:$A$10)</f>
        <v>0.20516622029529819</v>
      </c>
      <c r="K272" s="28">
        <f t="shared" si="4"/>
        <v>0.37150525740458351</v>
      </c>
    </row>
    <row r="273" spans="6:11" x14ac:dyDescent="0.35">
      <c r="F273" s="28">
        <v>271</v>
      </c>
      <c r="G273" s="28">
        <v>0</v>
      </c>
      <c r="H273" s="28">
        <v>5.14</v>
      </c>
      <c r="J273" s="28">
        <f>_xlfn.FORECAST.LINEAR(G273, $B$2:$B$10, $A$2:$A$10)</f>
        <v>0.20516622029529819</v>
      </c>
      <c r="K273" s="28">
        <f t="shared" si="4"/>
        <v>0.36541752504632136</v>
      </c>
    </row>
    <row r="274" spans="6:11" x14ac:dyDescent="0.35">
      <c r="F274" s="28">
        <v>272</v>
      </c>
      <c r="G274" s="28">
        <v>0</v>
      </c>
      <c r="H274" s="28">
        <v>4.84</v>
      </c>
      <c r="J274" s="28">
        <f>_xlfn.FORECAST.LINEAR(G274, $B$2:$B$10, $A$2:$A$10)</f>
        <v>0.20516622029529819</v>
      </c>
      <c r="K274" s="28">
        <f t="shared" si="4"/>
        <v>0.35889495466246907</v>
      </c>
    </row>
    <row r="275" spans="6:11" x14ac:dyDescent="0.35">
      <c r="F275" s="28">
        <v>273</v>
      </c>
      <c r="G275" s="28">
        <v>0</v>
      </c>
      <c r="H275" s="28">
        <v>4.62</v>
      </c>
      <c r="J275" s="28">
        <f>_xlfn.FORECAST.LINEAR(G275, $B$2:$B$10, $A$2:$A$10)</f>
        <v>0.20516622029529819</v>
      </c>
      <c r="K275" s="28">
        <f t="shared" si="4"/>
        <v>0.35411173638097737</v>
      </c>
    </row>
    <row r="276" spans="6:11" x14ac:dyDescent="0.35">
      <c r="F276" s="28">
        <v>274</v>
      </c>
      <c r="G276" s="28">
        <v>0</v>
      </c>
      <c r="H276" s="28">
        <v>4.3600000000000003</v>
      </c>
      <c r="J276" s="28">
        <f>_xlfn.FORECAST.LINEAR(G276, $B$2:$B$10, $A$2:$A$10)</f>
        <v>0.20516622029529819</v>
      </c>
      <c r="K276" s="28">
        <f t="shared" si="4"/>
        <v>0.34845884204830541</v>
      </c>
    </row>
    <row r="277" spans="6:11" x14ac:dyDescent="0.35">
      <c r="F277" s="28">
        <v>275</v>
      </c>
      <c r="G277" s="28">
        <v>0</v>
      </c>
      <c r="H277" s="28">
        <v>4.1100000000000003</v>
      </c>
      <c r="J277" s="28">
        <f>_xlfn.FORECAST.LINEAR(G277, $B$2:$B$10, $A$2:$A$10)</f>
        <v>0.20516622029529819</v>
      </c>
      <c r="K277" s="28">
        <f t="shared" si="4"/>
        <v>0.34302336672842848</v>
      </c>
    </row>
    <row r="278" spans="6:11" x14ac:dyDescent="0.35">
      <c r="F278" s="28">
        <v>276</v>
      </c>
      <c r="G278" s="28">
        <v>0</v>
      </c>
      <c r="H278" s="28">
        <v>3.92</v>
      </c>
      <c r="J278" s="28">
        <f>_xlfn.FORECAST.LINEAR(G278, $B$2:$B$10, $A$2:$A$10)</f>
        <v>0.20516622029529819</v>
      </c>
      <c r="K278" s="28">
        <f t="shared" si="4"/>
        <v>0.33889240548532201</v>
      </c>
    </row>
    <row r="279" spans="6:11" x14ac:dyDescent="0.35">
      <c r="F279" s="28">
        <v>277</v>
      </c>
      <c r="G279" s="28">
        <v>0</v>
      </c>
      <c r="H279" s="28">
        <v>3.69</v>
      </c>
      <c r="J279" s="28">
        <f>_xlfn.FORECAST.LINEAR(G279, $B$2:$B$10, $A$2:$A$10)</f>
        <v>0.20516622029529819</v>
      </c>
      <c r="K279" s="28">
        <f t="shared" si="4"/>
        <v>0.33389176819103528</v>
      </c>
    </row>
    <row r="280" spans="6:11" x14ac:dyDescent="0.35">
      <c r="F280" s="28">
        <v>278</v>
      </c>
      <c r="G280" s="28">
        <v>0</v>
      </c>
      <c r="H280" s="28">
        <v>3.48</v>
      </c>
      <c r="J280" s="28">
        <f>_xlfn.FORECAST.LINEAR(G280, $B$2:$B$10, $A$2:$A$10)</f>
        <v>0.20516622029529819</v>
      </c>
      <c r="K280" s="28">
        <f t="shared" si="4"/>
        <v>0.32932596892233867</v>
      </c>
    </row>
    <row r="281" spans="6:11" x14ac:dyDescent="0.35">
      <c r="F281" s="28">
        <v>279</v>
      </c>
      <c r="G281" s="28">
        <v>0</v>
      </c>
      <c r="H281" s="28">
        <v>3.32</v>
      </c>
      <c r="J281" s="28">
        <f>_xlfn.FORECAST.LINEAR(G281, $B$2:$B$10, $A$2:$A$10)</f>
        <v>0.20516622029529819</v>
      </c>
      <c r="K281" s="28">
        <f t="shared" si="4"/>
        <v>0.32584726471761744</v>
      </c>
    </row>
    <row r="282" spans="6:11" x14ac:dyDescent="0.35">
      <c r="F282" s="28">
        <v>280</v>
      </c>
      <c r="G282" s="28">
        <v>0</v>
      </c>
      <c r="H282" s="28">
        <v>3.11</v>
      </c>
      <c r="J282" s="28">
        <f>_xlfn.FORECAST.LINEAR(G282, $B$2:$B$10, $A$2:$A$10)</f>
        <v>0.20516622029529819</v>
      </c>
      <c r="K282" s="28">
        <f t="shared" si="4"/>
        <v>0.32128146544892083</v>
      </c>
    </row>
    <row r="283" spans="6:11" x14ac:dyDescent="0.35">
      <c r="F283" s="28">
        <v>281</v>
      </c>
      <c r="G283" s="28">
        <v>0</v>
      </c>
      <c r="H283" s="28">
        <v>2.93</v>
      </c>
      <c r="J283" s="28">
        <f>_xlfn.FORECAST.LINEAR(G283, $B$2:$B$10, $A$2:$A$10)</f>
        <v>0.20516622029529819</v>
      </c>
      <c r="K283" s="28">
        <f t="shared" si="4"/>
        <v>0.31736792321860946</v>
      </c>
    </row>
    <row r="284" spans="6:11" x14ac:dyDescent="0.35">
      <c r="F284" s="28">
        <v>282</v>
      </c>
      <c r="G284" s="28">
        <v>0</v>
      </c>
      <c r="H284" s="28">
        <v>2.77</v>
      </c>
      <c r="J284" s="28">
        <f>_xlfn.FORECAST.LINEAR(G284, $B$2:$B$10, $A$2:$A$10)</f>
        <v>0.20516622029529819</v>
      </c>
      <c r="K284" s="28">
        <f t="shared" si="4"/>
        <v>0.31388921901388822</v>
      </c>
    </row>
    <row r="285" spans="6:11" x14ac:dyDescent="0.35">
      <c r="F285" s="28">
        <v>283</v>
      </c>
      <c r="G285" s="28">
        <v>0</v>
      </c>
      <c r="H285" s="28">
        <v>2.61</v>
      </c>
      <c r="J285" s="28">
        <f>_xlfn.FORECAST.LINEAR(G285, $B$2:$B$10, $A$2:$A$10)</f>
        <v>0.20516622029529819</v>
      </c>
      <c r="K285" s="28">
        <f t="shared" si="4"/>
        <v>0.31041051480916698</v>
      </c>
    </row>
    <row r="286" spans="6:11" x14ac:dyDescent="0.35">
      <c r="F286" s="28">
        <v>284</v>
      </c>
      <c r="G286" s="28">
        <v>0</v>
      </c>
      <c r="H286" s="28">
        <v>2.44</v>
      </c>
      <c r="J286" s="28">
        <f>_xlfn.FORECAST.LINEAR(G286, $B$2:$B$10, $A$2:$A$10)</f>
        <v>0.20516622029529819</v>
      </c>
      <c r="K286" s="28">
        <f t="shared" si="4"/>
        <v>0.3067143915916507</v>
      </c>
    </row>
    <row r="287" spans="6:11" x14ac:dyDescent="0.35">
      <c r="F287" s="28">
        <v>285</v>
      </c>
      <c r="G287" s="28">
        <v>0</v>
      </c>
      <c r="H287" s="28">
        <v>2.2999999999999998</v>
      </c>
      <c r="J287" s="28">
        <f>_xlfn.FORECAST.LINEAR(G287, $B$2:$B$10, $A$2:$A$10)</f>
        <v>0.20516622029529819</v>
      </c>
      <c r="K287" s="28">
        <f t="shared" si="4"/>
        <v>0.3036705254125196</v>
      </c>
    </row>
    <row r="288" spans="6:11" x14ac:dyDescent="0.35">
      <c r="F288" s="28">
        <v>286</v>
      </c>
      <c r="G288" s="28">
        <v>0</v>
      </c>
      <c r="H288" s="28">
        <v>2.16</v>
      </c>
      <c r="J288" s="28">
        <f>_xlfn.FORECAST.LINEAR(G288, $B$2:$B$10, $A$2:$A$10)</f>
        <v>0.20516622029529819</v>
      </c>
      <c r="K288" s="28">
        <f t="shared" si="4"/>
        <v>0.30062665923338855</v>
      </c>
    </row>
    <row r="289" spans="6:11" x14ac:dyDescent="0.35">
      <c r="F289" s="28">
        <v>287</v>
      </c>
      <c r="G289" s="28">
        <v>0</v>
      </c>
      <c r="H289" s="28">
        <v>2.02</v>
      </c>
      <c r="J289" s="28">
        <f>_xlfn.FORECAST.LINEAR(G289, $B$2:$B$10, $A$2:$A$10)</f>
        <v>0.20516622029529819</v>
      </c>
      <c r="K289" s="28">
        <f t="shared" si="4"/>
        <v>0.2975827930542575</v>
      </c>
    </row>
    <row r="290" spans="6:11" x14ac:dyDescent="0.35">
      <c r="F290" s="28">
        <v>288</v>
      </c>
      <c r="G290" s="28">
        <v>0.01</v>
      </c>
      <c r="H290" s="28">
        <v>1.9</v>
      </c>
      <c r="J290" s="28">
        <f>_xlfn.FORECAST.LINEAR(G290, $B$2:$B$10, $A$2:$A$10)</f>
        <v>0.20549556863511179</v>
      </c>
      <c r="K290" s="28">
        <f t="shared" si="4"/>
        <v>0.29497376490071658</v>
      </c>
    </row>
    <row r="291" spans="6:11" x14ac:dyDescent="0.35">
      <c r="F291" s="28">
        <v>289</v>
      </c>
      <c r="G291" s="28">
        <v>0.01</v>
      </c>
      <c r="H291" s="28">
        <v>1.79</v>
      </c>
      <c r="J291" s="28">
        <f>_xlfn.FORECAST.LINEAR(G291, $B$2:$B$10, $A$2:$A$10)</f>
        <v>0.20549556863511179</v>
      </c>
      <c r="K291" s="28">
        <f t="shared" si="4"/>
        <v>0.29258215575997071</v>
      </c>
    </row>
    <row r="292" spans="6:11" x14ac:dyDescent="0.35">
      <c r="F292" s="28">
        <v>290</v>
      </c>
      <c r="G292" s="28">
        <v>0.01</v>
      </c>
      <c r="H292" s="28">
        <v>1.66</v>
      </c>
      <c r="J292" s="28">
        <f>_xlfn.FORECAST.LINEAR(G292, $B$2:$B$10, $A$2:$A$10)</f>
        <v>0.20549556863511179</v>
      </c>
      <c r="K292" s="28">
        <f t="shared" si="4"/>
        <v>0.2897557085936347</v>
      </c>
    </row>
    <row r="293" spans="6:11" x14ac:dyDescent="0.35">
      <c r="F293" s="28">
        <v>291</v>
      </c>
      <c r="G293" s="28">
        <v>0.01</v>
      </c>
      <c r="H293" s="28">
        <v>1.55</v>
      </c>
      <c r="J293" s="28">
        <f>_xlfn.FORECAST.LINEAR(G293, $B$2:$B$10, $A$2:$A$10)</f>
        <v>0.20549556863511179</v>
      </c>
      <c r="K293" s="28">
        <f t="shared" si="4"/>
        <v>0.28736409945288888</v>
      </c>
    </row>
    <row r="294" spans="6:11" x14ac:dyDescent="0.35">
      <c r="F294" s="28">
        <v>292</v>
      </c>
      <c r="G294" s="28">
        <v>0.01</v>
      </c>
      <c r="H294" s="28">
        <v>1.45</v>
      </c>
      <c r="J294" s="28">
        <f>_xlfn.FORECAST.LINEAR(G294, $B$2:$B$10, $A$2:$A$10)</f>
        <v>0.20549556863511179</v>
      </c>
      <c r="K294" s="28">
        <f t="shared" si="4"/>
        <v>0.2851899093249381</v>
      </c>
    </row>
    <row r="295" spans="6:11" x14ac:dyDescent="0.35">
      <c r="F295" s="28">
        <v>293</v>
      </c>
      <c r="G295" s="28">
        <v>0.01</v>
      </c>
      <c r="H295" s="28">
        <v>1.37</v>
      </c>
      <c r="J295" s="28">
        <f>_xlfn.FORECAST.LINEAR(G295, $B$2:$B$10, $A$2:$A$10)</f>
        <v>0.20549556863511179</v>
      </c>
      <c r="K295" s="28">
        <f t="shared" si="4"/>
        <v>0.2834505572225775</v>
      </c>
    </row>
    <row r="296" spans="6:11" x14ac:dyDescent="0.35">
      <c r="F296" s="28">
        <v>294</v>
      </c>
      <c r="G296" s="28">
        <v>0.01</v>
      </c>
      <c r="H296" s="28">
        <v>1.28</v>
      </c>
      <c r="J296" s="28">
        <f>_xlfn.FORECAST.LINEAR(G296, $B$2:$B$10, $A$2:$A$10)</f>
        <v>0.20549556863511179</v>
      </c>
      <c r="K296" s="28">
        <f t="shared" si="4"/>
        <v>0.28149378610742182</v>
      </c>
    </row>
    <row r="297" spans="6:11" x14ac:dyDescent="0.35">
      <c r="F297" s="28">
        <v>295</v>
      </c>
      <c r="G297" s="28">
        <v>0.01</v>
      </c>
      <c r="H297" s="28">
        <v>1.19</v>
      </c>
      <c r="J297" s="28">
        <f>_xlfn.FORECAST.LINEAR(G297, $B$2:$B$10, $A$2:$A$10)</f>
        <v>0.20549556863511179</v>
      </c>
      <c r="K297" s="28">
        <f t="shared" si="4"/>
        <v>0.27953701499226613</v>
      </c>
    </row>
    <row r="298" spans="6:11" x14ac:dyDescent="0.35">
      <c r="F298" s="28">
        <v>296</v>
      </c>
      <c r="G298" s="28">
        <v>0.01</v>
      </c>
      <c r="H298" s="28">
        <v>1.1000000000000001</v>
      </c>
      <c r="J298" s="28">
        <f>_xlfn.FORECAST.LINEAR(G298, $B$2:$B$10, $A$2:$A$10)</f>
        <v>0.20549556863511179</v>
      </c>
      <c r="K298" s="28">
        <f t="shared" si="4"/>
        <v>0.27758024387711044</v>
      </c>
    </row>
    <row r="299" spans="6:11" x14ac:dyDescent="0.35">
      <c r="F299" s="28">
        <v>297</v>
      </c>
      <c r="G299" s="28">
        <v>0.01</v>
      </c>
      <c r="H299" s="28">
        <v>1.02</v>
      </c>
      <c r="J299" s="28">
        <f>_xlfn.FORECAST.LINEAR(G299, $B$2:$B$10, $A$2:$A$10)</f>
        <v>0.20549556863511179</v>
      </c>
      <c r="K299" s="28">
        <f t="shared" si="4"/>
        <v>0.2758408917747498</v>
      </c>
    </row>
    <row r="300" spans="6:11" x14ac:dyDescent="0.35">
      <c r="F300" s="28">
        <v>298</v>
      </c>
      <c r="G300" s="28">
        <v>0</v>
      </c>
      <c r="H300" s="28">
        <v>0.97</v>
      </c>
      <c r="J300" s="28">
        <f>_xlfn.FORECAST.LINEAR(G300, $B$2:$B$10, $A$2:$A$10)</f>
        <v>0.20516622029529819</v>
      </c>
      <c r="K300" s="28">
        <f t="shared" si="4"/>
        <v>0.27475379671077443</v>
      </c>
    </row>
    <row r="301" spans="6:11" x14ac:dyDescent="0.35">
      <c r="F301" s="28">
        <v>299</v>
      </c>
      <c r="G301" s="28">
        <v>0</v>
      </c>
      <c r="H301" s="28">
        <v>0.9</v>
      </c>
      <c r="J301" s="28">
        <f>_xlfn.FORECAST.LINEAR(G301, $B$2:$B$10, $A$2:$A$10)</f>
        <v>0.20516622029529819</v>
      </c>
      <c r="K301" s="28">
        <f t="shared" si="4"/>
        <v>0.27323186362120888</v>
      </c>
    </row>
    <row r="302" spans="6:11" x14ac:dyDescent="0.35">
      <c r="F302" s="28">
        <v>300</v>
      </c>
      <c r="G302" s="28">
        <v>0</v>
      </c>
      <c r="H302" s="28">
        <v>0.84</v>
      </c>
      <c r="J302" s="28">
        <f>_xlfn.FORECAST.LINEAR(G302, $B$2:$B$10, $A$2:$A$10)</f>
        <v>0.20516622029529819</v>
      </c>
      <c r="K302" s="28">
        <f t="shared" si="4"/>
        <v>0.27192734954443842</v>
      </c>
    </row>
    <row r="303" spans="6:11" x14ac:dyDescent="0.35">
      <c r="F303" s="28">
        <v>301</v>
      </c>
      <c r="G303" s="28">
        <v>0</v>
      </c>
      <c r="H303" s="28">
        <v>0.8</v>
      </c>
      <c r="J303" s="28">
        <f>_xlfn.FORECAST.LINEAR(G303, $B$2:$B$10, $A$2:$A$10)</f>
        <v>0.20516622029529819</v>
      </c>
      <c r="K303" s="28">
        <f t="shared" si="4"/>
        <v>0.27105767349325816</v>
      </c>
    </row>
    <row r="304" spans="6:11" x14ac:dyDescent="0.35">
      <c r="F304" s="28">
        <v>302</v>
      </c>
      <c r="G304" s="28">
        <v>0</v>
      </c>
      <c r="H304" s="28">
        <v>0.75</v>
      </c>
      <c r="J304" s="28">
        <f>_xlfn.FORECAST.LINEAR(G304, $B$2:$B$10, $A$2:$A$10)</f>
        <v>0.20516622029529819</v>
      </c>
      <c r="K304" s="28">
        <f t="shared" si="4"/>
        <v>0.26997057842928274</v>
      </c>
    </row>
    <row r="305" spans="6:11" x14ac:dyDescent="0.35">
      <c r="F305" s="28">
        <v>303</v>
      </c>
      <c r="G305" s="28">
        <v>0</v>
      </c>
      <c r="H305" s="28">
        <v>0.7</v>
      </c>
      <c r="J305" s="28">
        <f>_xlfn.FORECAST.LINEAR(G305, $B$2:$B$10, $A$2:$A$10)</f>
        <v>0.20516622029529819</v>
      </c>
      <c r="K305" s="28">
        <f t="shared" si="4"/>
        <v>0.26888348336530737</v>
      </c>
    </row>
    <row r="306" spans="6:11" x14ac:dyDescent="0.35">
      <c r="F306" s="28">
        <v>304</v>
      </c>
      <c r="G306" s="28">
        <v>0</v>
      </c>
      <c r="H306" s="28">
        <v>0.68</v>
      </c>
      <c r="J306" s="28">
        <f>_xlfn.FORECAST.LINEAR(G306, $B$2:$B$10, $A$2:$A$10)</f>
        <v>0.20516622029529819</v>
      </c>
      <c r="K306" s="28">
        <f t="shared" si="4"/>
        <v>0.26844864533971724</v>
      </c>
    </row>
    <row r="307" spans="6:11" x14ac:dyDescent="0.35">
      <c r="F307" s="28">
        <v>305</v>
      </c>
      <c r="G307" s="28">
        <v>0</v>
      </c>
      <c r="H307" s="28">
        <v>0.65</v>
      </c>
      <c r="J307" s="28">
        <f>_xlfn.FORECAST.LINEAR(G307, $B$2:$B$10, $A$2:$A$10)</f>
        <v>0.20516622029529819</v>
      </c>
      <c r="K307" s="28">
        <f t="shared" si="4"/>
        <v>0.26779638830133201</v>
      </c>
    </row>
    <row r="308" spans="6:11" x14ac:dyDescent="0.35">
      <c r="F308" s="28">
        <v>306</v>
      </c>
      <c r="G308" s="28">
        <v>0</v>
      </c>
      <c r="H308" s="28">
        <v>0.62</v>
      </c>
      <c r="J308" s="28">
        <f>_xlfn.FORECAST.LINEAR(G308, $B$2:$B$10, $A$2:$A$10)</f>
        <v>0.20516622029529819</v>
      </c>
      <c r="K308" s="28">
        <f t="shared" si="4"/>
        <v>0.26714413126294678</v>
      </c>
    </row>
    <row r="309" spans="6:11" x14ac:dyDescent="0.35">
      <c r="F309" s="28">
        <v>307</v>
      </c>
      <c r="G309" s="28">
        <v>0</v>
      </c>
      <c r="H309" s="28">
        <v>0.59</v>
      </c>
      <c r="J309" s="28">
        <f>_xlfn.FORECAST.LINEAR(G309, $B$2:$B$10, $A$2:$A$10)</f>
        <v>0.20516622029529819</v>
      </c>
      <c r="K309" s="28">
        <f t="shared" si="4"/>
        <v>0.26649187422456155</v>
      </c>
    </row>
    <row r="310" spans="6:11" x14ac:dyDescent="0.35">
      <c r="F310" s="28">
        <v>308</v>
      </c>
      <c r="G310" s="28">
        <v>0</v>
      </c>
      <c r="H310" s="28">
        <v>0.57999999999999996</v>
      </c>
      <c r="J310" s="28">
        <f>_xlfn.FORECAST.LINEAR(G310, $B$2:$B$10, $A$2:$A$10)</f>
        <v>0.20516622029529819</v>
      </c>
      <c r="K310" s="28">
        <f t="shared" si="4"/>
        <v>0.26627445521176646</v>
      </c>
    </row>
    <row r="311" spans="6:11" x14ac:dyDescent="0.35">
      <c r="F311" s="28">
        <v>309</v>
      </c>
      <c r="G311" s="28">
        <v>0</v>
      </c>
      <c r="H311" s="28">
        <v>0.55000000000000004</v>
      </c>
      <c r="J311" s="28">
        <f>_xlfn.FORECAST.LINEAR(G311, $B$2:$B$10, $A$2:$A$10)</f>
        <v>0.20516622029529819</v>
      </c>
      <c r="K311" s="28">
        <f t="shared" si="4"/>
        <v>0.26562219817338123</v>
      </c>
    </row>
    <row r="312" spans="6:11" x14ac:dyDescent="0.35">
      <c r="F312" s="28">
        <v>310</v>
      </c>
      <c r="G312" s="28">
        <v>0</v>
      </c>
      <c r="H312" s="28">
        <v>0.53</v>
      </c>
      <c r="J312" s="28">
        <f>_xlfn.FORECAST.LINEAR(G312, $B$2:$B$10, $A$2:$A$10)</f>
        <v>0.20516622029529819</v>
      </c>
      <c r="K312" s="28">
        <f t="shared" si="4"/>
        <v>0.2651873601477911</v>
      </c>
    </row>
    <row r="313" spans="6:11" x14ac:dyDescent="0.35">
      <c r="F313" s="28">
        <v>311</v>
      </c>
      <c r="G313" s="28">
        <v>0</v>
      </c>
      <c r="H313" s="28">
        <v>0.51</v>
      </c>
      <c r="J313" s="28">
        <f>_xlfn.FORECAST.LINEAR(G313, $B$2:$B$10, $A$2:$A$10)</f>
        <v>0.20516622029529819</v>
      </c>
      <c r="K313" s="28">
        <f t="shared" si="4"/>
        <v>0.26475252212220091</v>
      </c>
    </row>
    <row r="314" spans="6:11" x14ac:dyDescent="0.35">
      <c r="F314" s="28">
        <v>312</v>
      </c>
      <c r="G314" s="28">
        <v>0</v>
      </c>
      <c r="H314" s="28">
        <v>0.5</v>
      </c>
      <c r="J314" s="28">
        <f>_xlfn.FORECAST.LINEAR(G314, $B$2:$B$10, $A$2:$A$10)</f>
        <v>0.20516622029529819</v>
      </c>
      <c r="K314" s="28">
        <f t="shared" si="4"/>
        <v>0.26453510310940587</v>
      </c>
    </row>
    <row r="315" spans="6:11" x14ac:dyDescent="0.35">
      <c r="F315" s="28">
        <v>313</v>
      </c>
      <c r="G315" s="28">
        <v>0</v>
      </c>
      <c r="H315" s="28">
        <v>0.48</v>
      </c>
      <c r="J315" s="28">
        <f>_xlfn.FORECAST.LINEAR(G315, $B$2:$B$10, $A$2:$A$10)</f>
        <v>0.20516622029529819</v>
      </c>
      <c r="K315" s="28">
        <f t="shared" si="4"/>
        <v>0.26410026508381568</v>
      </c>
    </row>
    <row r="316" spans="6:11" x14ac:dyDescent="0.35">
      <c r="F316" s="28">
        <v>314</v>
      </c>
      <c r="G316" s="28">
        <v>0</v>
      </c>
      <c r="H316" s="28">
        <v>0.46</v>
      </c>
      <c r="J316" s="28">
        <f>_xlfn.FORECAST.LINEAR(G316, $B$2:$B$10, $A$2:$A$10)</f>
        <v>0.20516622029529819</v>
      </c>
      <c r="K316" s="28">
        <f t="shared" si="4"/>
        <v>0.26366542705822554</v>
      </c>
    </row>
    <row r="317" spans="6:11" x14ac:dyDescent="0.35">
      <c r="F317" s="28">
        <v>315</v>
      </c>
      <c r="G317" s="28">
        <v>0</v>
      </c>
      <c r="H317" s="28">
        <v>0.44</v>
      </c>
      <c r="J317" s="28">
        <f>_xlfn.FORECAST.LINEAR(G317, $B$2:$B$10, $A$2:$A$10)</f>
        <v>0.20516622029529819</v>
      </c>
      <c r="K317" s="28">
        <f t="shared" si="4"/>
        <v>0.26323058903263541</v>
      </c>
    </row>
    <row r="318" spans="6:11" x14ac:dyDescent="0.35">
      <c r="F318" s="28">
        <v>316</v>
      </c>
      <c r="G318" s="28">
        <v>0</v>
      </c>
      <c r="H318" s="28">
        <v>0.42</v>
      </c>
      <c r="J318" s="28">
        <f>_xlfn.FORECAST.LINEAR(G318, $B$2:$B$10, $A$2:$A$10)</f>
        <v>0.20516622029529819</v>
      </c>
      <c r="K318" s="28">
        <f t="shared" si="4"/>
        <v>0.26279575100704522</v>
      </c>
    </row>
    <row r="319" spans="6:11" x14ac:dyDescent="0.35">
      <c r="F319" s="28">
        <v>317</v>
      </c>
      <c r="G319" s="28">
        <v>0</v>
      </c>
      <c r="H319" s="28">
        <v>0.4</v>
      </c>
      <c r="J319" s="28">
        <f>_xlfn.FORECAST.LINEAR(G319, $B$2:$B$10, $A$2:$A$10)</f>
        <v>0.20516622029529819</v>
      </c>
      <c r="K319" s="28">
        <f t="shared" si="4"/>
        <v>0.26236091298145509</v>
      </c>
    </row>
    <row r="320" spans="6:11" x14ac:dyDescent="0.35">
      <c r="F320" s="28">
        <v>318</v>
      </c>
      <c r="G320" s="28">
        <v>0</v>
      </c>
      <c r="H320" s="28">
        <v>0.38</v>
      </c>
      <c r="J320" s="28">
        <f>_xlfn.FORECAST.LINEAR(G320, $B$2:$B$10, $A$2:$A$10)</f>
        <v>0.20516622029529819</v>
      </c>
      <c r="K320" s="28">
        <f t="shared" si="4"/>
        <v>0.26192607495586495</v>
      </c>
    </row>
    <row r="321" spans="6:11" x14ac:dyDescent="0.35">
      <c r="F321" s="28">
        <v>319</v>
      </c>
      <c r="G321" s="28">
        <v>0</v>
      </c>
      <c r="H321" s="28">
        <v>0.36</v>
      </c>
      <c r="J321" s="28">
        <f>_xlfn.FORECAST.LINEAR(G321, $B$2:$B$10, $A$2:$A$10)</f>
        <v>0.20516622029529819</v>
      </c>
      <c r="K321" s="28">
        <f t="shared" si="4"/>
        <v>0.26149123693027476</v>
      </c>
    </row>
    <row r="322" spans="6:11" x14ac:dyDescent="0.35">
      <c r="F322" s="28">
        <v>320</v>
      </c>
      <c r="G322" s="28">
        <v>0</v>
      </c>
      <c r="H322" s="28">
        <v>0.34</v>
      </c>
      <c r="J322" s="28">
        <f>_xlfn.FORECAST.LINEAR(G322, $B$2:$B$10, $A$2:$A$10)</f>
        <v>0.20516622029529819</v>
      </c>
      <c r="K322" s="28">
        <f t="shared" si="4"/>
        <v>0.26105639890468463</v>
      </c>
    </row>
    <row r="323" spans="6:11" x14ac:dyDescent="0.35">
      <c r="F323" s="28">
        <v>321</v>
      </c>
      <c r="G323" s="28">
        <v>0</v>
      </c>
      <c r="H323" s="28">
        <v>0.32</v>
      </c>
      <c r="J323" s="28">
        <f>_xlfn.FORECAST.LINEAR(G323, $B$2:$B$10, $A$2:$A$10)</f>
        <v>0.20516622029529819</v>
      </c>
      <c r="K323" s="28">
        <f t="shared" ref="K323:K386" si="5">_xlfn.FORECAST.LINEAR(H323, $D$2:$D$11, $C$2:$C$11)</f>
        <v>0.26062156087909444</v>
      </c>
    </row>
    <row r="324" spans="6:11" x14ac:dyDescent="0.35">
      <c r="F324" s="28">
        <v>322</v>
      </c>
      <c r="G324" s="28">
        <v>0</v>
      </c>
      <c r="H324" s="28">
        <v>0.3</v>
      </c>
      <c r="J324" s="28">
        <f>_xlfn.FORECAST.LINEAR(G324, $B$2:$B$10, $A$2:$A$10)</f>
        <v>0.20516622029529819</v>
      </c>
      <c r="K324" s="28">
        <f t="shared" si="5"/>
        <v>0.2601867228535043</v>
      </c>
    </row>
    <row r="325" spans="6:11" x14ac:dyDescent="0.35">
      <c r="F325" s="28">
        <v>323</v>
      </c>
      <c r="G325" s="28">
        <v>0</v>
      </c>
      <c r="H325" s="28">
        <v>0.28000000000000003</v>
      </c>
      <c r="J325" s="28">
        <f>_xlfn.FORECAST.LINEAR(G325, $B$2:$B$10, $A$2:$A$10)</f>
        <v>0.20516622029529819</v>
      </c>
      <c r="K325" s="28">
        <f t="shared" si="5"/>
        <v>0.25975188482791417</v>
      </c>
    </row>
    <row r="326" spans="6:11" x14ac:dyDescent="0.35">
      <c r="F326" s="28">
        <v>324</v>
      </c>
      <c r="G326" s="28">
        <v>0</v>
      </c>
      <c r="H326" s="28">
        <v>0.26</v>
      </c>
      <c r="J326" s="28">
        <f>_xlfn.FORECAST.LINEAR(G326, $B$2:$B$10, $A$2:$A$10)</f>
        <v>0.20516622029529819</v>
      </c>
      <c r="K326" s="28">
        <f t="shared" si="5"/>
        <v>0.25931704680232398</v>
      </c>
    </row>
    <row r="327" spans="6:11" x14ac:dyDescent="0.35">
      <c r="F327" s="28">
        <v>325</v>
      </c>
      <c r="G327" s="28">
        <v>0</v>
      </c>
      <c r="H327" s="28">
        <v>0.24</v>
      </c>
      <c r="J327" s="28">
        <f>_xlfn.FORECAST.LINEAR(G327, $B$2:$B$10, $A$2:$A$10)</f>
        <v>0.20516622029529819</v>
      </c>
      <c r="K327" s="28">
        <f t="shared" si="5"/>
        <v>0.25888220877673385</v>
      </c>
    </row>
    <row r="328" spans="6:11" x14ac:dyDescent="0.35">
      <c r="F328" s="28">
        <v>326</v>
      </c>
      <c r="G328" s="28">
        <v>0</v>
      </c>
      <c r="H328" s="28">
        <v>0.22</v>
      </c>
      <c r="J328" s="28">
        <f>_xlfn.FORECAST.LINEAR(G328, $B$2:$B$10, $A$2:$A$10)</f>
        <v>0.20516622029529819</v>
      </c>
      <c r="K328" s="28">
        <f t="shared" si="5"/>
        <v>0.25844737075114371</v>
      </c>
    </row>
    <row r="329" spans="6:11" x14ac:dyDescent="0.35">
      <c r="F329" s="28">
        <v>327</v>
      </c>
      <c r="G329" s="28">
        <v>0</v>
      </c>
      <c r="H329" s="28">
        <v>0.2</v>
      </c>
      <c r="J329" s="28">
        <f>_xlfn.FORECAST.LINEAR(G329, $B$2:$B$10, $A$2:$A$10)</f>
        <v>0.20516622029529819</v>
      </c>
      <c r="K329" s="28">
        <f t="shared" si="5"/>
        <v>0.25801253272555352</v>
      </c>
    </row>
    <row r="330" spans="6:11" x14ac:dyDescent="0.35">
      <c r="F330" s="28">
        <v>328</v>
      </c>
      <c r="G330" s="28">
        <v>0</v>
      </c>
      <c r="H330" s="28">
        <v>0.19</v>
      </c>
      <c r="J330" s="28">
        <f>_xlfn.FORECAST.LINEAR(G330, $B$2:$B$10, $A$2:$A$10)</f>
        <v>0.20516622029529819</v>
      </c>
      <c r="K330" s="28">
        <f t="shared" si="5"/>
        <v>0.25779511371275848</v>
      </c>
    </row>
    <row r="331" spans="6:11" x14ac:dyDescent="0.35">
      <c r="F331" s="28">
        <v>329</v>
      </c>
      <c r="G331" s="28">
        <v>0</v>
      </c>
      <c r="H331" s="28">
        <v>0.17</v>
      </c>
      <c r="J331" s="28">
        <f>_xlfn.FORECAST.LINEAR(G331, $B$2:$B$10, $A$2:$A$10)</f>
        <v>0.20516622029529819</v>
      </c>
      <c r="K331" s="28">
        <f t="shared" si="5"/>
        <v>0.25736027568716829</v>
      </c>
    </row>
    <row r="332" spans="6:11" x14ac:dyDescent="0.35">
      <c r="F332" s="28">
        <v>330</v>
      </c>
      <c r="G332" s="28">
        <v>0</v>
      </c>
      <c r="H332" s="28">
        <v>0.15</v>
      </c>
      <c r="J332" s="28">
        <f>_xlfn.FORECAST.LINEAR(G332, $B$2:$B$10, $A$2:$A$10)</f>
        <v>0.20516622029529819</v>
      </c>
      <c r="K332" s="28">
        <f t="shared" si="5"/>
        <v>0.25692543766157816</v>
      </c>
    </row>
    <row r="333" spans="6:11" x14ac:dyDescent="0.35">
      <c r="F333" s="28">
        <v>331</v>
      </c>
      <c r="G333" s="28">
        <v>0</v>
      </c>
      <c r="H333" s="28">
        <v>0.13</v>
      </c>
      <c r="J333" s="28">
        <f>_xlfn.FORECAST.LINEAR(G333, $B$2:$B$10, $A$2:$A$10)</f>
        <v>0.20516622029529819</v>
      </c>
      <c r="K333" s="28">
        <f t="shared" si="5"/>
        <v>0.25649059963598803</v>
      </c>
    </row>
    <row r="334" spans="6:11" x14ac:dyDescent="0.35">
      <c r="F334" s="28">
        <v>332</v>
      </c>
      <c r="G334" s="28">
        <v>0</v>
      </c>
      <c r="H334" s="28">
        <v>0.11</v>
      </c>
      <c r="J334" s="28">
        <f>_xlfn.FORECAST.LINEAR(G334, $B$2:$B$10, $A$2:$A$10)</f>
        <v>0.20516622029529819</v>
      </c>
      <c r="K334" s="28">
        <f t="shared" si="5"/>
        <v>0.25605576161039784</v>
      </c>
    </row>
    <row r="335" spans="6:11" x14ac:dyDescent="0.35">
      <c r="F335" s="28">
        <v>333</v>
      </c>
      <c r="G335" s="28">
        <v>0</v>
      </c>
      <c r="H335" s="28">
        <v>0.1</v>
      </c>
      <c r="J335" s="28">
        <f>_xlfn.FORECAST.LINEAR(G335, $B$2:$B$10, $A$2:$A$10)</f>
        <v>0.20516622029529819</v>
      </c>
      <c r="K335" s="28">
        <f t="shared" si="5"/>
        <v>0.2558383425976028</v>
      </c>
    </row>
    <row r="336" spans="6:11" x14ac:dyDescent="0.35">
      <c r="F336" s="28">
        <v>334</v>
      </c>
      <c r="G336" s="28">
        <v>0</v>
      </c>
      <c r="H336" s="28">
        <v>0.09</v>
      </c>
      <c r="J336" s="28">
        <f>_xlfn.FORECAST.LINEAR(G336, $B$2:$B$10, $A$2:$A$10)</f>
        <v>0.20516622029529819</v>
      </c>
      <c r="K336" s="28">
        <f t="shared" si="5"/>
        <v>0.2556209235848077</v>
      </c>
    </row>
    <row r="337" spans="6:11" x14ac:dyDescent="0.35">
      <c r="F337" s="28">
        <v>335</v>
      </c>
      <c r="G337" s="28">
        <v>0</v>
      </c>
      <c r="H337" s="28">
        <v>0.08</v>
      </c>
      <c r="J337" s="28">
        <f>_xlfn.FORECAST.LINEAR(G337, $B$2:$B$10, $A$2:$A$10)</f>
        <v>0.20516622029529819</v>
      </c>
      <c r="K337" s="28">
        <f t="shared" si="5"/>
        <v>0.25540350457201261</v>
      </c>
    </row>
    <row r="338" spans="6:11" x14ac:dyDescent="0.35">
      <c r="F338" s="28">
        <v>336</v>
      </c>
      <c r="G338" s="28">
        <v>0</v>
      </c>
      <c r="H338" s="28">
        <v>7.0000000000000007E-2</v>
      </c>
      <c r="J338" s="28">
        <f>_xlfn.FORECAST.LINEAR(G338, $B$2:$B$10, $A$2:$A$10)</f>
        <v>0.20516622029529819</v>
      </c>
      <c r="K338" s="28">
        <f t="shared" si="5"/>
        <v>0.25518608555921757</v>
      </c>
    </row>
    <row r="339" spans="6:11" x14ac:dyDescent="0.35">
      <c r="F339" s="28">
        <v>337</v>
      </c>
      <c r="G339" s="28">
        <v>0</v>
      </c>
      <c r="H339" s="28">
        <v>7.0000000000000007E-2</v>
      </c>
      <c r="J339" s="28">
        <f>_xlfn.FORECAST.LINEAR(G339, $B$2:$B$10, $A$2:$A$10)</f>
        <v>0.20516622029529819</v>
      </c>
      <c r="K339" s="28">
        <f t="shared" si="5"/>
        <v>0.25518608555921757</v>
      </c>
    </row>
    <row r="340" spans="6:11" x14ac:dyDescent="0.35">
      <c r="F340" s="28">
        <v>338</v>
      </c>
      <c r="G340" s="28">
        <v>0</v>
      </c>
      <c r="H340" s="28">
        <v>7.0000000000000007E-2</v>
      </c>
      <c r="J340" s="28">
        <f>_xlfn.FORECAST.LINEAR(G340, $B$2:$B$10, $A$2:$A$10)</f>
        <v>0.20516622029529819</v>
      </c>
      <c r="K340" s="28">
        <f t="shared" si="5"/>
        <v>0.25518608555921757</v>
      </c>
    </row>
    <row r="341" spans="6:11" x14ac:dyDescent="0.35">
      <c r="F341" s="28">
        <v>339</v>
      </c>
      <c r="G341" s="28">
        <v>0</v>
      </c>
      <c r="H341" s="28">
        <v>0.06</v>
      </c>
      <c r="J341" s="28">
        <f>_xlfn.FORECAST.LINEAR(G341, $B$2:$B$10, $A$2:$A$10)</f>
        <v>0.20516622029529819</v>
      </c>
      <c r="K341" s="28">
        <f t="shared" si="5"/>
        <v>0.25496866654642247</v>
      </c>
    </row>
    <row r="342" spans="6:11" x14ac:dyDescent="0.35">
      <c r="F342" s="28">
        <v>340</v>
      </c>
      <c r="G342" s="28">
        <v>0</v>
      </c>
      <c r="H342" s="28">
        <v>0.06</v>
      </c>
      <c r="J342" s="28">
        <f>_xlfn.FORECAST.LINEAR(G342, $B$2:$B$10, $A$2:$A$10)</f>
        <v>0.20516622029529819</v>
      </c>
      <c r="K342" s="28">
        <f t="shared" si="5"/>
        <v>0.25496866654642247</v>
      </c>
    </row>
    <row r="343" spans="6:11" x14ac:dyDescent="0.35">
      <c r="F343" s="28">
        <v>341</v>
      </c>
      <c r="G343" s="28">
        <v>0</v>
      </c>
      <c r="H343" s="28">
        <v>0.06</v>
      </c>
      <c r="J343" s="28">
        <f>_xlfn.FORECAST.LINEAR(G343, $B$2:$B$10, $A$2:$A$10)</f>
        <v>0.20516622029529819</v>
      </c>
      <c r="K343" s="28">
        <f t="shared" si="5"/>
        <v>0.25496866654642247</v>
      </c>
    </row>
    <row r="344" spans="6:11" x14ac:dyDescent="0.35">
      <c r="F344" s="28">
        <v>342</v>
      </c>
      <c r="G344" s="28">
        <v>0</v>
      </c>
      <c r="H344" s="28">
        <v>0.06</v>
      </c>
      <c r="J344" s="28">
        <f>_xlfn.FORECAST.LINEAR(G344, $B$2:$B$10, $A$2:$A$10)</f>
        <v>0.20516622029529819</v>
      </c>
      <c r="K344" s="28">
        <f t="shared" si="5"/>
        <v>0.25496866654642247</v>
      </c>
    </row>
    <row r="345" spans="6:11" x14ac:dyDescent="0.35">
      <c r="F345" s="28">
        <v>343</v>
      </c>
      <c r="G345" s="28">
        <v>0</v>
      </c>
      <c r="H345" s="28">
        <v>0.06</v>
      </c>
      <c r="J345" s="28">
        <f>_xlfn.FORECAST.LINEAR(G345, $B$2:$B$10, $A$2:$A$10)</f>
        <v>0.20516622029529819</v>
      </c>
      <c r="K345" s="28">
        <f t="shared" si="5"/>
        <v>0.25496866654642247</v>
      </c>
    </row>
    <row r="346" spans="6:11" x14ac:dyDescent="0.35">
      <c r="F346" s="28">
        <v>344</v>
      </c>
      <c r="G346" s="28">
        <v>0</v>
      </c>
      <c r="H346" s="28">
        <v>0.05</v>
      </c>
      <c r="J346" s="28">
        <f>_xlfn.FORECAST.LINEAR(G346, $B$2:$B$10, $A$2:$A$10)</f>
        <v>0.20516622029529819</v>
      </c>
      <c r="K346" s="28">
        <f t="shared" si="5"/>
        <v>0.25475124753362738</v>
      </c>
    </row>
    <row r="347" spans="6:11" x14ac:dyDescent="0.35">
      <c r="F347" s="28">
        <v>345</v>
      </c>
      <c r="G347" s="28">
        <v>0</v>
      </c>
      <c r="H347" s="28">
        <v>0.05</v>
      </c>
      <c r="J347" s="28">
        <f>_xlfn.FORECAST.LINEAR(G347, $B$2:$B$10, $A$2:$A$10)</f>
        <v>0.20516622029529819</v>
      </c>
      <c r="K347" s="28">
        <f t="shared" si="5"/>
        <v>0.25475124753362738</v>
      </c>
    </row>
    <row r="348" spans="6:11" x14ac:dyDescent="0.35">
      <c r="F348" s="28">
        <v>346</v>
      </c>
      <c r="G348" s="28">
        <v>0</v>
      </c>
      <c r="H348" s="28">
        <v>0.05</v>
      </c>
      <c r="J348" s="28">
        <f>_xlfn.FORECAST.LINEAR(G348, $B$2:$B$10, $A$2:$A$10)</f>
        <v>0.20516622029529819</v>
      </c>
      <c r="K348" s="28">
        <f t="shared" si="5"/>
        <v>0.25475124753362738</v>
      </c>
    </row>
    <row r="349" spans="6:11" x14ac:dyDescent="0.35">
      <c r="F349" s="28">
        <v>347</v>
      </c>
      <c r="G349" s="28">
        <v>0</v>
      </c>
      <c r="H349" s="28">
        <v>0.05</v>
      </c>
      <c r="J349" s="28">
        <f>_xlfn.FORECAST.LINEAR(G349, $B$2:$B$10, $A$2:$A$10)</f>
        <v>0.20516622029529819</v>
      </c>
      <c r="K349" s="28">
        <f t="shared" si="5"/>
        <v>0.25475124753362738</v>
      </c>
    </row>
    <row r="350" spans="6:11" x14ac:dyDescent="0.35">
      <c r="F350" s="28">
        <v>348</v>
      </c>
      <c r="G350" s="28">
        <v>0.01</v>
      </c>
      <c r="H350" s="28">
        <v>0.05</v>
      </c>
      <c r="J350" s="28">
        <f>_xlfn.FORECAST.LINEAR(G350, $B$2:$B$10, $A$2:$A$10)</f>
        <v>0.20549556863511179</v>
      </c>
      <c r="K350" s="28">
        <f t="shared" si="5"/>
        <v>0.25475124753362738</v>
      </c>
    </row>
    <row r="351" spans="6:11" x14ac:dyDescent="0.35">
      <c r="F351" s="28">
        <v>349</v>
      </c>
      <c r="G351" s="28">
        <v>0.01</v>
      </c>
      <c r="H351" s="28">
        <v>0.04</v>
      </c>
      <c r="J351" s="28">
        <f>_xlfn.FORECAST.LINEAR(G351, $B$2:$B$10, $A$2:$A$10)</f>
        <v>0.20549556863511179</v>
      </c>
      <c r="K351" s="28">
        <f t="shared" si="5"/>
        <v>0.25453382852083234</v>
      </c>
    </row>
    <row r="352" spans="6:11" x14ac:dyDescent="0.35">
      <c r="F352" s="28">
        <v>350</v>
      </c>
      <c r="G352" s="28">
        <v>0.01</v>
      </c>
      <c r="H352" s="28">
        <v>0.04</v>
      </c>
      <c r="J352" s="28">
        <f>_xlfn.FORECAST.LINEAR(G352, $B$2:$B$10, $A$2:$A$10)</f>
        <v>0.20549556863511179</v>
      </c>
      <c r="K352" s="28">
        <f t="shared" si="5"/>
        <v>0.25453382852083234</v>
      </c>
    </row>
    <row r="353" spans="6:11" x14ac:dyDescent="0.35">
      <c r="F353" s="28">
        <v>351</v>
      </c>
      <c r="G353" s="28">
        <v>0.01</v>
      </c>
      <c r="H353" s="28">
        <v>0.04</v>
      </c>
      <c r="J353" s="28">
        <f>_xlfn.FORECAST.LINEAR(G353, $B$2:$B$10, $A$2:$A$10)</f>
        <v>0.20549556863511179</v>
      </c>
      <c r="K353" s="28">
        <f t="shared" si="5"/>
        <v>0.25453382852083234</v>
      </c>
    </row>
    <row r="354" spans="6:11" x14ac:dyDescent="0.35">
      <c r="F354" s="28">
        <v>352</v>
      </c>
      <c r="G354" s="28">
        <v>0.01</v>
      </c>
      <c r="H354" s="28">
        <v>0.04</v>
      </c>
      <c r="J354" s="28">
        <f>_xlfn.FORECAST.LINEAR(G354, $B$2:$B$10, $A$2:$A$10)</f>
        <v>0.20549556863511179</v>
      </c>
      <c r="K354" s="28">
        <f t="shared" si="5"/>
        <v>0.25453382852083234</v>
      </c>
    </row>
    <row r="355" spans="6:11" x14ac:dyDescent="0.35">
      <c r="F355" s="28">
        <v>353</v>
      </c>
      <c r="G355" s="28">
        <v>0.01</v>
      </c>
      <c r="H355" s="28">
        <v>0.04</v>
      </c>
      <c r="J355" s="28">
        <f>_xlfn.FORECAST.LINEAR(G355, $B$2:$B$10, $A$2:$A$10)</f>
        <v>0.20549556863511179</v>
      </c>
      <c r="K355" s="28">
        <f t="shared" si="5"/>
        <v>0.25453382852083234</v>
      </c>
    </row>
    <row r="356" spans="6:11" x14ac:dyDescent="0.35">
      <c r="F356" s="28">
        <v>354</v>
      </c>
      <c r="G356" s="28">
        <v>0.01</v>
      </c>
      <c r="H356" s="28">
        <v>0.04</v>
      </c>
      <c r="J356" s="28">
        <f>_xlfn.FORECAST.LINEAR(G356, $B$2:$B$10, $A$2:$A$10)</f>
        <v>0.20549556863511179</v>
      </c>
      <c r="K356" s="28">
        <f t="shared" si="5"/>
        <v>0.25453382852083234</v>
      </c>
    </row>
    <row r="357" spans="6:11" x14ac:dyDescent="0.35">
      <c r="F357" s="28">
        <v>355</v>
      </c>
      <c r="G357" s="28">
        <v>0.01</v>
      </c>
      <c r="H357" s="28">
        <v>0.03</v>
      </c>
      <c r="J357" s="28">
        <f>_xlfn.FORECAST.LINEAR(G357, $B$2:$B$10, $A$2:$A$10)</f>
        <v>0.20549556863511179</v>
      </c>
      <c r="K357" s="28">
        <f t="shared" si="5"/>
        <v>0.25431640950803724</v>
      </c>
    </row>
    <row r="358" spans="6:11" x14ac:dyDescent="0.35">
      <c r="F358" s="28">
        <v>356</v>
      </c>
      <c r="G358" s="28">
        <v>0.01</v>
      </c>
      <c r="H358" s="28">
        <v>0.03</v>
      </c>
      <c r="J358" s="28">
        <f>_xlfn.FORECAST.LINEAR(G358, $B$2:$B$10, $A$2:$A$10)</f>
        <v>0.20549556863511179</v>
      </c>
      <c r="K358" s="28">
        <f t="shared" si="5"/>
        <v>0.25431640950803724</v>
      </c>
    </row>
    <row r="359" spans="6:11" x14ac:dyDescent="0.35">
      <c r="F359" s="28">
        <v>357</v>
      </c>
      <c r="G359" s="28">
        <v>0.01</v>
      </c>
      <c r="H359" s="28">
        <v>0.03</v>
      </c>
      <c r="J359" s="28">
        <f>_xlfn.FORECAST.LINEAR(G359, $B$2:$B$10, $A$2:$A$10)</f>
        <v>0.20549556863511179</v>
      </c>
      <c r="K359" s="28">
        <f t="shared" si="5"/>
        <v>0.25431640950803724</v>
      </c>
    </row>
    <row r="360" spans="6:11" x14ac:dyDescent="0.35">
      <c r="F360" s="28">
        <v>358</v>
      </c>
      <c r="G360" s="28">
        <v>0.01</v>
      </c>
      <c r="H360" s="28">
        <v>0.03</v>
      </c>
      <c r="J360" s="28">
        <f>_xlfn.FORECAST.LINEAR(G360, $B$2:$B$10, $A$2:$A$10)</f>
        <v>0.20549556863511179</v>
      </c>
      <c r="K360" s="28">
        <f t="shared" si="5"/>
        <v>0.25431640950803724</v>
      </c>
    </row>
    <row r="361" spans="6:11" x14ac:dyDescent="0.35">
      <c r="F361" s="28">
        <v>359</v>
      </c>
      <c r="G361" s="28">
        <v>0.01</v>
      </c>
      <c r="H361" s="28">
        <v>0.03</v>
      </c>
      <c r="J361" s="28">
        <f>_xlfn.FORECAST.LINEAR(G361, $B$2:$B$10, $A$2:$A$10)</f>
        <v>0.20549556863511179</v>
      </c>
      <c r="K361" s="28">
        <f t="shared" si="5"/>
        <v>0.25431640950803724</v>
      </c>
    </row>
    <row r="362" spans="6:11" x14ac:dyDescent="0.35">
      <c r="F362" s="28">
        <v>360</v>
      </c>
      <c r="G362" s="28">
        <v>0.01</v>
      </c>
      <c r="H362" s="28">
        <v>0.03</v>
      </c>
      <c r="J362" s="28">
        <f>_xlfn.FORECAST.LINEAR(G362, $B$2:$B$10, $A$2:$A$10)</f>
        <v>0.20549556863511179</v>
      </c>
      <c r="K362" s="28">
        <f t="shared" si="5"/>
        <v>0.25431640950803724</v>
      </c>
    </row>
    <row r="363" spans="6:11" x14ac:dyDescent="0.35">
      <c r="F363" s="28">
        <v>361</v>
      </c>
      <c r="G363" s="28">
        <v>0.01</v>
      </c>
      <c r="H363" s="28">
        <v>0.02</v>
      </c>
      <c r="J363" s="28">
        <f>_xlfn.FORECAST.LINEAR(G363, $B$2:$B$10, $A$2:$A$10)</f>
        <v>0.20549556863511179</v>
      </c>
      <c r="K363" s="28">
        <f t="shared" si="5"/>
        <v>0.25409899049524215</v>
      </c>
    </row>
    <row r="364" spans="6:11" x14ac:dyDescent="0.35">
      <c r="F364" s="28">
        <v>362</v>
      </c>
      <c r="G364" s="28">
        <v>0.01</v>
      </c>
      <c r="H364" s="28">
        <v>0.02</v>
      </c>
      <c r="J364" s="28">
        <f>_xlfn.FORECAST.LINEAR(G364, $B$2:$B$10, $A$2:$A$10)</f>
        <v>0.20549556863511179</v>
      </c>
      <c r="K364" s="28">
        <f t="shared" si="5"/>
        <v>0.25409899049524215</v>
      </c>
    </row>
    <row r="365" spans="6:11" x14ac:dyDescent="0.35">
      <c r="F365" s="28">
        <v>363</v>
      </c>
      <c r="G365" s="28">
        <v>0.01</v>
      </c>
      <c r="H365" s="28">
        <v>0.02</v>
      </c>
      <c r="J365" s="28">
        <f>_xlfn.FORECAST.LINEAR(G365, $B$2:$B$10, $A$2:$A$10)</f>
        <v>0.20549556863511179</v>
      </c>
      <c r="K365" s="28">
        <f t="shared" si="5"/>
        <v>0.25409899049524215</v>
      </c>
    </row>
    <row r="366" spans="6:11" x14ac:dyDescent="0.35">
      <c r="F366" s="28">
        <v>364</v>
      </c>
      <c r="G366" s="28">
        <v>0.01</v>
      </c>
      <c r="H366" s="28">
        <v>0.02</v>
      </c>
      <c r="J366" s="28">
        <f>_xlfn.FORECAST.LINEAR(G366, $B$2:$B$10, $A$2:$A$10)</f>
        <v>0.20549556863511179</v>
      </c>
      <c r="K366" s="28">
        <f t="shared" si="5"/>
        <v>0.25409899049524215</v>
      </c>
    </row>
    <row r="367" spans="6:11" x14ac:dyDescent="0.35">
      <c r="F367" s="28">
        <v>365</v>
      </c>
      <c r="G367" s="28">
        <v>0.01</v>
      </c>
      <c r="H367" s="28">
        <v>0.02</v>
      </c>
      <c r="J367" s="28">
        <f>_xlfn.FORECAST.LINEAR(G367, $B$2:$B$10, $A$2:$A$10)</f>
        <v>0.20549556863511179</v>
      </c>
      <c r="K367" s="28">
        <f t="shared" si="5"/>
        <v>0.25409899049524215</v>
      </c>
    </row>
    <row r="368" spans="6:11" x14ac:dyDescent="0.35">
      <c r="F368" s="28">
        <v>366</v>
      </c>
      <c r="G368" s="28">
        <v>0.01</v>
      </c>
      <c r="H368" s="28">
        <v>0.01</v>
      </c>
      <c r="J368" s="28">
        <f>_xlfn.FORECAST.LINEAR(G368, $B$2:$B$10, $A$2:$A$10)</f>
        <v>0.20549556863511179</v>
      </c>
      <c r="K368" s="28">
        <f t="shared" si="5"/>
        <v>0.25388157148244711</v>
      </c>
    </row>
    <row r="369" spans="6:11" x14ac:dyDescent="0.35">
      <c r="F369" s="28">
        <v>367</v>
      </c>
      <c r="G369" s="28">
        <v>0.01</v>
      </c>
      <c r="H369" s="28">
        <v>0.01</v>
      </c>
      <c r="J369" s="28">
        <f>_xlfn.FORECAST.LINEAR(G369, $B$2:$B$10, $A$2:$A$10)</f>
        <v>0.20549556863511179</v>
      </c>
      <c r="K369" s="28">
        <f t="shared" si="5"/>
        <v>0.25388157148244711</v>
      </c>
    </row>
    <row r="370" spans="6:11" x14ac:dyDescent="0.35">
      <c r="F370" s="28">
        <v>368</v>
      </c>
      <c r="G370" s="28">
        <v>0.01</v>
      </c>
      <c r="H370" s="28">
        <v>0.01</v>
      </c>
      <c r="J370" s="28">
        <f>_xlfn.FORECAST.LINEAR(G370, $B$2:$B$10, $A$2:$A$10)</f>
        <v>0.20549556863511179</v>
      </c>
      <c r="K370" s="28">
        <f t="shared" si="5"/>
        <v>0.25388157148244711</v>
      </c>
    </row>
    <row r="371" spans="6:11" x14ac:dyDescent="0.35">
      <c r="F371" s="28">
        <v>369</v>
      </c>
      <c r="G371" s="28">
        <v>0.01</v>
      </c>
      <c r="H371" s="28">
        <v>0.01</v>
      </c>
      <c r="J371" s="28">
        <f>_xlfn.FORECAST.LINEAR(G371, $B$2:$B$10, $A$2:$A$10)</f>
        <v>0.20549556863511179</v>
      </c>
      <c r="K371" s="28">
        <f t="shared" si="5"/>
        <v>0.25388157148244711</v>
      </c>
    </row>
    <row r="372" spans="6:11" x14ac:dyDescent="0.35">
      <c r="F372" s="28">
        <v>370</v>
      </c>
      <c r="G372" s="28">
        <v>0.01</v>
      </c>
      <c r="H372" s="28">
        <v>0.01</v>
      </c>
      <c r="J372" s="28">
        <f>_xlfn.FORECAST.LINEAR(G372, $B$2:$B$10, $A$2:$A$10)</f>
        <v>0.20549556863511179</v>
      </c>
      <c r="K372" s="28">
        <f t="shared" si="5"/>
        <v>0.25388157148244711</v>
      </c>
    </row>
    <row r="373" spans="6:11" x14ac:dyDescent="0.35">
      <c r="F373" s="28">
        <v>371</v>
      </c>
      <c r="G373" s="28">
        <v>0.01</v>
      </c>
      <c r="H373" s="28">
        <v>0.01</v>
      </c>
      <c r="J373" s="28">
        <f>_xlfn.FORECAST.LINEAR(G373, $B$2:$B$10, $A$2:$A$10)</f>
        <v>0.20549556863511179</v>
      </c>
      <c r="K373" s="28">
        <f t="shared" si="5"/>
        <v>0.25388157148244711</v>
      </c>
    </row>
    <row r="374" spans="6:11" x14ac:dyDescent="0.35">
      <c r="F374" s="28">
        <v>372</v>
      </c>
      <c r="G374" s="28">
        <v>0.01</v>
      </c>
      <c r="H374" s="28">
        <v>0</v>
      </c>
      <c r="J374" s="28">
        <f>_xlfn.FORECAST.LINEAR(G374, $B$2:$B$10, $A$2:$A$10)</f>
        <v>0.20549556863511179</v>
      </c>
      <c r="K374" s="28">
        <f t="shared" si="5"/>
        <v>0.25366415246965202</v>
      </c>
    </row>
    <row r="375" spans="6:11" x14ac:dyDescent="0.35">
      <c r="F375" s="28">
        <v>373</v>
      </c>
      <c r="G375" s="28">
        <v>0.01</v>
      </c>
      <c r="H375" s="28">
        <v>0</v>
      </c>
      <c r="J375" s="28">
        <f>_xlfn.FORECAST.LINEAR(G375, $B$2:$B$10, $A$2:$A$10)</f>
        <v>0.20549556863511179</v>
      </c>
      <c r="K375" s="28">
        <f t="shared" si="5"/>
        <v>0.25366415246965202</v>
      </c>
    </row>
    <row r="376" spans="6:11" x14ac:dyDescent="0.35">
      <c r="F376" s="28">
        <v>374</v>
      </c>
      <c r="G376" s="28">
        <v>0.01</v>
      </c>
      <c r="H376" s="28">
        <v>0</v>
      </c>
      <c r="J376" s="28">
        <f>_xlfn.FORECAST.LINEAR(G376, $B$2:$B$10, $A$2:$A$10)</f>
        <v>0.20549556863511179</v>
      </c>
      <c r="K376" s="28">
        <f t="shared" si="5"/>
        <v>0.25366415246965202</v>
      </c>
    </row>
    <row r="377" spans="6:11" x14ac:dyDescent="0.35">
      <c r="F377" s="28">
        <v>375</v>
      </c>
      <c r="G377" s="28">
        <v>0.01</v>
      </c>
      <c r="H377" s="28">
        <v>0</v>
      </c>
      <c r="J377" s="28">
        <f>_xlfn.FORECAST.LINEAR(G377, $B$2:$B$10, $A$2:$A$10)</f>
        <v>0.20549556863511179</v>
      </c>
      <c r="K377" s="28">
        <f t="shared" si="5"/>
        <v>0.25366415246965202</v>
      </c>
    </row>
    <row r="378" spans="6:11" x14ac:dyDescent="0.35">
      <c r="F378" s="28">
        <v>376</v>
      </c>
      <c r="G378" s="28">
        <v>0.01</v>
      </c>
      <c r="H378" s="28">
        <v>0</v>
      </c>
      <c r="J378" s="28">
        <f>_xlfn.FORECAST.LINEAR(G378, $B$2:$B$10, $A$2:$A$10)</f>
        <v>0.20549556863511179</v>
      </c>
      <c r="K378" s="28">
        <f t="shared" si="5"/>
        <v>0.25366415246965202</v>
      </c>
    </row>
    <row r="379" spans="6:11" x14ac:dyDescent="0.35">
      <c r="F379" s="28">
        <v>377</v>
      </c>
      <c r="G379" s="28">
        <v>0.01</v>
      </c>
      <c r="H379" s="28">
        <v>0</v>
      </c>
      <c r="J379" s="28">
        <f>_xlfn.FORECAST.LINEAR(G379, $B$2:$B$10, $A$2:$A$10)</f>
        <v>0.20549556863511179</v>
      </c>
      <c r="K379" s="28">
        <f t="shared" si="5"/>
        <v>0.25366415246965202</v>
      </c>
    </row>
    <row r="380" spans="6:11" x14ac:dyDescent="0.35">
      <c r="F380" s="28">
        <v>378</v>
      </c>
      <c r="G380" s="28">
        <v>0.01</v>
      </c>
      <c r="H380" s="28">
        <v>0</v>
      </c>
      <c r="J380" s="28">
        <f>_xlfn.FORECAST.LINEAR(G380, $B$2:$B$10, $A$2:$A$10)</f>
        <v>0.20549556863511179</v>
      </c>
      <c r="K380" s="28">
        <f t="shared" si="5"/>
        <v>0.25366415246965202</v>
      </c>
    </row>
    <row r="381" spans="6:11" x14ac:dyDescent="0.35">
      <c r="F381" s="28">
        <v>379</v>
      </c>
      <c r="G381" s="28">
        <v>0.01</v>
      </c>
      <c r="H381" s="28">
        <v>0</v>
      </c>
      <c r="J381" s="28">
        <f>_xlfn.FORECAST.LINEAR(G381, $B$2:$B$10, $A$2:$A$10)</f>
        <v>0.20549556863511179</v>
      </c>
      <c r="K381" s="28">
        <f t="shared" si="5"/>
        <v>0.25366415246965202</v>
      </c>
    </row>
    <row r="382" spans="6:11" x14ac:dyDescent="0.35">
      <c r="F382" s="28">
        <v>380</v>
      </c>
      <c r="G382" s="28">
        <v>0.01</v>
      </c>
      <c r="H382" s="28">
        <v>0</v>
      </c>
      <c r="J382" s="28">
        <f>_xlfn.FORECAST.LINEAR(G382, $B$2:$B$10, $A$2:$A$10)</f>
        <v>0.20549556863511179</v>
      </c>
      <c r="K382" s="28">
        <f t="shared" si="5"/>
        <v>0.25366415246965202</v>
      </c>
    </row>
    <row r="383" spans="6:11" x14ac:dyDescent="0.35">
      <c r="F383" s="28">
        <v>381</v>
      </c>
      <c r="G383" s="28">
        <v>0.02</v>
      </c>
      <c r="H383" s="28">
        <v>0</v>
      </c>
      <c r="J383" s="28">
        <f>_xlfn.FORECAST.LINEAR(G383, $B$2:$B$10, $A$2:$A$10)</f>
        <v>0.20582491697492539</v>
      </c>
      <c r="K383" s="28">
        <f t="shared" si="5"/>
        <v>0.25366415246965202</v>
      </c>
    </row>
    <row r="384" spans="6:11" x14ac:dyDescent="0.35">
      <c r="F384" s="28">
        <v>382</v>
      </c>
      <c r="G384" s="28">
        <v>0.03</v>
      </c>
      <c r="H384" s="28">
        <v>0</v>
      </c>
      <c r="J384" s="28">
        <f>_xlfn.FORECAST.LINEAR(G384, $B$2:$B$10, $A$2:$A$10)</f>
        <v>0.20615426531473896</v>
      </c>
      <c r="K384" s="28">
        <f t="shared" si="5"/>
        <v>0.25366415246965202</v>
      </c>
    </row>
    <row r="385" spans="6:11" x14ac:dyDescent="0.35">
      <c r="F385" s="28">
        <v>383</v>
      </c>
      <c r="G385" s="28">
        <v>0.04</v>
      </c>
      <c r="H385" s="28">
        <v>0</v>
      </c>
      <c r="J385" s="28">
        <f>_xlfn.FORECAST.LINEAR(G385, $B$2:$B$10, $A$2:$A$10)</f>
        <v>0.20648361365455256</v>
      </c>
      <c r="K385" s="28">
        <f t="shared" si="5"/>
        <v>0.25366415246965202</v>
      </c>
    </row>
    <row r="386" spans="6:11" x14ac:dyDescent="0.35">
      <c r="F386" s="28">
        <v>384</v>
      </c>
      <c r="G386" s="28">
        <v>0.05</v>
      </c>
      <c r="H386" s="28">
        <v>0</v>
      </c>
      <c r="J386" s="28">
        <f>_xlfn.FORECAST.LINEAR(G386, $B$2:$B$10, $A$2:$A$10)</f>
        <v>0.20681296199436616</v>
      </c>
      <c r="K386" s="28">
        <f t="shared" si="5"/>
        <v>0.25366415246965202</v>
      </c>
    </row>
    <row r="387" spans="6:11" x14ac:dyDescent="0.35">
      <c r="F387" s="28">
        <v>385</v>
      </c>
      <c r="G387" s="28">
        <v>7.0000000000000007E-2</v>
      </c>
      <c r="H387" s="28">
        <v>0</v>
      </c>
      <c r="J387" s="28">
        <f>_xlfn.FORECAST.LINEAR(G387, $B$2:$B$10, $A$2:$A$10)</f>
        <v>0.20747165867399336</v>
      </c>
      <c r="K387" s="28">
        <f t="shared" ref="K387:K450" si="6">_xlfn.FORECAST.LINEAR(H387, $D$2:$D$11, $C$2:$C$11)</f>
        <v>0.25366415246965202</v>
      </c>
    </row>
    <row r="388" spans="6:11" x14ac:dyDescent="0.35">
      <c r="F388" s="28">
        <v>386</v>
      </c>
      <c r="G388" s="28">
        <v>0.09</v>
      </c>
      <c r="H388" s="28">
        <v>0</v>
      </c>
      <c r="J388" s="28">
        <f>_xlfn.FORECAST.LINEAR(G388, $B$2:$B$10, $A$2:$A$10)</f>
        <v>0.20813035535362054</v>
      </c>
      <c r="K388" s="28">
        <f t="shared" si="6"/>
        <v>0.25366415246965202</v>
      </c>
    </row>
    <row r="389" spans="6:11" x14ac:dyDescent="0.35">
      <c r="F389" s="28">
        <v>387</v>
      </c>
      <c r="G389" s="28">
        <v>0.1</v>
      </c>
      <c r="H389" s="28">
        <v>0</v>
      </c>
      <c r="J389" s="28">
        <f>_xlfn.FORECAST.LINEAR(G389, $B$2:$B$10, $A$2:$A$10)</f>
        <v>0.20845970369343414</v>
      </c>
      <c r="K389" s="28">
        <f t="shared" si="6"/>
        <v>0.25366415246965202</v>
      </c>
    </row>
    <row r="390" spans="6:11" x14ac:dyDescent="0.35">
      <c r="F390" s="28">
        <v>388</v>
      </c>
      <c r="G390" s="28">
        <v>0.12</v>
      </c>
      <c r="H390" s="28">
        <v>0</v>
      </c>
      <c r="J390" s="28">
        <f>_xlfn.FORECAST.LINEAR(G390, $B$2:$B$10, $A$2:$A$10)</f>
        <v>0.20911840037306134</v>
      </c>
      <c r="K390" s="28">
        <f t="shared" si="6"/>
        <v>0.25366415246965202</v>
      </c>
    </row>
    <row r="391" spans="6:11" x14ac:dyDescent="0.35">
      <c r="F391" s="28">
        <v>389</v>
      </c>
      <c r="G391" s="28">
        <v>0.14000000000000001</v>
      </c>
      <c r="H391" s="28">
        <v>0</v>
      </c>
      <c r="J391" s="28">
        <f>_xlfn.FORECAST.LINEAR(G391, $B$2:$B$10, $A$2:$A$10)</f>
        <v>0.20977709705268852</v>
      </c>
      <c r="K391" s="28">
        <f t="shared" si="6"/>
        <v>0.25366415246965202</v>
      </c>
    </row>
    <row r="392" spans="6:11" x14ac:dyDescent="0.35">
      <c r="F392" s="28">
        <v>390</v>
      </c>
      <c r="G392" s="28">
        <v>0.15</v>
      </c>
      <c r="H392" s="28">
        <v>0</v>
      </c>
      <c r="J392" s="28">
        <f>_xlfn.FORECAST.LINEAR(G392, $B$2:$B$10, $A$2:$A$10)</f>
        <v>0.21010644539250212</v>
      </c>
      <c r="K392" s="28">
        <f t="shared" si="6"/>
        <v>0.25366415246965202</v>
      </c>
    </row>
    <row r="393" spans="6:11" x14ac:dyDescent="0.35">
      <c r="F393" s="28">
        <v>391</v>
      </c>
      <c r="G393" s="28">
        <v>0.17</v>
      </c>
      <c r="H393" s="28">
        <v>0</v>
      </c>
      <c r="J393" s="28">
        <f>_xlfn.FORECAST.LINEAR(G393, $B$2:$B$10, $A$2:$A$10)</f>
        <v>0.21076514207212932</v>
      </c>
      <c r="K393" s="28">
        <f t="shared" si="6"/>
        <v>0.25366415246965202</v>
      </c>
    </row>
    <row r="394" spans="6:11" x14ac:dyDescent="0.35">
      <c r="F394" s="28">
        <v>392</v>
      </c>
      <c r="G394" s="28">
        <v>0.19</v>
      </c>
      <c r="H394" s="28">
        <v>0</v>
      </c>
      <c r="J394" s="28">
        <f>_xlfn.FORECAST.LINEAR(G394, $B$2:$B$10, $A$2:$A$10)</f>
        <v>0.21142383875175649</v>
      </c>
      <c r="K394" s="28">
        <f t="shared" si="6"/>
        <v>0.25366415246965202</v>
      </c>
    </row>
    <row r="395" spans="6:11" x14ac:dyDescent="0.35">
      <c r="F395" s="28">
        <v>393</v>
      </c>
      <c r="G395" s="28">
        <v>0.2</v>
      </c>
      <c r="H395" s="28">
        <v>0</v>
      </c>
      <c r="J395" s="28">
        <f>_xlfn.FORECAST.LINEAR(G395, $B$2:$B$10, $A$2:$A$10)</f>
        <v>0.21175318709157009</v>
      </c>
      <c r="K395" s="28">
        <f t="shared" si="6"/>
        <v>0.25366415246965202</v>
      </c>
    </row>
    <row r="396" spans="6:11" x14ac:dyDescent="0.35">
      <c r="F396" s="28">
        <v>394</v>
      </c>
      <c r="G396" s="28">
        <v>0.22</v>
      </c>
      <c r="H396" s="28">
        <v>0</v>
      </c>
      <c r="J396" s="28">
        <f>_xlfn.FORECAST.LINEAR(G396, $B$2:$B$10, $A$2:$A$10)</f>
        <v>0.2124118837711973</v>
      </c>
      <c r="K396" s="28">
        <f t="shared" si="6"/>
        <v>0.25366415246965202</v>
      </c>
    </row>
    <row r="397" spans="6:11" x14ac:dyDescent="0.35">
      <c r="F397" s="28">
        <v>395</v>
      </c>
      <c r="G397" s="28">
        <v>0.24</v>
      </c>
      <c r="H397" s="28">
        <v>0</v>
      </c>
      <c r="J397" s="28">
        <f>_xlfn.FORECAST.LINEAR(G397, $B$2:$B$10, $A$2:$A$10)</f>
        <v>0.21307058045082447</v>
      </c>
      <c r="K397" s="28">
        <f t="shared" si="6"/>
        <v>0.25366415246965202</v>
      </c>
    </row>
    <row r="398" spans="6:11" x14ac:dyDescent="0.35">
      <c r="F398" s="28">
        <v>396</v>
      </c>
      <c r="G398" s="28">
        <v>0.26</v>
      </c>
      <c r="H398" s="28">
        <v>0</v>
      </c>
      <c r="J398" s="28">
        <f>_xlfn.FORECAST.LINEAR(G398, $B$2:$B$10, $A$2:$A$10)</f>
        <v>0.21372927713045167</v>
      </c>
      <c r="K398" s="28">
        <f t="shared" si="6"/>
        <v>0.25366415246965202</v>
      </c>
    </row>
    <row r="399" spans="6:11" x14ac:dyDescent="0.35">
      <c r="F399" s="28">
        <v>397</v>
      </c>
      <c r="G399" s="28">
        <v>0.27</v>
      </c>
      <c r="H399" s="28">
        <v>0</v>
      </c>
      <c r="J399" s="28">
        <f>_xlfn.FORECAST.LINEAR(G399, $B$2:$B$10, $A$2:$A$10)</f>
        <v>0.21405862547026527</v>
      </c>
      <c r="K399" s="28">
        <f t="shared" si="6"/>
        <v>0.25366415246965202</v>
      </c>
    </row>
    <row r="400" spans="6:11" x14ac:dyDescent="0.35">
      <c r="F400" s="28">
        <v>398</v>
      </c>
      <c r="G400" s="28">
        <v>0.28999999999999998</v>
      </c>
      <c r="H400" s="28">
        <v>0</v>
      </c>
      <c r="J400" s="28">
        <f>_xlfn.FORECAST.LINEAR(G400, $B$2:$B$10, $A$2:$A$10)</f>
        <v>0.21471732214989245</v>
      </c>
      <c r="K400" s="28">
        <f t="shared" si="6"/>
        <v>0.25366415246965202</v>
      </c>
    </row>
    <row r="401" spans="6:11" x14ac:dyDescent="0.35">
      <c r="F401" s="28">
        <v>399</v>
      </c>
      <c r="G401" s="28">
        <v>0.3</v>
      </c>
      <c r="H401" s="28">
        <v>0</v>
      </c>
      <c r="J401" s="28">
        <f>_xlfn.FORECAST.LINEAR(G401, $B$2:$B$10, $A$2:$A$10)</f>
        <v>0.21504667048970605</v>
      </c>
      <c r="K401" s="28">
        <f t="shared" si="6"/>
        <v>0.25366415246965202</v>
      </c>
    </row>
    <row r="402" spans="6:11" x14ac:dyDescent="0.35">
      <c r="F402" s="28">
        <v>400</v>
      </c>
      <c r="G402" s="28">
        <v>0.32</v>
      </c>
      <c r="H402" s="28">
        <v>0</v>
      </c>
      <c r="J402" s="28">
        <f>_xlfn.FORECAST.LINEAR(G402, $B$2:$B$10, $A$2:$A$10)</f>
        <v>0.21570536716933322</v>
      </c>
      <c r="K402" s="28">
        <f t="shared" si="6"/>
        <v>0.25366415246965202</v>
      </c>
    </row>
    <row r="403" spans="6:11" x14ac:dyDescent="0.35">
      <c r="F403" s="28">
        <v>401</v>
      </c>
      <c r="G403" s="28">
        <v>0.34</v>
      </c>
      <c r="H403" s="28">
        <v>0</v>
      </c>
      <c r="J403" s="28">
        <f>_xlfn.FORECAST.LINEAR(G403, $B$2:$B$10, $A$2:$A$10)</f>
        <v>0.21636406384896043</v>
      </c>
      <c r="K403" s="28">
        <f t="shared" si="6"/>
        <v>0.25366415246965202</v>
      </c>
    </row>
    <row r="404" spans="6:11" x14ac:dyDescent="0.35">
      <c r="F404" s="28">
        <v>402</v>
      </c>
      <c r="G404" s="28">
        <v>0.36</v>
      </c>
      <c r="H404" s="28">
        <v>0</v>
      </c>
      <c r="J404" s="28">
        <f>_xlfn.FORECAST.LINEAR(G404, $B$2:$B$10, $A$2:$A$10)</f>
        <v>0.21702276052858763</v>
      </c>
      <c r="K404" s="28">
        <f t="shared" si="6"/>
        <v>0.25366415246965202</v>
      </c>
    </row>
    <row r="405" spans="6:11" x14ac:dyDescent="0.35">
      <c r="F405" s="28">
        <v>403</v>
      </c>
      <c r="G405" s="28">
        <v>0.38</v>
      </c>
      <c r="H405" s="28">
        <v>0</v>
      </c>
      <c r="J405" s="28">
        <f>_xlfn.FORECAST.LINEAR(G405, $B$2:$B$10, $A$2:$A$10)</f>
        <v>0.2176814572082148</v>
      </c>
      <c r="K405" s="28">
        <f t="shared" si="6"/>
        <v>0.25366415246965202</v>
      </c>
    </row>
    <row r="406" spans="6:11" x14ac:dyDescent="0.35">
      <c r="F406" s="28">
        <v>404</v>
      </c>
      <c r="G406" s="28">
        <v>0.4</v>
      </c>
      <c r="H406" s="28">
        <v>0</v>
      </c>
      <c r="J406" s="28">
        <f>_xlfn.FORECAST.LINEAR(G406, $B$2:$B$10, $A$2:$A$10)</f>
        <v>0.218340153887842</v>
      </c>
      <c r="K406" s="28">
        <f t="shared" si="6"/>
        <v>0.25366415246965202</v>
      </c>
    </row>
    <row r="407" spans="6:11" x14ac:dyDescent="0.35">
      <c r="F407" s="28">
        <v>405</v>
      </c>
      <c r="G407" s="28">
        <v>0.43</v>
      </c>
      <c r="H407" s="28">
        <v>0</v>
      </c>
      <c r="J407" s="28">
        <f>_xlfn.FORECAST.LINEAR(G407, $B$2:$B$10, $A$2:$A$10)</f>
        <v>0.21932819890728278</v>
      </c>
      <c r="K407" s="28">
        <f t="shared" si="6"/>
        <v>0.25366415246965202</v>
      </c>
    </row>
    <row r="408" spans="6:11" x14ac:dyDescent="0.35">
      <c r="F408" s="28">
        <v>406</v>
      </c>
      <c r="G408" s="28">
        <v>0.47</v>
      </c>
      <c r="H408" s="28">
        <v>0</v>
      </c>
      <c r="J408" s="28">
        <f>_xlfn.FORECAST.LINEAR(G408, $B$2:$B$10, $A$2:$A$10)</f>
        <v>0.22064559226653715</v>
      </c>
      <c r="K408" s="28">
        <f t="shared" si="6"/>
        <v>0.25366415246965202</v>
      </c>
    </row>
    <row r="409" spans="6:11" x14ac:dyDescent="0.35">
      <c r="F409" s="28">
        <v>407</v>
      </c>
      <c r="G409" s="28">
        <v>0.5</v>
      </c>
      <c r="H409" s="28">
        <v>0</v>
      </c>
      <c r="J409" s="28">
        <f>_xlfn.FORECAST.LINEAR(G409, $B$2:$B$10, $A$2:$A$10)</f>
        <v>0.22163363728597796</v>
      </c>
      <c r="K409" s="28">
        <f t="shared" si="6"/>
        <v>0.25366415246965202</v>
      </c>
    </row>
    <row r="410" spans="6:11" x14ac:dyDescent="0.35">
      <c r="F410" s="28">
        <v>408</v>
      </c>
      <c r="G410" s="28">
        <v>0.55000000000000004</v>
      </c>
      <c r="H410" s="28">
        <v>0</v>
      </c>
      <c r="J410" s="28">
        <f>_xlfn.FORECAST.LINEAR(G410, $B$2:$B$10, $A$2:$A$10)</f>
        <v>0.22328037898504594</v>
      </c>
      <c r="K410" s="28">
        <f t="shared" si="6"/>
        <v>0.25366415246965202</v>
      </c>
    </row>
    <row r="411" spans="6:11" x14ac:dyDescent="0.35">
      <c r="F411" s="28">
        <v>409</v>
      </c>
      <c r="G411" s="28">
        <v>0.59</v>
      </c>
      <c r="H411" s="28">
        <v>0</v>
      </c>
      <c r="J411" s="28">
        <f>_xlfn.FORECAST.LINEAR(G411, $B$2:$B$10, $A$2:$A$10)</f>
        <v>0.22459777234430031</v>
      </c>
      <c r="K411" s="28">
        <f t="shared" si="6"/>
        <v>0.25366415246965202</v>
      </c>
    </row>
    <row r="412" spans="6:11" x14ac:dyDescent="0.35">
      <c r="F412" s="28">
        <v>410</v>
      </c>
      <c r="G412" s="28">
        <v>0.65</v>
      </c>
      <c r="H412" s="28">
        <v>0</v>
      </c>
      <c r="J412" s="28">
        <f>_xlfn.FORECAST.LINEAR(G412, $B$2:$B$10, $A$2:$A$10)</f>
        <v>0.22657386238318189</v>
      </c>
      <c r="K412" s="28">
        <f t="shared" si="6"/>
        <v>0.25366415246965202</v>
      </c>
    </row>
    <row r="413" spans="6:11" x14ac:dyDescent="0.35">
      <c r="F413" s="28">
        <v>411</v>
      </c>
      <c r="G413" s="28">
        <v>0.71</v>
      </c>
      <c r="H413" s="28">
        <v>0</v>
      </c>
      <c r="J413" s="28">
        <f>_xlfn.FORECAST.LINEAR(G413, $B$2:$B$10, $A$2:$A$10)</f>
        <v>0.22854995242206344</v>
      </c>
      <c r="K413" s="28">
        <f t="shared" si="6"/>
        <v>0.25366415246965202</v>
      </c>
    </row>
    <row r="414" spans="6:11" x14ac:dyDescent="0.35">
      <c r="F414" s="28">
        <v>412</v>
      </c>
      <c r="G414" s="28">
        <v>0.76</v>
      </c>
      <c r="H414" s="28">
        <v>0</v>
      </c>
      <c r="J414" s="28">
        <f>_xlfn.FORECAST.LINEAR(G414, $B$2:$B$10, $A$2:$A$10)</f>
        <v>0.23019669412113142</v>
      </c>
      <c r="K414" s="28">
        <f t="shared" si="6"/>
        <v>0.25366415246965202</v>
      </c>
    </row>
    <row r="415" spans="6:11" x14ac:dyDescent="0.35">
      <c r="F415" s="28">
        <v>413</v>
      </c>
      <c r="G415" s="28">
        <v>0.83</v>
      </c>
      <c r="H415" s="28">
        <v>0</v>
      </c>
      <c r="J415" s="28">
        <f>_xlfn.FORECAST.LINEAR(G415, $B$2:$B$10, $A$2:$A$10)</f>
        <v>0.2325021324998266</v>
      </c>
      <c r="K415" s="28">
        <f t="shared" si="6"/>
        <v>0.25366415246965202</v>
      </c>
    </row>
    <row r="416" spans="6:11" x14ac:dyDescent="0.35">
      <c r="F416" s="28">
        <v>414</v>
      </c>
      <c r="G416" s="28">
        <v>0.91</v>
      </c>
      <c r="H416" s="28">
        <v>0</v>
      </c>
      <c r="J416" s="28">
        <f>_xlfn.FORECAST.LINEAR(G416, $B$2:$B$10, $A$2:$A$10)</f>
        <v>0.23513691921833535</v>
      </c>
      <c r="K416" s="28">
        <f t="shared" si="6"/>
        <v>0.25366415246965202</v>
      </c>
    </row>
    <row r="417" spans="6:11" x14ac:dyDescent="0.35">
      <c r="F417" s="28">
        <v>415</v>
      </c>
      <c r="G417" s="28">
        <v>0.99</v>
      </c>
      <c r="H417" s="28">
        <v>0</v>
      </c>
      <c r="J417" s="28">
        <f>_xlfn.FORECAST.LINEAR(G417, $B$2:$B$10, $A$2:$A$10)</f>
        <v>0.23777170593684413</v>
      </c>
      <c r="K417" s="28">
        <f t="shared" si="6"/>
        <v>0.25366415246965202</v>
      </c>
    </row>
    <row r="418" spans="6:11" x14ac:dyDescent="0.35">
      <c r="F418" s="28">
        <v>416</v>
      </c>
      <c r="G418" s="28">
        <v>1.06</v>
      </c>
      <c r="H418" s="28">
        <v>0</v>
      </c>
      <c r="J418" s="28">
        <f>_xlfn.FORECAST.LINEAR(G418, $B$2:$B$10, $A$2:$A$10)</f>
        <v>0.24007714431553928</v>
      </c>
      <c r="K418" s="28">
        <f t="shared" si="6"/>
        <v>0.25366415246965202</v>
      </c>
    </row>
    <row r="419" spans="6:11" x14ac:dyDescent="0.35">
      <c r="F419" s="28">
        <v>417</v>
      </c>
      <c r="G419" s="28">
        <v>1.1499999999999999</v>
      </c>
      <c r="H419" s="28">
        <v>0</v>
      </c>
      <c r="J419" s="28">
        <f>_xlfn.FORECAST.LINEAR(G419, $B$2:$B$10, $A$2:$A$10)</f>
        <v>0.24304127937386164</v>
      </c>
      <c r="K419" s="28">
        <f t="shared" si="6"/>
        <v>0.25366415246965202</v>
      </c>
    </row>
    <row r="420" spans="6:11" x14ac:dyDescent="0.35">
      <c r="F420" s="28">
        <v>418</v>
      </c>
      <c r="G420" s="28">
        <v>1.24</v>
      </c>
      <c r="H420" s="28">
        <v>0</v>
      </c>
      <c r="J420" s="28">
        <f>_xlfn.FORECAST.LINEAR(G420, $B$2:$B$10, $A$2:$A$10)</f>
        <v>0.24600541443218399</v>
      </c>
      <c r="K420" s="28">
        <f t="shared" si="6"/>
        <v>0.25366415246965202</v>
      </c>
    </row>
    <row r="421" spans="6:11" x14ac:dyDescent="0.35">
      <c r="F421" s="28">
        <v>419</v>
      </c>
      <c r="G421" s="28">
        <v>1.34</v>
      </c>
      <c r="H421" s="28">
        <v>0</v>
      </c>
      <c r="J421" s="28">
        <f>_xlfn.FORECAST.LINEAR(G421, $B$2:$B$10, $A$2:$A$10)</f>
        <v>0.24929889783031994</v>
      </c>
      <c r="K421" s="28">
        <f t="shared" si="6"/>
        <v>0.25366415246965202</v>
      </c>
    </row>
    <row r="422" spans="6:11" x14ac:dyDescent="0.35">
      <c r="F422" s="28">
        <v>420</v>
      </c>
      <c r="G422" s="28">
        <v>1.45</v>
      </c>
      <c r="H422" s="28">
        <v>0</v>
      </c>
      <c r="J422" s="28">
        <f>_xlfn.FORECAST.LINEAR(G422, $B$2:$B$10, $A$2:$A$10)</f>
        <v>0.25292172956826953</v>
      </c>
      <c r="K422" s="28">
        <f t="shared" si="6"/>
        <v>0.25366415246965202</v>
      </c>
    </row>
    <row r="423" spans="6:11" x14ac:dyDescent="0.35">
      <c r="F423" s="28">
        <v>421</v>
      </c>
      <c r="G423" s="28">
        <v>1.56</v>
      </c>
      <c r="H423" s="28">
        <v>0</v>
      </c>
      <c r="J423" s="28">
        <f>_xlfn.FORECAST.LINEAR(G423, $B$2:$B$10, $A$2:$A$10)</f>
        <v>0.25654456130621905</v>
      </c>
      <c r="K423" s="28">
        <f t="shared" si="6"/>
        <v>0.25366415246965202</v>
      </c>
    </row>
    <row r="424" spans="6:11" x14ac:dyDescent="0.35">
      <c r="F424" s="28">
        <v>422</v>
      </c>
      <c r="G424" s="28">
        <v>1.67</v>
      </c>
      <c r="H424" s="28">
        <v>0</v>
      </c>
      <c r="J424" s="28">
        <f>_xlfn.FORECAST.LINEAR(G424, $B$2:$B$10, $A$2:$A$10)</f>
        <v>0.26016739304416858</v>
      </c>
      <c r="K424" s="28">
        <f t="shared" si="6"/>
        <v>0.25366415246965202</v>
      </c>
    </row>
    <row r="425" spans="6:11" x14ac:dyDescent="0.35">
      <c r="F425" s="28">
        <v>423</v>
      </c>
      <c r="G425" s="28">
        <v>1.8</v>
      </c>
      <c r="H425" s="28">
        <v>0</v>
      </c>
      <c r="J425" s="28">
        <f>_xlfn.FORECAST.LINEAR(G425, $B$2:$B$10, $A$2:$A$10)</f>
        <v>0.26444892146174537</v>
      </c>
      <c r="K425" s="28">
        <f t="shared" si="6"/>
        <v>0.25366415246965202</v>
      </c>
    </row>
    <row r="426" spans="6:11" x14ac:dyDescent="0.35">
      <c r="F426" s="28">
        <v>424</v>
      </c>
      <c r="G426" s="28">
        <v>1.91</v>
      </c>
      <c r="H426" s="28">
        <v>0</v>
      </c>
      <c r="J426" s="28">
        <f>_xlfn.FORECAST.LINEAR(G426, $B$2:$B$10, $A$2:$A$10)</f>
        <v>0.2680717531996949</v>
      </c>
      <c r="K426" s="28">
        <f t="shared" si="6"/>
        <v>0.25366415246965202</v>
      </c>
    </row>
    <row r="427" spans="6:11" x14ac:dyDescent="0.35">
      <c r="F427" s="28">
        <v>425</v>
      </c>
      <c r="G427" s="28">
        <v>2.06</v>
      </c>
      <c r="H427" s="28">
        <v>0</v>
      </c>
      <c r="J427" s="28">
        <f>_xlfn.FORECAST.LINEAR(G427, $B$2:$B$10, $A$2:$A$10)</f>
        <v>0.27301197829689883</v>
      </c>
      <c r="K427" s="28">
        <f t="shared" si="6"/>
        <v>0.25366415246965202</v>
      </c>
    </row>
    <row r="428" spans="6:11" x14ac:dyDescent="0.35">
      <c r="F428" s="28">
        <v>426</v>
      </c>
      <c r="G428" s="28">
        <v>2.2000000000000002</v>
      </c>
      <c r="H428" s="28">
        <v>0</v>
      </c>
      <c r="J428" s="28">
        <f>_xlfn.FORECAST.LINEAR(G428, $B$2:$B$10, $A$2:$A$10)</f>
        <v>0.27762285505428919</v>
      </c>
      <c r="K428" s="28">
        <f t="shared" si="6"/>
        <v>0.25366415246965202</v>
      </c>
    </row>
    <row r="429" spans="6:11" x14ac:dyDescent="0.35">
      <c r="F429" s="28">
        <v>427</v>
      </c>
      <c r="G429" s="28">
        <v>2.3199999999999998</v>
      </c>
      <c r="H429" s="28">
        <v>0</v>
      </c>
      <c r="J429" s="28">
        <f>_xlfn.FORECAST.LINEAR(G429, $B$2:$B$10, $A$2:$A$10)</f>
        <v>0.28157503513205229</v>
      </c>
      <c r="K429" s="28">
        <f t="shared" si="6"/>
        <v>0.25366415246965202</v>
      </c>
    </row>
    <row r="430" spans="6:11" x14ac:dyDescent="0.35">
      <c r="F430" s="28">
        <v>428</v>
      </c>
      <c r="G430" s="28">
        <v>2.5</v>
      </c>
      <c r="H430" s="28">
        <v>0</v>
      </c>
      <c r="J430" s="28">
        <f>_xlfn.FORECAST.LINEAR(G430, $B$2:$B$10, $A$2:$A$10)</f>
        <v>0.28750330524869705</v>
      </c>
      <c r="K430" s="28">
        <f t="shared" si="6"/>
        <v>0.25366415246965202</v>
      </c>
    </row>
    <row r="431" spans="6:11" x14ac:dyDescent="0.35">
      <c r="F431" s="28">
        <v>429</v>
      </c>
      <c r="G431" s="28">
        <v>2.67</v>
      </c>
      <c r="H431" s="28">
        <v>0</v>
      </c>
      <c r="J431" s="28">
        <f>_xlfn.FORECAST.LINEAR(G431, $B$2:$B$10, $A$2:$A$10)</f>
        <v>0.29310222702552813</v>
      </c>
      <c r="K431" s="28">
        <f t="shared" si="6"/>
        <v>0.25366415246965202</v>
      </c>
    </row>
    <row r="432" spans="6:11" x14ac:dyDescent="0.35">
      <c r="F432" s="28">
        <v>430</v>
      </c>
      <c r="G432" s="28">
        <v>2.81</v>
      </c>
      <c r="H432" s="28">
        <v>0</v>
      </c>
      <c r="J432" s="28">
        <f>_xlfn.FORECAST.LINEAR(G432, $B$2:$B$10, $A$2:$A$10)</f>
        <v>0.29771310378291849</v>
      </c>
      <c r="K432" s="28">
        <f t="shared" si="6"/>
        <v>0.25366415246965202</v>
      </c>
    </row>
    <row r="433" spans="6:11" x14ac:dyDescent="0.35">
      <c r="F433" s="28">
        <v>431</v>
      </c>
      <c r="G433" s="28">
        <v>3</v>
      </c>
      <c r="H433" s="28">
        <v>0</v>
      </c>
      <c r="J433" s="28">
        <f>_xlfn.FORECAST.LINEAR(G433, $B$2:$B$10, $A$2:$A$10)</f>
        <v>0.30397072223937677</v>
      </c>
      <c r="K433" s="28">
        <f t="shared" si="6"/>
        <v>0.25366415246965202</v>
      </c>
    </row>
    <row r="434" spans="6:11" x14ac:dyDescent="0.35">
      <c r="F434" s="28">
        <v>432</v>
      </c>
      <c r="G434" s="28">
        <v>3.19</v>
      </c>
      <c r="H434" s="28">
        <v>0</v>
      </c>
      <c r="J434" s="28">
        <f>_xlfn.FORECAST.LINEAR(G434, $B$2:$B$10, $A$2:$A$10)</f>
        <v>0.3102283406958351</v>
      </c>
      <c r="K434" s="28">
        <f t="shared" si="6"/>
        <v>0.25366415246965202</v>
      </c>
    </row>
    <row r="435" spans="6:11" x14ac:dyDescent="0.35">
      <c r="F435" s="28">
        <v>433</v>
      </c>
      <c r="G435" s="28">
        <v>3.38</v>
      </c>
      <c r="H435" s="28">
        <v>0</v>
      </c>
      <c r="J435" s="28">
        <f>_xlfn.FORECAST.LINEAR(G435, $B$2:$B$10, $A$2:$A$10)</f>
        <v>0.31648595915229338</v>
      </c>
      <c r="K435" s="28">
        <f t="shared" si="6"/>
        <v>0.25366415246965202</v>
      </c>
    </row>
    <row r="436" spans="6:11" x14ac:dyDescent="0.35">
      <c r="F436" s="28">
        <v>434</v>
      </c>
      <c r="G436" s="28">
        <v>3.56</v>
      </c>
      <c r="H436" s="28">
        <v>0</v>
      </c>
      <c r="J436" s="28">
        <f>_xlfn.FORECAST.LINEAR(G436, $B$2:$B$10, $A$2:$A$10)</f>
        <v>0.32241422926893815</v>
      </c>
      <c r="K436" s="28">
        <f t="shared" si="6"/>
        <v>0.25366415246965202</v>
      </c>
    </row>
    <row r="437" spans="6:11" x14ac:dyDescent="0.35">
      <c r="F437" s="28">
        <v>435</v>
      </c>
      <c r="G437" s="28">
        <v>3.77</v>
      </c>
      <c r="H437" s="28">
        <v>0</v>
      </c>
      <c r="J437" s="28">
        <f>_xlfn.FORECAST.LINEAR(G437, $B$2:$B$10, $A$2:$A$10)</f>
        <v>0.32933054440502363</v>
      </c>
      <c r="K437" s="28">
        <f t="shared" si="6"/>
        <v>0.25366415246965202</v>
      </c>
    </row>
    <row r="438" spans="6:11" x14ac:dyDescent="0.35">
      <c r="F438" s="28">
        <v>436</v>
      </c>
      <c r="G438" s="28">
        <v>4.0199999999999996</v>
      </c>
      <c r="H438" s="28">
        <v>0</v>
      </c>
      <c r="J438" s="28">
        <f>_xlfn.FORECAST.LINEAR(G438, $B$2:$B$10, $A$2:$A$10)</f>
        <v>0.33756425290036352</v>
      </c>
      <c r="K438" s="28">
        <f t="shared" si="6"/>
        <v>0.25366415246965202</v>
      </c>
    </row>
    <row r="439" spans="6:11" x14ac:dyDescent="0.35">
      <c r="F439" s="28">
        <v>437</v>
      </c>
      <c r="G439" s="28">
        <v>4.21</v>
      </c>
      <c r="H439" s="28">
        <v>0.01</v>
      </c>
      <c r="J439" s="28">
        <f>_xlfn.FORECAST.LINEAR(G439, $B$2:$B$10, $A$2:$A$10)</f>
        <v>0.34382187135682185</v>
      </c>
      <c r="K439" s="28">
        <f t="shared" si="6"/>
        <v>0.25388157148244711</v>
      </c>
    </row>
    <row r="440" spans="6:11" x14ac:dyDescent="0.35">
      <c r="F440" s="28">
        <v>438</v>
      </c>
      <c r="G440" s="28">
        <v>4.42</v>
      </c>
      <c r="H440" s="28">
        <v>0.01</v>
      </c>
      <c r="J440" s="28">
        <f>_xlfn.FORECAST.LINEAR(G440, $B$2:$B$10, $A$2:$A$10)</f>
        <v>0.35073818649290733</v>
      </c>
      <c r="K440" s="28">
        <f t="shared" si="6"/>
        <v>0.25388157148244711</v>
      </c>
    </row>
    <row r="441" spans="6:11" x14ac:dyDescent="0.35">
      <c r="F441" s="28">
        <v>439</v>
      </c>
      <c r="G441" s="28">
        <v>4.67</v>
      </c>
      <c r="H441" s="28">
        <v>0.01</v>
      </c>
      <c r="J441" s="28">
        <f>_xlfn.FORECAST.LINEAR(G441, $B$2:$B$10, $A$2:$A$10)</f>
        <v>0.35897189498824722</v>
      </c>
      <c r="K441" s="28">
        <f t="shared" si="6"/>
        <v>0.25388157148244711</v>
      </c>
    </row>
    <row r="442" spans="6:11" x14ac:dyDescent="0.35">
      <c r="F442" s="28">
        <v>440</v>
      </c>
      <c r="G442" s="28">
        <v>4.91</v>
      </c>
      <c r="H442" s="28">
        <v>0.01</v>
      </c>
      <c r="J442" s="28">
        <f>_xlfn.FORECAST.LINEAR(G442, $B$2:$B$10, $A$2:$A$10)</f>
        <v>0.36687625514377353</v>
      </c>
      <c r="K442" s="28">
        <f t="shared" si="6"/>
        <v>0.25388157148244711</v>
      </c>
    </row>
    <row r="443" spans="6:11" x14ac:dyDescent="0.35">
      <c r="F443" s="28">
        <v>441</v>
      </c>
      <c r="G443" s="28">
        <v>5.2</v>
      </c>
      <c r="H443" s="28">
        <v>0.01</v>
      </c>
      <c r="J443" s="28">
        <f>_xlfn.FORECAST.LINEAR(G443, $B$2:$B$10, $A$2:$A$10)</f>
        <v>0.37642735699836777</v>
      </c>
      <c r="K443" s="28">
        <f t="shared" si="6"/>
        <v>0.25388157148244711</v>
      </c>
    </row>
    <row r="444" spans="6:11" x14ac:dyDescent="0.35">
      <c r="F444" s="28">
        <v>442</v>
      </c>
      <c r="G444" s="28">
        <v>5.34</v>
      </c>
      <c r="H444" s="28">
        <v>0.01</v>
      </c>
      <c r="J444" s="28">
        <f>_xlfn.FORECAST.LINEAR(G444, $B$2:$B$10, $A$2:$A$10)</f>
        <v>0.38103823375575807</v>
      </c>
      <c r="K444" s="28">
        <f t="shared" si="6"/>
        <v>0.25388157148244711</v>
      </c>
    </row>
    <row r="445" spans="6:11" x14ac:dyDescent="0.35">
      <c r="F445" s="28">
        <v>443</v>
      </c>
      <c r="G445" s="28">
        <v>5.72</v>
      </c>
      <c r="H445" s="28">
        <v>0.02</v>
      </c>
      <c r="J445" s="28">
        <f>_xlfn.FORECAST.LINEAR(G445, $B$2:$B$10, $A$2:$A$10)</f>
        <v>0.39355347066867469</v>
      </c>
      <c r="K445" s="28">
        <f t="shared" si="6"/>
        <v>0.25409899049524215</v>
      </c>
    </row>
    <row r="446" spans="6:11" x14ac:dyDescent="0.35">
      <c r="F446" s="28">
        <v>444</v>
      </c>
      <c r="G446" s="28">
        <v>6</v>
      </c>
      <c r="H446" s="28">
        <v>0.02</v>
      </c>
      <c r="J446" s="28">
        <f>_xlfn.FORECAST.LINEAR(G446, $B$2:$B$10, $A$2:$A$10)</f>
        <v>0.40277522418345535</v>
      </c>
      <c r="K446" s="28">
        <f t="shared" si="6"/>
        <v>0.25409899049524215</v>
      </c>
    </row>
    <row r="447" spans="6:11" x14ac:dyDescent="0.35">
      <c r="F447" s="28">
        <v>445</v>
      </c>
      <c r="G447" s="28">
        <v>6.27</v>
      </c>
      <c r="H447" s="28">
        <v>0.02</v>
      </c>
      <c r="J447" s="28">
        <f>_xlfn.FORECAST.LINEAR(G447, $B$2:$B$10, $A$2:$A$10)</f>
        <v>0.41166762935842244</v>
      </c>
      <c r="K447" s="28">
        <f t="shared" si="6"/>
        <v>0.25409899049524215</v>
      </c>
    </row>
    <row r="448" spans="6:11" x14ac:dyDescent="0.35">
      <c r="F448" s="28">
        <v>446</v>
      </c>
      <c r="G448" s="28">
        <v>6.57</v>
      </c>
      <c r="H448" s="28">
        <v>0.02</v>
      </c>
      <c r="J448" s="28">
        <f>_xlfn.FORECAST.LINEAR(G448, $B$2:$B$10, $A$2:$A$10)</f>
        <v>0.42154807955283036</v>
      </c>
      <c r="K448" s="28">
        <f t="shared" si="6"/>
        <v>0.25409899049524215</v>
      </c>
    </row>
    <row r="449" spans="6:11" x14ac:dyDescent="0.35">
      <c r="F449" s="28">
        <v>447</v>
      </c>
      <c r="G449" s="28">
        <v>6.89</v>
      </c>
      <c r="H449" s="28">
        <v>0.02</v>
      </c>
      <c r="J449" s="28">
        <f>_xlfn.FORECAST.LINEAR(G449, $B$2:$B$10, $A$2:$A$10)</f>
        <v>0.43208722642686537</v>
      </c>
      <c r="K449" s="28">
        <f t="shared" si="6"/>
        <v>0.25409899049524215</v>
      </c>
    </row>
    <row r="450" spans="6:11" x14ac:dyDescent="0.35">
      <c r="F450" s="28">
        <v>448</v>
      </c>
      <c r="G450" s="28">
        <v>7.15</v>
      </c>
      <c r="H450" s="28">
        <v>0.02</v>
      </c>
      <c r="J450" s="28">
        <f>_xlfn.FORECAST.LINEAR(G450, $B$2:$B$10, $A$2:$A$10)</f>
        <v>0.44065028326201883</v>
      </c>
      <c r="K450" s="28">
        <f t="shared" si="6"/>
        <v>0.25409899049524215</v>
      </c>
    </row>
    <row r="451" spans="6:11" x14ac:dyDescent="0.35">
      <c r="F451" s="28">
        <v>449</v>
      </c>
      <c r="G451" s="28">
        <v>7.45</v>
      </c>
      <c r="H451" s="28">
        <v>0.03</v>
      </c>
      <c r="J451" s="28">
        <f>_xlfn.FORECAST.LINEAR(G451, $B$2:$B$10, $A$2:$A$10)</f>
        <v>0.45053073345642669</v>
      </c>
      <c r="K451" s="28">
        <f t="shared" ref="K451:K514" si="7">_xlfn.FORECAST.LINEAR(H451, $D$2:$D$11, $C$2:$C$11)</f>
        <v>0.25431640950803724</v>
      </c>
    </row>
    <row r="452" spans="6:11" x14ac:dyDescent="0.35">
      <c r="F452" s="28">
        <v>450</v>
      </c>
      <c r="G452" s="28">
        <v>7.76</v>
      </c>
      <c r="H452" s="28">
        <v>0.03</v>
      </c>
      <c r="J452" s="28">
        <f>_xlfn.FORECAST.LINEAR(G452, $B$2:$B$10, $A$2:$A$10)</f>
        <v>0.46074053199064813</v>
      </c>
      <c r="K452" s="28">
        <f t="shared" si="7"/>
        <v>0.25431640950803724</v>
      </c>
    </row>
    <row r="453" spans="6:11" x14ac:dyDescent="0.35">
      <c r="F453" s="28">
        <v>451</v>
      </c>
      <c r="G453" s="28">
        <v>8.01</v>
      </c>
      <c r="H453" s="28">
        <v>0.03</v>
      </c>
      <c r="J453" s="28">
        <f>_xlfn.FORECAST.LINEAR(G453, $B$2:$B$10, $A$2:$A$10)</f>
        <v>0.46897424048598801</v>
      </c>
      <c r="K453" s="28">
        <f t="shared" si="7"/>
        <v>0.25431640950803724</v>
      </c>
    </row>
    <row r="454" spans="6:11" x14ac:dyDescent="0.35">
      <c r="F454" s="28">
        <v>452</v>
      </c>
      <c r="G454" s="28">
        <v>8.2899999999999991</v>
      </c>
      <c r="H454" s="28">
        <v>0.03</v>
      </c>
      <c r="J454" s="28">
        <f>_xlfn.FORECAST.LINEAR(G454, $B$2:$B$10, $A$2:$A$10)</f>
        <v>0.47819599400076868</v>
      </c>
      <c r="K454" s="28">
        <f t="shared" si="7"/>
        <v>0.25431640950803724</v>
      </c>
    </row>
    <row r="455" spans="6:11" x14ac:dyDescent="0.35">
      <c r="F455" s="28">
        <v>453</v>
      </c>
      <c r="G455" s="28">
        <v>8.5299999999999994</v>
      </c>
      <c r="H455" s="28">
        <v>0.03</v>
      </c>
      <c r="J455" s="28">
        <f>_xlfn.FORECAST.LINEAR(G455, $B$2:$B$10, $A$2:$A$10)</f>
        <v>0.48610035415629499</v>
      </c>
      <c r="K455" s="28">
        <f t="shared" si="7"/>
        <v>0.25431640950803724</v>
      </c>
    </row>
    <row r="456" spans="6:11" x14ac:dyDescent="0.35">
      <c r="F456" s="28">
        <v>454</v>
      </c>
      <c r="G456" s="28">
        <v>8.7200000000000006</v>
      </c>
      <c r="H456" s="28">
        <v>0.03</v>
      </c>
      <c r="J456" s="28">
        <f>_xlfn.FORECAST.LINEAR(G456, $B$2:$B$10, $A$2:$A$10)</f>
        <v>0.49235797261275333</v>
      </c>
      <c r="K456" s="28">
        <f t="shared" si="7"/>
        <v>0.25431640950803724</v>
      </c>
    </row>
    <row r="457" spans="6:11" x14ac:dyDescent="0.35">
      <c r="F457" s="28">
        <v>455</v>
      </c>
      <c r="G457" s="28">
        <v>8.8699999999999992</v>
      </c>
      <c r="H457" s="28">
        <v>0.04</v>
      </c>
      <c r="J457" s="28">
        <f>_xlfn.FORECAST.LINEAR(G457, $B$2:$B$10, $A$2:$A$10)</f>
        <v>0.4972981977099572</v>
      </c>
      <c r="K457" s="28">
        <f t="shared" si="7"/>
        <v>0.25453382852083234</v>
      </c>
    </row>
    <row r="458" spans="6:11" x14ac:dyDescent="0.35">
      <c r="F458" s="28">
        <v>456</v>
      </c>
      <c r="G458" s="28">
        <v>8.94</v>
      </c>
      <c r="H458" s="28">
        <v>0.04</v>
      </c>
      <c r="J458" s="28">
        <f>_xlfn.FORECAST.LINEAR(G458, $B$2:$B$10, $A$2:$A$10)</f>
        <v>0.49960363608865238</v>
      </c>
      <c r="K458" s="28">
        <f t="shared" si="7"/>
        <v>0.25453382852083234</v>
      </c>
    </row>
    <row r="459" spans="6:11" x14ac:dyDescent="0.35">
      <c r="F459" s="28">
        <v>457</v>
      </c>
      <c r="G459" s="28">
        <v>8.99</v>
      </c>
      <c r="H459" s="28">
        <v>0.04</v>
      </c>
      <c r="J459" s="28">
        <f>_xlfn.FORECAST.LINEAR(G459, $B$2:$B$10, $A$2:$A$10)</f>
        <v>0.50125037778772041</v>
      </c>
      <c r="K459" s="28">
        <f t="shared" si="7"/>
        <v>0.25453382852083234</v>
      </c>
    </row>
    <row r="460" spans="6:11" x14ac:dyDescent="0.35">
      <c r="F460" s="28">
        <v>458</v>
      </c>
      <c r="G460" s="28">
        <v>9</v>
      </c>
      <c r="H460" s="28">
        <v>0.04</v>
      </c>
      <c r="J460" s="28">
        <f>_xlfn.FORECAST.LINEAR(G460, $B$2:$B$10, $A$2:$A$10)</f>
        <v>0.50157972612753399</v>
      </c>
      <c r="K460" s="28">
        <f t="shared" si="7"/>
        <v>0.25453382852083234</v>
      </c>
    </row>
    <row r="461" spans="6:11" x14ac:dyDescent="0.35">
      <c r="F461" s="28">
        <v>459</v>
      </c>
      <c r="G461" s="28">
        <v>8.9700000000000006</v>
      </c>
      <c r="H461" s="28">
        <v>0.04</v>
      </c>
      <c r="J461" s="28">
        <f>_xlfn.FORECAST.LINEAR(G461, $B$2:$B$10, $A$2:$A$10)</f>
        <v>0.50059168110809327</v>
      </c>
      <c r="K461" s="28">
        <f t="shared" si="7"/>
        <v>0.25453382852083234</v>
      </c>
    </row>
    <row r="462" spans="6:11" x14ac:dyDescent="0.35">
      <c r="F462" s="28">
        <v>460</v>
      </c>
      <c r="G462" s="28">
        <v>8.8800000000000008</v>
      </c>
      <c r="H462" s="28">
        <v>0.04</v>
      </c>
      <c r="J462" s="28">
        <f>_xlfn.FORECAST.LINEAR(G462, $B$2:$B$10, $A$2:$A$10)</f>
        <v>0.49762754604977083</v>
      </c>
      <c r="K462" s="28">
        <f t="shared" si="7"/>
        <v>0.25453382852083234</v>
      </c>
    </row>
    <row r="463" spans="6:11" x14ac:dyDescent="0.35">
      <c r="F463" s="28">
        <v>461</v>
      </c>
      <c r="G463" s="28">
        <v>8.7200000000000006</v>
      </c>
      <c r="H463" s="28">
        <v>0.05</v>
      </c>
      <c r="J463" s="28">
        <f>_xlfn.FORECAST.LINEAR(G463, $B$2:$B$10, $A$2:$A$10)</f>
        <v>0.49235797261275333</v>
      </c>
      <c r="K463" s="28">
        <f t="shared" si="7"/>
        <v>0.25475124753362738</v>
      </c>
    </row>
    <row r="464" spans="6:11" x14ac:dyDescent="0.35">
      <c r="F464" s="28">
        <v>462</v>
      </c>
      <c r="G464" s="28">
        <v>8.49</v>
      </c>
      <c r="H464" s="28">
        <v>0.05</v>
      </c>
      <c r="J464" s="28">
        <f>_xlfn.FORECAST.LINEAR(G464, $B$2:$B$10, $A$2:$A$10)</f>
        <v>0.48478296079704064</v>
      </c>
      <c r="K464" s="28">
        <f t="shared" si="7"/>
        <v>0.25475124753362738</v>
      </c>
    </row>
    <row r="465" spans="6:11" x14ac:dyDescent="0.35">
      <c r="F465" s="28">
        <v>463</v>
      </c>
      <c r="G465" s="28">
        <v>8.26</v>
      </c>
      <c r="H465" s="28">
        <v>0.05</v>
      </c>
      <c r="J465" s="28">
        <f>_xlfn.FORECAST.LINEAR(G465, $B$2:$B$10, $A$2:$A$10)</f>
        <v>0.4772079489813279</v>
      </c>
      <c r="K465" s="28">
        <f t="shared" si="7"/>
        <v>0.25475124753362738</v>
      </c>
    </row>
    <row r="466" spans="6:11" x14ac:dyDescent="0.35">
      <c r="F466" s="28">
        <v>464</v>
      </c>
      <c r="G466" s="28">
        <v>7.98</v>
      </c>
      <c r="H466" s="28">
        <v>0.05</v>
      </c>
      <c r="J466" s="28">
        <f>_xlfn.FORECAST.LINEAR(G466, $B$2:$B$10, $A$2:$A$10)</f>
        <v>0.46798619546654724</v>
      </c>
      <c r="K466" s="28">
        <f t="shared" si="7"/>
        <v>0.25475124753362738</v>
      </c>
    </row>
    <row r="467" spans="6:11" x14ac:dyDescent="0.35">
      <c r="F467" s="28">
        <v>465</v>
      </c>
      <c r="G467" s="28">
        <v>7.69</v>
      </c>
      <c r="H467" s="28">
        <v>0.05</v>
      </c>
      <c r="J467" s="28">
        <f>_xlfn.FORECAST.LINEAR(G467, $B$2:$B$10, $A$2:$A$10)</f>
        <v>0.458435093611953</v>
      </c>
      <c r="K467" s="28">
        <f t="shared" si="7"/>
        <v>0.25475124753362738</v>
      </c>
    </row>
    <row r="468" spans="6:11" x14ac:dyDescent="0.35">
      <c r="F468" s="28">
        <v>466</v>
      </c>
      <c r="G468" s="28">
        <v>7.36</v>
      </c>
      <c r="H468" s="28">
        <v>0.05</v>
      </c>
      <c r="J468" s="28">
        <f>_xlfn.FORECAST.LINEAR(G468, $B$2:$B$10, $A$2:$A$10)</f>
        <v>0.44756659839810431</v>
      </c>
      <c r="K468" s="28">
        <f t="shared" si="7"/>
        <v>0.25475124753362738</v>
      </c>
    </row>
    <row r="469" spans="6:11" x14ac:dyDescent="0.35">
      <c r="F469" s="28">
        <v>467</v>
      </c>
      <c r="G469" s="28">
        <v>7.06</v>
      </c>
      <c r="H469" s="28">
        <v>0.06</v>
      </c>
      <c r="J469" s="28">
        <f>_xlfn.FORECAST.LINEAR(G469, $B$2:$B$10, $A$2:$A$10)</f>
        <v>0.43768614820369645</v>
      </c>
      <c r="K469" s="28">
        <f t="shared" si="7"/>
        <v>0.25496866654642247</v>
      </c>
    </row>
    <row r="470" spans="6:11" x14ac:dyDescent="0.35">
      <c r="F470" s="28">
        <v>468</v>
      </c>
      <c r="G470" s="28">
        <v>6.74</v>
      </c>
      <c r="H470" s="28">
        <v>0.06</v>
      </c>
      <c r="J470" s="28">
        <f>_xlfn.FORECAST.LINEAR(G470, $B$2:$B$10, $A$2:$A$10)</f>
        <v>0.42714700132966144</v>
      </c>
      <c r="K470" s="28">
        <f t="shared" si="7"/>
        <v>0.25496866654642247</v>
      </c>
    </row>
    <row r="471" spans="6:11" x14ac:dyDescent="0.35">
      <c r="F471" s="28">
        <v>469</v>
      </c>
      <c r="G471" s="28">
        <v>6.45</v>
      </c>
      <c r="H471" s="28">
        <v>0.06</v>
      </c>
      <c r="J471" s="28">
        <f>_xlfn.FORECAST.LINEAR(G471, $B$2:$B$10, $A$2:$A$10)</f>
        <v>0.41759589947506714</v>
      </c>
      <c r="K471" s="28">
        <f t="shared" si="7"/>
        <v>0.25496866654642247</v>
      </c>
    </row>
    <row r="472" spans="6:11" x14ac:dyDescent="0.35">
      <c r="F472" s="28">
        <v>470</v>
      </c>
      <c r="G472" s="28">
        <v>6.11</v>
      </c>
      <c r="H472" s="28">
        <v>0.06</v>
      </c>
      <c r="J472" s="28">
        <f>_xlfn.FORECAST.LINEAR(G472, $B$2:$B$10, $A$2:$A$10)</f>
        <v>0.40639805592140493</v>
      </c>
      <c r="K472" s="28">
        <f t="shared" si="7"/>
        <v>0.25496866654642247</v>
      </c>
    </row>
    <row r="473" spans="6:11" x14ac:dyDescent="0.35">
      <c r="F473" s="28">
        <v>471</v>
      </c>
      <c r="G473" s="28">
        <v>5.85</v>
      </c>
      <c r="H473" s="28">
        <v>0.06</v>
      </c>
      <c r="J473" s="28">
        <f>_xlfn.FORECAST.LINEAR(G473, $B$2:$B$10, $A$2:$A$10)</f>
        <v>0.39783499908625142</v>
      </c>
      <c r="K473" s="28">
        <f t="shared" si="7"/>
        <v>0.25496866654642247</v>
      </c>
    </row>
    <row r="474" spans="6:11" x14ac:dyDescent="0.35">
      <c r="F474" s="28">
        <v>472</v>
      </c>
      <c r="G474" s="28">
        <v>5.5</v>
      </c>
      <c r="H474" s="28">
        <v>0.06</v>
      </c>
      <c r="J474" s="28">
        <f>_xlfn.FORECAST.LINEAR(G474, $B$2:$B$10, $A$2:$A$10)</f>
        <v>0.38630780719277558</v>
      </c>
      <c r="K474" s="28">
        <f t="shared" si="7"/>
        <v>0.25496866654642247</v>
      </c>
    </row>
    <row r="475" spans="6:11" x14ac:dyDescent="0.35">
      <c r="F475" s="28">
        <v>473</v>
      </c>
      <c r="G475" s="28">
        <v>5.2</v>
      </c>
      <c r="H475" s="28">
        <v>7.0000000000000007E-2</v>
      </c>
      <c r="J475" s="28">
        <f>_xlfn.FORECAST.LINEAR(G475, $B$2:$B$10, $A$2:$A$10)</f>
        <v>0.37642735699836777</v>
      </c>
      <c r="K475" s="28">
        <f t="shared" si="7"/>
        <v>0.25518608555921757</v>
      </c>
    </row>
    <row r="476" spans="6:11" x14ac:dyDescent="0.35">
      <c r="F476" s="28">
        <v>474</v>
      </c>
      <c r="G476" s="28">
        <v>4.91</v>
      </c>
      <c r="H476" s="28">
        <v>7.0000000000000007E-2</v>
      </c>
      <c r="J476" s="28">
        <f>_xlfn.FORECAST.LINEAR(G476, $B$2:$B$10, $A$2:$A$10)</f>
        <v>0.36687625514377353</v>
      </c>
      <c r="K476" s="28">
        <f t="shared" si="7"/>
        <v>0.25518608555921757</v>
      </c>
    </row>
    <row r="477" spans="6:11" x14ac:dyDescent="0.35">
      <c r="F477" s="28">
        <v>475</v>
      </c>
      <c r="G477" s="28">
        <v>4.66</v>
      </c>
      <c r="H477" s="28">
        <v>7.0000000000000007E-2</v>
      </c>
      <c r="J477" s="28">
        <f>_xlfn.FORECAST.LINEAR(G477, $B$2:$B$10, $A$2:$A$10)</f>
        <v>0.35864254664843365</v>
      </c>
      <c r="K477" s="28">
        <f t="shared" si="7"/>
        <v>0.25518608555921757</v>
      </c>
    </row>
    <row r="478" spans="6:11" x14ac:dyDescent="0.35">
      <c r="F478" s="28">
        <v>476</v>
      </c>
      <c r="G478" s="28">
        <v>4.4000000000000004</v>
      </c>
      <c r="H478" s="28">
        <v>7.0000000000000007E-2</v>
      </c>
      <c r="J478" s="28">
        <f>_xlfn.FORECAST.LINEAR(G478, $B$2:$B$10, $A$2:$A$10)</f>
        <v>0.35007948981328013</v>
      </c>
      <c r="K478" s="28">
        <f t="shared" si="7"/>
        <v>0.25518608555921757</v>
      </c>
    </row>
    <row r="479" spans="6:11" x14ac:dyDescent="0.35">
      <c r="F479" s="28">
        <v>477</v>
      </c>
      <c r="G479" s="28">
        <v>4.1500000000000004</v>
      </c>
      <c r="H479" s="28">
        <v>7.0000000000000007E-2</v>
      </c>
      <c r="J479" s="28">
        <f>_xlfn.FORECAST.LINEAR(G479, $B$2:$B$10, $A$2:$A$10)</f>
        <v>0.34184578131794024</v>
      </c>
      <c r="K479" s="28">
        <f t="shared" si="7"/>
        <v>0.25518608555921757</v>
      </c>
    </row>
    <row r="480" spans="6:11" x14ac:dyDescent="0.35">
      <c r="F480" s="28">
        <v>478</v>
      </c>
      <c r="G480" s="28">
        <v>3.92</v>
      </c>
      <c r="H480" s="28">
        <v>7.0000000000000007E-2</v>
      </c>
      <c r="J480" s="28">
        <f>_xlfn.FORECAST.LINEAR(G480, $B$2:$B$10, $A$2:$A$10)</f>
        <v>0.33427076950222756</v>
      </c>
      <c r="K480" s="28">
        <f t="shared" si="7"/>
        <v>0.25518608555921757</v>
      </c>
    </row>
    <row r="481" spans="6:11" x14ac:dyDescent="0.35">
      <c r="F481" s="28">
        <v>479</v>
      </c>
      <c r="G481" s="28">
        <v>3.68</v>
      </c>
      <c r="H481" s="28">
        <v>0.08</v>
      </c>
      <c r="J481" s="28">
        <f>_xlfn.FORECAST.LINEAR(G481, $B$2:$B$10, $A$2:$A$10)</f>
        <v>0.32636640934670125</v>
      </c>
      <c r="K481" s="28">
        <f t="shared" si="7"/>
        <v>0.25540350457201261</v>
      </c>
    </row>
    <row r="482" spans="6:11" x14ac:dyDescent="0.35">
      <c r="F482" s="28">
        <v>480</v>
      </c>
      <c r="G482" s="28">
        <v>3.44</v>
      </c>
      <c r="H482" s="28">
        <v>0.08</v>
      </c>
      <c r="J482" s="28">
        <f>_xlfn.FORECAST.LINEAR(G482, $B$2:$B$10, $A$2:$A$10)</f>
        <v>0.31846204919117499</v>
      </c>
      <c r="K482" s="28">
        <f t="shared" si="7"/>
        <v>0.25540350457201261</v>
      </c>
    </row>
    <row r="483" spans="6:11" x14ac:dyDescent="0.35">
      <c r="F483" s="28">
        <v>481</v>
      </c>
      <c r="G483" s="28">
        <v>3.25</v>
      </c>
      <c r="H483" s="28">
        <v>0.08</v>
      </c>
      <c r="J483" s="28">
        <f>_xlfn.FORECAST.LINEAR(G483, $B$2:$B$10, $A$2:$A$10)</f>
        <v>0.31220443073471665</v>
      </c>
      <c r="K483" s="28">
        <f t="shared" si="7"/>
        <v>0.25540350457201261</v>
      </c>
    </row>
    <row r="484" spans="6:11" x14ac:dyDescent="0.35">
      <c r="F484" s="28">
        <v>482</v>
      </c>
      <c r="G484" s="28">
        <v>3.02</v>
      </c>
      <c r="H484" s="28">
        <v>0.08</v>
      </c>
      <c r="J484" s="28">
        <f>_xlfn.FORECAST.LINEAR(G484, $B$2:$B$10, $A$2:$A$10)</f>
        <v>0.30462941891900397</v>
      </c>
      <c r="K484" s="28">
        <f t="shared" si="7"/>
        <v>0.25540350457201261</v>
      </c>
    </row>
    <row r="485" spans="6:11" x14ac:dyDescent="0.35">
      <c r="F485" s="28">
        <v>483</v>
      </c>
      <c r="G485" s="28">
        <v>2.85</v>
      </c>
      <c r="H485" s="28">
        <v>0.08</v>
      </c>
      <c r="J485" s="28">
        <f>_xlfn.FORECAST.LINEAR(G485, $B$2:$B$10, $A$2:$A$10)</f>
        <v>0.29903049714217284</v>
      </c>
      <c r="K485" s="28">
        <f t="shared" si="7"/>
        <v>0.25540350457201261</v>
      </c>
    </row>
    <row r="486" spans="6:11" x14ac:dyDescent="0.35">
      <c r="F486" s="28">
        <v>484</v>
      </c>
      <c r="G486" s="28">
        <v>2.7</v>
      </c>
      <c r="H486" s="28">
        <v>0.08</v>
      </c>
      <c r="J486" s="28">
        <f>_xlfn.FORECAST.LINEAR(G486, $B$2:$B$10, $A$2:$A$10)</f>
        <v>0.29409027204496896</v>
      </c>
      <c r="K486" s="28">
        <f t="shared" si="7"/>
        <v>0.25540350457201261</v>
      </c>
    </row>
    <row r="487" spans="6:11" x14ac:dyDescent="0.35">
      <c r="F487" s="28">
        <v>485</v>
      </c>
      <c r="G487" s="28">
        <v>2.52</v>
      </c>
      <c r="H487" s="28">
        <v>0.08</v>
      </c>
      <c r="J487" s="28">
        <f>_xlfn.FORECAST.LINEAR(G487, $B$2:$B$10, $A$2:$A$10)</f>
        <v>0.2881620019283242</v>
      </c>
      <c r="K487" s="28">
        <f t="shared" si="7"/>
        <v>0.25540350457201261</v>
      </c>
    </row>
    <row r="488" spans="6:11" x14ac:dyDescent="0.35">
      <c r="F488" s="28">
        <v>486</v>
      </c>
      <c r="G488" s="28">
        <v>2.3199999999999998</v>
      </c>
      <c r="H488" s="28">
        <v>0.08</v>
      </c>
      <c r="J488" s="28">
        <f>_xlfn.FORECAST.LINEAR(G488, $B$2:$B$10, $A$2:$A$10)</f>
        <v>0.28157503513205229</v>
      </c>
      <c r="K488" s="28">
        <f t="shared" si="7"/>
        <v>0.25540350457201261</v>
      </c>
    </row>
    <row r="489" spans="6:11" x14ac:dyDescent="0.35">
      <c r="F489" s="28">
        <v>487</v>
      </c>
      <c r="G489" s="28">
        <v>2.1800000000000002</v>
      </c>
      <c r="H489" s="28">
        <v>0.08</v>
      </c>
      <c r="J489" s="28">
        <f>_xlfn.FORECAST.LINEAR(G489, $B$2:$B$10, $A$2:$A$10)</f>
        <v>0.27696415837466198</v>
      </c>
      <c r="K489" s="28">
        <f t="shared" si="7"/>
        <v>0.25540350457201261</v>
      </c>
    </row>
    <row r="490" spans="6:11" x14ac:dyDescent="0.35">
      <c r="F490" s="28">
        <v>488</v>
      </c>
      <c r="G490" s="28">
        <v>2.0499999999999998</v>
      </c>
      <c r="H490" s="28">
        <v>0.09</v>
      </c>
      <c r="J490" s="28">
        <f>_xlfn.FORECAST.LINEAR(G490, $B$2:$B$10, $A$2:$A$10)</f>
        <v>0.27268262995708525</v>
      </c>
      <c r="K490" s="28">
        <f t="shared" si="7"/>
        <v>0.2556209235848077</v>
      </c>
    </row>
    <row r="491" spans="6:11" x14ac:dyDescent="0.35">
      <c r="F491" s="28">
        <v>489</v>
      </c>
      <c r="G491" s="28">
        <v>1.89</v>
      </c>
      <c r="H491" s="28">
        <v>0.09</v>
      </c>
      <c r="J491" s="28">
        <f>_xlfn.FORECAST.LINEAR(G491, $B$2:$B$10, $A$2:$A$10)</f>
        <v>0.26741305652006769</v>
      </c>
      <c r="K491" s="28">
        <f t="shared" si="7"/>
        <v>0.2556209235848077</v>
      </c>
    </row>
    <row r="492" spans="6:11" x14ac:dyDescent="0.35">
      <c r="F492" s="28">
        <v>490</v>
      </c>
      <c r="G492" s="28">
        <v>1.75</v>
      </c>
      <c r="H492" s="28">
        <v>0.09</v>
      </c>
      <c r="J492" s="28">
        <f>_xlfn.FORECAST.LINEAR(G492, $B$2:$B$10, $A$2:$A$10)</f>
        <v>0.26280217976267739</v>
      </c>
      <c r="K492" s="28">
        <f t="shared" si="7"/>
        <v>0.2556209235848077</v>
      </c>
    </row>
    <row r="493" spans="6:11" x14ac:dyDescent="0.35">
      <c r="F493" s="28">
        <v>491</v>
      </c>
      <c r="G493" s="28">
        <v>1.62</v>
      </c>
      <c r="H493" s="28">
        <v>0.09</v>
      </c>
      <c r="J493" s="28">
        <f>_xlfn.FORECAST.LINEAR(G493, $B$2:$B$10, $A$2:$A$10)</f>
        <v>0.2585206513451006</v>
      </c>
      <c r="K493" s="28">
        <f t="shared" si="7"/>
        <v>0.2556209235848077</v>
      </c>
    </row>
    <row r="494" spans="6:11" x14ac:dyDescent="0.35">
      <c r="F494" s="28">
        <v>492</v>
      </c>
      <c r="G494" s="28">
        <v>1.49</v>
      </c>
      <c r="H494" s="28">
        <v>0.09</v>
      </c>
      <c r="J494" s="28">
        <f>_xlfn.FORECAST.LINEAR(G494, $B$2:$B$10, $A$2:$A$10)</f>
        <v>0.25423912292752388</v>
      </c>
      <c r="K494" s="28">
        <f t="shared" si="7"/>
        <v>0.2556209235848077</v>
      </c>
    </row>
    <row r="495" spans="6:11" x14ac:dyDescent="0.35">
      <c r="F495" s="28">
        <v>493</v>
      </c>
      <c r="G495" s="28">
        <v>1.38</v>
      </c>
      <c r="H495" s="28">
        <v>0.09</v>
      </c>
      <c r="J495" s="28">
        <f>_xlfn.FORECAST.LINEAR(G495, $B$2:$B$10, $A$2:$A$10)</f>
        <v>0.25061629118957435</v>
      </c>
      <c r="K495" s="28">
        <f t="shared" si="7"/>
        <v>0.2556209235848077</v>
      </c>
    </row>
    <row r="496" spans="6:11" x14ac:dyDescent="0.35">
      <c r="F496" s="28">
        <v>494</v>
      </c>
      <c r="G496" s="28">
        <v>1.26</v>
      </c>
      <c r="H496" s="28">
        <v>0.1</v>
      </c>
      <c r="J496" s="28">
        <f>_xlfn.FORECAST.LINEAR(G496, $B$2:$B$10, $A$2:$A$10)</f>
        <v>0.24666411111181119</v>
      </c>
      <c r="K496" s="28">
        <f t="shared" si="7"/>
        <v>0.2558383425976028</v>
      </c>
    </row>
    <row r="497" spans="6:11" x14ac:dyDescent="0.35">
      <c r="F497" s="28">
        <v>495</v>
      </c>
      <c r="G497" s="28">
        <v>1.1599999999999999</v>
      </c>
      <c r="H497" s="28">
        <v>0.1</v>
      </c>
      <c r="J497" s="28">
        <f>_xlfn.FORECAST.LINEAR(G497, $B$2:$B$10, $A$2:$A$10)</f>
        <v>0.24337062771367524</v>
      </c>
      <c r="K497" s="28">
        <f t="shared" si="7"/>
        <v>0.2558383425976028</v>
      </c>
    </row>
    <row r="498" spans="6:11" x14ac:dyDescent="0.35">
      <c r="F498" s="28">
        <v>496</v>
      </c>
      <c r="G498" s="28">
        <v>1.06</v>
      </c>
      <c r="H498" s="28">
        <v>0.1</v>
      </c>
      <c r="J498" s="28">
        <f>_xlfn.FORECAST.LINEAR(G498, $B$2:$B$10, $A$2:$A$10)</f>
        <v>0.24007714431553928</v>
      </c>
      <c r="K498" s="28">
        <f t="shared" si="7"/>
        <v>0.2558383425976028</v>
      </c>
    </row>
    <row r="499" spans="6:11" x14ac:dyDescent="0.35">
      <c r="F499" s="28">
        <v>497</v>
      </c>
      <c r="G499" s="28">
        <v>0.97</v>
      </c>
      <c r="H499" s="28">
        <v>0.1</v>
      </c>
      <c r="J499" s="28">
        <f>_xlfn.FORECAST.LINEAR(G499, $B$2:$B$10, $A$2:$A$10)</f>
        <v>0.23711300925721693</v>
      </c>
      <c r="K499" s="28">
        <f t="shared" si="7"/>
        <v>0.2558383425976028</v>
      </c>
    </row>
    <row r="500" spans="6:11" x14ac:dyDescent="0.35">
      <c r="F500" s="28">
        <v>498</v>
      </c>
      <c r="G500" s="28">
        <v>0.88</v>
      </c>
      <c r="H500" s="28">
        <v>0.1</v>
      </c>
      <c r="J500" s="28">
        <f>_xlfn.FORECAST.LINEAR(G500, $B$2:$B$10, $A$2:$A$10)</f>
        <v>0.23414887419889457</v>
      </c>
      <c r="K500" s="28">
        <f t="shared" si="7"/>
        <v>0.2558383425976028</v>
      </c>
    </row>
    <row r="501" spans="6:11" x14ac:dyDescent="0.35">
      <c r="F501" s="28">
        <v>499</v>
      </c>
      <c r="G501" s="28">
        <v>0.8</v>
      </c>
      <c r="H501" s="28">
        <v>0.1</v>
      </c>
      <c r="J501" s="28">
        <f>_xlfn.FORECAST.LINEAR(G501, $B$2:$B$10, $A$2:$A$10)</f>
        <v>0.23151408748038582</v>
      </c>
      <c r="K501" s="28">
        <f t="shared" si="7"/>
        <v>0.2558383425976028</v>
      </c>
    </row>
    <row r="502" spans="6:11" x14ac:dyDescent="0.35">
      <c r="F502" s="28">
        <v>500</v>
      </c>
      <c r="G502" s="28">
        <v>0.74</v>
      </c>
      <c r="H502" s="28">
        <v>0.1</v>
      </c>
      <c r="J502" s="28">
        <f>_xlfn.FORECAST.LINEAR(G502, $B$2:$B$10, $A$2:$A$10)</f>
        <v>0.22953799744150424</v>
      </c>
      <c r="K502" s="28">
        <f t="shared" si="7"/>
        <v>0.2558383425976028</v>
      </c>
    </row>
    <row r="503" spans="6:11" x14ac:dyDescent="0.35">
      <c r="F503" s="28">
        <v>501</v>
      </c>
      <c r="G503" s="28">
        <v>0.67</v>
      </c>
      <c r="H503" s="28">
        <v>0.1</v>
      </c>
      <c r="J503" s="28">
        <f>_xlfn.FORECAST.LINEAR(G503, $B$2:$B$10, $A$2:$A$10)</f>
        <v>0.22723255906280906</v>
      </c>
      <c r="K503" s="28">
        <f t="shared" si="7"/>
        <v>0.2558383425976028</v>
      </c>
    </row>
    <row r="504" spans="6:11" x14ac:dyDescent="0.35">
      <c r="F504" s="28">
        <v>502</v>
      </c>
      <c r="G504" s="28">
        <v>0.6</v>
      </c>
      <c r="H504" s="28">
        <v>0.1</v>
      </c>
      <c r="J504" s="28">
        <f>_xlfn.FORECAST.LINEAR(G504, $B$2:$B$10, $A$2:$A$10)</f>
        <v>0.22492712068411391</v>
      </c>
      <c r="K504" s="28">
        <f t="shared" si="7"/>
        <v>0.2558383425976028</v>
      </c>
    </row>
    <row r="505" spans="6:11" x14ac:dyDescent="0.35">
      <c r="F505" s="28">
        <v>503</v>
      </c>
      <c r="G505" s="28">
        <v>0.54</v>
      </c>
      <c r="H505" s="28">
        <v>0.1</v>
      </c>
      <c r="J505" s="28">
        <f>_xlfn.FORECAST.LINEAR(G505, $B$2:$B$10, $A$2:$A$10)</f>
        <v>0.22295103064523233</v>
      </c>
      <c r="K505" s="28">
        <f t="shared" si="7"/>
        <v>0.2558383425976028</v>
      </c>
    </row>
    <row r="506" spans="6:11" x14ac:dyDescent="0.35">
      <c r="F506" s="28">
        <v>504</v>
      </c>
      <c r="G506" s="28">
        <v>0.48</v>
      </c>
      <c r="H506" s="28">
        <v>0.1</v>
      </c>
      <c r="J506" s="28">
        <f>_xlfn.FORECAST.LINEAR(G506, $B$2:$B$10, $A$2:$A$10)</f>
        <v>0.22097494060635076</v>
      </c>
      <c r="K506" s="28">
        <f t="shared" si="7"/>
        <v>0.2558383425976028</v>
      </c>
    </row>
    <row r="507" spans="6:11" x14ac:dyDescent="0.35">
      <c r="F507" s="28">
        <v>505</v>
      </c>
      <c r="G507" s="28">
        <v>0.44</v>
      </c>
      <c r="H507" s="28">
        <v>0.1</v>
      </c>
      <c r="J507" s="28">
        <f>_xlfn.FORECAST.LINEAR(G507, $B$2:$B$10, $A$2:$A$10)</f>
        <v>0.21965754724709638</v>
      </c>
      <c r="K507" s="28">
        <f t="shared" si="7"/>
        <v>0.2558383425976028</v>
      </c>
    </row>
    <row r="508" spans="6:11" x14ac:dyDescent="0.35">
      <c r="F508" s="28">
        <v>506</v>
      </c>
      <c r="G508" s="28">
        <v>0.39</v>
      </c>
      <c r="H508" s="28">
        <v>0.1</v>
      </c>
      <c r="J508" s="28">
        <f>_xlfn.FORECAST.LINEAR(G508, $B$2:$B$10, $A$2:$A$10)</f>
        <v>0.2180108055480284</v>
      </c>
      <c r="K508" s="28">
        <f t="shared" si="7"/>
        <v>0.2558383425976028</v>
      </c>
    </row>
    <row r="509" spans="6:11" x14ac:dyDescent="0.35">
      <c r="F509" s="28">
        <v>507</v>
      </c>
      <c r="G509" s="28">
        <v>0.35</v>
      </c>
      <c r="H509" s="28">
        <v>0.1</v>
      </c>
      <c r="J509" s="28">
        <f>_xlfn.FORECAST.LINEAR(G509, $B$2:$B$10, $A$2:$A$10)</f>
        <v>0.21669341218877403</v>
      </c>
      <c r="K509" s="28">
        <f t="shared" si="7"/>
        <v>0.2558383425976028</v>
      </c>
    </row>
    <row r="510" spans="6:11" x14ac:dyDescent="0.35">
      <c r="F510" s="28">
        <v>508</v>
      </c>
      <c r="G510" s="28">
        <v>0.32</v>
      </c>
      <c r="H510" s="28">
        <v>0.1</v>
      </c>
      <c r="J510" s="28">
        <f>_xlfn.FORECAST.LINEAR(G510, $B$2:$B$10, $A$2:$A$10)</f>
        <v>0.21570536716933322</v>
      </c>
      <c r="K510" s="28">
        <f t="shared" si="7"/>
        <v>0.2558383425976028</v>
      </c>
    </row>
    <row r="511" spans="6:11" x14ac:dyDescent="0.35">
      <c r="F511" s="28">
        <v>509</v>
      </c>
      <c r="G511" s="28">
        <v>0.28999999999999998</v>
      </c>
      <c r="H511" s="28">
        <v>0.1</v>
      </c>
      <c r="J511" s="28">
        <f>_xlfn.FORECAST.LINEAR(G511, $B$2:$B$10, $A$2:$A$10)</f>
        <v>0.21471732214989245</v>
      </c>
      <c r="K511" s="28">
        <f t="shared" si="7"/>
        <v>0.2558383425976028</v>
      </c>
    </row>
    <row r="512" spans="6:11" x14ac:dyDescent="0.35">
      <c r="F512" s="28">
        <v>510</v>
      </c>
      <c r="G512" s="28">
        <v>0.26</v>
      </c>
      <c r="H512" s="28">
        <v>0.1</v>
      </c>
      <c r="J512" s="28">
        <f>_xlfn.FORECAST.LINEAR(G512, $B$2:$B$10, $A$2:$A$10)</f>
        <v>0.21372927713045167</v>
      </c>
      <c r="K512" s="28">
        <f t="shared" si="7"/>
        <v>0.2558383425976028</v>
      </c>
    </row>
    <row r="513" spans="6:11" x14ac:dyDescent="0.35">
      <c r="F513" s="28">
        <v>511</v>
      </c>
      <c r="G513" s="28">
        <v>0.24</v>
      </c>
      <c r="H513" s="28">
        <v>0.11</v>
      </c>
      <c r="J513" s="28">
        <f>_xlfn.FORECAST.LINEAR(G513, $B$2:$B$10, $A$2:$A$10)</f>
        <v>0.21307058045082447</v>
      </c>
      <c r="K513" s="28">
        <f t="shared" si="7"/>
        <v>0.25605576161039784</v>
      </c>
    </row>
    <row r="514" spans="6:11" x14ac:dyDescent="0.35">
      <c r="F514" s="28">
        <v>512</v>
      </c>
      <c r="G514" s="28">
        <v>0.21</v>
      </c>
      <c r="H514" s="28">
        <v>0.11</v>
      </c>
      <c r="J514" s="28">
        <f>_xlfn.FORECAST.LINEAR(G514, $B$2:$B$10, $A$2:$A$10)</f>
        <v>0.2120825354313837</v>
      </c>
      <c r="K514" s="28">
        <f t="shared" si="7"/>
        <v>0.25605576161039784</v>
      </c>
    </row>
    <row r="515" spans="6:11" x14ac:dyDescent="0.35">
      <c r="F515" s="28">
        <v>513</v>
      </c>
      <c r="G515" s="28">
        <v>0.2</v>
      </c>
      <c r="H515" s="28">
        <v>0.11</v>
      </c>
      <c r="J515" s="28">
        <f>_xlfn.FORECAST.LINEAR(G515, $B$2:$B$10, $A$2:$A$10)</f>
        <v>0.21175318709157009</v>
      </c>
      <c r="K515" s="28">
        <f t="shared" ref="K515:K578" si="8">_xlfn.FORECAST.LINEAR(H515, $D$2:$D$11, $C$2:$C$11)</f>
        <v>0.25605576161039784</v>
      </c>
    </row>
    <row r="516" spans="6:11" x14ac:dyDescent="0.35">
      <c r="F516" s="28">
        <v>514</v>
      </c>
      <c r="G516" s="28">
        <v>0.18</v>
      </c>
      <c r="H516" s="28">
        <v>0.11</v>
      </c>
      <c r="J516" s="28">
        <f>_xlfn.FORECAST.LINEAR(G516, $B$2:$B$10, $A$2:$A$10)</f>
        <v>0.21109449041194289</v>
      </c>
      <c r="K516" s="28">
        <f t="shared" si="8"/>
        <v>0.25605576161039784</v>
      </c>
    </row>
    <row r="517" spans="6:11" x14ac:dyDescent="0.35">
      <c r="F517" s="28">
        <v>515</v>
      </c>
      <c r="G517" s="28">
        <v>0.16</v>
      </c>
      <c r="H517" s="28">
        <v>0.11</v>
      </c>
      <c r="J517" s="28">
        <f>_xlfn.FORECAST.LINEAR(G517, $B$2:$B$10, $A$2:$A$10)</f>
        <v>0.21043579373231572</v>
      </c>
      <c r="K517" s="28">
        <f t="shared" si="8"/>
        <v>0.25605576161039784</v>
      </c>
    </row>
    <row r="518" spans="6:11" x14ac:dyDescent="0.35">
      <c r="F518" s="28">
        <v>516</v>
      </c>
      <c r="G518" s="28">
        <v>0.14000000000000001</v>
      </c>
      <c r="H518" s="28">
        <v>0.11</v>
      </c>
      <c r="J518" s="28">
        <f>_xlfn.FORECAST.LINEAR(G518, $B$2:$B$10, $A$2:$A$10)</f>
        <v>0.20977709705268852</v>
      </c>
      <c r="K518" s="28">
        <f t="shared" si="8"/>
        <v>0.25605576161039784</v>
      </c>
    </row>
    <row r="519" spans="6:11" x14ac:dyDescent="0.35">
      <c r="F519" s="28">
        <v>517</v>
      </c>
      <c r="G519" s="28">
        <v>0.12</v>
      </c>
      <c r="H519" s="28">
        <v>0.11</v>
      </c>
      <c r="J519" s="28">
        <f>_xlfn.FORECAST.LINEAR(G519, $B$2:$B$10, $A$2:$A$10)</f>
        <v>0.20911840037306134</v>
      </c>
      <c r="K519" s="28">
        <f t="shared" si="8"/>
        <v>0.25605576161039784</v>
      </c>
    </row>
    <row r="520" spans="6:11" x14ac:dyDescent="0.35">
      <c r="F520" s="28">
        <v>518</v>
      </c>
      <c r="G520" s="28">
        <v>0.1</v>
      </c>
      <c r="H520" s="28">
        <v>0.11</v>
      </c>
      <c r="J520" s="28">
        <f>_xlfn.FORECAST.LINEAR(G520, $B$2:$B$10, $A$2:$A$10)</f>
        <v>0.20845970369343414</v>
      </c>
      <c r="K520" s="28">
        <f t="shared" si="8"/>
        <v>0.25605576161039784</v>
      </c>
    </row>
    <row r="521" spans="6:11" x14ac:dyDescent="0.35">
      <c r="F521" s="28">
        <v>519</v>
      </c>
      <c r="G521" s="28">
        <v>0.09</v>
      </c>
      <c r="H521" s="28">
        <v>0.11</v>
      </c>
      <c r="J521" s="28">
        <f>_xlfn.FORECAST.LINEAR(G521, $B$2:$B$10, $A$2:$A$10)</f>
        <v>0.20813035535362054</v>
      </c>
      <c r="K521" s="28">
        <f t="shared" si="8"/>
        <v>0.25605576161039784</v>
      </c>
    </row>
    <row r="522" spans="6:11" x14ac:dyDescent="0.35">
      <c r="F522" s="28">
        <v>520</v>
      </c>
      <c r="G522" s="28">
        <v>7.0000000000000007E-2</v>
      </c>
      <c r="H522" s="28">
        <v>0.11</v>
      </c>
      <c r="J522" s="28">
        <f>_xlfn.FORECAST.LINEAR(G522, $B$2:$B$10, $A$2:$A$10)</f>
        <v>0.20747165867399336</v>
      </c>
      <c r="K522" s="28">
        <f t="shared" si="8"/>
        <v>0.25605576161039784</v>
      </c>
    </row>
    <row r="523" spans="6:11" x14ac:dyDescent="0.35">
      <c r="F523" s="28">
        <v>521</v>
      </c>
      <c r="G523" s="28">
        <v>0.05</v>
      </c>
      <c r="H523" s="28">
        <v>0.11</v>
      </c>
      <c r="J523" s="28">
        <f>_xlfn.FORECAST.LINEAR(G523, $B$2:$B$10, $A$2:$A$10)</f>
        <v>0.20681296199436616</v>
      </c>
      <c r="K523" s="28">
        <f t="shared" si="8"/>
        <v>0.25605576161039784</v>
      </c>
    </row>
    <row r="524" spans="6:11" x14ac:dyDescent="0.35">
      <c r="F524" s="28">
        <v>522</v>
      </c>
      <c r="G524" s="28">
        <v>0.03</v>
      </c>
      <c r="H524" s="28">
        <v>0.11</v>
      </c>
      <c r="J524" s="28">
        <f>_xlfn.FORECAST.LINEAR(G524, $B$2:$B$10, $A$2:$A$10)</f>
        <v>0.20615426531473896</v>
      </c>
      <c r="K524" s="28">
        <f t="shared" si="8"/>
        <v>0.25605576161039784</v>
      </c>
    </row>
    <row r="525" spans="6:11" x14ac:dyDescent="0.35">
      <c r="F525" s="28">
        <v>523</v>
      </c>
      <c r="G525" s="28">
        <v>0.02</v>
      </c>
      <c r="H525" s="28">
        <v>0.11</v>
      </c>
      <c r="J525" s="28">
        <f>_xlfn.FORECAST.LINEAR(G525, $B$2:$B$10, $A$2:$A$10)</f>
        <v>0.20582491697492539</v>
      </c>
      <c r="K525" s="28">
        <f t="shared" si="8"/>
        <v>0.25605576161039784</v>
      </c>
    </row>
    <row r="526" spans="6:11" x14ac:dyDescent="0.35">
      <c r="F526" s="28">
        <v>524</v>
      </c>
      <c r="G526" s="28">
        <v>0</v>
      </c>
      <c r="H526" s="28">
        <v>0.11</v>
      </c>
      <c r="J526" s="28">
        <f>_xlfn.FORECAST.LINEAR(G526, $B$2:$B$10, $A$2:$A$10)</f>
        <v>0.20516622029529819</v>
      </c>
      <c r="K526" s="28">
        <f t="shared" si="8"/>
        <v>0.25605576161039784</v>
      </c>
    </row>
    <row r="527" spans="6:11" x14ac:dyDescent="0.35">
      <c r="F527" s="28">
        <v>525</v>
      </c>
      <c r="G527" s="28">
        <v>0</v>
      </c>
      <c r="H527" s="28">
        <v>0.11</v>
      </c>
      <c r="J527" s="28">
        <f>_xlfn.FORECAST.LINEAR(G527, $B$2:$B$10, $A$2:$A$10)</f>
        <v>0.20516622029529819</v>
      </c>
      <c r="K527" s="28">
        <f t="shared" si="8"/>
        <v>0.25605576161039784</v>
      </c>
    </row>
    <row r="528" spans="6:11" x14ac:dyDescent="0.35">
      <c r="F528" s="28">
        <v>526</v>
      </c>
      <c r="G528" s="28">
        <v>0</v>
      </c>
      <c r="H528" s="28">
        <v>0.11</v>
      </c>
      <c r="J528" s="28">
        <f>_xlfn.FORECAST.LINEAR(G528, $B$2:$B$10, $A$2:$A$10)</f>
        <v>0.20516622029529819</v>
      </c>
      <c r="K528" s="28">
        <f t="shared" si="8"/>
        <v>0.25605576161039784</v>
      </c>
    </row>
    <row r="529" spans="6:11" x14ac:dyDescent="0.35">
      <c r="F529" s="28">
        <v>527</v>
      </c>
      <c r="G529" s="28">
        <v>0</v>
      </c>
      <c r="H529" s="28">
        <v>0.11</v>
      </c>
      <c r="J529" s="28">
        <f>_xlfn.FORECAST.LINEAR(G529, $B$2:$B$10, $A$2:$A$10)</f>
        <v>0.20516622029529819</v>
      </c>
      <c r="K529" s="28">
        <f t="shared" si="8"/>
        <v>0.25605576161039784</v>
      </c>
    </row>
    <row r="530" spans="6:11" x14ac:dyDescent="0.35">
      <c r="F530" s="28">
        <v>528</v>
      </c>
      <c r="G530" s="28">
        <v>0</v>
      </c>
      <c r="H530" s="28">
        <v>0.11</v>
      </c>
      <c r="J530" s="28">
        <f>_xlfn.FORECAST.LINEAR(G530, $B$2:$B$10, $A$2:$A$10)</f>
        <v>0.20516622029529819</v>
      </c>
      <c r="K530" s="28">
        <f t="shared" si="8"/>
        <v>0.25605576161039784</v>
      </c>
    </row>
    <row r="531" spans="6:11" x14ac:dyDescent="0.35">
      <c r="F531" s="28">
        <v>529</v>
      </c>
      <c r="G531" s="28">
        <v>0</v>
      </c>
      <c r="H531" s="28">
        <v>0.11</v>
      </c>
      <c r="J531" s="28">
        <f>_xlfn.FORECAST.LINEAR(G531, $B$2:$B$10, $A$2:$A$10)</f>
        <v>0.20516622029529819</v>
      </c>
      <c r="K531" s="28">
        <f t="shared" si="8"/>
        <v>0.25605576161039784</v>
      </c>
    </row>
    <row r="532" spans="6:11" x14ac:dyDescent="0.35">
      <c r="F532" s="28">
        <v>530</v>
      </c>
      <c r="G532" s="28">
        <v>0</v>
      </c>
      <c r="H532" s="28">
        <v>0.11</v>
      </c>
      <c r="J532" s="28">
        <f>_xlfn.FORECAST.LINEAR(G532, $B$2:$B$10, $A$2:$A$10)</f>
        <v>0.20516622029529819</v>
      </c>
      <c r="K532" s="28">
        <f t="shared" si="8"/>
        <v>0.25605576161039784</v>
      </c>
    </row>
    <row r="533" spans="6:11" x14ac:dyDescent="0.35">
      <c r="F533" s="28">
        <v>531</v>
      </c>
      <c r="G533" s="28">
        <v>0</v>
      </c>
      <c r="H533" s="28">
        <v>0.11</v>
      </c>
      <c r="J533" s="28">
        <f>_xlfn.FORECAST.LINEAR(G533, $B$2:$B$10, $A$2:$A$10)</f>
        <v>0.20516622029529819</v>
      </c>
      <c r="K533" s="28">
        <f t="shared" si="8"/>
        <v>0.25605576161039784</v>
      </c>
    </row>
    <row r="534" spans="6:11" x14ac:dyDescent="0.35">
      <c r="F534" s="28">
        <v>532</v>
      </c>
      <c r="G534" s="28">
        <v>0</v>
      </c>
      <c r="H534" s="28">
        <v>0.11</v>
      </c>
      <c r="J534" s="28">
        <f>_xlfn.FORECAST.LINEAR(G534, $B$2:$B$10, $A$2:$A$10)</f>
        <v>0.20516622029529819</v>
      </c>
      <c r="K534" s="28">
        <f t="shared" si="8"/>
        <v>0.25605576161039784</v>
      </c>
    </row>
    <row r="535" spans="6:11" x14ac:dyDescent="0.35">
      <c r="F535" s="28">
        <v>533</v>
      </c>
      <c r="G535" s="28">
        <v>0</v>
      </c>
      <c r="H535" s="28">
        <v>0.11</v>
      </c>
      <c r="J535" s="28">
        <f>_xlfn.FORECAST.LINEAR(G535, $B$2:$B$10, $A$2:$A$10)</f>
        <v>0.20516622029529819</v>
      </c>
      <c r="K535" s="28">
        <f t="shared" si="8"/>
        <v>0.25605576161039784</v>
      </c>
    </row>
    <row r="536" spans="6:11" x14ac:dyDescent="0.35">
      <c r="F536" s="28">
        <v>534</v>
      </c>
      <c r="G536" s="28">
        <v>0</v>
      </c>
      <c r="H536" s="28">
        <v>0.11</v>
      </c>
      <c r="J536" s="28">
        <f>_xlfn.FORECAST.LINEAR(G536, $B$2:$B$10, $A$2:$A$10)</f>
        <v>0.20516622029529819</v>
      </c>
      <c r="K536" s="28">
        <f t="shared" si="8"/>
        <v>0.25605576161039784</v>
      </c>
    </row>
    <row r="537" spans="6:11" x14ac:dyDescent="0.35">
      <c r="F537" s="28">
        <v>535</v>
      </c>
      <c r="G537" s="28">
        <v>0</v>
      </c>
      <c r="H537" s="28">
        <v>0.11</v>
      </c>
      <c r="J537" s="28">
        <f>_xlfn.FORECAST.LINEAR(G537, $B$2:$B$10, $A$2:$A$10)</f>
        <v>0.20516622029529819</v>
      </c>
      <c r="K537" s="28">
        <f t="shared" si="8"/>
        <v>0.25605576161039784</v>
      </c>
    </row>
    <row r="538" spans="6:11" x14ac:dyDescent="0.35">
      <c r="F538" s="28">
        <v>536</v>
      </c>
      <c r="G538" s="28">
        <v>0</v>
      </c>
      <c r="H538" s="28">
        <v>0.11</v>
      </c>
      <c r="J538" s="28">
        <f>_xlfn.FORECAST.LINEAR(G538, $B$2:$B$10, $A$2:$A$10)</f>
        <v>0.20516622029529819</v>
      </c>
      <c r="K538" s="28">
        <f t="shared" si="8"/>
        <v>0.25605576161039784</v>
      </c>
    </row>
    <row r="539" spans="6:11" x14ac:dyDescent="0.35">
      <c r="F539" s="28">
        <v>537</v>
      </c>
      <c r="G539" s="28">
        <v>0</v>
      </c>
      <c r="H539" s="28">
        <v>0.11</v>
      </c>
      <c r="J539" s="28">
        <f>_xlfn.FORECAST.LINEAR(G539, $B$2:$B$10, $A$2:$A$10)</f>
        <v>0.20516622029529819</v>
      </c>
      <c r="K539" s="28">
        <f t="shared" si="8"/>
        <v>0.25605576161039784</v>
      </c>
    </row>
    <row r="540" spans="6:11" x14ac:dyDescent="0.35">
      <c r="F540" s="28">
        <v>538</v>
      </c>
      <c r="G540" s="28">
        <v>0</v>
      </c>
      <c r="H540" s="28">
        <v>0.11</v>
      </c>
      <c r="J540" s="28">
        <f>_xlfn.FORECAST.LINEAR(G540, $B$2:$B$10, $A$2:$A$10)</f>
        <v>0.20516622029529819</v>
      </c>
      <c r="K540" s="28">
        <f t="shared" si="8"/>
        <v>0.25605576161039784</v>
      </c>
    </row>
    <row r="541" spans="6:11" x14ac:dyDescent="0.35">
      <c r="F541" s="28">
        <v>539</v>
      </c>
      <c r="G541" s="28">
        <v>0</v>
      </c>
      <c r="H541" s="28">
        <v>0.11</v>
      </c>
      <c r="J541" s="28">
        <f>_xlfn.FORECAST.LINEAR(G541, $B$2:$B$10, $A$2:$A$10)</f>
        <v>0.20516622029529819</v>
      </c>
      <c r="K541" s="28">
        <f t="shared" si="8"/>
        <v>0.25605576161039784</v>
      </c>
    </row>
    <row r="542" spans="6:11" x14ac:dyDescent="0.35">
      <c r="F542" s="28">
        <v>540</v>
      </c>
      <c r="G542" s="28">
        <v>0</v>
      </c>
      <c r="H542" s="28">
        <v>0.11</v>
      </c>
      <c r="J542" s="28">
        <f>_xlfn.FORECAST.LINEAR(G542, $B$2:$B$10, $A$2:$A$10)</f>
        <v>0.20516622029529819</v>
      </c>
      <c r="K542" s="28">
        <f t="shared" si="8"/>
        <v>0.25605576161039784</v>
      </c>
    </row>
    <row r="543" spans="6:11" x14ac:dyDescent="0.35">
      <c r="F543" s="28">
        <v>541</v>
      </c>
      <c r="G543" s="28">
        <v>0</v>
      </c>
      <c r="H543" s="28">
        <v>0.11</v>
      </c>
      <c r="J543" s="28">
        <f>_xlfn.FORECAST.LINEAR(G543, $B$2:$B$10, $A$2:$A$10)</f>
        <v>0.20516622029529819</v>
      </c>
      <c r="K543" s="28">
        <f t="shared" si="8"/>
        <v>0.25605576161039784</v>
      </c>
    </row>
    <row r="544" spans="6:11" x14ac:dyDescent="0.35">
      <c r="F544" s="28">
        <v>542</v>
      </c>
      <c r="G544" s="28">
        <v>0</v>
      </c>
      <c r="H544" s="28">
        <v>0.11</v>
      </c>
      <c r="J544" s="28">
        <f>_xlfn.FORECAST.LINEAR(G544, $B$2:$B$10, $A$2:$A$10)</f>
        <v>0.20516622029529819</v>
      </c>
      <c r="K544" s="28">
        <f t="shared" si="8"/>
        <v>0.25605576161039784</v>
      </c>
    </row>
    <row r="545" spans="6:11" x14ac:dyDescent="0.35">
      <c r="F545" s="28">
        <v>543</v>
      </c>
      <c r="G545" s="28">
        <v>0</v>
      </c>
      <c r="H545" s="28">
        <v>0.12</v>
      </c>
      <c r="J545" s="28">
        <f>_xlfn.FORECAST.LINEAR(G545, $B$2:$B$10, $A$2:$A$10)</f>
        <v>0.20516622029529819</v>
      </c>
      <c r="K545" s="28">
        <f t="shared" si="8"/>
        <v>0.25627318062319293</v>
      </c>
    </row>
    <row r="546" spans="6:11" x14ac:dyDescent="0.35">
      <c r="F546" s="28">
        <v>544</v>
      </c>
      <c r="G546" s="28">
        <v>0</v>
      </c>
      <c r="H546" s="28">
        <v>0.13</v>
      </c>
      <c r="J546" s="28">
        <f>_xlfn.FORECAST.LINEAR(G546, $B$2:$B$10, $A$2:$A$10)</f>
        <v>0.20516622029529819</v>
      </c>
      <c r="K546" s="28">
        <f t="shared" si="8"/>
        <v>0.25649059963598803</v>
      </c>
    </row>
    <row r="547" spans="6:11" x14ac:dyDescent="0.35">
      <c r="F547" s="28">
        <v>545</v>
      </c>
      <c r="G547" s="28">
        <v>0</v>
      </c>
      <c r="H547" s="28">
        <v>0.14000000000000001</v>
      </c>
      <c r="J547" s="28">
        <f>_xlfn.FORECAST.LINEAR(G547, $B$2:$B$10, $A$2:$A$10)</f>
        <v>0.20516622029529819</v>
      </c>
      <c r="K547" s="28">
        <f t="shared" si="8"/>
        <v>0.25670801864878307</v>
      </c>
    </row>
    <row r="548" spans="6:11" x14ac:dyDescent="0.35">
      <c r="F548" s="28">
        <v>546</v>
      </c>
      <c r="G548" s="28">
        <v>0</v>
      </c>
      <c r="H548" s="28">
        <v>0.15</v>
      </c>
      <c r="J548" s="28">
        <f>_xlfn.FORECAST.LINEAR(G548, $B$2:$B$10, $A$2:$A$10)</f>
        <v>0.20516622029529819</v>
      </c>
      <c r="K548" s="28">
        <f t="shared" si="8"/>
        <v>0.25692543766157816</v>
      </c>
    </row>
    <row r="549" spans="6:11" x14ac:dyDescent="0.35">
      <c r="F549" s="28">
        <v>547</v>
      </c>
      <c r="G549" s="28">
        <v>0</v>
      </c>
      <c r="H549" s="28">
        <v>0.16</v>
      </c>
      <c r="J549" s="28">
        <f>_xlfn.FORECAST.LINEAR(G549, $B$2:$B$10, $A$2:$A$10)</f>
        <v>0.20516622029529819</v>
      </c>
      <c r="K549" s="28">
        <f t="shared" si="8"/>
        <v>0.25714285667437325</v>
      </c>
    </row>
    <row r="550" spans="6:11" x14ac:dyDescent="0.35">
      <c r="F550" s="28">
        <v>548</v>
      </c>
      <c r="G550" s="28">
        <v>0</v>
      </c>
      <c r="H550" s="28">
        <v>0.18</v>
      </c>
      <c r="J550" s="28">
        <f>_xlfn.FORECAST.LINEAR(G550, $B$2:$B$10, $A$2:$A$10)</f>
        <v>0.20516622029529819</v>
      </c>
      <c r="K550" s="28">
        <f t="shared" si="8"/>
        <v>0.25757769469996339</v>
      </c>
    </row>
    <row r="551" spans="6:11" x14ac:dyDescent="0.35">
      <c r="F551" s="28">
        <v>549</v>
      </c>
      <c r="G551" s="28">
        <v>0</v>
      </c>
      <c r="H551" s="28">
        <v>0.2</v>
      </c>
      <c r="J551" s="28">
        <f>_xlfn.FORECAST.LINEAR(G551, $B$2:$B$10, $A$2:$A$10)</f>
        <v>0.20516622029529819</v>
      </c>
      <c r="K551" s="28">
        <f t="shared" si="8"/>
        <v>0.25801253272555352</v>
      </c>
    </row>
    <row r="552" spans="6:11" x14ac:dyDescent="0.35">
      <c r="F552" s="28">
        <v>550</v>
      </c>
      <c r="G552" s="28">
        <v>0</v>
      </c>
      <c r="H552" s="28">
        <v>0.22</v>
      </c>
      <c r="J552" s="28">
        <f>_xlfn.FORECAST.LINEAR(G552, $B$2:$B$10, $A$2:$A$10)</f>
        <v>0.20516622029529819</v>
      </c>
      <c r="K552" s="28">
        <f t="shared" si="8"/>
        <v>0.25844737075114371</v>
      </c>
    </row>
    <row r="553" spans="6:11" x14ac:dyDescent="0.35">
      <c r="F553" s="28">
        <v>551</v>
      </c>
      <c r="G553" s="28">
        <v>0</v>
      </c>
      <c r="H553" s="28">
        <v>0.23</v>
      </c>
      <c r="J553" s="28">
        <f>_xlfn.FORECAST.LINEAR(G553, $B$2:$B$10, $A$2:$A$10)</f>
        <v>0.20516622029529819</v>
      </c>
      <c r="K553" s="28">
        <f t="shared" si="8"/>
        <v>0.25866478976393875</v>
      </c>
    </row>
    <row r="554" spans="6:11" x14ac:dyDescent="0.35">
      <c r="F554" s="28">
        <v>552</v>
      </c>
      <c r="G554" s="28">
        <v>0</v>
      </c>
      <c r="H554" s="28">
        <v>0.25</v>
      </c>
      <c r="J554" s="28">
        <f>_xlfn.FORECAST.LINEAR(G554, $B$2:$B$10, $A$2:$A$10)</f>
        <v>0.20516622029529819</v>
      </c>
      <c r="K554" s="28">
        <f t="shared" si="8"/>
        <v>0.25909962778952894</v>
      </c>
    </row>
    <row r="555" spans="6:11" x14ac:dyDescent="0.35">
      <c r="F555" s="28">
        <v>553</v>
      </c>
      <c r="G555" s="28">
        <v>0</v>
      </c>
      <c r="H555" s="28">
        <v>0.27</v>
      </c>
      <c r="J555" s="28">
        <f>_xlfn.FORECAST.LINEAR(G555, $B$2:$B$10, $A$2:$A$10)</f>
        <v>0.20516622029529819</v>
      </c>
      <c r="K555" s="28">
        <f t="shared" si="8"/>
        <v>0.25953446581511908</v>
      </c>
    </row>
    <row r="556" spans="6:11" x14ac:dyDescent="0.35">
      <c r="F556" s="28">
        <v>554</v>
      </c>
      <c r="G556" s="28">
        <v>0</v>
      </c>
      <c r="H556" s="28">
        <v>0.28999999999999998</v>
      </c>
      <c r="J556" s="28">
        <f>_xlfn.FORECAST.LINEAR(G556, $B$2:$B$10, $A$2:$A$10)</f>
        <v>0.20516622029529819</v>
      </c>
      <c r="K556" s="28">
        <f t="shared" si="8"/>
        <v>0.25996930384070921</v>
      </c>
    </row>
    <row r="557" spans="6:11" x14ac:dyDescent="0.35">
      <c r="F557" s="28">
        <v>555</v>
      </c>
      <c r="G557" s="28">
        <v>0</v>
      </c>
      <c r="H557" s="28">
        <v>0.3</v>
      </c>
      <c r="J557" s="28">
        <f>_xlfn.FORECAST.LINEAR(G557, $B$2:$B$10, $A$2:$A$10)</f>
        <v>0.20516622029529819</v>
      </c>
      <c r="K557" s="28">
        <f t="shared" si="8"/>
        <v>0.2601867228535043</v>
      </c>
    </row>
    <row r="558" spans="6:11" x14ac:dyDescent="0.35">
      <c r="F558" s="28">
        <v>556</v>
      </c>
      <c r="G558" s="28">
        <v>0</v>
      </c>
      <c r="H558" s="28">
        <v>0.32</v>
      </c>
      <c r="J558" s="28">
        <f>_xlfn.FORECAST.LINEAR(G558, $B$2:$B$10, $A$2:$A$10)</f>
        <v>0.20516622029529819</v>
      </c>
      <c r="K558" s="28">
        <f t="shared" si="8"/>
        <v>0.26062156087909444</v>
      </c>
    </row>
    <row r="559" spans="6:11" x14ac:dyDescent="0.35">
      <c r="F559" s="28">
        <v>557</v>
      </c>
      <c r="G559" s="28">
        <v>0</v>
      </c>
      <c r="H559" s="28">
        <v>0.34</v>
      </c>
      <c r="J559" s="28">
        <f>_xlfn.FORECAST.LINEAR(G559, $B$2:$B$10, $A$2:$A$10)</f>
        <v>0.20516622029529819</v>
      </c>
      <c r="K559" s="28">
        <f t="shared" si="8"/>
        <v>0.26105639890468463</v>
      </c>
    </row>
    <row r="560" spans="6:11" x14ac:dyDescent="0.35">
      <c r="F560" s="28">
        <v>558</v>
      </c>
      <c r="G560" s="28">
        <v>0</v>
      </c>
      <c r="H560" s="28">
        <v>0.36</v>
      </c>
      <c r="J560" s="28">
        <f>_xlfn.FORECAST.LINEAR(G560, $B$2:$B$10, $A$2:$A$10)</f>
        <v>0.20516622029529819</v>
      </c>
      <c r="K560" s="28">
        <f t="shared" si="8"/>
        <v>0.26149123693027476</v>
      </c>
    </row>
    <row r="561" spans="6:11" x14ac:dyDescent="0.35">
      <c r="F561" s="28">
        <v>559</v>
      </c>
      <c r="G561" s="28">
        <v>0</v>
      </c>
      <c r="H561" s="28">
        <v>0.38</v>
      </c>
      <c r="J561" s="28">
        <f>_xlfn.FORECAST.LINEAR(G561, $B$2:$B$10, $A$2:$A$10)</f>
        <v>0.20516622029529819</v>
      </c>
      <c r="K561" s="28">
        <f t="shared" si="8"/>
        <v>0.26192607495586495</v>
      </c>
    </row>
    <row r="562" spans="6:11" x14ac:dyDescent="0.35">
      <c r="F562" s="28">
        <v>560</v>
      </c>
      <c r="G562" s="28">
        <v>0</v>
      </c>
      <c r="H562" s="28">
        <v>0.4</v>
      </c>
      <c r="J562" s="28">
        <f>_xlfn.FORECAST.LINEAR(G562, $B$2:$B$10, $A$2:$A$10)</f>
        <v>0.20516622029529819</v>
      </c>
      <c r="K562" s="28">
        <f t="shared" si="8"/>
        <v>0.26236091298145509</v>
      </c>
    </row>
    <row r="563" spans="6:11" x14ac:dyDescent="0.35">
      <c r="F563" s="28">
        <v>561</v>
      </c>
      <c r="G563" s="28">
        <v>0</v>
      </c>
      <c r="H563" s="28">
        <v>0.41</v>
      </c>
      <c r="J563" s="28">
        <f>_xlfn.FORECAST.LINEAR(G563, $B$2:$B$10, $A$2:$A$10)</f>
        <v>0.20516622029529819</v>
      </c>
      <c r="K563" s="28">
        <f t="shared" si="8"/>
        <v>0.26257833199425018</v>
      </c>
    </row>
    <row r="564" spans="6:11" x14ac:dyDescent="0.35">
      <c r="F564" s="28">
        <v>562</v>
      </c>
      <c r="G564" s="28">
        <v>0</v>
      </c>
      <c r="H564" s="28">
        <v>0.43</v>
      </c>
      <c r="J564" s="28">
        <f>_xlfn.FORECAST.LINEAR(G564, $B$2:$B$10, $A$2:$A$10)</f>
        <v>0.20516622029529819</v>
      </c>
      <c r="K564" s="28">
        <f t="shared" si="8"/>
        <v>0.26301317001984031</v>
      </c>
    </row>
    <row r="565" spans="6:11" x14ac:dyDescent="0.35">
      <c r="F565" s="28">
        <v>563</v>
      </c>
      <c r="G565" s="28">
        <v>0</v>
      </c>
      <c r="H565" s="28">
        <v>0.45</v>
      </c>
      <c r="J565" s="28">
        <f>_xlfn.FORECAST.LINEAR(G565, $B$2:$B$10, $A$2:$A$10)</f>
        <v>0.20516622029529819</v>
      </c>
      <c r="K565" s="28">
        <f t="shared" si="8"/>
        <v>0.26344800804543045</v>
      </c>
    </row>
    <row r="566" spans="6:11" x14ac:dyDescent="0.35">
      <c r="F566" s="28">
        <v>564</v>
      </c>
      <c r="G566" s="28">
        <v>0</v>
      </c>
      <c r="H566" s="28">
        <v>0.47</v>
      </c>
      <c r="J566" s="28">
        <f>_xlfn.FORECAST.LINEAR(G566, $B$2:$B$10, $A$2:$A$10)</f>
        <v>0.20516622029529819</v>
      </c>
      <c r="K566" s="28">
        <f t="shared" si="8"/>
        <v>0.26388284607102064</v>
      </c>
    </row>
    <row r="567" spans="6:11" x14ac:dyDescent="0.35">
      <c r="F567" s="28">
        <v>565</v>
      </c>
      <c r="G567" s="28">
        <v>0</v>
      </c>
      <c r="H567" s="28">
        <v>0.49</v>
      </c>
      <c r="J567" s="28">
        <f>_xlfn.FORECAST.LINEAR(G567, $B$2:$B$10, $A$2:$A$10)</f>
        <v>0.20516622029529819</v>
      </c>
      <c r="K567" s="28">
        <f t="shared" si="8"/>
        <v>0.26431768409661077</v>
      </c>
    </row>
    <row r="568" spans="6:11" x14ac:dyDescent="0.35">
      <c r="F568" s="28">
        <v>566</v>
      </c>
      <c r="G568" s="28">
        <v>0</v>
      </c>
      <c r="H568" s="28">
        <v>0.51</v>
      </c>
      <c r="J568" s="28">
        <f>_xlfn.FORECAST.LINEAR(G568, $B$2:$B$10, $A$2:$A$10)</f>
        <v>0.20516622029529819</v>
      </c>
      <c r="K568" s="28">
        <f t="shared" si="8"/>
        <v>0.26475252212220091</v>
      </c>
    </row>
    <row r="569" spans="6:11" x14ac:dyDescent="0.35">
      <c r="F569" s="28">
        <v>567</v>
      </c>
      <c r="G569" s="28">
        <v>0</v>
      </c>
      <c r="H569" s="28">
        <v>0.53</v>
      </c>
      <c r="J569" s="28">
        <f>_xlfn.FORECAST.LINEAR(G569, $B$2:$B$10, $A$2:$A$10)</f>
        <v>0.20516622029529819</v>
      </c>
      <c r="K569" s="28">
        <f t="shared" si="8"/>
        <v>0.2651873601477911</v>
      </c>
    </row>
    <row r="570" spans="6:11" x14ac:dyDescent="0.35">
      <c r="F570" s="28">
        <v>568</v>
      </c>
      <c r="G570" s="28">
        <v>0</v>
      </c>
      <c r="H570" s="28">
        <v>0.56000000000000005</v>
      </c>
      <c r="J570" s="28">
        <f>_xlfn.FORECAST.LINEAR(G570, $B$2:$B$10, $A$2:$A$10)</f>
        <v>0.20516622029529819</v>
      </c>
      <c r="K570" s="28">
        <f t="shared" si="8"/>
        <v>0.26583961718617632</v>
      </c>
    </row>
    <row r="571" spans="6:11" x14ac:dyDescent="0.35">
      <c r="F571" s="28">
        <v>569</v>
      </c>
      <c r="G571" s="28">
        <v>0</v>
      </c>
      <c r="H571" s="28">
        <v>0.59</v>
      </c>
      <c r="J571" s="28">
        <f>_xlfn.FORECAST.LINEAR(G571, $B$2:$B$10, $A$2:$A$10)</f>
        <v>0.20516622029529819</v>
      </c>
      <c r="K571" s="28">
        <f t="shared" si="8"/>
        <v>0.26649187422456155</v>
      </c>
    </row>
    <row r="572" spans="6:11" x14ac:dyDescent="0.35">
      <c r="F572" s="28">
        <v>570</v>
      </c>
      <c r="G572" s="28">
        <v>0</v>
      </c>
      <c r="H572" s="28">
        <v>0.63</v>
      </c>
      <c r="J572" s="28">
        <f>_xlfn.FORECAST.LINEAR(G572, $B$2:$B$10, $A$2:$A$10)</f>
        <v>0.20516622029529819</v>
      </c>
      <c r="K572" s="28">
        <f t="shared" si="8"/>
        <v>0.26736155027574182</v>
      </c>
    </row>
    <row r="573" spans="6:11" x14ac:dyDescent="0.35">
      <c r="F573" s="28">
        <v>571</v>
      </c>
      <c r="G573" s="28">
        <v>0</v>
      </c>
      <c r="H573" s="28">
        <v>0.67</v>
      </c>
      <c r="J573" s="28">
        <f>_xlfn.FORECAST.LINEAR(G573, $B$2:$B$10, $A$2:$A$10)</f>
        <v>0.20516622029529819</v>
      </c>
      <c r="K573" s="28">
        <f t="shared" si="8"/>
        <v>0.26823122632692215</v>
      </c>
    </row>
    <row r="574" spans="6:11" x14ac:dyDescent="0.35">
      <c r="F574" s="28">
        <v>572</v>
      </c>
      <c r="G574" s="28">
        <v>0</v>
      </c>
      <c r="H574" s="28">
        <v>0.71</v>
      </c>
      <c r="J574" s="28">
        <f>_xlfn.FORECAST.LINEAR(G574, $B$2:$B$10, $A$2:$A$10)</f>
        <v>0.20516622029529819</v>
      </c>
      <c r="K574" s="28">
        <f t="shared" si="8"/>
        <v>0.26910090237810247</v>
      </c>
    </row>
    <row r="575" spans="6:11" x14ac:dyDescent="0.35">
      <c r="F575" s="28">
        <v>573</v>
      </c>
      <c r="G575" s="28">
        <v>0</v>
      </c>
      <c r="H575" s="28">
        <v>0.77</v>
      </c>
      <c r="J575" s="28">
        <f>_xlfn.FORECAST.LINEAR(G575, $B$2:$B$10, $A$2:$A$10)</f>
        <v>0.20516622029529819</v>
      </c>
      <c r="K575" s="28">
        <f t="shared" si="8"/>
        <v>0.27040541645487293</v>
      </c>
    </row>
    <row r="576" spans="6:11" x14ac:dyDescent="0.35">
      <c r="F576" s="28">
        <v>574</v>
      </c>
      <c r="G576" s="28">
        <v>0</v>
      </c>
      <c r="H576" s="28">
        <v>0.82</v>
      </c>
      <c r="J576" s="28">
        <f>_xlfn.FORECAST.LINEAR(G576, $B$2:$B$10, $A$2:$A$10)</f>
        <v>0.20516622029529819</v>
      </c>
      <c r="K576" s="28">
        <f t="shared" si="8"/>
        <v>0.27149251151884829</v>
      </c>
    </row>
    <row r="577" spans="6:11" x14ac:dyDescent="0.35">
      <c r="F577" s="28">
        <v>575</v>
      </c>
      <c r="G577" s="28">
        <v>0</v>
      </c>
      <c r="H577" s="28">
        <v>0.89</v>
      </c>
      <c r="J577" s="28">
        <f>_xlfn.FORECAST.LINEAR(G577, $B$2:$B$10, $A$2:$A$10)</f>
        <v>0.20516622029529819</v>
      </c>
      <c r="K577" s="28">
        <f t="shared" si="8"/>
        <v>0.27301444460841384</v>
      </c>
    </row>
    <row r="578" spans="6:11" x14ac:dyDescent="0.35">
      <c r="F578" s="28">
        <v>576</v>
      </c>
      <c r="G578" s="28">
        <v>0</v>
      </c>
      <c r="H578" s="28">
        <v>0.96</v>
      </c>
      <c r="J578" s="28">
        <f>_xlfn.FORECAST.LINEAR(G578, $B$2:$B$10, $A$2:$A$10)</f>
        <v>0.20516622029529819</v>
      </c>
      <c r="K578" s="28">
        <f t="shared" si="8"/>
        <v>0.27453637769797934</v>
      </c>
    </row>
    <row r="579" spans="6:11" x14ac:dyDescent="0.35">
      <c r="F579" s="28">
        <v>577</v>
      </c>
      <c r="G579" s="28">
        <v>0</v>
      </c>
      <c r="H579" s="28">
        <v>1.04</v>
      </c>
      <c r="J579" s="28">
        <f>_xlfn.FORECAST.LINEAR(G579, $B$2:$B$10, $A$2:$A$10)</f>
        <v>0.20516622029529819</v>
      </c>
      <c r="K579" s="28">
        <f t="shared" ref="K579:K642" si="9">_xlfn.FORECAST.LINEAR(H579, $D$2:$D$11, $C$2:$C$11)</f>
        <v>0.27627572980033999</v>
      </c>
    </row>
    <row r="580" spans="6:11" x14ac:dyDescent="0.35">
      <c r="F580" s="28">
        <v>578</v>
      </c>
      <c r="G580" s="28">
        <v>0</v>
      </c>
      <c r="H580" s="28">
        <v>1.1100000000000001</v>
      </c>
      <c r="J580" s="28">
        <f>_xlfn.FORECAST.LINEAR(G580, $B$2:$B$10, $A$2:$A$10)</f>
        <v>0.20516622029529819</v>
      </c>
      <c r="K580" s="28">
        <f t="shared" si="9"/>
        <v>0.27779766288990554</v>
      </c>
    </row>
    <row r="581" spans="6:11" x14ac:dyDescent="0.35">
      <c r="F581" s="28">
        <v>579</v>
      </c>
      <c r="G581" s="28">
        <v>0</v>
      </c>
      <c r="H581" s="28">
        <v>1.2</v>
      </c>
      <c r="J581" s="28">
        <f>_xlfn.FORECAST.LINEAR(G581, $B$2:$B$10, $A$2:$A$10)</f>
        <v>0.20516622029529819</v>
      </c>
      <c r="K581" s="28">
        <f t="shared" si="9"/>
        <v>0.27975443400506123</v>
      </c>
    </row>
    <row r="582" spans="6:11" x14ac:dyDescent="0.35">
      <c r="F582" s="28">
        <v>580</v>
      </c>
      <c r="G582" s="28">
        <v>0</v>
      </c>
      <c r="H582" s="28">
        <v>1.29</v>
      </c>
      <c r="J582" s="28">
        <f>_xlfn.FORECAST.LINEAR(G582, $B$2:$B$10, $A$2:$A$10)</f>
        <v>0.20516622029529819</v>
      </c>
      <c r="K582" s="28">
        <f t="shared" si="9"/>
        <v>0.28171120512021691</v>
      </c>
    </row>
    <row r="583" spans="6:11" x14ac:dyDescent="0.35">
      <c r="F583" s="28">
        <v>581</v>
      </c>
      <c r="G583" s="28">
        <v>0</v>
      </c>
      <c r="H583" s="28">
        <v>1.38</v>
      </c>
      <c r="J583" s="28">
        <f>_xlfn.FORECAST.LINEAR(G583, $B$2:$B$10, $A$2:$A$10)</f>
        <v>0.20516622029529819</v>
      </c>
      <c r="K583" s="28">
        <f t="shared" si="9"/>
        <v>0.2836679762353726</v>
      </c>
    </row>
    <row r="584" spans="6:11" x14ac:dyDescent="0.35">
      <c r="F584" s="28">
        <v>582</v>
      </c>
      <c r="G584" s="28">
        <v>0</v>
      </c>
      <c r="H584" s="28">
        <v>1.48</v>
      </c>
      <c r="J584" s="28">
        <f>_xlfn.FORECAST.LINEAR(G584, $B$2:$B$10, $A$2:$A$10)</f>
        <v>0.20516622029529819</v>
      </c>
      <c r="K584" s="28">
        <f t="shared" si="9"/>
        <v>0.28584216636332332</v>
      </c>
    </row>
    <row r="585" spans="6:11" x14ac:dyDescent="0.35">
      <c r="F585" s="28">
        <v>583</v>
      </c>
      <c r="G585" s="28">
        <v>0</v>
      </c>
      <c r="H585" s="28">
        <v>1.56</v>
      </c>
      <c r="J585" s="28">
        <f>_xlfn.FORECAST.LINEAR(G585, $B$2:$B$10, $A$2:$A$10)</f>
        <v>0.20516622029529819</v>
      </c>
      <c r="K585" s="28">
        <f t="shared" si="9"/>
        <v>0.28758151846568397</v>
      </c>
    </row>
    <row r="586" spans="6:11" x14ac:dyDescent="0.35">
      <c r="F586" s="28">
        <v>584</v>
      </c>
      <c r="G586" s="28">
        <v>0</v>
      </c>
      <c r="H586" s="28">
        <v>1.69</v>
      </c>
      <c r="J586" s="28">
        <f>_xlfn.FORECAST.LINEAR(G586, $B$2:$B$10, $A$2:$A$10)</f>
        <v>0.20516622029529819</v>
      </c>
      <c r="K586" s="28">
        <f t="shared" si="9"/>
        <v>0.29040796563201993</v>
      </c>
    </row>
    <row r="587" spans="6:11" x14ac:dyDescent="0.35">
      <c r="F587" s="28">
        <v>585</v>
      </c>
      <c r="G587" s="28">
        <v>0</v>
      </c>
      <c r="H587" s="28">
        <v>1.81</v>
      </c>
      <c r="J587" s="28">
        <f>_xlfn.FORECAST.LINEAR(G587, $B$2:$B$10, $A$2:$A$10)</f>
        <v>0.20516622029529819</v>
      </c>
      <c r="K587" s="28">
        <f t="shared" si="9"/>
        <v>0.2930169937855609</v>
      </c>
    </row>
    <row r="588" spans="6:11" x14ac:dyDescent="0.35">
      <c r="F588" s="28">
        <v>586</v>
      </c>
      <c r="G588" s="28">
        <v>0</v>
      </c>
      <c r="H588" s="28">
        <v>1.93</v>
      </c>
      <c r="J588" s="28">
        <f>_xlfn.FORECAST.LINEAR(G588, $B$2:$B$10, $A$2:$A$10)</f>
        <v>0.20516622029529819</v>
      </c>
      <c r="K588" s="28">
        <f t="shared" si="9"/>
        <v>0.29562602193910181</v>
      </c>
    </row>
    <row r="589" spans="6:11" x14ac:dyDescent="0.35">
      <c r="F589" s="28">
        <v>587</v>
      </c>
      <c r="G589" s="28">
        <v>0</v>
      </c>
      <c r="H589" s="28">
        <v>2.06</v>
      </c>
      <c r="J589" s="28">
        <f>_xlfn.FORECAST.LINEAR(G589, $B$2:$B$10, $A$2:$A$10)</f>
        <v>0.20516622029529819</v>
      </c>
      <c r="K589" s="28">
        <f t="shared" si="9"/>
        <v>0.29845246910543777</v>
      </c>
    </row>
    <row r="590" spans="6:11" x14ac:dyDescent="0.35">
      <c r="F590" s="28">
        <v>588</v>
      </c>
      <c r="G590" s="28">
        <v>0</v>
      </c>
      <c r="H590" s="28">
        <v>2.2000000000000002</v>
      </c>
      <c r="J590" s="28">
        <f>_xlfn.FORECAST.LINEAR(G590, $B$2:$B$10, $A$2:$A$10)</f>
        <v>0.20516622029529819</v>
      </c>
      <c r="K590" s="28">
        <f t="shared" si="9"/>
        <v>0.30149633528456887</v>
      </c>
    </row>
    <row r="591" spans="6:11" x14ac:dyDescent="0.35">
      <c r="F591" s="28">
        <v>589</v>
      </c>
      <c r="G591" s="28">
        <v>0</v>
      </c>
      <c r="H591" s="28">
        <v>2.34</v>
      </c>
      <c r="J591" s="28">
        <f>_xlfn.FORECAST.LINEAR(G591, $B$2:$B$10, $A$2:$A$10)</f>
        <v>0.20516622029529819</v>
      </c>
      <c r="K591" s="28">
        <f t="shared" si="9"/>
        <v>0.30454020146369992</v>
      </c>
    </row>
    <row r="592" spans="6:11" x14ac:dyDescent="0.35">
      <c r="F592" s="28">
        <v>590</v>
      </c>
      <c r="G592" s="28">
        <v>0</v>
      </c>
      <c r="H592" s="28">
        <v>2.4900000000000002</v>
      </c>
      <c r="J592" s="28">
        <f>_xlfn.FORECAST.LINEAR(G592, $B$2:$B$10, $A$2:$A$10)</f>
        <v>0.20516622029529819</v>
      </c>
      <c r="K592" s="28">
        <f t="shared" si="9"/>
        <v>0.30780148665562607</v>
      </c>
    </row>
    <row r="593" spans="6:11" x14ac:dyDescent="0.35">
      <c r="F593" s="28">
        <v>591</v>
      </c>
      <c r="G593" s="28">
        <v>0</v>
      </c>
      <c r="H593" s="28">
        <v>2.63</v>
      </c>
      <c r="J593" s="28">
        <f>_xlfn.FORECAST.LINEAR(G593, $B$2:$B$10, $A$2:$A$10)</f>
        <v>0.20516622029529819</v>
      </c>
      <c r="K593" s="28">
        <f t="shared" si="9"/>
        <v>0.31084535283475712</v>
      </c>
    </row>
    <row r="594" spans="6:11" x14ac:dyDescent="0.35">
      <c r="F594" s="28">
        <v>592</v>
      </c>
      <c r="G594" s="28">
        <v>0</v>
      </c>
      <c r="H594" s="28">
        <v>2.7</v>
      </c>
      <c r="J594" s="28">
        <f>_xlfn.FORECAST.LINEAR(G594, $B$2:$B$10, $A$2:$A$10)</f>
        <v>0.20516622029529819</v>
      </c>
      <c r="K594" s="28">
        <f t="shared" si="9"/>
        <v>0.31236728592432267</v>
      </c>
    </row>
    <row r="595" spans="6:11" x14ac:dyDescent="0.35">
      <c r="F595" s="28">
        <v>593</v>
      </c>
      <c r="G595" s="28">
        <v>0</v>
      </c>
      <c r="H595" s="28">
        <v>2.94</v>
      </c>
      <c r="J595" s="28">
        <f>_xlfn.FORECAST.LINEAR(G595, $B$2:$B$10, $A$2:$A$10)</f>
        <v>0.20516622029529819</v>
      </c>
      <c r="K595" s="28">
        <f t="shared" si="9"/>
        <v>0.3175853422314045</v>
      </c>
    </row>
    <row r="596" spans="6:11" x14ac:dyDescent="0.35">
      <c r="F596" s="28">
        <v>594</v>
      </c>
      <c r="G596" s="28">
        <v>0</v>
      </c>
      <c r="H596" s="28">
        <v>3.15</v>
      </c>
      <c r="J596" s="28">
        <f>_xlfn.FORECAST.LINEAR(G596, $B$2:$B$10, $A$2:$A$10)</f>
        <v>0.20516622029529819</v>
      </c>
      <c r="K596" s="28">
        <f t="shared" si="9"/>
        <v>0.32215114150010116</v>
      </c>
    </row>
    <row r="597" spans="6:11" x14ac:dyDescent="0.35">
      <c r="F597" s="28">
        <v>595</v>
      </c>
      <c r="G597" s="28">
        <v>0</v>
      </c>
      <c r="H597" s="28">
        <v>3.3</v>
      </c>
      <c r="J597" s="28">
        <f>_xlfn.FORECAST.LINEAR(G597, $B$2:$B$10, $A$2:$A$10)</f>
        <v>0.20516622029529819</v>
      </c>
      <c r="K597" s="28">
        <f t="shared" si="9"/>
        <v>0.3254124266920273</v>
      </c>
    </row>
    <row r="598" spans="6:11" x14ac:dyDescent="0.35">
      <c r="F598" s="28">
        <v>596</v>
      </c>
      <c r="G598" s="28">
        <v>0</v>
      </c>
      <c r="H598" s="28">
        <v>3.51</v>
      </c>
      <c r="J598" s="28">
        <f>_xlfn.FORECAST.LINEAR(G598, $B$2:$B$10, $A$2:$A$10)</f>
        <v>0.20516622029529819</v>
      </c>
      <c r="K598" s="28">
        <f t="shared" si="9"/>
        <v>0.3299782259607239</v>
      </c>
    </row>
    <row r="599" spans="6:11" x14ac:dyDescent="0.35">
      <c r="F599" s="28">
        <v>597</v>
      </c>
      <c r="G599" s="28">
        <v>0</v>
      </c>
      <c r="H599" s="28">
        <v>3.69</v>
      </c>
      <c r="J599" s="28">
        <f>_xlfn.FORECAST.LINEAR(G599, $B$2:$B$10, $A$2:$A$10)</f>
        <v>0.20516622029529819</v>
      </c>
      <c r="K599" s="28">
        <f t="shared" si="9"/>
        <v>0.33389176819103528</v>
      </c>
    </row>
    <row r="600" spans="6:11" x14ac:dyDescent="0.35">
      <c r="F600" s="28">
        <v>598</v>
      </c>
      <c r="G600" s="28">
        <v>0</v>
      </c>
      <c r="H600" s="28">
        <v>3.89</v>
      </c>
      <c r="J600" s="28">
        <f>_xlfn.FORECAST.LINEAR(G600, $B$2:$B$10, $A$2:$A$10)</f>
        <v>0.20516622029529819</v>
      </c>
      <c r="K600" s="28">
        <f t="shared" si="9"/>
        <v>0.33824014844693678</v>
      </c>
    </row>
    <row r="601" spans="6:11" x14ac:dyDescent="0.35">
      <c r="F601" s="28">
        <v>599</v>
      </c>
      <c r="G601" s="28">
        <v>0</v>
      </c>
      <c r="H601" s="28">
        <v>4.12</v>
      </c>
      <c r="J601" s="28">
        <f>_xlfn.FORECAST.LINEAR(G601, $B$2:$B$10, $A$2:$A$10)</f>
        <v>0.20516622029529819</v>
      </c>
      <c r="K601" s="28">
        <f t="shared" si="9"/>
        <v>0.34324078574122352</v>
      </c>
    </row>
    <row r="602" spans="6:11" x14ac:dyDescent="0.35">
      <c r="F602" s="28">
        <v>600</v>
      </c>
      <c r="G602" s="28">
        <v>0</v>
      </c>
      <c r="H602" s="28">
        <v>4.32</v>
      </c>
      <c r="J602" s="28">
        <f>_xlfn.FORECAST.LINEAR(G602, $B$2:$B$10, $A$2:$A$10)</f>
        <v>0.20516622029529819</v>
      </c>
      <c r="K602" s="28">
        <f t="shared" si="9"/>
        <v>0.34758916599712508</v>
      </c>
    </row>
    <row r="603" spans="6:11" x14ac:dyDescent="0.35">
      <c r="F603" s="28">
        <v>601</v>
      </c>
      <c r="G603" s="28">
        <v>0</v>
      </c>
      <c r="H603" s="28">
        <v>4.5599999999999996</v>
      </c>
      <c r="J603" s="28">
        <f>_xlfn.FORECAST.LINEAR(G603, $B$2:$B$10, $A$2:$A$10)</f>
        <v>0.20516622029529819</v>
      </c>
      <c r="K603" s="28">
        <f t="shared" si="9"/>
        <v>0.35280722230420691</v>
      </c>
    </row>
    <row r="604" spans="6:11" x14ac:dyDescent="0.35">
      <c r="F604" s="28">
        <v>602</v>
      </c>
      <c r="G604" s="28">
        <v>0</v>
      </c>
      <c r="H604" s="28">
        <v>4.75</v>
      </c>
      <c r="J604" s="28">
        <f>_xlfn.FORECAST.LINEAR(G604, $B$2:$B$10, $A$2:$A$10)</f>
        <v>0.20516622029529819</v>
      </c>
      <c r="K604" s="28">
        <f t="shared" si="9"/>
        <v>0.35693818354731338</v>
      </c>
    </row>
    <row r="605" spans="6:11" x14ac:dyDescent="0.35">
      <c r="F605" s="28">
        <v>603</v>
      </c>
      <c r="G605" s="28">
        <v>0</v>
      </c>
      <c r="H605" s="28">
        <v>5.0599999999999996</v>
      </c>
      <c r="J605" s="28">
        <f>_xlfn.FORECAST.LINEAR(G605, $B$2:$B$10, $A$2:$A$10)</f>
        <v>0.20516622029529819</v>
      </c>
      <c r="K605" s="28">
        <f t="shared" si="9"/>
        <v>0.36367817294396076</v>
      </c>
    </row>
    <row r="606" spans="6:11" x14ac:dyDescent="0.35">
      <c r="F606" s="28">
        <v>604</v>
      </c>
      <c r="G606" s="28">
        <v>0</v>
      </c>
      <c r="H606" s="28">
        <v>5.27</v>
      </c>
      <c r="J606" s="28">
        <f>_xlfn.FORECAST.LINEAR(G606, $B$2:$B$10, $A$2:$A$10)</f>
        <v>0.20516622029529819</v>
      </c>
      <c r="K606" s="28">
        <f t="shared" si="9"/>
        <v>0.36824397221265737</v>
      </c>
    </row>
    <row r="607" spans="6:11" x14ac:dyDescent="0.35">
      <c r="F607" s="28">
        <v>605</v>
      </c>
      <c r="G607" s="28">
        <v>0</v>
      </c>
      <c r="H607" s="28">
        <v>5.53</v>
      </c>
      <c r="J607" s="28">
        <f>_xlfn.FORECAST.LINEAR(G607, $B$2:$B$10, $A$2:$A$10)</f>
        <v>0.20516622029529819</v>
      </c>
      <c r="K607" s="28">
        <f t="shared" si="9"/>
        <v>0.37389686654532933</v>
      </c>
    </row>
    <row r="608" spans="6:11" x14ac:dyDescent="0.35">
      <c r="F608" s="28">
        <v>606</v>
      </c>
      <c r="G608" s="28">
        <v>0</v>
      </c>
      <c r="H608" s="28">
        <v>5.79</v>
      </c>
      <c r="J608" s="28">
        <f>_xlfn.FORECAST.LINEAR(G608, $B$2:$B$10, $A$2:$A$10)</f>
        <v>0.20516622029529819</v>
      </c>
      <c r="K608" s="28">
        <f t="shared" si="9"/>
        <v>0.3795497608780013</v>
      </c>
    </row>
    <row r="609" spans="6:11" x14ac:dyDescent="0.35">
      <c r="F609" s="28">
        <v>607</v>
      </c>
      <c r="G609" s="28">
        <v>0</v>
      </c>
      <c r="H609" s="28">
        <v>6.12</v>
      </c>
      <c r="J609" s="28">
        <f>_xlfn.FORECAST.LINEAR(G609, $B$2:$B$10, $A$2:$A$10)</f>
        <v>0.20516622029529819</v>
      </c>
      <c r="K609" s="28">
        <f t="shared" si="9"/>
        <v>0.38672458830023887</v>
      </c>
    </row>
    <row r="610" spans="6:11" x14ac:dyDescent="0.35">
      <c r="F610" s="28">
        <v>608</v>
      </c>
      <c r="G610" s="28">
        <v>0</v>
      </c>
      <c r="H610" s="28">
        <v>6.38</v>
      </c>
      <c r="J610" s="28">
        <f>_xlfn.FORECAST.LINEAR(G610, $B$2:$B$10, $A$2:$A$10)</f>
        <v>0.20516622029529819</v>
      </c>
      <c r="K610" s="28">
        <f t="shared" si="9"/>
        <v>0.39237748263291083</v>
      </c>
    </row>
    <row r="611" spans="6:11" x14ac:dyDescent="0.35">
      <c r="F611" s="28">
        <v>609</v>
      </c>
      <c r="G611" s="28">
        <v>0</v>
      </c>
      <c r="H611" s="28">
        <v>6.59</v>
      </c>
      <c r="J611" s="28">
        <f>_xlfn.FORECAST.LINEAR(G611, $B$2:$B$10, $A$2:$A$10)</f>
        <v>0.20516622029529819</v>
      </c>
      <c r="K611" s="28">
        <f t="shared" si="9"/>
        <v>0.39694328190160744</v>
      </c>
    </row>
    <row r="612" spans="6:11" x14ac:dyDescent="0.35">
      <c r="F612" s="28">
        <v>610</v>
      </c>
      <c r="G612" s="28">
        <v>0</v>
      </c>
      <c r="H612" s="28">
        <v>6.89</v>
      </c>
      <c r="J612" s="28">
        <f>_xlfn.FORECAST.LINEAR(G612, $B$2:$B$10, $A$2:$A$10)</f>
        <v>0.20516622029529819</v>
      </c>
      <c r="K612" s="28">
        <f t="shared" si="9"/>
        <v>0.40346585228545973</v>
      </c>
    </row>
    <row r="613" spans="6:11" x14ac:dyDescent="0.35">
      <c r="F613" s="28">
        <v>611</v>
      </c>
      <c r="G613" s="28">
        <v>0</v>
      </c>
      <c r="H613" s="28">
        <v>7.16</v>
      </c>
      <c r="J613" s="28">
        <f>_xlfn.FORECAST.LINEAR(G613, $B$2:$B$10, $A$2:$A$10)</f>
        <v>0.20516622029529819</v>
      </c>
      <c r="K613" s="28">
        <f t="shared" si="9"/>
        <v>0.40933616563092678</v>
      </c>
    </row>
    <row r="614" spans="6:11" x14ac:dyDescent="0.35">
      <c r="F614" s="28">
        <v>612</v>
      </c>
      <c r="G614" s="28">
        <v>0</v>
      </c>
      <c r="H614" s="28">
        <v>7.41</v>
      </c>
      <c r="J614" s="28">
        <f>_xlfn.FORECAST.LINEAR(G614, $B$2:$B$10, $A$2:$A$10)</f>
        <v>0.20516622029529819</v>
      </c>
      <c r="K614" s="28">
        <f t="shared" si="9"/>
        <v>0.41477164095080377</v>
      </c>
    </row>
    <row r="615" spans="6:11" x14ac:dyDescent="0.35">
      <c r="F615" s="28">
        <v>613</v>
      </c>
      <c r="G615" s="28">
        <v>0</v>
      </c>
      <c r="H615" s="28">
        <v>7.63</v>
      </c>
      <c r="J615" s="28">
        <f>_xlfn.FORECAST.LINEAR(G615, $B$2:$B$10, $A$2:$A$10)</f>
        <v>0.20516622029529819</v>
      </c>
      <c r="K615" s="28">
        <f t="shared" si="9"/>
        <v>0.41955485923229541</v>
      </c>
    </row>
    <row r="616" spans="6:11" x14ac:dyDescent="0.35">
      <c r="F616" s="28">
        <v>614</v>
      </c>
      <c r="G616" s="28">
        <v>0</v>
      </c>
      <c r="H616" s="28">
        <v>7.84</v>
      </c>
      <c r="J616" s="28">
        <f>_xlfn.FORECAST.LINEAR(G616, $B$2:$B$10, $A$2:$A$10)</f>
        <v>0.20516622029529819</v>
      </c>
      <c r="K616" s="28">
        <f t="shared" si="9"/>
        <v>0.42412065850099201</v>
      </c>
    </row>
    <row r="617" spans="6:11" x14ac:dyDescent="0.35">
      <c r="F617" s="28">
        <v>615</v>
      </c>
      <c r="G617" s="28">
        <v>0</v>
      </c>
      <c r="H617" s="28">
        <v>8.02</v>
      </c>
      <c r="J617" s="28">
        <f>_xlfn.FORECAST.LINEAR(G617, $B$2:$B$10, $A$2:$A$10)</f>
        <v>0.20516622029529819</v>
      </c>
      <c r="K617" s="28">
        <f t="shared" si="9"/>
        <v>0.42803420073130338</v>
      </c>
    </row>
    <row r="618" spans="6:11" x14ac:dyDescent="0.35">
      <c r="F618" s="28">
        <v>616</v>
      </c>
      <c r="G618" s="28">
        <v>0</v>
      </c>
      <c r="H618" s="28">
        <v>8.11</v>
      </c>
      <c r="J618" s="28">
        <f>_xlfn.FORECAST.LINEAR(G618, $B$2:$B$10, $A$2:$A$10)</f>
        <v>0.20516622029529819</v>
      </c>
      <c r="K618" s="28">
        <f t="shared" si="9"/>
        <v>0.42999097184645907</v>
      </c>
    </row>
    <row r="619" spans="6:11" x14ac:dyDescent="0.35">
      <c r="F619" s="28">
        <v>617</v>
      </c>
      <c r="G619" s="28">
        <v>0</v>
      </c>
      <c r="H619" s="28">
        <v>8.17</v>
      </c>
      <c r="J619" s="28">
        <f>_xlfn.FORECAST.LINEAR(G619, $B$2:$B$10, $A$2:$A$10)</f>
        <v>0.20516622029529819</v>
      </c>
      <c r="K619" s="28">
        <f t="shared" si="9"/>
        <v>0.43129548592322953</v>
      </c>
    </row>
    <row r="620" spans="6:11" x14ac:dyDescent="0.35">
      <c r="F620" s="28">
        <v>618</v>
      </c>
      <c r="G620" s="28">
        <v>0</v>
      </c>
      <c r="H620" s="28">
        <v>8.19</v>
      </c>
      <c r="J620" s="28">
        <f>_xlfn.FORECAST.LINEAR(G620, $B$2:$B$10, $A$2:$A$10)</f>
        <v>0.20516622029529819</v>
      </c>
      <c r="K620" s="28">
        <f t="shared" si="9"/>
        <v>0.43173032394881972</v>
      </c>
    </row>
    <row r="621" spans="6:11" x14ac:dyDescent="0.35">
      <c r="F621" s="28">
        <v>619</v>
      </c>
      <c r="G621" s="28">
        <v>0</v>
      </c>
      <c r="H621" s="28">
        <v>8.16</v>
      </c>
      <c r="J621" s="28">
        <f>_xlfn.FORECAST.LINEAR(G621, $B$2:$B$10, $A$2:$A$10)</f>
        <v>0.20516622029529819</v>
      </c>
      <c r="K621" s="28">
        <f t="shared" si="9"/>
        <v>0.43107806691043449</v>
      </c>
    </row>
    <row r="622" spans="6:11" x14ac:dyDescent="0.35">
      <c r="F622" s="28">
        <v>620</v>
      </c>
      <c r="G622" s="28">
        <v>0</v>
      </c>
      <c r="H622" s="28">
        <v>8.09</v>
      </c>
      <c r="J622" s="28">
        <f>_xlfn.FORECAST.LINEAR(G622, $B$2:$B$10, $A$2:$A$10)</f>
        <v>0.20516622029529819</v>
      </c>
      <c r="K622" s="28">
        <f t="shared" si="9"/>
        <v>0.42955613382086894</v>
      </c>
    </row>
    <row r="623" spans="6:11" x14ac:dyDescent="0.35">
      <c r="F623" s="28">
        <v>621</v>
      </c>
      <c r="G623" s="28">
        <v>0</v>
      </c>
      <c r="H623" s="28">
        <v>7.94</v>
      </c>
      <c r="J623" s="28">
        <f>_xlfn.FORECAST.LINEAR(G623, $B$2:$B$10, $A$2:$A$10)</f>
        <v>0.20516622029529819</v>
      </c>
      <c r="K623" s="28">
        <f t="shared" si="9"/>
        <v>0.42629484862894279</v>
      </c>
    </row>
    <row r="624" spans="6:11" x14ac:dyDescent="0.35">
      <c r="F624" s="28">
        <v>622</v>
      </c>
      <c r="G624" s="28">
        <v>0</v>
      </c>
      <c r="H624" s="28">
        <v>7.58</v>
      </c>
      <c r="J624" s="28">
        <f>_xlfn.FORECAST.LINEAR(G624, $B$2:$B$10, $A$2:$A$10)</f>
        <v>0.20516622029529819</v>
      </c>
      <c r="K624" s="28">
        <f t="shared" si="9"/>
        <v>0.41846776416832004</v>
      </c>
    </row>
    <row r="625" spans="6:11" x14ac:dyDescent="0.35">
      <c r="F625" s="28">
        <v>623</v>
      </c>
      <c r="G625" s="28">
        <v>0</v>
      </c>
      <c r="H625" s="28">
        <v>7.37</v>
      </c>
      <c r="J625" s="28">
        <f>_xlfn.FORECAST.LINEAR(G625, $B$2:$B$10, $A$2:$A$10)</f>
        <v>0.20516622029529819</v>
      </c>
      <c r="K625" s="28">
        <f t="shared" si="9"/>
        <v>0.41390196489962344</v>
      </c>
    </row>
    <row r="626" spans="6:11" x14ac:dyDescent="0.35">
      <c r="F626" s="28">
        <v>624</v>
      </c>
      <c r="G626" s="28">
        <v>0</v>
      </c>
      <c r="H626" s="28">
        <v>7.08</v>
      </c>
      <c r="J626" s="28">
        <f>_xlfn.FORECAST.LINEAR(G626, $B$2:$B$10, $A$2:$A$10)</f>
        <v>0.20516622029529819</v>
      </c>
      <c r="K626" s="28">
        <f t="shared" si="9"/>
        <v>0.40759681352856625</v>
      </c>
    </row>
    <row r="627" spans="6:11" x14ac:dyDescent="0.35">
      <c r="F627" s="28">
        <v>625</v>
      </c>
      <c r="G627" s="28">
        <v>0</v>
      </c>
      <c r="H627" s="28">
        <v>6.76</v>
      </c>
      <c r="J627" s="28">
        <f>_xlfn.FORECAST.LINEAR(G627, $B$2:$B$10, $A$2:$A$10)</f>
        <v>0.20516622029529819</v>
      </c>
      <c r="K627" s="28">
        <f t="shared" si="9"/>
        <v>0.40063940511912377</v>
      </c>
    </row>
    <row r="628" spans="6:11" x14ac:dyDescent="0.35">
      <c r="F628" s="28">
        <v>626</v>
      </c>
      <c r="G628" s="28">
        <v>0</v>
      </c>
      <c r="H628" s="28">
        <v>6.54</v>
      </c>
      <c r="J628" s="28">
        <f>_xlfn.FORECAST.LINEAR(G628, $B$2:$B$10, $A$2:$A$10)</f>
        <v>0.20516622029529819</v>
      </c>
      <c r="K628" s="28">
        <f t="shared" si="9"/>
        <v>0.39585618683763207</v>
      </c>
    </row>
    <row r="629" spans="6:11" x14ac:dyDescent="0.35">
      <c r="F629" s="28">
        <v>627</v>
      </c>
      <c r="G629" s="28">
        <v>0</v>
      </c>
      <c r="H629" s="28">
        <v>6.24</v>
      </c>
      <c r="J629" s="28">
        <f>_xlfn.FORECAST.LINEAR(G629, $B$2:$B$10, $A$2:$A$10)</f>
        <v>0.20516622029529819</v>
      </c>
      <c r="K629" s="28">
        <f t="shared" si="9"/>
        <v>0.38933361645377978</v>
      </c>
    </row>
    <row r="630" spans="6:11" x14ac:dyDescent="0.35">
      <c r="F630" s="28">
        <v>628</v>
      </c>
      <c r="G630" s="28">
        <v>0</v>
      </c>
      <c r="H630" s="28">
        <v>5.98</v>
      </c>
      <c r="J630" s="28">
        <f>_xlfn.FORECAST.LINEAR(G630, $B$2:$B$10, $A$2:$A$10)</f>
        <v>0.20516622029529819</v>
      </c>
      <c r="K630" s="28">
        <f t="shared" si="9"/>
        <v>0.38368072212110782</v>
      </c>
    </row>
    <row r="631" spans="6:11" x14ac:dyDescent="0.35">
      <c r="F631" s="28">
        <v>629</v>
      </c>
      <c r="G631" s="28">
        <v>0</v>
      </c>
      <c r="H631" s="28">
        <v>5.7</v>
      </c>
      <c r="J631" s="28">
        <f>_xlfn.FORECAST.LINEAR(G631, $B$2:$B$10, $A$2:$A$10)</f>
        <v>0.20516622029529819</v>
      </c>
      <c r="K631" s="28">
        <f t="shared" si="9"/>
        <v>0.37759298976284567</v>
      </c>
    </row>
    <row r="632" spans="6:11" x14ac:dyDescent="0.35">
      <c r="F632" s="28">
        <v>630</v>
      </c>
      <c r="G632" s="28">
        <v>0</v>
      </c>
      <c r="H632" s="28">
        <v>5.42</v>
      </c>
      <c r="J632" s="28">
        <f>_xlfn.FORECAST.LINEAR(G632, $B$2:$B$10, $A$2:$A$10)</f>
        <v>0.20516622029529819</v>
      </c>
      <c r="K632" s="28">
        <f t="shared" si="9"/>
        <v>0.37150525740458351</v>
      </c>
    </row>
    <row r="633" spans="6:11" x14ac:dyDescent="0.35">
      <c r="F633" s="28">
        <v>631</v>
      </c>
      <c r="G633" s="28">
        <v>0</v>
      </c>
      <c r="H633" s="28">
        <v>5.14</v>
      </c>
      <c r="J633" s="28">
        <f>_xlfn.FORECAST.LINEAR(G633, $B$2:$B$10, $A$2:$A$10)</f>
        <v>0.20516622029529819</v>
      </c>
      <c r="K633" s="28">
        <f t="shared" si="9"/>
        <v>0.36541752504632136</v>
      </c>
    </row>
    <row r="634" spans="6:11" x14ac:dyDescent="0.35">
      <c r="F634" s="28">
        <v>632</v>
      </c>
      <c r="G634" s="28">
        <v>0</v>
      </c>
      <c r="H634" s="28">
        <v>4.84</v>
      </c>
      <c r="J634" s="28">
        <f>_xlfn.FORECAST.LINEAR(G634, $B$2:$B$10, $A$2:$A$10)</f>
        <v>0.20516622029529819</v>
      </c>
      <c r="K634" s="28">
        <f t="shared" si="9"/>
        <v>0.35889495466246907</v>
      </c>
    </row>
    <row r="635" spans="6:11" x14ac:dyDescent="0.35">
      <c r="F635" s="28">
        <v>633</v>
      </c>
      <c r="G635" s="28">
        <v>0</v>
      </c>
      <c r="H635" s="28">
        <v>4.62</v>
      </c>
      <c r="J635" s="28">
        <f>_xlfn.FORECAST.LINEAR(G635, $B$2:$B$10, $A$2:$A$10)</f>
        <v>0.20516622029529819</v>
      </c>
      <c r="K635" s="28">
        <f t="shared" si="9"/>
        <v>0.35411173638097737</v>
      </c>
    </row>
    <row r="636" spans="6:11" x14ac:dyDescent="0.35">
      <c r="F636" s="28">
        <v>634</v>
      </c>
      <c r="G636" s="28">
        <v>0</v>
      </c>
      <c r="H636" s="28">
        <v>4.3600000000000003</v>
      </c>
      <c r="J636" s="28">
        <f>_xlfn.FORECAST.LINEAR(G636, $B$2:$B$10, $A$2:$A$10)</f>
        <v>0.20516622029529819</v>
      </c>
      <c r="K636" s="28">
        <f t="shared" si="9"/>
        <v>0.34845884204830541</v>
      </c>
    </row>
    <row r="637" spans="6:11" x14ac:dyDescent="0.35">
      <c r="F637" s="28">
        <v>635</v>
      </c>
      <c r="G637" s="28">
        <v>0</v>
      </c>
      <c r="H637" s="28">
        <v>4.1100000000000003</v>
      </c>
      <c r="J637" s="28">
        <f>_xlfn.FORECAST.LINEAR(G637, $B$2:$B$10, $A$2:$A$10)</f>
        <v>0.20516622029529819</v>
      </c>
      <c r="K637" s="28">
        <f t="shared" si="9"/>
        <v>0.34302336672842848</v>
      </c>
    </row>
    <row r="638" spans="6:11" x14ac:dyDescent="0.35">
      <c r="F638" s="28">
        <v>636</v>
      </c>
      <c r="G638" s="28">
        <v>0</v>
      </c>
      <c r="H638" s="28">
        <v>3.92</v>
      </c>
      <c r="J638" s="28">
        <f>_xlfn.FORECAST.LINEAR(G638, $B$2:$B$10, $A$2:$A$10)</f>
        <v>0.20516622029529819</v>
      </c>
      <c r="K638" s="28">
        <f t="shared" si="9"/>
        <v>0.33889240548532201</v>
      </c>
    </row>
    <row r="639" spans="6:11" x14ac:dyDescent="0.35">
      <c r="F639" s="28">
        <v>637</v>
      </c>
      <c r="G639" s="28">
        <v>0</v>
      </c>
      <c r="H639" s="28">
        <v>3.69</v>
      </c>
      <c r="J639" s="28">
        <f>_xlfn.FORECAST.LINEAR(G639, $B$2:$B$10, $A$2:$A$10)</f>
        <v>0.20516622029529819</v>
      </c>
      <c r="K639" s="28">
        <f t="shared" si="9"/>
        <v>0.33389176819103528</v>
      </c>
    </row>
    <row r="640" spans="6:11" x14ac:dyDescent="0.35">
      <c r="F640" s="28">
        <v>638</v>
      </c>
      <c r="G640" s="28">
        <v>0</v>
      </c>
      <c r="H640" s="28">
        <v>3.48</v>
      </c>
      <c r="J640" s="28">
        <f>_xlfn.FORECAST.LINEAR(G640, $B$2:$B$10, $A$2:$A$10)</f>
        <v>0.20516622029529819</v>
      </c>
      <c r="K640" s="28">
        <f t="shared" si="9"/>
        <v>0.32932596892233867</v>
      </c>
    </row>
    <row r="641" spans="6:11" x14ac:dyDescent="0.35">
      <c r="F641" s="28">
        <v>639</v>
      </c>
      <c r="G641" s="28">
        <v>0</v>
      </c>
      <c r="H641" s="28">
        <v>3.32</v>
      </c>
      <c r="J641" s="28">
        <f>_xlfn.FORECAST.LINEAR(G641, $B$2:$B$10, $A$2:$A$10)</f>
        <v>0.20516622029529819</v>
      </c>
      <c r="K641" s="28">
        <f t="shared" si="9"/>
        <v>0.32584726471761744</v>
      </c>
    </row>
    <row r="642" spans="6:11" x14ac:dyDescent="0.35">
      <c r="F642" s="28">
        <v>640</v>
      </c>
      <c r="G642" s="28">
        <v>0</v>
      </c>
      <c r="H642" s="28">
        <v>3.11</v>
      </c>
      <c r="J642" s="28">
        <f>_xlfn.FORECAST.LINEAR(G642, $B$2:$B$10, $A$2:$A$10)</f>
        <v>0.20516622029529819</v>
      </c>
      <c r="K642" s="28">
        <f t="shared" si="9"/>
        <v>0.32128146544892083</v>
      </c>
    </row>
    <row r="643" spans="6:11" x14ac:dyDescent="0.35">
      <c r="F643" s="28">
        <v>641</v>
      </c>
      <c r="G643" s="28">
        <v>0</v>
      </c>
      <c r="H643" s="28">
        <v>2.93</v>
      </c>
      <c r="J643" s="28">
        <f>_xlfn.FORECAST.LINEAR(G643, $B$2:$B$10, $A$2:$A$10)</f>
        <v>0.20516622029529819</v>
      </c>
      <c r="K643" s="28">
        <f t="shared" ref="K643:K706" si="10">_xlfn.FORECAST.LINEAR(H643, $D$2:$D$11, $C$2:$C$11)</f>
        <v>0.31736792321860946</v>
      </c>
    </row>
    <row r="644" spans="6:11" x14ac:dyDescent="0.35">
      <c r="F644" s="28">
        <v>642</v>
      </c>
      <c r="G644" s="28">
        <v>0</v>
      </c>
      <c r="H644" s="28">
        <v>2.77</v>
      </c>
      <c r="J644" s="28">
        <f>_xlfn.FORECAST.LINEAR(G644, $B$2:$B$10, $A$2:$A$10)</f>
        <v>0.20516622029529819</v>
      </c>
      <c r="K644" s="28">
        <f t="shared" si="10"/>
        <v>0.31388921901388822</v>
      </c>
    </row>
    <row r="645" spans="6:11" x14ac:dyDescent="0.35">
      <c r="F645" s="28">
        <v>643</v>
      </c>
      <c r="G645" s="28">
        <v>0</v>
      </c>
      <c r="H645" s="28">
        <v>2.61</v>
      </c>
      <c r="J645" s="28">
        <f>_xlfn.FORECAST.LINEAR(G645, $B$2:$B$10, $A$2:$A$10)</f>
        <v>0.20516622029529819</v>
      </c>
      <c r="K645" s="28">
        <f t="shared" si="10"/>
        <v>0.31041051480916698</v>
      </c>
    </row>
    <row r="646" spans="6:11" x14ac:dyDescent="0.35">
      <c r="F646" s="28">
        <v>644</v>
      </c>
      <c r="G646" s="28">
        <v>0</v>
      </c>
      <c r="H646" s="28">
        <v>2.44</v>
      </c>
      <c r="J646" s="28">
        <f>_xlfn.FORECAST.LINEAR(G646, $B$2:$B$10, $A$2:$A$10)</f>
        <v>0.20516622029529819</v>
      </c>
      <c r="K646" s="28">
        <f t="shared" si="10"/>
        <v>0.3067143915916507</v>
      </c>
    </row>
    <row r="647" spans="6:11" x14ac:dyDescent="0.35">
      <c r="F647" s="28">
        <v>645</v>
      </c>
      <c r="G647" s="28">
        <v>0</v>
      </c>
      <c r="H647" s="28">
        <v>2.2999999999999998</v>
      </c>
      <c r="J647" s="28">
        <f>_xlfn.FORECAST.LINEAR(G647, $B$2:$B$10, $A$2:$A$10)</f>
        <v>0.20516622029529819</v>
      </c>
      <c r="K647" s="28">
        <f t="shared" si="10"/>
        <v>0.3036705254125196</v>
      </c>
    </row>
    <row r="648" spans="6:11" x14ac:dyDescent="0.35">
      <c r="F648" s="28">
        <v>646</v>
      </c>
      <c r="G648" s="28">
        <v>0</v>
      </c>
      <c r="H648" s="28">
        <v>2.16</v>
      </c>
      <c r="J648" s="28">
        <f>_xlfn.FORECAST.LINEAR(G648, $B$2:$B$10, $A$2:$A$10)</f>
        <v>0.20516622029529819</v>
      </c>
      <c r="K648" s="28">
        <f t="shared" si="10"/>
        <v>0.30062665923338855</v>
      </c>
    </row>
    <row r="649" spans="6:11" x14ac:dyDescent="0.35">
      <c r="F649" s="28">
        <v>647</v>
      </c>
      <c r="G649" s="28">
        <v>0</v>
      </c>
      <c r="H649" s="28">
        <v>2.02</v>
      </c>
      <c r="J649" s="28">
        <f>_xlfn.FORECAST.LINEAR(G649, $B$2:$B$10, $A$2:$A$10)</f>
        <v>0.20516622029529819</v>
      </c>
      <c r="K649" s="28">
        <f t="shared" si="10"/>
        <v>0.2975827930542575</v>
      </c>
    </row>
    <row r="650" spans="6:11" x14ac:dyDescent="0.35">
      <c r="F650" s="28">
        <v>648</v>
      </c>
      <c r="G650" s="28">
        <v>0.01</v>
      </c>
      <c r="H650" s="28">
        <v>1.9</v>
      </c>
      <c r="J650" s="28">
        <f>_xlfn.FORECAST.LINEAR(G650, $B$2:$B$10, $A$2:$A$10)</f>
        <v>0.20549556863511179</v>
      </c>
      <c r="K650" s="28">
        <f t="shared" si="10"/>
        <v>0.29497376490071658</v>
      </c>
    </row>
    <row r="651" spans="6:11" x14ac:dyDescent="0.35">
      <c r="F651" s="28">
        <v>649</v>
      </c>
      <c r="G651" s="28">
        <v>0.01</v>
      </c>
      <c r="H651" s="28">
        <v>1.79</v>
      </c>
      <c r="J651" s="28">
        <f>_xlfn.FORECAST.LINEAR(G651, $B$2:$B$10, $A$2:$A$10)</f>
        <v>0.20549556863511179</v>
      </c>
      <c r="K651" s="28">
        <f t="shared" si="10"/>
        <v>0.29258215575997071</v>
      </c>
    </row>
    <row r="652" spans="6:11" x14ac:dyDescent="0.35">
      <c r="F652" s="28">
        <v>650</v>
      </c>
      <c r="G652" s="28">
        <v>0.01</v>
      </c>
      <c r="H652" s="28">
        <v>1.66</v>
      </c>
      <c r="J652" s="28">
        <f>_xlfn.FORECAST.LINEAR(G652, $B$2:$B$10, $A$2:$A$10)</f>
        <v>0.20549556863511179</v>
      </c>
      <c r="K652" s="28">
        <f t="shared" si="10"/>
        <v>0.2897557085936347</v>
      </c>
    </row>
    <row r="653" spans="6:11" x14ac:dyDescent="0.35">
      <c r="F653" s="28">
        <v>651</v>
      </c>
      <c r="G653" s="28">
        <v>0.01</v>
      </c>
      <c r="H653" s="28">
        <v>1.55</v>
      </c>
      <c r="J653" s="28">
        <f>_xlfn.FORECAST.LINEAR(G653, $B$2:$B$10, $A$2:$A$10)</f>
        <v>0.20549556863511179</v>
      </c>
      <c r="K653" s="28">
        <f t="shared" si="10"/>
        <v>0.28736409945288888</v>
      </c>
    </row>
    <row r="654" spans="6:11" x14ac:dyDescent="0.35">
      <c r="F654" s="28">
        <v>652</v>
      </c>
      <c r="G654" s="28">
        <v>0.01</v>
      </c>
      <c r="H654" s="28">
        <v>1.45</v>
      </c>
      <c r="J654" s="28">
        <f>_xlfn.FORECAST.LINEAR(G654, $B$2:$B$10, $A$2:$A$10)</f>
        <v>0.20549556863511179</v>
      </c>
      <c r="K654" s="28">
        <f t="shared" si="10"/>
        <v>0.2851899093249381</v>
      </c>
    </row>
    <row r="655" spans="6:11" x14ac:dyDescent="0.35">
      <c r="F655" s="28">
        <v>653</v>
      </c>
      <c r="G655" s="28">
        <v>0.01</v>
      </c>
      <c r="H655" s="28">
        <v>1.37</v>
      </c>
      <c r="J655" s="28">
        <f>_xlfn.FORECAST.LINEAR(G655, $B$2:$B$10, $A$2:$A$10)</f>
        <v>0.20549556863511179</v>
      </c>
      <c r="K655" s="28">
        <f t="shared" si="10"/>
        <v>0.2834505572225775</v>
      </c>
    </row>
    <row r="656" spans="6:11" x14ac:dyDescent="0.35">
      <c r="F656" s="28">
        <v>654</v>
      </c>
      <c r="G656" s="28">
        <v>0.01</v>
      </c>
      <c r="H656" s="28">
        <v>1.28</v>
      </c>
      <c r="J656" s="28">
        <f>_xlfn.FORECAST.LINEAR(G656, $B$2:$B$10, $A$2:$A$10)</f>
        <v>0.20549556863511179</v>
      </c>
      <c r="K656" s="28">
        <f t="shared" si="10"/>
        <v>0.28149378610742182</v>
      </c>
    </row>
    <row r="657" spans="6:11" x14ac:dyDescent="0.35">
      <c r="F657" s="28">
        <v>655</v>
      </c>
      <c r="G657" s="28">
        <v>0.01</v>
      </c>
      <c r="H657" s="28">
        <v>1.19</v>
      </c>
      <c r="J657" s="28">
        <f>_xlfn.FORECAST.LINEAR(G657, $B$2:$B$10, $A$2:$A$10)</f>
        <v>0.20549556863511179</v>
      </c>
      <c r="K657" s="28">
        <f t="shared" si="10"/>
        <v>0.27953701499226613</v>
      </c>
    </row>
    <row r="658" spans="6:11" x14ac:dyDescent="0.35">
      <c r="F658" s="28">
        <v>656</v>
      </c>
      <c r="G658" s="28">
        <v>0.01</v>
      </c>
      <c r="H658" s="28">
        <v>1.1000000000000001</v>
      </c>
      <c r="J658" s="28">
        <f>_xlfn.FORECAST.LINEAR(G658, $B$2:$B$10, $A$2:$A$10)</f>
        <v>0.20549556863511179</v>
      </c>
      <c r="K658" s="28">
        <f t="shared" si="10"/>
        <v>0.27758024387711044</v>
      </c>
    </row>
    <row r="659" spans="6:11" x14ac:dyDescent="0.35">
      <c r="F659" s="28">
        <v>657</v>
      </c>
      <c r="G659" s="28">
        <v>0.01</v>
      </c>
      <c r="H659" s="28">
        <v>1.02</v>
      </c>
      <c r="J659" s="28">
        <f>_xlfn.FORECAST.LINEAR(G659, $B$2:$B$10, $A$2:$A$10)</f>
        <v>0.20549556863511179</v>
      </c>
      <c r="K659" s="28">
        <f t="shared" si="10"/>
        <v>0.2758408917747498</v>
      </c>
    </row>
    <row r="660" spans="6:11" x14ac:dyDescent="0.35">
      <c r="F660" s="28">
        <v>658</v>
      </c>
      <c r="G660" s="28">
        <v>0</v>
      </c>
      <c r="H660" s="28">
        <v>0.97</v>
      </c>
      <c r="J660" s="28">
        <f>_xlfn.FORECAST.LINEAR(G660, $B$2:$B$10, $A$2:$A$10)</f>
        <v>0.20516622029529819</v>
      </c>
      <c r="K660" s="28">
        <f t="shared" si="10"/>
        <v>0.27475379671077443</v>
      </c>
    </row>
    <row r="661" spans="6:11" x14ac:dyDescent="0.35">
      <c r="F661" s="28">
        <v>659</v>
      </c>
      <c r="G661" s="28">
        <v>0</v>
      </c>
      <c r="H661" s="28">
        <v>0.9</v>
      </c>
      <c r="J661" s="28">
        <f>_xlfn.FORECAST.LINEAR(G661, $B$2:$B$10, $A$2:$A$10)</f>
        <v>0.20516622029529819</v>
      </c>
      <c r="K661" s="28">
        <f t="shared" si="10"/>
        <v>0.27323186362120888</v>
      </c>
    </row>
    <row r="662" spans="6:11" x14ac:dyDescent="0.35">
      <c r="F662" s="28">
        <v>660</v>
      </c>
      <c r="G662" s="28">
        <v>0</v>
      </c>
      <c r="H662" s="28">
        <v>0.84</v>
      </c>
      <c r="J662" s="28">
        <f>_xlfn.FORECAST.LINEAR(G662, $B$2:$B$10, $A$2:$A$10)</f>
        <v>0.20516622029529819</v>
      </c>
      <c r="K662" s="28">
        <f t="shared" si="10"/>
        <v>0.27192734954443842</v>
      </c>
    </row>
    <row r="663" spans="6:11" x14ac:dyDescent="0.35">
      <c r="F663" s="28">
        <v>661</v>
      </c>
      <c r="G663" s="28">
        <v>0</v>
      </c>
      <c r="H663" s="28">
        <v>0.8</v>
      </c>
      <c r="J663" s="28">
        <f>_xlfn.FORECAST.LINEAR(G663, $B$2:$B$10, $A$2:$A$10)</f>
        <v>0.20516622029529819</v>
      </c>
      <c r="K663" s="28">
        <f t="shared" si="10"/>
        <v>0.27105767349325816</v>
      </c>
    </row>
    <row r="664" spans="6:11" x14ac:dyDescent="0.35">
      <c r="F664" s="28">
        <v>662</v>
      </c>
      <c r="G664" s="28">
        <v>0</v>
      </c>
      <c r="H664" s="28">
        <v>0.75</v>
      </c>
      <c r="J664" s="28">
        <f>_xlfn.FORECAST.LINEAR(G664, $B$2:$B$10, $A$2:$A$10)</f>
        <v>0.20516622029529819</v>
      </c>
      <c r="K664" s="28">
        <f t="shared" si="10"/>
        <v>0.26997057842928274</v>
      </c>
    </row>
    <row r="665" spans="6:11" x14ac:dyDescent="0.35">
      <c r="F665" s="28">
        <v>663</v>
      </c>
      <c r="G665" s="28">
        <v>0</v>
      </c>
      <c r="H665" s="28">
        <v>0.7</v>
      </c>
      <c r="J665" s="28">
        <f>_xlfn.FORECAST.LINEAR(G665, $B$2:$B$10, $A$2:$A$10)</f>
        <v>0.20516622029529819</v>
      </c>
      <c r="K665" s="28">
        <f t="shared" si="10"/>
        <v>0.26888348336530737</v>
      </c>
    </row>
    <row r="666" spans="6:11" x14ac:dyDescent="0.35">
      <c r="F666" s="28">
        <v>664</v>
      </c>
      <c r="G666" s="28">
        <v>0</v>
      </c>
      <c r="H666" s="28">
        <v>0.68</v>
      </c>
      <c r="J666" s="28">
        <f>_xlfn.FORECAST.LINEAR(G666, $B$2:$B$10, $A$2:$A$10)</f>
        <v>0.20516622029529819</v>
      </c>
      <c r="K666" s="28">
        <f t="shared" si="10"/>
        <v>0.26844864533971724</v>
      </c>
    </row>
    <row r="667" spans="6:11" x14ac:dyDescent="0.35">
      <c r="F667" s="28">
        <v>665</v>
      </c>
      <c r="G667" s="28">
        <v>0</v>
      </c>
      <c r="H667" s="28">
        <v>0.65</v>
      </c>
      <c r="J667" s="28">
        <f>_xlfn.FORECAST.LINEAR(G667, $B$2:$B$10, $A$2:$A$10)</f>
        <v>0.20516622029529819</v>
      </c>
      <c r="K667" s="28">
        <f t="shared" si="10"/>
        <v>0.26779638830133201</v>
      </c>
    </row>
    <row r="668" spans="6:11" x14ac:dyDescent="0.35">
      <c r="F668" s="28">
        <v>666</v>
      </c>
      <c r="G668" s="28">
        <v>0</v>
      </c>
      <c r="H668" s="28">
        <v>0.62</v>
      </c>
      <c r="J668" s="28">
        <f>_xlfn.FORECAST.LINEAR(G668, $B$2:$B$10, $A$2:$A$10)</f>
        <v>0.20516622029529819</v>
      </c>
      <c r="K668" s="28">
        <f t="shared" si="10"/>
        <v>0.26714413126294678</v>
      </c>
    </row>
    <row r="669" spans="6:11" x14ac:dyDescent="0.35">
      <c r="F669" s="28">
        <v>667</v>
      </c>
      <c r="G669" s="28">
        <v>0</v>
      </c>
      <c r="H669" s="28">
        <v>0.59</v>
      </c>
      <c r="J669" s="28">
        <f>_xlfn.FORECAST.LINEAR(G669, $B$2:$B$10, $A$2:$A$10)</f>
        <v>0.20516622029529819</v>
      </c>
      <c r="K669" s="28">
        <f t="shared" si="10"/>
        <v>0.26649187422456155</v>
      </c>
    </row>
    <row r="670" spans="6:11" x14ac:dyDescent="0.35">
      <c r="F670" s="28">
        <v>668</v>
      </c>
      <c r="G670" s="28">
        <v>0</v>
      </c>
      <c r="H670" s="28">
        <v>0.57999999999999996</v>
      </c>
      <c r="J670" s="28">
        <f>_xlfn.FORECAST.LINEAR(G670, $B$2:$B$10, $A$2:$A$10)</f>
        <v>0.20516622029529819</v>
      </c>
      <c r="K670" s="28">
        <f t="shared" si="10"/>
        <v>0.26627445521176646</v>
      </c>
    </row>
    <row r="671" spans="6:11" x14ac:dyDescent="0.35">
      <c r="F671" s="28">
        <v>669</v>
      </c>
      <c r="G671" s="28">
        <v>0</v>
      </c>
      <c r="H671" s="28">
        <v>0.55000000000000004</v>
      </c>
      <c r="J671" s="28">
        <f>_xlfn.FORECAST.LINEAR(G671, $B$2:$B$10, $A$2:$A$10)</f>
        <v>0.20516622029529819</v>
      </c>
      <c r="K671" s="28">
        <f t="shared" si="10"/>
        <v>0.26562219817338123</v>
      </c>
    </row>
    <row r="672" spans="6:11" x14ac:dyDescent="0.35">
      <c r="F672" s="28">
        <v>670</v>
      </c>
      <c r="G672" s="28">
        <v>0</v>
      </c>
      <c r="H672" s="28">
        <v>0.53</v>
      </c>
      <c r="J672" s="28">
        <f>_xlfn.FORECAST.LINEAR(G672, $B$2:$B$10, $A$2:$A$10)</f>
        <v>0.20516622029529819</v>
      </c>
      <c r="K672" s="28">
        <f t="shared" si="10"/>
        <v>0.2651873601477911</v>
      </c>
    </row>
    <row r="673" spans="6:11" x14ac:dyDescent="0.35">
      <c r="F673" s="28">
        <v>671</v>
      </c>
      <c r="G673" s="28">
        <v>0</v>
      </c>
      <c r="H673" s="28">
        <v>0.51</v>
      </c>
      <c r="J673" s="28">
        <f>_xlfn.FORECAST.LINEAR(G673, $B$2:$B$10, $A$2:$A$10)</f>
        <v>0.20516622029529819</v>
      </c>
      <c r="K673" s="28">
        <f t="shared" si="10"/>
        <v>0.26475252212220091</v>
      </c>
    </row>
    <row r="674" spans="6:11" x14ac:dyDescent="0.35">
      <c r="F674" s="28">
        <v>672</v>
      </c>
      <c r="G674" s="28">
        <v>0</v>
      </c>
      <c r="H674" s="28">
        <v>0.5</v>
      </c>
      <c r="J674" s="28">
        <f>_xlfn.FORECAST.LINEAR(G674, $B$2:$B$10, $A$2:$A$10)</f>
        <v>0.20516622029529819</v>
      </c>
      <c r="K674" s="28">
        <f t="shared" si="10"/>
        <v>0.26453510310940587</v>
      </c>
    </row>
    <row r="675" spans="6:11" x14ac:dyDescent="0.35">
      <c r="F675" s="28">
        <v>673</v>
      </c>
      <c r="G675" s="28">
        <v>0</v>
      </c>
      <c r="H675" s="28">
        <v>0.48</v>
      </c>
      <c r="J675" s="28">
        <f>_xlfn.FORECAST.LINEAR(G675, $B$2:$B$10, $A$2:$A$10)</f>
        <v>0.20516622029529819</v>
      </c>
      <c r="K675" s="28">
        <f t="shared" si="10"/>
        <v>0.26410026508381568</v>
      </c>
    </row>
    <row r="676" spans="6:11" x14ac:dyDescent="0.35">
      <c r="F676" s="28">
        <v>674</v>
      </c>
      <c r="G676" s="28">
        <v>0</v>
      </c>
      <c r="H676" s="28">
        <v>0.46</v>
      </c>
      <c r="J676" s="28">
        <f>_xlfn.FORECAST.LINEAR(G676, $B$2:$B$10, $A$2:$A$10)</f>
        <v>0.20516622029529819</v>
      </c>
      <c r="K676" s="28">
        <f t="shared" si="10"/>
        <v>0.26366542705822554</v>
      </c>
    </row>
    <row r="677" spans="6:11" x14ac:dyDescent="0.35">
      <c r="F677" s="28">
        <v>675</v>
      </c>
      <c r="G677" s="28">
        <v>0</v>
      </c>
      <c r="H677" s="28">
        <v>0.44</v>
      </c>
      <c r="J677" s="28">
        <f>_xlfn.FORECAST.LINEAR(G677, $B$2:$B$10, $A$2:$A$10)</f>
        <v>0.20516622029529819</v>
      </c>
      <c r="K677" s="28">
        <f t="shared" si="10"/>
        <v>0.26323058903263541</v>
      </c>
    </row>
    <row r="678" spans="6:11" x14ac:dyDescent="0.35">
      <c r="F678" s="28">
        <v>676</v>
      </c>
      <c r="G678" s="28">
        <v>0</v>
      </c>
      <c r="H678" s="28">
        <v>0.42</v>
      </c>
      <c r="J678" s="28">
        <f>_xlfn.FORECAST.LINEAR(G678, $B$2:$B$10, $A$2:$A$10)</f>
        <v>0.20516622029529819</v>
      </c>
      <c r="K678" s="28">
        <f t="shared" si="10"/>
        <v>0.26279575100704522</v>
      </c>
    </row>
    <row r="679" spans="6:11" x14ac:dyDescent="0.35">
      <c r="F679" s="28">
        <v>677</v>
      </c>
      <c r="G679" s="28">
        <v>0</v>
      </c>
      <c r="H679" s="28">
        <v>0.4</v>
      </c>
      <c r="J679" s="28">
        <f>_xlfn.FORECAST.LINEAR(G679, $B$2:$B$10, $A$2:$A$10)</f>
        <v>0.20516622029529819</v>
      </c>
      <c r="K679" s="28">
        <f t="shared" si="10"/>
        <v>0.26236091298145509</v>
      </c>
    </row>
    <row r="680" spans="6:11" x14ac:dyDescent="0.35">
      <c r="F680" s="28">
        <v>678</v>
      </c>
      <c r="G680" s="28">
        <v>0</v>
      </c>
      <c r="H680" s="28">
        <v>0.38</v>
      </c>
      <c r="J680" s="28">
        <f>_xlfn.FORECAST.LINEAR(G680, $B$2:$B$10, $A$2:$A$10)</f>
        <v>0.20516622029529819</v>
      </c>
      <c r="K680" s="28">
        <f t="shared" si="10"/>
        <v>0.26192607495586495</v>
      </c>
    </row>
    <row r="681" spans="6:11" x14ac:dyDescent="0.35">
      <c r="F681" s="28">
        <v>679</v>
      </c>
      <c r="G681" s="28">
        <v>0</v>
      </c>
      <c r="H681" s="28">
        <v>0.36</v>
      </c>
      <c r="J681" s="28">
        <f>_xlfn.FORECAST.LINEAR(G681, $B$2:$B$10, $A$2:$A$10)</f>
        <v>0.20516622029529819</v>
      </c>
      <c r="K681" s="28">
        <f t="shared" si="10"/>
        <v>0.26149123693027476</v>
      </c>
    </row>
    <row r="682" spans="6:11" x14ac:dyDescent="0.35">
      <c r="F682" s="28">
        <v>680</v>
      </c>
      <c r="G682" s="28">
        <v>0</v>
      </c>
      <c r="H682" s="28">
        <v>0.34</v>
      </c>
      <c r="J682" s="28">
        <f>_xlfn.FORECAST.LINEAR(G682, $B$2:$B$10, $A$2:$A$10)</f>
        <v>0.20516622029529819</v>
      </c>
      <c r="K682" s="28">
        <f t="shared" si="10"/>
        <v>0.26105639890468463</v>
      </c>
    </row>
    <row r="683" spans="6:11" x14ac:dyDescent="0.35">
      <c r="F683" s="28">
        <v>681</v>
      </c>
      <c r="G683" s="28">
        <v>0</v>
      </c>
      <c r="H683" s="28">
        <v>0.32</v>
      </c>
      <c r="J683" s="28">
        <f>_xlfn.FORECAST.LINEAR(G683, $B$2:$B$10, $A$2:$A$10)</f>
        <v>0.20516622029529819</v>
      </c>
      <c r="K683" s="28">
        <f t="shared" si="10"/>
        <v>0.26062156087909444</v>
      </c>
    </row>
    <row r="684" spans="6:11" x14ac:dyDescent="0.35">
      <c r="F684" s="28">
        <v>682</v>
      </c>
      <c r="G684" s="28">
        <v>0</v>
      </c>
      <c r="H684" s="28">
        <v>0.3</v>
      </c>
      <c r="J684" s="28">
        <f>_xlfn.FORECAST.LINEAR(G684, $B$2:$B$10, $A$2:$A$10)</f>
        <v>0.20516622029529819</v>
      </c>
      <c r="K684" s="28">
        <f t="shared" si="10"/>
        <v>0.2601867228535043</v>
      </c>
    </row>
    <row r="685" spans="6:11" x14ac:dyDescent="0.35">
      <c r="F685" s="28">
        <v>683</v>
      </c>
      <c r="G685" s="28">
        <v>0</v>
      </c>
      <c r="H685" s="28">
        <v>0.28000000000000003</v>
      </c>
      <c r="J685" s="28">
        <f>_xlfn.FORECAST.LINEAR(G685, $B$2:$B$10, $A$2:$A$10)</f>
        <v>0.20516622029529819</v>
      </c>
      <c r="K685" s="28">
        <f t="shared" si="10"/>
        <v>0.25975188482791417</v>
      </c>
    </row>
    <row r="686" spans="6:11" x14ac:dyDescent="0.35">
      <c r="F686" s="28">
        <v>684</v>
      </c>
      <c r="G686" s="28">
        <v>0</v>
      </c>
      <c r="H686" s="28">
        <v>0.26</v>
      </c>
      <c r="J686" s="28">
        <f>_xlfn.FORECAST.LINEAR(G686, $B$2:$B$10, $A$2:$A$10)</f>
        <v>0.20516622029529819</v>
      </c>
      <c r="K686" s="28">
        <f t="shared" si="10"/>
        <v>0.25931704680232398</v>
      </c>
    </row>
    <row r="687" spans="6:11" x14ac:dyDescent="0.35">
      <c r="F687" s="28">
        <v>685</v>
      </c>
      <c r="G687" s="28">
        <v>0</v>
      </c>
      <c r="H687" s="28">
        <v>0.24</v>
      </c>
      <c r="J687" s="28">
        <f>_xlfn.FORECAST.LINEAR(G687, $B$2:$B$10, $A$2:$A$10)</f>
        <v>0.20516622029529819</v>
      </c>
      <c r="K687" s="28">
        <f t="shared" si="10"/>
        <v>0.25888220877673385</v>
      </c>
    </row>
    <row r="688" spans="6:11" x14ac:dyDescent="0.35">
      <c r="F688" s="28">
        <v>686</v>
      </c>
      <c r="G688" s="28">
        <v>0</v>
      </c>
      <c r="H688" s="28">
        <v>0.22</v>
      </c>
      <c r="J688" s="28">
        <f>_xlfn.FORECAST.LINEAR(G688, $B$2:$B$10, $A$2:$A$10)</f>
        <v>0.20516622029529819</v>
      </c>
      <c r="K688" s="28">
        <f t="shared" si="10"/>
        <v>0.25844737075114371</v>
      </c>
    </row>
    <row r="689" spans="6:11" x14ac:dyDescent="0.35">
      <c r="F689" s="28">
        <v>687</v>
      </c>
      <c r="G689" s="28">
        <v>0</v>
      </c>
      <c r="H689" s="28">
        <v>0.2</v>
      </c>
      <c r="J689" s="28">
        <f>_xlfn.FORECAST.LINEAR(G689, $B$2:$B$10, $A$2:$A$10)</f>
        <v>0.20516622029529819</v>
      </c>
      <c r="K689" s="28">
        <f t="shared" si="10"/>
        <v>0.25801253272555352</v>
      </c>
    </row>
    <row r="690" spans="6:11" x14ac:dyDescent="0.35">
      <c r="F690" s="28">
        <v>688</v>
      </c>
      <c r="G690" s="28">
        <v>0</v>
      </c>
      <c r="H690" s="28">
        <v>0.19</v>
      </c>
      <c r="J690" s="28">
        <f>_xlfn.FORECAST.LINEAR(G690, $B$2:$B$10, $A$2:$A$10)</f>
        <v>0.20516622029529819</v>
      </c>
      <c r="K690" s="28">
        <f t="shared" si="10"/>
        <v>0.25779511371275848</v>
      </c>
    </row>
    <row r="691" spans="6:11" x14ac:dyDescent="0.35">
      <c r="F691" s="28">
        <v>689</v>
      </c>
      <c r="G691" s="28">
        <v>0</v>
      </c>
      <c r="H691" s="28">
        <v>0.17</v>
      </c>
      <c r="J691" s="28">
        <f>_xlfn.FORECAST.LINEAR(G691, $B$2:$B$10, $A$2:$A$10)</f>
        <v>0.20516622029529819</v>
      </c>
      <c r="K691" s="28">
        <f t="shared" si="10"/>
        <v>0.25736027568716829</v>
      </c>
    </row>
    <row r="692" spans="6:11" x14ac:dyDescent="0.35">
      <c r="F692" s="28">
        <v>690</v>
      </c>
      <c r="G692" s="28">
        <v>0</v>
      </c>
      <c r="H692" s="28">
        <v>0.15</v>
      </c>
      <c r="J692" s="28">
        <f>_xlfn.FORECAST.LINEAR(G692, $B$2:$B$10, $A$2:$A$10)</f>
        <v>0.20516622029529819</v>
      </c>
      <c r="K692" s="28">
        <f t="shared" si="10"/>
        <v>0.25692543766157816</v>
      </c>
    </row>
    <row r="693" spans="6:11" x14ac:dyDescent="0.35">
      <c r="F693" s="28">
        <v>691</v>
      </c>
      <c r="G693" s="28">
        <v>0</v>
      </c>
      <c r="H693" s="28">
        <v>0.13</v>
      </c>
      <c r="J693" s="28">
        <f>_xlfn.FORECAST.LINEAR(G693, $B$2:$B$10, $A$2:$A$10)</f>
        <v>0.20516622029529819</v>
      </c>
      <c r="K693" s="28">
        <f t="shared" si="10"/>
        <v>0.25649059963598803</v>
      </c>
    </row>
    <row r="694" spans="6:11" x14ac:dyDescent="0.35">
      <c r="F694" s="28">
        <v>692</v>
      </c>
      <c r="G694" s="28">
        <v>0</v>
      </c>
      <c r="H694" s="28">
        <v>0.11</v>
      </c>
      <c r="J694" s="28">
        <f>_xlfn.FORECAST.LINEAR(G694, $B$2:$B$10, $A$2:$A$10)</f>
        <v>0.20516622029529819</v>
      </c>
      <c r="K694" s="28">
        <f t="shared" si="10"/>
        <v>0.25605576161039784</v>
      </c>
    </row>
    <row r="695" spans="6:11" x14ac:dyDescent="0.35">
      <c r="F695" s="28">
        <v>693</v>
      </c>
      <c r="G695" s="28">
        <v>0</v>
      </c>
      <c r="H695" s="28">
        <v>0.1</v>
      </c>
      <c r="J695" s="28">
        <f>_xlfn.FORECAST.LINEAR(G695, $B$2:$B$10, $A$2:$A$10)</f>
        <v>0.20516622029529819</v>
      </c>
      <c r="K695" s="28">
        <f t="shared" si="10"/>
        <v>0.2558383425976028</v>
      </c>
    </row>
    <row r="696" spans="6:11" x14ac:dyDescent="0.35">
      <c r="F696" s="28">
        <v>694</v>
      </c>
      <c r="G696" s="28">
        <v>0</v>
      </c>
      <c r="H696" s="28">
        <v>0.09</v>
      </c>
      <c r="J696" s="28">
        <f>_xlfn.FORECAST.LINEAR(G696, $B$2:$B$10, $A$2:$A$10)</f>
        <v>0.20516622029529819</v>
      </c>
      <c r="K696" s="28">
        <f t="shared" si="10"/>
        <v>0.2556209235848077</v>
      </c>
    </row>
    <row r="697" spans="6:11" x14ac:dyDescent="0.35">
      <c r="F697" s="28">
        <v>695</v>
      </c>
      <c r="G697" s="28">
        <v>0</v>
      </c>
      <c r="H697" s="28">
        <v>0.08</v>
      </c>
      <c r="J697" s="28">
        <f>_xlfn.FORECAST.LINEAR(G697, $B$2:$B$10, $A$2:$A$10)</f>
        <v>0.20516622029529819</v>
      </c>
      <c r="K697" s="28">
        <f t="shared" si="10"/>
        <v>0.25540350457201261</v>
      </c>
    </row>
    <row r="698" spans="6:11" x14ac:dyDescent="0.35">
      <c r="F698" s="28">
        <v>696</v>
      </c>
      <c r="G698" s="28">
        <v>0</v>
      </c>
      <c r="H698" s="28">
        <v>7.0000000000000007E-2</v>
      </c>
      <c r="J698" s="28">
        <f>_xlfn.FORECAST.LINEAR(G698, $B$2:$B$10, $A$2:$A$10)</f>
        <v>0.20516622029529819</v>
      </c>
      <c r="K698" s="28">
        <f t="shared" si="10"/>
        <v>0.25518608555921757</v>
      </c>
    </row>
    <row r="699" spans="6:11" x14ac:dyDescent="0.35">
      <c r="F699" s="28">
        <v>697</v>
      </c>
      <c r="G699" s="28">
        <v>0</v>
      </c>
      <c r="H699" s="28">
        <v>7.0000000000000007E-2</v>
      </c>
      <c r="J699" s="28">
        <f>_xlfn.FORECAST.LINEAR(G699, $B$2:$B$10, $A$2:$A$10)</f>
        <v>0.20516622029529819</v>
      </c>
      <c r="K699" s="28">
        <f t="shared" si="10"/>
        <v>0.25518608555921757</v>
      </c>
    </row>
    <row r="700" spans="6:11" x14ac:dyDescent="0.35">
      <c r="F700" s="28">
        <v>698</v>
      </c>
      <c r="G700" s="28">
        <v>0</v>
      </c>
      <c r="H700" s="28">
        <v>7.0000000000000007E-2</v>
      </c>
      <c r="J700" s="28">
        <f>_xlfn.FORECAST.LINEAR(G700, $B$2:$B$10, $A$2:$A$10)</f>
        <v>0.20516622029529819</v>
      </c>
      <c r="K700" s="28">
        <f t="shared" si="10"/>
        <v>0.25518608555921757</v>
      </c>
    </row>
    <row r="701" spans="6:11" x14ac:dyDescent="0.35">
      <c r="F701" s="28">
        <v>699</v>
      </c>
      <c r="G701" s="28">
        <v>0</v>
      </c>
      <c r="H701" s="28">
        <v>0.06</v>
      </c>
      <c r="J701" s="28">
        <f>_xlfn.FORECAST.LINEAR(G701, $B$2:$B$10, $A$2:$A$10)</f>
        <v>0.20516622029529819</v>
      </c>
      <c r="K701" s="28">
        <f t="shared" si="10"/>
        <v>0.25496866654642247</v>
      </c>
    </row>
    <row r="702" spans="6:11" x14ac:dyDescent="0.35">
      <c r="F702" s="28">
        <v>700</v>
      </c>
      <c r="G702" s="28">
        <v>0</v>
      </c>
      <c r="H702" s="28">
        <v>0.06</v>
      </c>
      <c r="J702" s="28">
        <f>_xlfn.FORECAST.LINEAR(G702, $B$2:$B$10, $A$2:$A$10)</f>
        <v>0.20516622029529819</v>
      </c>
      <c r="K702" s="28">
        <f t="shared" si="10"/>
        <v>0.25496866654642247</v>
      </c>
    </row>
    <row r="703" spans="6:11" x14ac:dyDescent="0.35">
      <c r="F703" s="28">
        <v>701</v>
      </c>
      <c r="G703" s="28">
        <v>0</v>
      </c>
      <c r="H703" s="28">
        <v>0.06</v>
      </c>
      <c r="J703" s="28">
        <f>_xlfn.FORECAST.LINEAR(G703, $B$2:$B$10, $A$2:$A$10)</f>
        <v>0.20516622029529819</v>
      </c>
      <c r="K703" s="28">
        <f t="shared" si="10"/>
        <v>0.25496866654642247</v>
      </c>
    </row>
    <row r="704" spans="6:11" x14ac:dyDescent="0.35">
      <c r="F704" s="28">
        <v>702</v>
      </c>
      <c r="G704" s="28">
        <v>0</v>
      </c>
      <c r="H704" s="28">
        <v>0.06</v>
      </c>
      <c r="J704" s="28">
        <f>_xlfn.FORECAST.LINEAR(G704, $B$2:$B$10, $A$2:$A$10)</f>
        <v>0.20516622029529819</v>
      </c>
      <c r="K704" s="28">
        <f t="shared" si="10"/>
        <v>0.25496866654642247</v>
      </c>
    </row>
    <row r="705" spans="6:11" x14ac:dyDescent="0.35">
      <c r="F705" s="28">
        <v>703</v>
      </c>
      <c r="G705" s="28">
        <v>0</v>
      </c>
      <c r="H705" s="28">
        <v>0.06</v>
      </c>
      <c r="J705" s="28">
        <f>_xlfn.FORECAST.LINEAR(G705, $B$2:$B$10, $A$2:$A$10)</f>
        <v>0.20516622029529819</v>
      </c>
      <c r="K705" s="28">
        <f t="shared" si="10"/>
        <v>0.25496866654642247</v>
      </c>
    </row>
    <row r="706" spans="6:11" x14ac:dyDescent="0.35">
      <c r="F706" s="28">
        <v>704</v>
      </c>
      <c r="G706" s="28">
        <v>0</v>
      </c>
      <c r="H706" s="28">
        <v>0.05</v>
      </c>
      <c r="J706" s="28">
        <f>_xlfn.FORECAST.LINEAR(G706, $B$2:$B$10, $A$2:$A$10)</f>
        <v>0.20516622029529819</v>
      </c>
      <c r="K706" s="28">
        <f t="shared" si="10"/>
        <v>0.25475124753362738</v>
      </c>
    </row>
    <row r="707" spans="6:11" x14ac:dyDescent="0.35">
      <c r="F707" s="28">
        <v>705</v>
      </c>
      <c r="G707" s="28">
        <v>0</v>
      </c>
      <c r="H707" s="28">
        <v>0.05</v>
      </c>
      <c r="J707" s="28">
        <f>_xlfn.FORECAST.LINEAR(G707, $B$2:$B$10, $A$2:$A$10)</f>
        <v>0.20516622029529819</v>
      </c>
      <c r="K707" s="28">
        <f t="shared" ref="K707:K722" si="11">_xlfn.FORECAST.LINEAR(H707, $D$2:$D$11, $C$2:$C$11)</f>
        <v>0.25475124753362738</v>
      </c>
    </row>
    <row r="708" spans="6:11" x14ac:dyDescent="0.35">
      <c r="F708" s="28">
        <v>706</v>
      </c>
      <c r="G708" s="28">
        <v>0</v>
      </c>
      <c r="H708" s="28">
        <v>0.05</v>
      </c>
      <c r="J708" s="28">
        <f>_xlfn.FORECAST.LINEAR(G708, $B$2:$B$10, $A$2:$A$10)</f>
        <v>0.20516622029529819</v>
      </c>
      <c r="K708" s="28">
        <f t="shared" si="11"/>
        <v>0.25475124753362738</v>
      </c>
    </row>
    <row r="709" spans="6:11" x14ac:dyDescent="0.35">
      <c r="F709" s="28">
        <v>707</v>
      </c>
      <c r="G709" s="28">
        <v>0</v>
      </c>
      <c r="H709" s="28">
        <v>0.05</v>
      </c>
      <c r="J709" s="28">
        <f>_xlfn.FORECAST.LINEAR(G709, $B$2:$B$10, $A$2:$A$10)</f>
        <v>0.20516622029529819</v>
      </c>
      <c r="K709" s="28">
        <f t="shared" si="11"/>
        <v>0.25475124753362738</v>
      </c>
    </row>
    <row r="710" spans="6:11" x14ac:dyDescent="0.35">
      <c r="F710" s="28">
        <v>708</v>
      </c>
      <c r="G710" s="28">
        <v>0.01</v>
      </c>
      <c r="H710" s="28">
        <v>0.05</v>
      </c>
      <c r="J710" s="28">
        <f>_xlfn.FORECAST.LINEAR(G710, $B$2:$B$10, $A$2:$A$10)</f>
        <v>0.20549556863511179</v>
      </c>
      <c r="K710" s="28">
        <f t="shared" si="11"/>
        <v>0.25475124753362738</v>
      </c>
    </row>
    <row r="711" spans="6:11" x14ac:dyDescent="0.35">
      <c r="F711" s="28">
        <v>709</v>
      </c>
      <c r="G711" s="28">
        <v>0.01</v>
      </c>
      <c r="H711" s="28">
        <v>0.04</v>
      </c>
      <c r="J711" s="28">
        <f>_xlfn.FORECAST.LINEAR(G711, $B$2:$B$10, $A$2:$A$10)</f>
        <v>0.20549556863511179</v>
      </c>
      <c r="K711" s="28">
        <f t="shared" si="11"/>
        <v>0.25453382852083234</v>
      </c>
    </row>
    <row r="712" spans="6:11" x14ac:dyDescent="0.35">
      <c r="F712" s="28">
        <v>710</v>
      </c>
      <c r="G712" s="28">
        <v>0.01</v>
      </c>
      <c r="H712" s="28">
        <v>0.04</v>
      </c>
      <c r="J712" s="28">
        <f>_xlfn.FORECAST.LINEAR(G712, $B$2:$B$10, $A$2:$A$10)</f>
        <v>0.20549556863511179</v>
      </c>
      <c r="K712" s="28">
        <f t="shared" si="11"/>
        <v>0.25453382852083234</v>
      </c>
    </row>
    <row r="713" spans="6:11" x14ac:dyDescent="0.35">
      <c r="F713" s="28">
        <v>711</v>
      </c>
      <c r="G713" s="28">
        <v>0.01</v>
      </c>
      <c r="H713" s="28">
        <v>0.04</v>
      </c>
      <c r="J713" s="28">
        <f>_xlfn.FORECAST.LINEAR(G713, $B$2:$B$10, $A$2:$A$10)</f>
        <v>0.20549556863511179</v>
      </c>
      <c r="K713" s="28">
        <f t="shared" si="11"/>
        <v>0.25453382852083234</v>
      </c>
    </row>
    <row r="714" spans="6:11" x14ac:dyDescent="0.35">
      <c r="F714" s="28">
        <v>712</v>
      </c>
      <c r="G714" s="28">
        <v>0.01</v>
      </c>
      <c r="H714" s="28">
        <v>0.04</v>
      </c>
      <c r="J714" s="28">
        <f>_xlfn.FORECAST.LINEAR(G714, $B$2:$B$10, $A$2:$A$10)</f>
        <v>0.20549556863511179</v>
      </c>
      <c r="K714" s="28">
        <f t="shared" si="11"/>
        <v>0.25453382852083234</v>
      </c>
    </row>
    <row r="715" spans="6:11" x14ac:dyDescent="0.35">
      <c r="F715" s="28">
        <v>713</v>
      </c>
      <c r="G715" s="28">
        <v>0.01</v>
      </c>
      <c r="H715" s="28">
        <v>0.04</v>
      </c>
      <c r="J715" s="28">
        <f>_xlfn.FORECAST.LINEAR(G715, $B$2:$B$10, $A$2:$A$10)</f>
        <v>0.20549556863511179</v>
      </c>
      <c r="K715" s="28">
        <f t="shared" si="11"/>
        <v>0.25453382852083234</v>
      </c>
    </row>
    <row r="716" spans="6:11" x14ac:dyDescent="0.35">
      <c r="F716" s="28">
        <v>714</v>
      </c>
      <c r="G716" s="28">
        <v>0.01</v>
      </c>
      <c r="H716" s="28">
        <v>0.04</v>
      </c>
      <c r="J716" s="28">
        <f>_xlfn.FORECAST.LINEAR(G716, $B$2:$B$10, $A$2:$A$10)</f>
        <v>0.20549556863511179</v>
      </c>
      <c r="K716" s="28">
        <f t="shared" si="11"/>
        <v>0.25453382852083234</v>
      </c>
    </row>
    <row r="717" spans="6:11" x14ac:dyDescent="0.35">
      <c r="F717" s="28">
        <v>715</v>
      </c>
      <c r="G717" s="28">
        <v>0.01</v>
      </c>
      <c r="H717" s="28">
        <v>0.03</v>
      </c>
      <c r="J717" s="28">
        <f>_xlfn.FORECAST.LINEAR(G717, $B$2:$B$10, $A$2:$A$10)</f>
        <v>0.20549556863511179</v>
      </c>
      <c r="K717" s="28">
        <f t="shared" si="11"/>
        <v>0.25431640950803724</v>
      </c>
    </row>
    <row r="718" spans="6:11" x14ac:dyDescent="0.35">
      <c r="F718" s="28">
        <v>716</v>
      </c>
      <c r="G718" s="28">
        <v>0.01</v>
      </c>
      <c r="H718" s="28">
        <v>0.03</v>
      </c>
      <c r="J718" s="28">
        <f>_xlfn.FORECAST.LINEAR(G718, $B$2:$B$10, $A$2:$A$10)</f>
        <v>0.20549556863511179</v>
      </c>
      <c r="K718" s="28">
        <f t="shared" si="11"/>
        <v>0.25431640950803724</v>
      </c>
    </row>
    <row r="719" spans="6:11" x14ac:dyDescent="0.35">
      <c r="F719" s="28">
        <v>717</v>
      </c>
      <c r="G719" s="28">
        <v>0.01</v>
      </c>
      <c r="H719" s="28">
        <v>0.03</v>
      </c>
      <c r="J719" s="28">
        <f>_xlfn.FORECAST.LINEAR(G719, $B$2:$B$10, $A$2:$A$10)</f>
        <v>0.20549556863511179</v>
      </c>
      <c r="K719" s="28">
        <f t="shared" si="11"/>
        <v>0.25431640950803724</v>
      </c>
    </row>
    <row r="720" spans="6:11" x14ac:dyDescent="0.35">
      <c r="F720" s="28">
        <v>718</v>
      </c>
      <c r="G720" s="28">
        <v>0.01</v>
      </c>
      <c r="H720" s="28">
        <v>0.03</v>
      </c>
      <c r="J720" s="28">
        <f>_xlfn.FORECAST.LINEAR(G720, $B$2:$B$10, $A$2:$A$10)</f>
        <v>0.20549556863511179</v>
      </c>
      <c r="K720" s="28">
        <f t="shared" si="11"/>
        <v>0.25431640950803724</v>
      </c>
    </row>
    <row r="721" spans="6:11" x14ac:dyDescent="0.35">
      <c r="F721" s="28">
        <v>719</v>
      </c>
      <c r="G721" s="28">
        <v>0.01</v>
      </c>
      <c r="H721" s="28">
        <v>0.03</v>
      </c>
      <c r="J721" s="28">
        <f>_xlfn.FORECAST.LINEAR(G721, $B$2:$B$10, $A$2:$A$10)</f>
        <v>0.20549556863511179</v>
      </c>
      <c r="K721" s="28">
        <f t="shared" si="11"/>
        <v>0.25431640950803724</v>
      </c>
    </row>
    <row r="722" spans="6:11" x14ac:dyDescent="0.35">
      <c r="F722" s="28">
        <v>720</v>
      </c>
      <c r="G722" s="28">
        <v>0.01</v>
      </c>
      <c r="H722" s="28">
        <v>0.03</v>
      </c>
      <c r="J722" s="28">
        <f>_xlfn.FORECAST.LINEAR(G722, $B$2:$B$10, $A$2:$A$10)</f>
        <v>0.20549556863511179</v>
      </c>
      <c r="K722" s="28">
        <f t="shared" si="11"/>
        <v>0.25431640950803724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9EA11-77A6-49CB-8ABD-075D296E6EE3}">
  <dimension ref="A1"/>
  <sheetViews>
    <sheetView topLeftCell="A5" zoomScale="20" zoomScaleNormal="20" workbookViewId="0">
      <selection activeCell="BH82" sqref="BH82"/>
    </sheetView>
  </sheetViews>
  <sheetFormatPr defaultRowHeight="14.5" x14ac:dyDescent="0.3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EB160-E963-4F9F-BE8D-AD2326202A13}">
  <dimension ref="A1"/>
  <sheetViews>
    <sheetView topLeftCell="A64" zoomScale="80" zoomScaleNormal="80" workbookViewId="0">
      <selection activeCell="P101" sqref="P101"/>
    </sheetView>
  </sheetViews>
  <sheetFormatPr defaultRowHeight="14.5" x14ac:dyDescent="0.3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B076D-74D1-4C63-86AA-BE338CCF60BF}">
  <dimension ref="A1"/>
  <sheetViews>
    <sheetView zoomScale="60" zoomScaleNormal="60" workbookViewId="0">
      <selection activeCell="L72" sqref="L72"/>
    </sheetView>
  </sheetViews>
  <sheetFormatPr defaultRowHeight="14.5" x14ac:dyDescent="0.3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C4F62-1A8D-444B-9B47-70D859A76067}">
  <dimension ref="A1"/>
  <sheetViews>
    <sheetView tabSelected="1" zoomScale="60" workbookViewId="0">
      <selection activeCell="O18" sqref="O18"/>
    </sheetView>
  </sheetViews>
  <sheetFormatPr defaultRowHeight="14.5" x14ac:dyDescent="0.3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1db35aaf70c266591d3addfa355b2f0d">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1fc1b0f4a8725ce442ef8df5ef65e9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24cecc8-5b1a-4f4b-aa1d-4508502f11c0" xsi:nil="true"/>
    <lcf76f155ced4ddcb4097134ff3c332f xmlns="1684eeaa-63d5-4a8a-805f-2a73dd5a7c6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0EE7E72-FB03-4F9D-B6FC-8C4F59CEF0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E3A586-C6AF-4661-B24A-C54F17E7594C}">
  <ds:schemaRefs>
    <ds:schemaRef ds:uri="http://schemas.microsoft.com/sharepoint/v3/contenttype/forms"/>
  </ds:schemaRefs>
</ds:datastoreItem>
</file>

<file path=customXml/itemProps3.xml><?xml version="1.0" encoding="utf-8"?>
<ds:datastoreItem xmlns:ds="http://schemas.openxmlformats.org/officeDocument/2006/customXml" ds:itemID="{839ECEB5-DF0D-43DD-B02E-A420F63E8DB5}">
  <ds:schemaRefs>
    <ds:schemaRef ds:uri="http://schemas.microsoft.com/office/2006/metadata/properties"/>
    <ds:schemaRef ds:uri="http://schemas.microsoft.com/office/infopath/2007/PartnerControls"/>
    <ds:schemaRef ds:uri="224cecc8-5b1a-4f4b-aa1d-4508502f11c0"/>
    <ds:schemaRef ds:uri="1684eeaa-63d5-4a8a-805f-2a73dd5a7c6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Flow Test</vt:lpstr>
      <vt:lpstr>Crankshaft</vt:lpstr>
      <vt:lpstr>CF from crank and lift</vt:lpstr>
      <vt:lpstr>graphs</vt:lpstr>
      <vt:lpstr>questions</vt:lpstr>
      <vt:lpstr>equations</vt:lpstr>
      <vt:lpstr>referances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Owen</dc:creator>
  <cp:keywords/>
  <dc:description/>
  <cp:lastModifiedBy>Moses Adair</cp:lastModifiedBy>
  <cp:revision/>
  <dcterms:created xsi:type="dcterms:W3CDTF">2022-03-10T10:37:56Z</dcterms:created>
  <dcterms:modified xsi:type="dcterms:W3CDTF">2025-12-14T20:35:17Z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