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eadlandarch-my.sharepoint.com/personal/annie_moore_headlandarchaeology_com/Documents/Archaeological Practice MA/Dissertation/Chapters/Finished chapters/SUBMIT/"/>
    </mc:Choice>
  </mc:AlternateContent>
  <xr:revisionPtr revIDLastSave="0" documentId="8_{9E5905D0-2121-4291-AFF1-B5FBF88A1210}" xr6:coauthVersionLast="47" xr6:coauthVersionMax="47" xr10:uidLastSave="{00000000-0000-0000-0000-000000000000}"/>
  <bookViews>
    <workbookView xWindow="-108" yWindow="-108" windowWidth="23256" windowHeight="12456" tabRatio="715" xr2:uid="{0AA19D85-6F01-4B60-B28D-111259AC6C1D}"/>
  </bookViews>
  <sheets>
    <sheet name="Northern England" sheetId="3" r:id="rId1"/>
    <sheet name="Central England" sheetId="2" r:id="rId2"/>
    <sheet name="Southern England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7" i="3" l="1"/>
  <c r="W12" i="3"/>
  <c r="V257" i="2"/>
  <c r="V251" i="2"/>
  <c r="V237" i="2"/>
  <c r="V220" i="2"/>
  <c r="V172" i="2"/>
  <c r="V163" i="2"/>
  <c r="V151" i="2"/>
  <c r="V140" i="2"/>
  <c r="V119" i="2"/>
  <c r="V86" i="2"/>
  <c r="V72" i="2"/>
  <c r="V64" i="2"/>
  <c r="V59" i="2"/>
  <c r="R56" i="2"/>
  <c r="R48" i="2"/>
  <c r="R53" i="2"/>
  <c r="R43" i="2"/>
  <c r="V43" i="2"/>
  <c r="V54" i="2" s="1"/>
  <c r="V40" i="2"/>
  <c r="V36" i="2"/>
  <c r="V540" i="1"/>
  <c r="V493" i="1"/>
  <c r="V480" i="1"/>
  <c r="V434" i="1"/>
  <c r="V430" i="1"/>
  <c r="V422" i="1"/>
  <c r="V394" i="1"/>
  <c r="V384" i="1"/>
  <c r="V343" i="1"/>
  <c r="V332" i="1"/>
  <c r="V322" i="1"/>
  <c r="V313" i="1"/>
  <c r="V307" i="1"/>
  <c r="V254" i="1"/>
  <c r="V245" i="1"/>
  <c r="V238" i="1"/>
  <c r="V231" i="1"/>
  <c r="V175" i="1"/>
  <c r="V123" i="1"/>
  <c r="V101" i="1"/>
  <c r="V90" i="1"/>
  <c r="V74" i="1"/>
  <c r="V36" i="1"/>
  <c r="V47" i="1"/>
  <c r="Q327" i="1"/>
  <c r="Q330" i="1"/>
  <c r="Q324" i="1"/>
  <c r="Q249" i="1"/>
  <c r="Q250" i="1"/>
  <c r="Q251" i="1"/>
  <c r="Q252" i="1"/>
  <c r="Q253" i="1"/>
  <c r="Q248" i="1"/>
  <c r="Q247" i="1"/>
  <c r="Q233" i="1"/>
  <c r="Q109" i="1"/>
  <c r="Q54" i="1"/>
  <c r="Q59" i="1"/>
  <c r="Q64" i="1"/>
  <c r="Q69" i="1"/>
  <c r="Q49" i="1"/>
  <c r="Q42" i="1"/>
  <c r="Q45" i="1"/>
  <c r="Q39" i="1"/>
  <c r="Q464" i="1"/>
  <c r="Q474" i="1"/>
  <c r="Q454" i="1"/>
  <c r="R240" i="2"/>
  <c r="R241" i="2"/>
  <c r="R242" i="2"/>
  <c r="R243" i="2"/>
  <c r="R244" i="2"/>
  <c r="R245" i="2"/>
  <c r="R246" i="2"/>
  <c r="R247" i="2"/>
  <c r="R248" i="2"/>
  <c r="R249" i="2"/>
  <c r="R250" i="2"/>
  <c r="R239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22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176" i="2"/>
  <c r="R177" i="2"/>
  <c r="R178" i="2"/>
  <c r="R179" i="2"/>
  <c r="R180" i="2"/>
  <c r="R181" i="2"/>
  <c r="R182" i="2"/>
  <c r="R183" i="2"/>
  <c r="R184" i="2"/>
  <c r="R185" i="2"/>
  <c r="R186" i="2"/>
  <c r="R175" i="2"/>
  <c r="Q400" i="1" l="1"/>
  <c r="Q403" i="1"/>
  <c r="Q406" i="1"/>
  <c r="Q409" i="1"/>
  <c r="Q412" i="1"/>
  <c r="Q415" i="1"/>
  <c r="Q418" i="1"/>
  <c r="Q421" i="1"/>
  <c r="Q397" i="1"/>
  <c r="Q390" i="1"/>
  <c r="Q386" i="1"/>
  <c r="Q334" i="1"/>
  <c r="Q315" i="1"/>
  <c r="Q271" i="1"/>
  <c r="Q256" i="1"/>
  <c r="Q240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179" i="1"/>
  <c r="Q180" i="1"/>
  <c r="Q181" i="1"/>
  <c r="Q182" i="1"/>
  <c r="Q178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25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08" i="1"/>
  <c r="Q107" i="1"/>
  <c r="Q96" i="1"/>
  <c r="Q97" i="1"/>
  <c r="Q98" i="1"/>
  <c r="Q99" i="1"/>
  <c r="Q100" i="1"/>
  <c r="Q77" i="1"/>
  <c r="Q78" i="1"/>
  <c r="Q79" i="1"/>
  <c r="Q80" i="1"/>
  <c r="Q81" i="1"/>
  <c r="Q7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tc={476857DE-48AD-489C-83DB-D5994E4D8383}</author>
    <author>tc={CB9C9EE5-A2B1-435D-A4E5-53D2AB9266B0}</author>
    <author>tc={065BD9C8-8A48-49BE-8449-EAC7FB2C34C4}</author>
    <author>tc={C8E92EB2-DB5E-4932-9C50-58D20136340B}</author>
    <author>tc={97F52C37-FC4F-4F60-8930-7B30E1BC709B}</author>
    <author>tc={D58F52C9-4AAF-4266-A3BF-D01A8F678B33}</author>
    <author>tc={CB72B537-C001-4E93-A374-62001F675B62}</author>
    <author>tc={5A76DD94-9768-4C7D-9F8D-2C5F76B28382}</author>
    <author>tc={C9C0E792-722D-49B3-88AA-C90C267ABCFC}</author>
    <author>tc={0802DF6A-7B3F-45C7-B467-AB71261597FD}</author>
  </authors>
  <commentList>
    <comment ref="A35" authorId="0" shapeId="0" xr:uid="{476857DE-48AD-489C-83DB-D5994E4D8383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deposit was lost</t>
      </text>
    </comment>
    <comment ref="C43" authorId="1" shapeId="0" xr:uid="{CB9C9EE5-A2B1-435D-A4E5-53D2AB9266B0}">
      <text>
        <t>[Threaded comment]
Your version of Excel allows you to read this threaded comment; however, any edits to it will get removed if the file is opened in a newer version of Excel. Learn more: https://go.microsoft.com/fwlink/?linkid=870924
Comment:
    Species of charcoal not specified but it is present in each cremation</t>
      </text>
    </comment>
    <comment ref="Q43" authorId="2" shapeId="0" xr:uid="{065BD9C8-8A48-49BE-8449-EAC7FB2C34C4}">
      <text>
        <t>[Threaded comment]
Your version of Excel allows you to read this threaded comment; however, any edits to it will get removed if the file is opened in a newer version of Excel. Learn more: https://go.microsoft.com/fwlink/?linkid=870924
Comment:
    10 yet to be processed when report written</t>
      </text>
    </comment>
    <comment ref="C57" authorId="3" shapeId="0" xr:uid="{C8E92EB2-DB5E-4932-9C50-58D20136340B}">
      <text>
        <t>[Threaded comment]
Your version of Excel allows you to read this threaded comment; however, any edits to it will get removed if the file is opened in a newer version of Excel. Learn more: https://go.microsoft.com/fwlink/?linkid=870924
Comment:
    Not identified to species at any level</t>
      </text>
    </comment>
    <comment ref="C123" authorId="4" shapeId="0" xr:uid="{97F52C37-FC4F-4F60-8930-7B30E1BC709B}">
      <text>
        <t>[Threaded comment]
Your version of Excel allows you to read this threaded comment; however, any edits to it will get removed if the file is opened in a newer version of Excel. Learn more: https://go.microsoft.com/fwlink/?linkid=870924
Comment:
    4s, 18h</t>
      </text>
    </comment>
    <comment ref="E139" authorId="5" shapeId="0" xr:uid="{D58F52C9-4AAF-4266-A3BF-D01A8F678B33}">
      <text>
        <t>[Threaded comment]
Your version of Excel allows you to read this threaded comment; however, any edits to it will get removed if the file is opened in a newer version of Excel. Learn more: https://go.microsoft.com/fwlink/?linkid=870924
Comment:
    Marked by pebble markers?</t>
      </text>
    </comment>
    <comment ref="A164" authorId="6" shapeId="0" xr:uid="{CB72B537-C001-4E93-A374-62001F675B62}">
      <text>
        <t>[Threaded comment]
Your version of Excel allows you to read this threaded comment; however, any edits to it will get removed if the file is opened in a newer version of Excel. Learn more: https://go.microsoft.com/fwlink/?linkid=870924
Comment:
    Only F128W assessed? Or at least details provided here?</t>
      </text>
    </comment>
    <comment ref="D166" authorId="7" shapeId="0" xr:uid="{5A76DD94-9768-4C7D-9F8D-2C5F76B28382}">
      <text>
        <t>[Threaded comment]
Your version of Excel allows you to read this threaded comment; however, any edits to it will get removed if the file is opened in a newer version of Excel. Learn more: https://go.microsoft.com/fwlink/?linkid=870924
Comment:
    Not assessed</t>
      </text>
    </comment>
    <comment ref="K166" authorId="8" shapeId="0" xr:uid="{C9C0E792-722D-49B3-88AA-C90C267ABCFC}">
      <text>
        <t>[Threaded comment]
Your version of Excel allows you to read this threaded comment; however, any edits to it will get removed if the file is opened in a newer version of Excel. Learn more: https://go.microsoft.com/fwlink/?linkid=870924
Comment:
    Also present that may link to food: vicia/lathyrus (2), Chenopodium (1)</t>
      </text>
    </comment>
    <comment ref="E259" authorId="9" shapeId="0" xr:uid="{0802DF6A-7B3F-45C7-B467-AB71261597FD}">
      <text>
        <t>[Threaded comment]
Your version of Excel allows you to read this threaded comment; however, any edits to it will get removed if the file is opened in a newer version of Excel. Learn more: https://go.microsoft.com/fwlink/?linkid=870924
Comment:
    Lipid analysis found evidence of dairy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tc={8DC2E5D4-A7D7-448D-816C-FC52BFBF2CFE}</author>
    <author>tc={381757E7-5317-4A33-B49C-FBA5EF3B8650}</author>
    <author>tc={E2998AB2-6386-47DA-8157-D2D46512AB7E}</author>
    <author>tc={B8EB7460-E947-4E9D-A8E2-E9D41EFA1F66}</author>
    <author>tc={223E65C7-C42C-4305-8DA2-5B187D233CF5}</author>
    <author>tc={10FEF294-F431-4947-B00C-ABBD4D6BE762}</author>
    <author>tc={BD1B5FF1-A4A3-4766-AD50-3E5C11A9AF80}</author>
    <author>tc={77CFEA62-2AC5-4A92-A362-FAD49AABC57D}</author>
    <author>tc={9FA8CBEA-D991-4B56-8F24-AD1C6742AC0F}</author>
    <author>tc={1E4B9484-A231-41A1-B150-0A3AF5620409}</author>
    <author>tc={4DF69078-4B36-4322-BE33-42ED009554C1}</author>
    <author>tc={B9D5129E-B030-433F-AE2C-911ED9168DAD}</author>
    <author>tc={A344A42E-89D6-409D-9FAC-FAC5F6A31873}</author>
    <author>tc={82AC73BF-9CAC-4E8E-B5D4-7971747C9A48}</author>
    <author>tc={60B70B81-6714-4380-B0CA-0F96892E366C}</author>
    <author>tc={89AAF22D-6B0D-4A14-8DB0-EAFE0CD69750}</author>
    <author>tc={AC74CA7D-600C-4E99-9774-11CBC62F7FAB}</author>
    <author>tc={D4FBAD73-96D5-445F-97D3-214BE930A8BB}</author>
    <author>tc={74BE8D66-6893-445B-968E-8C0BDB75312E}</author>
    <author>tc={37BBE343-2B40-4F59-ADEB-00063889704D}</author>
    <author>tc={0CB52E9B-6612-4C53-9769-DF6384433711}</author>
    <author>tc={B3AFEDBA-C658-4BC1-9A8E-ACA175277FB9}</author>
    <author>tc={95AE41C0-CACB-4CD8-BBAC-4E54D23809D3}</author>
    <author>tc={BA5C162D-7EB4-4578-8BDB-CFFE61E45899}</author>
    <author>tc={993D7176-E822-427F-BD39-9D6B97D79AEA}</author>
    <author>tc={0994D832-6971-4668-BFCE-DAFF45BBD606}</author>
    <author>tc={4ACF3A7A-4574-45E9-967C-951B28606CA1}</author>
    <author>tc={4FBB2C1C-CFBA-42EB-8435-DBC7C7B37928}</author>
    <author>tc={82CCF04C-031A-4E7D-B1B5-C056778148E3}</author>
    <author>tc={F676B8B8-8657-418C-A494-F9063D85D591}</author>
    <author>tc={2E13E697-671F-4EBD-A90B-6A413E3D9FBB}</author>
    <author>tc={EFE3A1D9-96AF-4CCD-B9EB-CD0D1AC4FE72}</author>
    <author>tc={EC12AD12-FE5B-4F1F-9111-401FB6546869}</author>
    <author>tc={145BDDC5-DA40-4DCC-B7E8-A106B599D5EF}</author>
    <author>tc={9B9CD43B-4692-4816-A801-E852640F19A0}</author>
  </authors>
  <commentList>
    <comment ref="H38" authorId="0" shapeId="0" xr:uid="{8DC2E5D4-A7D7-448D-816C-FC52BFBF2CFE}">
      <text>
        <t>[Threaded comment]
Your version of Excel allows you to read this threaded comment; however, any edits to it will get removed if the file is opened in a newer version of Excel. Learn more: https://go.microsoft.com/fwlink/?linkid=870924
Comment:
    Might be present in more of these deposits - the original source only specifies the deposits with high numbers</t>
      </text>
    </comment>
    <comment ref="C39" authorId="1" shapeId="0" xr:uid="{381757E7-5317-4A33-B49C-FBA5EF3B8650}">
      <text>
        <t>[Threaded comment]
Your version of Excel allows you to read this threaded comment; however, any edits to it will get removed if the file is opened in a newer version of Excel. Learn more: https://go.microsoft.com/fwlink/?linkid=870924
Comment:
    26h, 5s</t>
      </text>
    </comment>
    <comment ref="C40" authorId="2" shapeId="0" xr:uid="{E2998AB2-6386-47DA-8157-D2D46512AB7E}">
      <text>
        <t>[Threaded comment]
Your version of Excel allows you to read this threaded comment; however, any edits to it will get removed if the file is opened in a newer version of Excel. Learn more: https://go.microsoft.com/fwlink/?linkid=870924
Comment:
    6s, 6u</t>
      </text>
    </comment>
    <comment ref="C41" authorId="3" shapeId="0" xr:uid="{B8EB7460-E947-4E9D-A8E2-E9D41EFA1F66}">
      <text>
        <t>[Threaded comment]
Your version of Excel allows you to read this threaded comment; however, any edits to it will get removed if the file is opened in a newer version of Excel. Learn more: https://go.microsoft.com/fwlink/?linkid=870924
Comment:
    3s, 15h</t>
      </text>
    </comment>
    <comment ref="C44" authorId="4" shapeId="0" xr:uid="{223E65C7-C42C-4305-8DA2-5B187D233CF5}">
      <text>
        <t>[Threaded comment]
Your version of Excel allows you to read this threaded comment; however, any edits to it will get removed if the file is opened in a newer version of Excel. Learn more: https://go.microsoft.com/fwlink/?linkid=870924
Comment:
    36h, 5s</t>
      </text>
    </comment>
    <comment ref="G46" authorId="5" shapeId="0" xr:uid="{10FEF294-F431-4947-B00C-ABBD4D6BE762}">
      <text>
        <t>[Threaded comment]
Your version of Excel allows you to read this threaded comment; however, any edits to it will get removed if the file is opened in a newer version of Excel. Learn more: https://go.microsoft.com/fwlink/?linkid=870924
Comment:
    0.4g animal bone</t>
      </text>
    </comment>
    <comment ref="C49" authorId="6" shapeId="0" xr:uid="{BD1B5FF1-A4A3-4766-AD50-3E5C11A9AF80}">
      <text>
        <t>[Threaded comment]
Your version of Excel allows you to read this threaded comment; however, any edits to it will get removed if the file is opened in a newer version of Excel. Learn more: https://go.microsoft.com/fwlink/?linkid=870924
Comment:
    “charcoal from features examined within cemetery 2269 consisted entirely of oak from largewood, mostly with slow to moderate growth rates” p. 299</t>
      </text>
    </comment>
    <comment ref="G50" authorId="7" shapeId="0" xr:uid="{77CFEA62-2AC5-4A92-A362-FAD49AABC57D}">
      <text>
        <t>[Threaded comment]
Your version of Excel allows you to read this threaded comment; however, any edits to it will get removed if the file is opened in a newer version of Excel. Learn more: https://go.microsoft.com/fwlink/?linkid=870924
Comment:
    0.7g animal bone</t>
      </text>
    </comment>
    <comment ref="C52" authorId="8" shapeId="0" xr:uid="{9FA8CBEA-D991-4B56-8F24-AD1C6742AC0F}">
      <text>
        <t>[Threaded comment]
Your version of Excel allows you to read this threaded comment; however, any edits to it will get removed if the file is opened in a newer version of Excel. Learn more: https://go.microsoft.com/fwlink/?linkid=870924
Comment:
    57h</t>
      </text>
    </comment>
    <comment ref="C53" authorId="9" shapeId="0" xr:uid="{1E4B9484-A231-41A1-B150-0A3AF5620409}">
      <text>
        <t>[Threaded comment]
Your version of Excel allows you to read this threaded comment; however, any edits to it will get removed if the file is opened in a newer version of Excel. Learn more: https://go.microsoft.com/fwlink/?linkid=870924
Comment:
    27h, 1s</t>
      </text>
    </comment>
    <comment ref="G55" authorId="10" shapeId="0" xr:uid="{4DF69078-4B36-4322-BE33-42ED009554C1}">
      <text>
        <t>[Threaded comment]
Your version of Excel allows you to read this threaded comment; however, any edits to it will get removed if the file is opened in a newer version of Excel. Learn more: https://go.microsoft.com/fwlink/?linkid=870924
Comment:
    1g animal bone</t>
      </text>
    </comment>
    <comment ref="C57" authorId="11" shapeId="0" xr:uid="{B9D5129E-B030-433F-AE2C-911ED9168DAD}">
      <text>
        <t>[Threaded comment]
Your version of Excel allows you to read this threaded comment; however, any edits to it will get removed if the file is opened in a newer version of Excel. Learn more: https://go.microsoft.com/fwlink/?linkid=870924
Comment:
    61h, 8s</t>
      </text>
    </comment>
    <comment ref="C61" authorId="12" shapeId="0" xr:uid="{A344A42E-89D6-409D-9FAC-FAC5F6A31873}">
      <text>
        <t>[Threaded comment]
Your version of Excel allows you to read this threaded comment; however, any edits to it will get removed if the file is opened in a newer version of Excel. Learn more: https://go.microsoft.com/fwlink/?linkid=870924
Comment:
    36h, 4s</t>
      </text>
    </comment>
    <comment ref="L81" authorId="13" shapeId="0" xr:uid="{82AC73BF-9CAC-4E8E-B5D4-7971747C9A48}">
      <text>
        <t>[Threaded comment]
Your version of Excel allows you to read this threaded comment; however, any edits to it will get removed if the file is opened in a newer version of Excel. Learn more: https://go.microsoft.com/fwlink/?linkid=870924
Comment:
    These are not defined beyond weeds - page 30</t>
      </text>
    </comment>
    <comment ref="L84" authorId="14" shapeId="0" xr:uid="{60B70B81-6714-4380-B0CA-0F96892E366C}">
      <text>
        <t>[Threaded comment]
Your version of Excel allows you to read this threaded comment; however, any edits to it will get removed if the file is opened in a newer version of Excel. Learn more: https://go.microsoft.com/fwlink/?linkid=870924
Comment:
    Montia fontana x 1, medicago/trifolium x 897, rumex acetosella agg x 1, sherardia arvensis x 1cf</t>
      </text>
    </comment>
    <comment ref="L87" authorId="15" shapeId="0" xr:uid="{89AAF22D-6B0D-4A14-8DB0-EAFE0CD69750}">
      <text>
        <t>[Threaded comment]
Your version of Excel allows you to read this threaded comment; however, any edits to it will get removed if the file is opened in a newer version of Excel. Learn more: https://go.microsoft.com/fwlink/?linkid=870924
Comment:
    Rumex sp. x 1</t>
      </text>
    </comment>
    <comment ref="C93" authorId="16" shapeId="0" xr:uid="{AC74CA7D-600C-4E99-9774-11CBC62F7FAB}">
      <text>
        <t>[Threaded comment]
Your version of Excel allows you to read this threaded comment; however, any edits to it will get removed if the file is opened in a newer version of Excel. Learn more: https://go.microsoft.com/fwlink/?linkid=870924
Comment:
    Charcoal sent for C14 but not specified</t>
      </text>
    </comment>
    <comment ref="C103" authorId="17" shapeId="0" xr:uid="{D4FBAD73-96D5-445F-97D3-214BE930A8BB}">
      <text>
        <t>[Threaded comment]
Your version of Excel allows you to read this threaded comment; however, any edits to it will get removed if the file is opened in a newer version of Excel. Learn more: https://go.microsoft.com/fwlink/?linkid=870924
Comment:
    High magnification required to identify the rings measuring less than 1mm</t>
      </text>
    </comment>
    <comment ref="H103" authorId="18" shapeId="0" xr:uid="{74BE8D66-6893-445B-968E-8C0BDB75312E}">
      <text>
        <t>[Threaded comment]
Your version of Excel allows you to read this threaded comment; however, any edits to it will get removed if the file is opened in a newer version of Excel. Learn more: https://go.microsoft.com/fwlink/?linkid=870924
Comment:
    Three +s in the macrofossil report - is this &lt;50?</t>
      </text>
    </comment>
    <comment ref="L103" authorId="19" shapeId="0" xr:uid="{37BBE343-2B40-4F59-ADEB-00063889704D}">
      <text>
        <t>[Threaded comment]
Your version of Excel allows you to read this threaded comment; however, any edits to it will get removed if the file is opened in a newer version of Excel. Learn more: https://go.microsoft.com/fwlink/?linkid=870924
Comment:
    Rubus-type x 1, galium aparine L. x 1</t>
      </text>
    </comment>
    <comment ref="L104" authorId="20" shapeId="0" xr:uid="{0CB52E9B-6612-4C53-9769-DF6384433711}">
      <text>
        <t>[Threaded comment]
Your version of Excel allows you to read this threaded comment; however, any edits to it will get removed if the file is opened in a newer version of Excel. Learn more: https://go.microsoft.com/fwlink/?linkid=870924
Comment:
    Medicago lupulina x, plantago lanceolata L. x 6</t>
      </text>
    </comment>
    <comment ref="A124" authorId="21" shapeId="0" xr:uid="{B3AFEDBA-C658-4BC1-9A8E-ACA175277FB9}">
      <text>
        <t>[Threaded comment]
Your version of Excel allows you to read this threaded comment; however, any edits to it will get removed if the file is opened in a newer version of Excel. Learn more: https://go.microsoft.com/fwlink/?linkid=870924
Comment:
    The following cremations were removed from the dataset as they did not contain bone: 16.24, 16.2, 16.31, 16.61</t>
      </text>
    </comment>
    <comment ref="A149" authorId="22" shapeId="0" xr:uid="{95AE41C0-CACB-4CD8-BBAC-4E54D23809D3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abundant in cpr</t>
      </text>
    </comment>
    <comment ref="A232" authorId="23" shapeId="0" xr:uid="{BA5C162D-7EB4-4578-8BDB-CFFE61E45899}">
      <text>
        <t>[Threaded comment]
Your version of Excel allows you to read this threaded comment; however, any edits to it will get removed if the file is opened in a newer version of Excel. Learn more: https://go.microsoft.com/fwlink/?linkid=870924
Comment:
    “The original number of cremations cannot be estimated, as large areas of the site were not investigated” - page 69</t>
      </text>
    </comment>
    <comment ref="C242" authorId="24" shapeId="0" xr:uid="{993D7176-E822-427F-BD39-9D6B97D79AEA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abundant</t>
      </text>
    </comment>
    <comment ref="C244" authorId="25" shapeId="0" xr:uid="{0994D832-6971-4668-BFCE-DAFF45BBD606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abundant</t>
      </text>
    </comment>
    <comment ref="C250" authorId="26" shapeId="0" xr:uid="{4ACF3A7A-4574-45E9-967C-951B28606CA1}">
      <text>
        <t>[Threaded comment]
Your version of Excel allows you to read this threaded comment; however, any edits to it will get removed if the file is opened in a newer version of Excel. Learn more: https://go.microsoft.com/fwlink/?linkid=870924
Comment:
    abundant</t>
      </text>
    </comment>
    <comment ref="C251" authorId="27" shapeId="0" xr:uid="{4FBB2C1C-CFBA-42EB-8435-DBC7C7B37928}">
      <text>
        <t>[Threaded comment]
Your version of Excel allows you to read this threaded comment; however, any edits to it will get removed if the file is opened in a newer version of Excel. Learn more: https://go.microsoft.com/fwlink/?linkid=870924
Comment:
    abundant</t>
      </text>
    </comment>
    <comment ref="H251" authorId="28" shapeId="0" xr:uid="{82CCF04C-031A-4E7D-B1B5-C056778148E3}">
      <text>
        <t>[Threaded comment]
Your version of Excel allows you to read this threaded comment; however, any edits to it will get removed if the file is opened in a newer version of Excel. Learn more: https://go.microsoft.com/fwlink/?linkid=870924
Comment:
    Present under and within vessel but not in backfill</t>
      </text>
    </comment>
    <comment ref="C315" authorId="29" shapeId="0" xr:uid="{F676B8B8-8657-418C-A494-F9063D85D591}">
      <text>
        <t>[Threaded comment]
Your version of Excel allows you to read this threaded comment; however, any edits to it will get removed if the file is opened in a newer version of Excel. Learn more: https://go.microsoft.com/fwlink/?linkid=870924
Comment:
    551ml of charcoal</t>
      </text>
    </comment>
    <comment ref="C316" authorId="30" shapeId="0" xr:uid="{2E13E697-671F-4EBD-A90B-6A413E3D9FBB}">
      <text>
        <t>[Threaded comment]
Your version of Excel allows you to read this threaded comment; however, any edits to it will get removed if the file is opened in a newer version of Excel. Learn more: https://go.microsoft.com/fwlink/?linkid=870924
Comment:
    205ml of charcoal</t>
      </text>
    </comment>
    <comment ref="A347" authorId="31" shapeId="0" xr:uid="{EFE3A1D9-96AF-4CCD-B9EB-CD0D1AC4FE72}">
      <text>
        <t>[Threaded comment]
Your version of Excel allows you to read this threaded comment; however, any edits to it will get removed if the file is opened in a newer version of Excel. Learn more: https://go.microsoft.com/fwlink/?linkid=870924
Comment:
    Double check?</t>
      </text>
    </comment>
    <comment ref="M386" authorId="32" shapeId="0" xr:uid="{EC12AD12-FE5B-4F1F-9111-401FB6546869}">
      <text>
        <t>[Threaded comment]
Your version of Excel allows you to read this threaded comment; however, any edits to it will get removed if the file is opened in a newer version of Excel. Learn more: https://go.microsoft.com/fwlink/?linkid=870924
Comment:
    Three individuals?</t>
      </text>
    </comment>
    <comment ref="A443" authorId="33" shapeId="0" xr:uid="{145BDDC5-DA40-4DCC-B7E8-A106B599D5EF}">
      <text>
        <t>[Threaded comment]
Your version of Excel allows you to read this threaded comment; however, any edits to it will get removed if the file is opened in a newer version of Excel. Learn more: https://go.microsoft.com/fwlink/?linkid=870924
Comment:
    Not all crems assessed?</t>
      </text>
    </comment>
    <comment ref="C494" authorId="34" shapeId="0" xr:uid="{9B9CD43B-4692-4816-A801-E852640F19A0}">
      <text>
        <t>[Threaded comment]
Your version of Excel allows you to read this threaded comment; however, any edits to it will get removed if the file is opened in a newer version of Excel. Learn more: https://go.microsoft.com/fwlink/?linkid=870924
Comment:
    “The material has not been fully identified, though examination of representative fragments from the larger charcoal deposits...indicates that oak charcoal from mature timber predominates” page 53</t>
      </text>
    </comment>
  </commentList>
</comments>
</file>

<file path=xl/sharedStrings.xml><?xml version="1.0" encoding="utf-8"?>
<sst xmlns="http://schemas.openxmlformats.org/spreadsheetml/2006/main" count="12256" uniqueCount="2124">
  <si>
    <t>Site</t>
  </si>
  <si>
    <t>Charcoal</t>
  </si>
  <si>
    <t>Oak</t>
  </si>
  <si>
    <t>Non-oak</t>
  </si>
  <si>
    <t>Finds</t>
  </si>
  <si>
    <t>Ceramic urn</t>
  </si>
  <si>
    <t>Metal objects</t>
  </si>
  <si>
    <t>Organic container</t>
  </si>
  <si>
    <t>Archaeobotanical</t>
  </si>
  <si>
    <t>Hazelnut shell</t>
  </si>
  <si>
    <t>Pignut</t>
  </si>
  <si>
    <t>Grains</t>
  </si>
  <si>
    <t>Seeds</t>
  </si>
  <si>
    <t>Foraged</t>
  </si>
  <si>
    <t>Age</t>
  </si>
  <si>
    <t>Speculative</t>
  </si>
  <si>
    <t>C</t>
  </si>
  <si>
    <t>Child</t>
  </si>
  <si>
    <t>SA</t>
  </si>
  <si>
    <t>Subadult</t>
  </si>
  <si>
    <t>A</t>
  </si>
  <si>
    <t>Sex</t>
  </si>
  <si>
    <t>Cremation 2 (F. 681)</t>
  </si>
  <si>
    <t>Site cremations</t>
  </si>
  <si>
    <t>Cremations total</t>
  </si>
  <si>
    <t>% containing A. elatius</t>
  </si>
  <si>
    <t>X (34 tubers)</t>
  </si>
  <si>
    <t>A. elatius var bulbosum</t>
  </si>
  <si>
    <t>X (60 tubers)</t>
  </si>
  <si>
    <t>X (wild)</t>
  </si>
  <si>
    <t>Cremation 4 (F. 685; [1128])</t>
  </si>
  <si>
    <t>X (not quantified)</t>
  </si>
  <si>
    <t>X</t>
  </si>
  <si>
    <t>Cremation 14 (F. 700)</t>
  </si>
  <si>
    <t>Cremation 19 (F. 718)</t>
  </si>
  <si>
    <t>Cremation 21 (F. 720; [1283])</t>
  </si>
  <si>
    <t>Cremation 25 (F. 920; [1363])</t>
  </si>
  <si>
    <t>Cremation 1 (F. 680; [1094], [1095]</t>
  </si>
  <si>
    <t>X (small amount)</t>
  </si>
  <si>
    <t>X (1)</t>
  </si>
  <si>
    <t>Dating</t>
  </si>
  <si>
    <t>Period</t>
  </si>
  <si>
    <t>Location</t>
  </si>
  <si>
    <t>X (D-R bucket)</t>
  </si>
  <si>
    <t>MBA</t>
  </si>
  <si>
    <t>Southern side of barrow</t>
  </si>
  <si>
    <t>Notes</t>
  </si>
  <si>
    <t>-</t>
  </si>
  <si>
    <t>X ("several")</t>
  </si>
  <si>
    <t>X ("large numbers")</t>
  </si>
  <si>
    <t>X (3 tubers)</t>
  </si>
  <si>
    <t>C + A</t>
  </si>
  <si>
    <t>M</t>
  </si>
  <si>
    <t>F</t>
  </si>
  <si>
    <t>Number of cremations containing A. elatius</t>
  </si>
  <si>
    <t>Eye Kettleby, Melton Mowbray, Leicestershire</t>
  </si>
  <si>
    <t>X (indet)</t>
  </si>
  <si>
    <t>Long Barrow</t>
  </si>
  <si>
    <t>X (D-R)</t>
  </si>
  <si>
    <t>YES</t>
  </si>
  <si>
    <t>?</t>
  </si>
  <si>
    <t>A + C</t>
  </si>
  <si>
    <t>Adult male?</t>
  </si>
  <si>
    <t>A + SA?</t>
  </si>
  <si>
    <t>SA?</t>
  </si>
  <si>
    <t>A?</t>
  </si>
  <si>
    <t>Barrow 1 ("silted middle ditch")</t>
  </si>
  <si>
    <t>Ditch upper fill</t>
  </si>
  <si>
    <t>X (ash, rose, maple)</t>
  </si>
  <si>
    <t>Kingsborough, Isle of Sheppey, Kent</t>
  </si>
  <si>
    <t>No</t>
  </si>
  <si>
    <t>M?</t>
  </si>
  <si>
    <t>Yes</t>
  </si>
  <si>
    <t>hearth and ditches on site contained very little charcoal - did conain grass roots and seeds (p. 12)</t>
  </si>
  <si>
    <t>Langtoft, Lincolnshire - The Freeman Land (2008)</t>
  </si>
  <si>
    <t>NW of two ring ditches</t>
  </si>
  <si>
    <t>&lt;10 cf</t>
  </si>
  <si>
    <t>Yes (D-R)</t>
  </si>
  <si>
    <t>Unurned</t>
  </si>
  <si>
    <t>SA/A &gt;13yr</t>
  </si>
  <si>
    <t>Weight of cremated bone (g)</t>
  </si>
  <si>
    <t>SA 14-18yr</t>
  </si>
  <si>
    <t>Linear 'cemetery'/mortuary group</t>
  </si>
  <si>
    <t>Cemetery 2269</t>
  </si>
  <si>
    <t>X (not quantified - "high numbers")</t>
  </si>
  <si>
    <t>No?</t>
  </si>
  <si>
    <t>X?</t>
  </si>
  <si>
    <t>MBA-LBA</t>
  </si>
  <si>
    <t>Ashville Trading Estate, Oxfordshire</t>
  </si>
  <si>
    <t>Barrow Hills, Radley, Oxfordshire</t>
  </si>
  <si>
    <t>Shorncote Quarry, Gloucestershire</t>
  </si>
  <si>
    <t>Other finds</t>
  </si>
  <si>
    <t>Bone pin, one piece of worked flint, and animal bone (unburnt)</t>
  </si>
  <si>
    <t>X (wild; weeds)</t>
  </si>
  <si>
    <t xml:space="preserve">A/SA? </t>
  </si>
  <si>
    <t>F?</t>
  </si>
  <si>
    <t>no charcoal species identified for crems? Just for other BA features. Mostly oak, with some blackthorn/hawthorn</t>
  </si>
  <si>
    <t>located within ring ditch</t>
  </si>
  <si>
    <t>"post process pounding of bones" on site?</t>
  </si>
  <si>
    <t>not specified</t>
  </si>
  <si>
    <t>X (rim truncated?)</t>
  </si>
  <si>
    <t>A/SA?</t>
  </si>
  <si>
    <t>X (biconical urn)</t>
  </si>
  <si>
    <t>X "wrapped and sealed bag"</t>
  </si>
  <si>
    <t>isolated? Associated with ring ditch?</t>
  </si>
  <si>
    <t>LBA?</t>
  </si>
  <si>
    <t>pot broken before deposition? Part of it fired secondarily?</t>
  </si>
  <si>
    <t>X (18)</t>
  </si>
  <si>
    <t>X (3)</t>
  </si>
  <si>
    <t>X (11)</t>
  </si>
  <si>
    <t>C (infant?)</t>
  </si>
  <si>
    <t>associated with 1017?</t>
  </si>
  <si>
    <t>"cut into ring ditch"</t>
  </si>
  <si>
    <t>Wessex II; "well silted ditch"?</t>
  </si>
  <si>
    <t>MBA?</t>
  </si>
  <si>
    <t>X (three bucket urns!)</t>
  </si>
  <si>
    <t>"inside ring ditch to the NE centre"</t>
  </si>
  <si>
    <t>Beads (jet or lignite, bone and amber beads)</t>
  </si>
  <si>
    <t>MBA/LBA?</t>
  </si>
  <si>
    <t>X (5 weed seeds)</t>
  </si>
  <si>
    <t>X (16 weed seeds)</t>
  </si>
  <si>
    <t>? Not specified</t>
  </si>
  <si>
    <t>EBA</t>
  </si>
  <si>
    <t>X (2)</t>
  </si>
  <si>
    <t>X (8)</t>
  </si>
  <si>
    <t>601/B/3</t>
  </si>
  <si>
    <t>X (hawthorn)</t>
  </si>
  <si>
    <t>X (blackthorn)</t>
  </si>
  <si>
    <t>X (maple)</t>
  </si>
  <si>
    <t>X (purging buckthorn and cf. hazel)</t>
  </si>
  <si>
    <t>Barrow 1</t>
  </si>
  <si>
    <t>Site BA cremations</t>
  </si>
  <si>
    <t>Ring ditch 801, central cremation</t>
  </si>
  <si>
    <t>C + C (newborn and 4 y.o.?)</t>
  </si>
  <si>
    <t>Barrow 12</t>
  </si>
  <si>
    <t>SA (17-23)</t>
  </si>
  <si>
    <t>Ring ditch 611</t>
  </si>
  <si>
    <t>C (2-3 y.o.)</t>
  </si>
  <si>
    <t>bone separated from pyre debris</t>
  </si>
  <si>
    <t>Bronze knife-dagger, sheath, ?in organic bone tweezers, bone ring-headed pin</t>
  </si>
  <si>
    <t>charcoal as pyre debris?</t>
  </si>
  <si>
    <t>X (suggested by charcoal layout?)</t>
  </si>
  <si>
    <t>X (wooden tray or coffin?)</t>
  </si>
  <si>
    <t>(0021)&lt;9&gt;</t>
  </si>
  <si>
    <t>250m SE of the main settlement area</t>
  </si>
  <si>
    <t>X ("numerous")</t>
  </si>
  <si>
    <t>Wetland and damp grassland plants</t>
  </si>
  <si>
    <t>EBA/MBA</t>
  </si>
  <si>
    <t>SA/A?</t>
  </si>
  <si>
    <t>article disagrees on age</t>
  </si>
  <si>
    <t>400m to the S of the settlemtn</t>
  </si>
  <si>
    <t>no charcoal?</t>
  </si>
  <si>
    <t>charcoal not identified to species or size</t>
  </si>
  <si>
    <t>Pit 37</t>
  </si>
  <si>
    <t>F 86</t>
  </si>
  <si>
    <t>Pit 36</t>
  </si>
  <si>
    <t>Pit 38</t>
  </si>
  <si>
    <t>Pit 39</t>
  </si>
  <si>
    <t>X (beads)</t>
  </si>
  <si>
    <t>near ring ditch?</t>
  </si>
  <si>
    <t>central cremation of ring ditch</t>
  </si>
  <si>
    <t>X (lots)</t>
  </si>
  <si>
    <t>Indeterminate cereals (occasional)</t>
  </si>
  <si>
    <t>X (ash, holly, hazel, alder, pomoideae, willow, poplar)</t>
  </si>
  <si>
    <t>X? (oak coffin?)</t>
  </si>
  <si>
    <t>in centre of ring ditch</t>
  </si>
  <si>
    <t>SW extent; in ring ditch</t>
  </si>
  <si>
    <t>X (bucket urn)</t>
  </si>
  <si>
    <t>X (alder/hazel)</t>
  </si>
  <si>
    <t>C. 21</t>
  </si>
  <si>
    <t>C. 43</t>
  </si>
  <si>
    <t>Interior of ring ditch 10</t>
  </si>
  <si>
    <t>C. 18</t>
  </si>
  <si>
    <t>C. 19</t>
  </si>
  <si>
    <t>C. 22</t>
  </si>
  <si>
    <t>C. 23</t>
  </si>
  <si>
    <t>C. 29</t>
  </si>
  <si>
    <t>C. 47</t>
  </si>
  <si>
    <t>C. 51</t>
  </si>
  <si>
    <t>C. 55</t>
  </si>
  <si>
    <t>C. 38</t>
  </si>
  <si>
    <t>C. 53</t>
  </si>
  <si>
    <t>C. 56</t>
  </si>
  <si>
    <t>C. 61</t>
  </si>
  <si>
    <t>C. 62</t>
  </si>
  <si>
    <t>Ditch/exterior of ditch 10</t>
  </si>
  <si>
    <t>EBA-MBA</t>
  </si>
  <si>
    <t>X (2 bread wheat grains)</t>
  </si>
  <si>
    <t>X (3 bread wheat grains)</t>
  </si>
  <si>
    <t>X (1 indet)</t>
  </si>
  <si>
    <t>2 individuals?</t>
  </si>
  <si>
    <t>"missing"</t>
  </si>
  <si>
    <t>C. 20</t>
  </si>
  <si>
    <t>A14, West of Ouse TEAs 14-16</t>
  </si>
  <si>
    <t>X (19)</t>
  </si>
  <si>
    <t>Barrel urn sherd? Unurned?</t>
  </si>
  <si>
    <t>X (barrel urn)</t>
  </si>
  <si>
    <t>X (sherds)</t>
  </si>
  <si>
    <t>Unurned (urn sherds)</t>
  </si>
  <si>
    <t xml:space="preserve">X </t>
  </si>
  <si>
    <t>X (unidentified)</t>
  </si>
  <si>
    <t>X (mostly hazel roundwood, some ash and indet)</t>
  </si>
  <si>
    <t>X (ash)</t>
  </si>
  <si>
    <t>X (60%)</t>
  </si>
  <si>
    <t>X (pomoideae)</t>
  </si>
  <si>
    <t>X (pomoideae, ash, blackthorn)</t>
  </si>
  <si>
    <t>X (pomoideae and ash)</t>
  </si>
  <si>
    <t>X (small pieces of copper)</t>
  </si>
  <si>
    <t>X (bronze objects: bars, rods, pins)</t>
  </si>
  <si>
    <t>X (prunus)</t>
  </si>
  <si>
    <t>(alder, pomoideae, hazel)</t>
  </si>
  <si>
    <t>X (fragments)</t>
  </si>
  <si>
    <t>X ("rich")</t>
  </si>
  <si>
    <t>X (1 barley grain)</t>
  </si>
  <si>
    <t>X (51 spelt)</t>
  </si>
  <si>
    <t>X (polygonceae and black bindweed)</t>
  </si>
  <si>
    <t>Cemetery 3 - TEA 28</t>
  </si>
  <si>
    <t>X (1 barley)</t>
  </si>
  <si>
    <t>X (degraded)</t>
  </si>
  <si>
    <t>Other feature</t>
  </si>
  <si>
    <t>? (indet; highly vitrified)</t>
  </si>
  <si>
    <t>X ("occasional")</t>
  </si>
  <si>
    <t>X (copper-alloy rapier)</t>
  </si>
  <si>
    <t>three burials also on this site</t>
  </si>
  <si>
    <t>X (animal bone)</t>
  </si>
  <si>
    <t>Purposely on higher ground overlooking paleochannel?</t>
  </si>
  <si>
    <t>SW of main settlement; limited by AOE?</t>
  </si>
  <si>
    <t>Urned</t>
  </si>
  <si>
    <t>A + SA</t>
  </si>
  <si>
    <t>Cranford Business Park, Kettering, Northamptonshire</t>
  </si>
  <si>
    <t>X (inverted)</t>
  </si>
  <si>
    <t>[2949]/(2948)</t>
  </si>
  <si>
    <t>Area F2</t>
  </si>
  <si>
    <t>X? (not SPID?)</t>
  </si>
  <si>
    <t>X (not specified?) RARE</t>
  </si>
  <si>
    <t>X (modern) FREQUENT</t>
  </si>
  <si>
    <t>X ('tubers' frequent in two spits; 20-40 altogether?)</t>
  </si>
  <si>
    <t>W of rectilinear feature; later MIA shrine</t>
  </si>
  <si>
    <t>X (rare 'tubers'?)</t>
  </si>
  <si>
    <t>BA burials on site?</t>
  </si>
  <si>
    <t>LBA</t>
  </si>
  <si>
    <t>not specified? Minimal?</t>
  </si>
  <si>
    <t>&lt;1</t>
  </si>
  <si>
    <t>X (hazel and Prunus)</t>
  </si>
  <si>
    <t>&lt;5</t>
  </si>
  <si>
    <t>0?</t>
  </si>
  <si>
    <t>X (mini urn within urn?)</t>
  </si>
  <si>
    <t>F. 416/Urn 1/(363)</t>
  </si>
  <si>
    <t>in centre of ring ditch 417</t>
  </si>
  <si>
    <t>Urn 919/F. 524</t>
  </si>
  <si>
    <t>in ring ditch 417</t>
  </si>
  <si>
    <t>within ring ditch 609</t>
  </si>
  <si>
    <t>Kirtling Green to Wixloe Pipeline (Suffolk)</t>
  </si>
  <si>
    <t>Indet grain (1)</t>
  </si>
  <si>
    <t>Yes ("several")</t>
  </si>
  <si>
    <t>Yes (5)</t>
  </si>
  <si>
    <t>2 wheat grains</t>
  </si>
  <si>
    <t>(514)/[513]/&lt;504&gt;</t>
  </si>
  <si>
    <t>X (animal bone? Truncated)</t>
  </si>
  <si>
    <t>bone picked through - smaller bones inside the vessel</t>
  </si>
  <si>
    <t>X (223 worked flint; 40 blades and 57 flakes/blade shatters, a core and a large quantity of flakes incl. five burnt flints). These are LN/EBA. Also Beaker pottery contemporaneous with these.</t>
  </si>
  <si>
    <t>not possible to tell? Area of excavation only 4m wide</t>
  </si>
  <si>
    <t>many of these crems truncated by early medieval deposits</t>
  </si>
  <si>
    <t>Brigg's Farm, Prior's Fen, Thorney, Peterborough</t>
  </si>
  <si>
    <t>&lt;101&gt;/(1503)/[1500]</t>
  </si>
  <si>
    <t>Yes? Poorly preserved below barrow mound (2718)</t>
  </si>
  <si>
    <t>Adult is female?</t>
  </si>
  <si>
    <t>one urned crem, four unurned and one a disturbed crem</t>
  </si>
  <si>
    <t>primary deposit before Barrow 2010</t>
  </si>
  <si>
    <t>Barrow 2010</t>
  </si>
  <si>
    <t>isolated</t>
  </si>
  <si>
    <t>&lt;301&gt;-,&lt;302&gt;,&lt;307&gt;,&lt;308&gt;,&lt;309&gt;/[2710]</t>
  </si>
  <si>
    <t>&lt;251&gt;/[2137]/(2136)</t>
  </si>
  <si>
    <t>Frequent? Not SPID?</t>
  </si>
  <si>
    <t>Abundant? Not SPID?</t>
  </si>
  <si>
    <t>? Not quantified?</t>
  </si>
  <si>
    <t>Land off Derby Road, Doveridge, Derbyshire</t>
  </si>
  <si>
    <t>[1005]</t>
  </si>
  <si>
    <t>[1008]</t>
  </si>
  <si>
    <t>[1010]</t>
  </si>
  <si>
    <t>[1018]</t>
  </si>
  <si>
    <t>[1109]</t>
  </si>
  <si>
    <t>SA 14-18 y.o.</t>
  </si>
  <si>
    <t>Neonate/infant &lt;2yr</t>
  </si>
  <si>
    <t>Human? Infant?</t>
  </si>
  <si>
    <t>[1012]</t>
  </si>
  <si>
    <t>In centre of ring ditch 1163; out side of barrow mound</t>
  </si>
  <si>
    <t>In centre of ring ditch 1163; within barrow</t>
  </si>
  <si>
    <t>Urned?</t>
  </si>
  <si>
    <t>Other find</t>
  </si>
  <si>
    <t>Pottery</t>
  </si>
  <si>
    <t>EBA?</t>
  </si>
  <si>
    <t>Unurned?</t>
  </si>
  <si>
    <t>Peacehaven, East Sussex</t>
  </si>
  <si>
    <t>A[987]</t>
  </si>
  <si>
    <t>Building 7</t>
  </si>
  <si>
    <t>X (61)</t>
  </si>
  <si>
    <t>A[817]</t>
  </si>
  <si>
    <t>A[813]:814/816</t>
  </si>
  <si>
    <t>A[595]</t>
  </si>
  <si>
    <t>A[601]</t>
  </si>
  <si>
    <t>A[592]</t>
  </si>
  <si>
    <t>A[609]</t>
  </si>
  <si>
    <t>A[629]</t>
  </si>
  <si>
    <t>Cremation cemetery at Lower Hoddern Farm</t>
  </si>
  <si>
    <t>Cremation cemetery at Lower Hoddern Farm - east of trackway R2</t>
  </si>
  <si>
    <t>east of trackway R2</t>
  </si>
  <si>
    <t>X (small number of pulses inc. vetch/bean/pea)</t>
  </si>
  <si>
    <t>posthole?</t>
  </si>
  <si>
    <t>some?</t>
  </si>
  <si>
    <t>token deposits of bone?</t>
  </si>
  <si>
    <t>similar to contents of A[1105] - cut into this pit?</t>
  </si>
  <si>
    <t>storage pit? As below?</t>
  </si>
  <si>
    <t>? On site</t>
  </si>
  <si>
    <t>&lt;9</t>
  </si>
  <si>
    <t>RPD?</t>
  </si>
  <si>
    <t>X (63)</t>
  </si>
  <si>
    <t>might be other crems in area - needs further fieldwork</t>
  </si>
  <si>
    <t>Unclear - further excavation needed</t>
  </si>
  <si>
    <t>X? not SPID?</t>
  </si>
  <si>
    <t>SA/C?</t>
  </si>
  <si>
    <t>X (exclusively alder)</t>
  </si>
  <si>
    <t>X (alder and hazel/alder)</t>
  </si>
  <si>
    <t>X (hazel)</t>
  </si>
  <si>
    <t>C9/(3031)/[3032]/&lt;3016&gt;</t>
  </si>
  <si>
    <t>C23 (3947)/[3948]/&lt;3070&gt;</t>
  </si>
  <si>
    <t>C25 (3951)/&lt;3072&gt;</t>
  </si>
  <si>
    <t>C24 (3949)/&lt;3076&gt;</t>
  </si>
  <si>
    <t>C41/C42 (7508)</t>
  </si>
  <si>
    <t>C19 (3896)/[3897]</t>
  </si>
  <si>
    <t>C2/(3063)</t>
  </si>
  <si>
    <t>C3/(3012)-(3013)</t>
  </si>
  <si>
    <t>C4/(3020)/(3023)/(3024)</t>
  </si>
  <si>
    <t>C5/(3019)/(3020)/(3021)</t>
  </si>
  <si>
    <t>C6 (3009)/(3099)</t>
  </si>
  <si>
    <t>C7/(3015)-(3017)/(3026)/[3018]/&lt;3006&gt;</t>
  </si>
  <si>
    <t>C8/(3027)-(3029)</t>
  </si>
  <si>
    <t>C10 (3033)</t>
  </si>
  <si>
    <t>C11 (3035)</t>
  </si>
  <si>
    <t>C12 (3037)</t>
  </si>
  <si>
    <t>C13 (3039)</t>
  </si>
  <si>
    <t>C15 (3046)/(3047)</t>
  </si>
  <si>
    <t>C16 (3052)/(3053)</t>
  </si>
  <si>
    <t>C17 (3065)</t>
  </si>
  <si>
    <t>C21 (3942)</t>
  </si>
  <si>
    <t>C22 (3944)</t>
  </si>
  <si>
    <t xml:space="preserve">C26 </t>
  </si>
  <si>
    <t>C28 (3992)-(3994)</t>
  </si>
  <si>
    <t>C29 (7041)</t>
  </si>
  <si>
    <t>C31 (7045)/(7046)</t>
  </si>
  <si>
    <t>C32 (7059)</t>
  </si>
  <si>
    <t>C33 (7061)</t>
  </si>
  <si>
    <t>C34 (7063)</t>
  </si>
  <si>
    <t>C35 (7071)</t>
  </si>
  <si>
    <t>C1/(4004)-(4007)</t>
  </si>
  <si>
    <t>Rhee Lakeside South, Colne Fen, Earith, Cambridgeshire</t>
  </si>
  <si>
    <t>35 in cremation cemetery (MBA), 7 in paddocks area in corner of enclosure (LB?)</t>
  </si>
  <si>
    <t>F. 666</t>
  </si>
  <si>
    <t>F. 674</t>
  </si>
  <si>
    <t>F. 891</t>
  </si>
  <si>
    <t>F. 668</t>
  </si>
  <si>
    <t>F. 671</t>
  </si>
  <si>
    <t>F. 673</t>
  </si>
  <si>
    <t>F. 696</t>
  </si>
  <si>
    <t>F. 799</t>
  </si>
  <si>
    <t>F. 800</t>
  </si>
  <si>
    <t>F. 801</t>
  </si>
  <si>
    <t>F. 812</t>
  </si>
  <si>
    <t>F. 813</t>
  </si>
  <si>
    <t>F. 856</t>
  </si>
  <si>
    <t>F. 858</t>
  </si>
  <si>
    <t>F. 667</t>
  </si>
  <si>
    <t>F. 669</t>
  </si>
  <si>
    <t>F. 670</t>
  </si>
  <si>
    <t>F. 672</t>
  </si>
  <si>
    <t>F. 675</t>
  </si>
  <si>
    <t>F. 676</t>
  </si>
  <si>
    <t>F. 686</t>
  </si>
  <si>
    <t>F. 704</t>
  </si>
  <si>
    <t>F. 710</t>
  </si>
  <si>
    <t>F. 723</t>
  </si>
  <si>
    <t>F. 724</t>
  </si>
  <si>
    <t>F. 725</t>
  </si>
  <si>
    <t>F. 728</t>
  </si>
  <si>
    <t>F. 729</t>
  </si>
  <si>
    <t>F. 846</t>
  </si>
  <si>
    <t>F. 933</t>
  </si>
  <si>
    <t>&lt;14&gt;</t>
  </si>
  <si>
    <t>Cremation cemetery</t>
  </si>
  <si>
    <t>Urned (upright)</t>
  </si>
  <si>
    <t>Two upright urns</t>
  </si>
  <si>
    <t>F. 652</t>
  </si>
  <si>
    <t>X (45.5)</t>
  </si>
  <si>
    <t>X (wheat or barley grain)</t>
  </si>
  <si>
    <t>X (213)</t>
  </si>
  <si>
    <t>Isolated</t>
  </si>
  <si>
    <t>within 'mini ring ditch'</t>
  </si>
  <si>
    <t>X (not SPID)</t>
  </si>
  <si>
    <t>NW of 'mini ring ditch'</t>
  </si>
  <si>
    <t>near 'mini ring ditch'</t>
  </si>
  <si>
    <t>burnt clay</t>
  </si>
  <si>
    <t>degraded wood?</t>
  </si>
  <si>
    <t>Urned (burnt; on side; was inverted originally)</t>
  </si>
  <si>
    <t>Two urns; inverted (slightly burnt) within upright D-R</t>
  </si>
  <si>
    <t>Urned (DR)</t>
  </si>
  <si>
    <t>respected' = not cut by later crems</t>
  </si>
  <si>
    <t>SE cluster</t>
  </si>
  <si>
    <t>less than one metre to the south of 833</t>
  </si>
  <si>
    <t>NW of 'mini ring ditch'; at entrance of ring ditch</t>
  </si>
  <si>
    <t>within 'mini ring ditch'; located in gully F. 895</t>
  </si>
  <si>
    <t>Yes - just one F.834</t>
  </si>
  <si>
    <t>Yes ? just one F.834</t>
  </si>
  <si>
    <t>Yes ? just one &lt;14.834</t>
  </si>
  <si>
    <t>Paddock A</t>
  </si>
  <si>
    <t>F. 1114</t>
  </si>
  <si>
    <t>F. 1138</t>
  </si>
  <si>
    <t>F. 1069</t>
  </si>
  <si>
    <t>F. 1029</t>
  </si>
  <si>
    <t>X (significant but not SPID)</t>
  </si>
  <si>
    <t>X (7)</t>
  </si>
  <si>
    <t>X (mint)</t>
  </si>
  <si>
    <t>area contains more edible grains than pyre material than the monument above</t>
  </si>
  <si>
    <t>Yes? F. 778?</t>
  </si>
  <si>
    <t>burnt flint - pyre material?</t>
  </si>
  <si>
    <t>X (chenopodium sp.)</t>
  </si>
  <si>
    <t>SW corner of Paddock A</t>
  </si>
  <si>
    <t>largest crem on site in terms of volume of soil?</t>
  </si>
  <si>
    <t>X (not SPID?)</t>
  </si>
  <si>
    <t>BA</t>
  </si>
  <si>
    <t>Hanson's Needingworth Quarry, Cambridgeshire</t>
  </si>
  <si>
    <t>X (4)</t>
  </si>
  <si>
    <t>X (12)</t>
  </si>
  <si>
    <t>X (2 spelt/emmer)</t>
  </si>
  <si>
    <t>X (1 triticum sp.)</t>
  </si>
  <si>
    <t>NW of barrow centre</t>
  </si>
  <si>
    <t>primary internment; 2023 pyre?</t>
  </si>
  <si>
    <t>primary mound material?</t>
  </si>
  <si>
    <t>Worked flint</t>
  </si>
  <si>
    <t>associated with 2025?</t>
  </si>
  <si>
    <t xml:space="preserve">centre of barrow </t>
  </si>
  <si>
    <t>bedding' of further cremation above it; near 2011 pit-pyre</t>
  </si>
  <si>
    <t>location of cremation pyre in centre of barrow</t>
  </si>
  <si>
    <t>inner centre of mound</t>
  </si>
  <si>
    <t>packing for posthole in the centre of barrow</t>
  </si>
  <si>
    <t>Cleevelands (Phase 1A and 2A), Bishop's Cleeve, Gloucestershire</t>
  </si>
  <si>
    <t>West Malling and Leybourne Bypass, Kent</t>
  </si>
  <si>
    <t>X (pomoideae, ash, prunus)</t>
  </si>
  <si>
    <t>C14 dated; MBA</t>
  </si>
  <si>
    <t>REALLY isolated</t>
  </si>
  <si>
    <t>cut into larger crem 10235</t>
  </si>
  <si>
    <t>cut by 10210?</t>
  </si>
  <si>
    <t>grouped with 4 others and a ph?</t>
  </si>
  <si>
    <t>X (sloe and black bindweed)</t>
  </si>
  <si>
    <t>Huntingdon Road/NIAB (Darwin Green), Cambridge, Cambridgeshire</t>
  </si>
  <si>
    <t>&lt;4015&gt;</t>
  </si>
  <si>
    <t>&lt;4018&gt;</t>
  </si>
  <si>
    <t>&lt;4023&gt;</t>
  </si>
  <si>
    <t>&lt;4020&gt;</t>
  </si>
  <si>
    <t>&lt;4019&gt;</t>
  </si>
  <si>
    <t>&lt;4021&gt;</t>
  </si>
  <si>
    <t>&lt;4022&gt;</t>
  </si>
  <si>
    <t>&lt;4026&gt;</t>
  </si>
  <si>
    <t>X (most of 44ml flot?)</t>
  </si>
  <si>
    <t>&lt;2003&gt;</t>
  </si>
  <si>
    <t>clustered together</t>
  </si>
  <si>
    <t>immediately adjacent to boundary ditch L5</t>
  </si>
  <si>
    <t>? Not SPID?</t>
  </si>
  <si>
    <t>Earsham Quarry, Norfolk</t>
  </si>
  <si>
    <t>8m south of field boundary ditch</t>
  </si>
  <si>
    <t>Field End, Witchford, Cambridgeshire</t>
  </si>
  <si>
    <t>Cemetery 1</t>
  </si>
  <si>
    <t>south of main cluster</t>
  </si>
  <si>
    <t>main cluster</t>
  </si>
  <si>
    <t>immediately NE of 312; both relatively isolated but somewhat near others</t>
  </si>
  <si>
    <t>immediately SW of 267</t>
  </si>
  <si>
    <t>with 354, 356, 352. SE of six post structure? 371, 373, 375 etc</t>
  </si>
  <si>
    <t>SE of main cluster; secondary cluster</t>
  </si>
  <si>
    <t>A + SA/C?</t>
  </si>
  <si>
    <t>with 334; SE of LBA building</t>
  </si>
  <si>
    <t>animal bone</t>
  </si>
  <si>
    <t>Glebelands, Broughton, Milton Keynes, Buckinghamshire</t>
  </si>
  <si>
    <t>Pit 157</t>
  </si>
  <si>
    <t>Pit 160</t>
  </si>
  <si>
    <t>A (two adults?) + C (infant?)</t>
  </si>
  <si>
    <t>At least one adult female?</t>
  </si>
  <si>
    <t>X ( residual flint flakes and burnt flint)</t>
  </si>
  <si>
    <t>A (two adults?) + C</t>
  </si>
  <si>
    <t>AT least one adult male?</t>
  </si>
  <si>
    <t>X (burnt flint)</t>
  </si>
  <si>
    <t xml:space="preserve">Urned </t>
  </si>
  <si>
    <t>Unurned/CRD?</t>
  </si>
  <si>
    <t>Unurned/CRD?/not human?</t>
  </si>
  <si>
    <t>Group 144/(145)-(147)</t>
  </si>
  <si>
    <t>X (6)</t>
  </si>
  <si>
    <t>X (ash, indet)</t>
  </si>
  <si>
    <t>E of enclosure 116 (Roman); associated features may be beyond LOE?</t>
  </si>
  <si>
    <t>Pit 149</t>
  </si>
  <si>
    <t>Unurned/CRD/not human?</t>
  </si>
  <si>
    <t>Cremations or CRD total</t>
  </si>
  <si>
    <t>flat cemetery?</t>
  </si>
  <si>
    <t>Defence Training Estate: Salisbury Plain Delta Track West</t>
  </si>
  <si>
    <t>Linear cremation cemetery (13345)</t>
  </si>
  <si>
    <t>SA/A</t>
  </si>
  <si>
    <t>C?</t>
  </si>
  <si>
    <t>Infant c. 1-2 Y. O.</t>
  </si>
  <si>
    <t>Infant c. 4 YR</t>
  </si>
  <si>
    <t>Infant?</t>
  </si>
  <si>
    <t>X (hulled wheat)</t>
  </si>
  <si>
    <t>X (free-threshing wheat)</t>
  </si>
  <si>
    <t>X (indet grain)</t>
  </si>
  <si>
    <t>X (probably modern chenopodium)</t>
  </si>
  <si>
    <t>X (indet grains)</t>
  </si>
  <si>
    <t>X (crataegus monogyna)</t>
  </si>
  <si>
    <t>X (avena/bromus, galium)</t>
  </si>
  <si>
    <t>X (vicia/lathyrus)</t>
  </si>
  <si>
    <t>Pottery; worked flint</t>
  </si>
  <si>
    <t>Species ID not undertaken; notes/volume detailed below</t>
  </si>
  <si>
    <t>Mature; 25ml</t>
  </si>
  <si>
    <t>Mature &lt;10ml</t>
  </si>
  <si>
    <t>Mature; &lt;10ml</t>
  </si>
  <si>
    <t>Mature; &lt;200ml</t>
  </si>
  <si>
    <t>&lt;10ml</t>
  </si>
  <si>
    <t>SW of curvilinear; partial ringditch? Limited by LOE</t>
  </si>
  <si>
    <t>in area of preservation in situ; NE of ring ditch?</t>
  </si>
  <si>
    <t>NE of partial curvilinear</t>
  </si>
  <si>
    <t>at entrance of curvilinear?</t>
  </si>
  <si>
    <t>interior of curvilinear?</t>
  </si>
  <si>
    <t>exterior of curvilinear (SW)</t>
  </si>
  <si>
    <t>adjacent to curvilinear but exterior</t>
  </si>
  <si>
    <t>Worked flint; piece of sandstone</t>
  </si>
  <si>
    <t>? Not on plan</t>
  </si>
  <si>
    <t>truncated by 13047</t>
  </si>
  <si>
    <t>cuts 13060</t>
  </si>
  <si>
    <t>NE of curvilinear</t>
  </si>
  <si>
    <t>very close to 13237</t>
  </si>
  <si>
    <t>NE of curvilinear; paralell with 13021</t>
  </si>
  <si>
    <t>related to 13021?</t>
  </si>
  <si>
    <t>related to 13233?</t>
  </si>
  <si>
    <t>E of curvilinear</t>
  </si>
  <si>
    <t>&lt;20ml</t>
  </si>
  <si>
    <t>&lt;15ml</t>
  </si>
  <si>
    <t>Mature; 50ml</t>
  </si>
  <si>
    <t>&lt;5ml</t>
  </si>
  <si>
    <t>Mature; &lt;15ml</t>
  </si>
  <si>
    <t>Mature; 30ml</t>
  </si>
  <si>
    <t>1ml</t>
  </si>
  <si>
    <t>MBA/LBA</t>
  </si>
  <si>
    <t xml:space="preserve">Hanwood Park Plots R25 and E3 </t>
  </si>
  <si>
    <t>Collared Urn sherds</t>
  </si>
  <si>
    <t>15ml</t>
  </si>
  <si>
    <t>40ml</t>
  </si>
  <si>
    <t>50ml</t>
  </si>
  <si>
    <t>1000ml</t>
  </si>
  <si>
    <t>250ml</t>
  </si>
  <si>
    <t xml:space="preserve">X (jet bead!) does not appear to have been subject to high temperatures. </t>
  </si>
  <si>
    <t>Collared Urn?</t>
  </si>
  <si>
    <t>Unurned but also a Collared Urn?</t>
  </si>
  <si>
    <t>between enclosure 6719 and LOE</t>
  </si>
  <si>
    <t>s between two enclosures (6719 and 6567)</t>
  </si>
  <si>
    <t>NE of cremations by about 50m?</t>
  </si>
  <si>
    <t>Gunvil Hall Farm, Wymondham, Norfolk</t>
  </si>
  <si>
    <t>A+C</t>
  </si>
  <si>
    <t>within monument 1</t>
  </si>
  <si>
    <t>[574]/(577)/&lt;122&gt;</t>
  </si>
  <si>
    <t>[346]/(870)/&lt;132&gt;</t>
  </si>
  <si>
    <t>X (one free-threshing grain)</t>
  </si>
  <si>
    <t>X (several blackthorn stones/sloes and an unknown whole fruit!)</t>
  </si>
  <si>
    <t>cut into monument ditch</t>
  </si>
  <si>
    <t>Maldon Road, Burnham West, Essex</t>
  </si>
  <si>
    <t>Area 2</t>
  </si>
  <si>
    <t>A/SA/animal?</t>
  </si>
  <si>
    <t>only deposit that is obviously a cremation</t>
  </si>
  <si>
    <t>Burnt clay and pottery</t>
  </si>
  <si>
    <t>almost 100% charcoal</t>
  </si>
  <si>
    <t>0ml</t>
  </si>
  <si>
    <t>X (mentioned in report)</t>
  </si>
  <si>
    <t>near linear? Limited by LOE</t>
  </si>
  <si>
    <t xml:space="preserve">cut into linear? </t>
  </si>
  <si>
    <t>X (1-10)</t>
  </si>
  <si>
    <t>X (10-50)</t>
  </si>
  <si>
    <t>X (triticum sp.)</t>
  </si>
  <si>
    <t>YA</t>
  </si>
  <si>
    <t>Hollow Banks, Scorton, nr Catterick, North Yorkshire</t>
  </si>
  <si>
    <t>X (some?)</t>
  </si>
  <si>
    <t>X (mostly)</t>
  </si>
  <si>
    <t>Yes - inside urn and outside</t>
  </si>
  <si>
    <t>Yes - outside (1)</t>
  </si>
  <si>
    <t>Modern weeds</t>
  </si>
  <si>
    <t>Not specified</t>
  </si>
  <si>
    <t>Bone weight (g)</t>
  </si>
  <si>
    <t>Very little detail</t>
  </si>
  <si>
    <t>Whitemoor Haye Quarry, Staffordshire</t>
  </si>
  <si>
    <t>in Birmingham and Warwickshire Archaeological Society Transactions (2009) - 113</t>
  </si>
  <si>
    <t>Transco Churchover to Newbold Pacey Gas Pipeline (excavated in 1999)</t>
  </si>
  <si>
    <t>Area G, Harbury</t>
  </si>
  <si>
    <t>Pit 602</t>
  </si>
  <si>
    <t>X (Collared Urn)</t>
  </si>
  <si>
    <t>Three Bronze Age Round Barrows at Cossington, Leicestershire</t>
  </si>
  <si>
    <t>Barrow 1 - cremation cemetery</t>
  </si>
  <si>
    <t xml:space="preserve">F4 </t>
  </si>
  <si>
    <t>F6</t>
  </si>
  <si>
    <t>F7</t>
  </si>
  <si>
    <t>F8</t>
  </si>
  <si>
    <t>F9</t>
  </si>
  <si>
    <t>F20</t>
  </si>
  <si>
    <t>F21</t>
  </si>
  <si>
    <t>F22</t>
  </si>
  <si>
    <t>F23</t>
  </si>
  <si>
    <t>F24</t>
  </si>
  <si>
    <t>F25</t>
  </si>
  <si>
    <t xml:space="preserve">F3 </t>
  </si>
  <si>
    <t>AY</t>
  </si>
  <si>
    <t>Deeping St Nicholas Barow Complex, South Lincolnshire</t>
  </si>
  <si>
    <t>Cist?</t>
  </si>
  <si>
    <t>Pottery? Undecorated urn - unlike the others</t>
  </si>
  <si>
    <t>X (upright)</t>
  </si>
  <si>
    <t>LN</t>
  </si>
  <si>
    <t>(115)/[118]/double cremation pit 116</t>
  </si>
  <si>
    <t>(117)/[119]/also pit 116</t>
  </si>
  <si>
    <t>623/624/621</t>
  </si>
  <si>
    <t>647/648</t>
  </si>
  <si>
    <t>765/urn 1430</t>
  </si>
  <si>
    <t>766/urn 1434</t>
  </si>
  <si>
    <t>C/SA?</t>
  </si>
  <si>
    <t>46/AA - early Bronze Age cremation deposit within urn 45, in cremation pit 47</t>
  </si>
  <si>
    <t>48/AA - fill of early Bronze Age cremation pit 47, around urn 45</t>
  </si>
  <si>
    <t>X (5)</t>
  </si>
  <si>
    <t>82/AA - fill of EBA cremation pit 81, external to pot 87</t>
  </si>
  <si>
    <t>84/AA - fill of EBA cremation pit 83</t>
  </si>
  <si>
    <t>86/AA - fill of EBA cremation pit 85</t>
  </si>
  <si>
    <t>related to 53 (a deposit of oak charcoal?)</t>
  </si>
  <si>
    <t>X (Collared Urn) - inverted</t>
  </si>
  <si>
    <t>Animal bone</t>
  </si>
  <si>
    <t>X (sf. 87 - inverted 'accessory cup')</t>
  </si>
  <si>
    <t>Carved bone beads - toggle?, animal bone (pig amongst other)</t>
  </si>
  <si>
    <t>in centre of ring ditch 23</t>
  </si>
  <si>
    <t>near ditch?</t>
  </si>
  <si>
    <t>Bone toggle made from sheep/goat</t>
  </si>
  <si>
    <t>Animal bone, hammerscale</t>
  </si>
  <si>
    <t>X (ash/oak)</t>
  </si>
  <si>
    <t>36  yo or older?</t>
  </si>
  <si>
    <t>36 yo or older?</t>
  </si>
  <si>
    <t>Older adult</t>
  </si>
  <si>
    <r>
      <t xml:space="preserve">Glass bead (Roman - </t>
    </r>
    <r>
      <rPr>
        <sz val="11"/>
        <color rgb="FFFF0000"/>
        <rFont val="Aptos Narrow"/>
        <family val="2"/>
        <scheme val="minor"/>
      </rPr>
      <t>INTRUSIVE</t>
    </r>
    <r>
      <rPr>
        <sz val="11"/>
        <color theme="1"/>
        <rFont val="Aptos Narrow"/>
        <family val="2"/>
        <scheme val="minor"/>
      </rPr>
      <t>), iron smithing debris</t>
    </r>
  </si>
  <si>
    <t>raked out whiles still hot</t>
  </si>
  <si>
    <t>X (one seed of ribwort plantain)</t>
  </si>
  <si>
    <t>X (3 frags)</t>
  </si>
  <si>
    <t>Cremation 5 (F. 689; [1152]0</t>
  </si>
  <si>
    <t>Cremation 6 (F. 688 [1126])</t>
  </si>
  <si>
    <t>Cremation 7 (F. 693; [1265])</t>
  </si>
  <si>
    <t>Cremation 8 (F. 694; [1176])</t>
  </si>
  <si>
    <t>Cremation 9 (F. 695;[1177])</t>
  </si>
  <si>
    <t>Cremation 10; (F. 696 [1178];[1274])</t>
  </si>
  <si>
    <t>Cremation 11; (F. 697; [1197])</t>
  </si>
  <si>
    <t>Cremation 12; (F. 697; [1197]</t>
  </si>
  <si>
    <t>Cremation 16; (F. 702)</t>
  </si>
  <si>
    <t>Cremation 24 (F. 729; [1296])</t>
  </si>
  <si>
    <t>Cremation 23 (F. 726; [1196])</t>
  </si>
  <si>
    <t>Cremation 26 (F. 921; [1364])</t>
  </si>
  <si>
    <t>Cremation 27 (F. 922 [1365])</t>
  </si>
  <si>
    <t>Cremation 28 (F. 923; [1366]</t>
  </si>
  <si>
    <t>Cremation 29 (F. 925; [1370])</t>
  </si>
  <si>
    <t>Cremation 30 (F. 927; [1373])</t>
  </si>
  <si>
    <t>Cremation 32 (F. 691)</t>
  </si>
  <si>
    <t>Cremation 18; (F. 704)</t>
  </si>
  <si>
    <t>Cremation 22 (F. 722)</t>
  </si>
  <si>
    <t>"evidence for the burning of turf material was very pronounced" - ?</t>
  </si>
  <si>
    <t>? Parenchyma?</t>
  </si>
  <si>
    <t>"reasonable evidence for the burning of turf material"</t>
  </si>
  <si>
    <t>"some evidence for turf material in the pyre"</t>
  </si>
  <si>
    <t>X (buttercup,blinks, knotweed, vicia/lathyrus, self-heal)</t>
  </si>
  <si>
    <t>X (buttercup, orache, blinks, carex, trifolium)</t>
  </si>
  <si>
    <t>X (chenopodiae, blinks, knotweed)</t>
  </si>
  <si>
    <t>X (chenopodium sp, knotgrass, sloe, black medick, carex)</t>
  </si>
  <si>
    <t>X (two barley grains)</t>
  </si>
  <si>
    <t>bronze ring</t>
  </si>
  <si>
    <t>2-3 individuals?</t>
  </si>
  <si>
    <t>Infant</t>
  </si>
  <si>
    <t>X (animal bone; sheep rib and palate?)</t>
  </si>
  <si>
    <t>C +A</t>
  </si>
  <si>
    <t>X (animal bone - sheep)</t>
  </si>
  <si>
    <t>Animal/human?</t>
  </si>
  <si>
    <t>animal bone (pig)</t>
  </si>
  <si>
    <t>unburnt animal bone?</t>
  </si>
  <si>
    <t>hole drilled into the bottom of vessel - ritualistic purposes?</t>
  </si>
  <si>
    <t>X (bucket/barrel)</t>
  </si>
  <si>
    <t>X (bucket)</t>
  </si>
  <si>
    <t>related to 6?</t>
  </si>
  <si>
    <t>Centre of barrow - central pit pyre</t>
  </si>
  <si>
    <t xml:space="preserve">Yes - just one </t>
  </si>
  <si>
    <t>Field Farm, Burghfield, Berkshire</t>
  </si>
  <si>
    <t>Group 1</t>
  </si>
  <si>
    <t>Urned: C</t>
  </si>
  <si>
    <t>n/r</t>
  </si>
  <si>
    <t>++</t>
  </si>
  <si>
    <t>MA</t>
  </si>
  <si>
    <t>Juvenile</t>
  </si>
  <si>
    <t>A + ?</t>
  </si>
  <si>
    <t>N/A</t>
  </si>
  <si>
    <t>N/R</t>
  </si>
  <si>
    <t>+</t>
  </si>
  <si>
    <t>Group 2</t>
  </si>
  <si>
    <t>A + Juvenile</t>
  </si>
  <si>
    <t>Group 3</t>
  </si>
  <si>
    <t>YA + ?</t>
  </si>
  <si>
    <t>F  + ?</t>
  </si>
  <si>
    <t>Pyre dep</t>
  </si>
  <si>
    <t>1717 - primary burial?</t>
  </si>
  <si>
    <t>X (20)</t>
  </si>
  <si>
    <t>X  (1)</t>
  </si>
  <si>
    <t>X (sloe inc fruit!, blinks, rumex, indet)</t>
  </si>
  <si>
    <t>X (triticum sp., indet cereal)</t>
  </si>
  <si>
    <t>X (triticum sp., indet cereals)</t>
  </si>
  <si>
    <t>X (blinks, persicaria, clover, woundwort, indet)</t>
  </si>
  <si>
    <t>x (triticum sp, hulled barley, cereal indet)</t>
  </si>
  <si>
    <t>X (blinks)</t>
  </si>
  <si>
    <t>X (hulled barley and indet cereals)</t>
  </si>
  <si>
    <t>X (emmer)</t>
  </si>
  <si>
    <t>X (ranunculus, blinks, clover)</t>
  </si>
  <si>
    <t>X (barley)</t>
  </si>
  <si>
    <t>X (blinks, clover)</t>
  </si>
  <si>
    <t>in centre of circular ditch - barrow?</t>
  </si>
  <si>
    <t>Urned (Food Vessel?)</t>
  </si>
  <si>
    <t>copper alloy lump</t>
  </si>
  <si>
    <t>bronze object - dagger?</t>
  </si>
  <si>
    <t>inside northern ring ditch</t>
  </si>
  <si>
    <t>inbetween ring ditches - exterior</t>
  </si>
  <si>
    <t>inside western ring ditch - interior</t>
  </si>
  <si>
    <t>related to 2668 and 1512?</t>
  </si>
  <si>
    <t>related to 2499?</t>
  </si>
  <si>
    <t>Biddenham Loop, west of Bedford</t>
  </si>
  <si>
    <t>6-11 YO</t>
  </si>
  <si>
    <t>1-5 YO</t>
  </si>
  <si>
    <t>X (51+ in three of four fills)</t>
  </si>
  <si>
    <t>X (1 free-threshing wheat and 1 barley)</t>
  </si>
  <si>
    <t xml:space="preserve">X (50-100+) </t>
  </si>
  <si>
    <t>X (1 sloe/blackthorn)</t>
  </si>
  <si>
    <t>X  (1 indet barley)</t>
  </si>
  <si>
    <t>X (fabaceae indet)</t>
  </si>
  <si>
    <t>X (51+ throughout 5 fills)</t>
  </si>
  <si>
    <t>X (11-50 throughout 3 fills)</t>
  </si>
  <si>
    <t>X (11-50+ throughout 2 fills)</t>
  </si>
  <si>
    <r>
      <t xml:space="preserve">X (1 </t>
    </r>
    <r>
      <rPr>
        <i/>
        <sz val="11"/>
        <color theme="1"/>
        <rFont val="Aptos Narrow"/>
        <family val="2"/>
        <scheme val="minor"/>
      </rPr>
      <t>Vicia/Lathyrus</t>
    </r>
    <r>
      <rPr>
        <sz val="11"/>
        <color theme="1"/>
        <rFont val="Aptos Narrow"/>
        <family val="2"/>
        <scheme val="minor"/>
      </rPr>
      <t xml:space="preserve"> sp)</t>
    </r>
  </si>
  <si>
    <t>2363 23257 - SL7</t>
  </si>
  <si>
    <t>2106 21220 - SP5</t>
  </si>
  <si>
    <t>32286 - SL7</t>
  </si>
  <si>
    <t>1246 117 - SL3</t>
  </si>
  <si>
    <t>2300 23019 23025</t>
  </si>
  <si>
    <t xml:space="preserve">2300 22019 </t>
  </si>
  <si>
    <t>Beaker</t>
  </si>
  <si>
    <t>2106 22050</t>
  </si>
  <si>
    <t>Flint spall</t>
  </si>
  <si>
    <t>2106 22051</t>
  </si>
  <si>
    <t>2363 24468- SL7</t>
  </si>
  <si>
    <t>X (inverted) - Collared Urn</t>
  </si>
  <si>
    <t>Inhumation</t>
  </si>
  <si>
    <t>X D-R bucket urn</t>
  </si>
  <si>
    <t>centre of interior of ring ditch</t>
  </si>
  <si>
    <t>off-centre possible grave</t>
  </si>
  <si>
    <t>cemetery in interior of EBA circular burial monument L2104</t>
  </si>
  <si>
    <t>within cluster adjacent to central hengiform monument L2312</t>
  </si>
  <si>
    <t>Jack Hill, Allithwaite, Cumbria</t>
  </si>
  <si>
    <t>CB 3</t>
  </si>
  <si>
    <t>X (upright collared urn)</t>
  </si>
  <si>
    <t>CB 1</t>
  </si>
  <si>
    <t>CB 2</t>
  </si>
  <si>
    <t>CB 4</t>
  </si>
  <si>
    <t>CB 5</t>
  </si>
  <si>
    <t>CB 6</t>
  </si>
  <si>
    <t>CB 7</t>
  </si>
  <si>
    <t>CB 8</t>
  </si>
  <si>
    <t>CB 9</t>
  </si>
  <si>
    <t>CB 10</t>
  </si>
  <si>
    <t>CB 11</t>
  </si>
  <si>
    <t>CB 12</t>
  </si>
  <si>
    <t>CB 13</t>
  </si>
  <si>
    <t>Accessory vessel</t>
  </si>
  <si>
    <t>Heat-affected flint arrowhead</t>
  </si>
  <si>
    <t>X (inverted Collared Urn)</t>
  </si>
  <si>
    <t>Juvenile (2 individuals?)</t>
  </si>
  <si>
    <t>X NOT SPID</t>
  </si>
  <si>
    <t>Earls Barton, Northamptonshire</t>
  </si>
  <si>
    <t>G2</t>
  </si>
  <si>
    <t>G3</t>
  </si>
  <si>
    <t>G4</t>
  </si>
  <si>
    <t>G12</t>
  </si>
  <si>
    <t>X (51)</t>
  </si>
  <si>
    <t>X (free-threshing wheat and indet cereals)</t>
  </si>
  <si>
    <t>X (indet cereal)</t>
  </si>
  <si>
    <t>X (ribwort plantain)</t>
  </si>
  <si>
    <t>plano-convex flint knife</t>
  </si>
  <si>
    <t>X (shell-tempered)</t>
  </si>
  <si>
    <t>centre of monument</t>
  </si>
  <si>
    <t>C (around five years old)</t>
  </si>
  <si>
    <t>X ("dominant")</t>
  </si>
  <si>
    <t>infilled ring-ditch</t>
  </si>
  <si>
    <t>X (smaller amounts?)</t>
  </si>
  <si>
    <t>X (1 alder/hazel)</t>
  </si>
  <si>
    <t>X (1 hazel)</t>
  </si>
  <si>
    <t>not in charcoal SPID? None?</t>
  </si>
  <si>
    <t xml:space="preserve">outside north edge of ring-ditch </t>
  </si>
  <si>
    <t>Heatherstone Grange, Bransgore, Hampshire</t>
  </si>
  <si>
    <t>Area C</t>
  </si>
  <si>
    <t>X (29)</t>
  </si>
  <si>
    <t>X (Rumex, poa/phelum, ranunculus)</t>
  </si>
  <si>
    <t>east of 10094</t>
  </si>
  <si>
    <t>1?</t>
  </si>
  <si>
    <t>unburnt flint flakes</t>
  </si>
  <si>
    <t>flint knife, animal bone (bird)</t>
  </si>
  <si>
    <t>Moverons Farm, Brightlingsea, Essex</t>
  </si>
  <si>
    <t>F1000</t>
  </si>
  <si>
    <t>F1001</t>
  </si>
  <si>
    <t>F1002</t>
  </si>
  <si>
    <t>F1004</t>
  </si>
  <si>
    <t>F1005</t>
  </si>
  <si>
    <t>F1006</t>
  </si>
  <si>
    <t>F1007</t>
  </si>
  <si>
    <t>F1009</t>
  </si>
  <si>
    <t>F1010</t>
  </si>
  <si>
    <t>F1011</t>
  </si>
  <si>
    <t>F1012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</si>
  <si>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</si>
  <si>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</si>
  <si>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</si>
  <si>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</si>
  <si>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</si>
  <si>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</si>
  <si>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</si>
  <si>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</si>
  <si>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</si>
  <si>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</si>
  <si>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</si>
  <si>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</si>
  <si>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</si>
  <si>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</si>
  <si>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</si>
  <si>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F1030</t>
  </si>
  <si>
    <t>F1031</t>
  </si>
  <si>
    <t>F1032</t>
  </si>
  <si>
    <t>F1077</t>
  </si>
  <si>
    <t>F1078</t>
  </si>
  <si>
    <t>F1081</t>
  </si>
  <si>
    <t>F1082</t>
  </si>
  <si>
    <t>F1083</t>
  </si>
  <si>
    <t>F1093</t>
  </si>
  <si>
    <t>F1096</t>
  </si>
  <si>
    <t>F1097</t>
  </si>
  <si>
    <t>F1098</t>
  </si>
  <si>
    <t>F1099</t>
  </si>
  <si>
    <t>F1100</t>
  </si>
  <si>
    <t>F1108</t>
  </si>
  <si>
    <t>F1121</t>
  </si>
  <si>
    <t>F1130</t>
  </si>
  <si>
    <t>X (Vicia/Lathyru, Galium aparine)</t>
  </si>
  <si>
    <t>X (cereal indet, Hordeum sp.)</t>
  </si>
  <si>
    <t>X (cereal indet)</t>
  </si>
  <si>
    <t>"indeterminate elongae objects X 2"</t>
  </si>
  <si>
    <t>X (spelt)</t>
  </si>
  <si>
    <t>X (2 cereal indet)</t>
  </si>
  <si>
    <t>montia fontana, medicago, vicia/lathyrus</t>
  </si>
  <si>
    <t>X (5 + fragments)</t>
  </si>
  <si>
    <t>X (1 T. dicoccum)</t>
  </si>
  <si>
    <t>X (Vicia/Lathyru, Rumex, plantago)</t>
  </si>
  <si>
    <t>X (Medicago, Rumex)</t>
  </si>
  <si>
    <t>X (2 + fragments)</t>
  </si>
  <si>
    <t>X (3 + fragments)</t>
  </si>
  <si>
    <t>X (Vicia/Lathyrus, plantago)</t>
  </si>
  <si>
    <t>X (1 frag)</t>
  </si>
  <si>
    <t>X (plantago, montia fonatana, raphanus)</t>
  </si>
  <si>
    <t>X (Vicia/Lathyrus, indet)</t>
  </si>
  <si>
    <t>X (Vicia/Laythrus, montia fontana, indet)</t>
  </si>
  <si>
    <t>X (prunus spinosa)</t>
  </si>
  <si>
    <t>619/620/617/urn 742</t>
  </si>
  <si>
    <t>F3081 (HB1)</t>
  </si>
  <si>
    <t>X (1 ash frag, 'also charred wood roots and herbaceous stems')</t>
  </si>
  <si>
    <t>Bone beads, bead fragments</t>
  </si>
  <si>
    <t>Two adults</t>
  </si>
  <si>
    <t>Urned - Beaker Vessel</t>
  </si>
  <si>
    <t>X (200-800!)</t>
  </si>
  <si>
    <t>X (plantago, carex, ranunculus, indet tubers)</t>
  </si>
  <si>
    <t>Longstone Edge, Derbyshire</t>
  </si>
  <si>
    <t>cut into SE of interior into ring ditch</t>
  </si>
  <si>
    <t>centre of ring ditch</t>
  </si>
  <si>
    <t>centre of ring ditch 3</t>
  </si>
  <si>
    <t>F128W - HB4</t>
  </si>
  <si>
    <t>F129W - HB5</t>
  </si>
  <si>
    <t>Beaker sherds</t>
  </si>
  <si>
    <t>F300W - HB7</t>
  </si>
  <si>
    <t>Worked flint (awl?)</t>
  </si>
  <si>
    <t>F217P - HB2</t>
  </si>
  <si>
    <t>F211P - 'cenotaph deposit'? - HB3</t>
  </si>
  <si>
    <t>F126W - HB6</t>
  </si>
  <si>
    <t>Burial 75504/(3030)</t>
  </si>
  <si>
    <t>X (Food Vessel)</t>
  </si>
  <si>
    <t>A + YA</t>
  </si>
  <si>
    <t>X (13-15)</t>
  </si>
  <si>
    <t>Barrow 2; pre-barrow</t>
  </si>
  <si>
    <t>contemporary cist burials</t>
  </si>
  <si>
    <t>SA &gt;13yr</t>
  </si>
  <si>
    <t>A &gt;18yr</t>
  </si>
  <si>
    <t>J-A &gt;5yr</t>
  </si>
  <si>
    <t>A c.18-30 yr</t>
  </si>
  <si>
    <t>A &gt;25yr</t>
  </si>
  <si>
    <t>SA/A 13yr</t>
  </si>
  <si>
    <t>Infant 1-5yr</t>
  </si>
  <si>
    <t>A c.18-50yr</t>
  </si>
  <si>
    <t>J-A &gt;10yr</t>
  </si>
  <si>
    <t>A &gt;35yr</t>
  </si>
  <si>
    <t>J/A &gt;5yr</t>
  </si>
  <si>
    <t>?immature</t>
  </si>
  <si>
    <t>A c.20-45 yr</t>
  </si>
  <si>
    <t>RDPD?</t>
  </si>
  <si>
    <t>Unurned/RDPD?</t>
  </si>
  <si>
    <t>CRD</t>
  </si>
  <si>
    <t>Linear cemetery</t>
  </si>
  <si>
    <t>Yes in the LBA</t>
  </si>
  <si>
    <t>Yes - LBA central grave of Barrow 3</t>
  </si>
  <si>
    <t>some indet</t>
  </si>
  <si>
    <t>Cereal indet x 1</t>
  </si>
  <si>
    <t>undated</t>
  </si>
  <si>
    <t>Small amounts (emmer, bread wheat, barley); also spikelet fragments</t>
  </si>
  <si>
    <t>"a large amount"</t>
  </si>
  <si>
    <t>"a small amount"</t>
  </si>
  <si>
    <t>North Shoebury, Essex</t>
  </si>
  <si>
    <t>Easton Down, Hampshire</t>
  </si>
  <si>
    <t>Rush Green, Essex</t>
  </si>
  <si>
    <t>(161440)&lt;16208&gt;/cremation burial 16.66 [161441]</t>
  </si>
  <si>
    <t>X (1 barley grain; not domesticated?)</t>
  </si>
  <si>
    <t>X (veronica hederifolia and chenopodium album)</t>
  </si>
  <si>
    <t>X (1 emmer grain)</t>
  </si>
  <si>
    <t>X (bromus grass, bromposis, lolium spp), (hawkeed)</t>
  </si>
  <si>
    <t>X (plantago lanceolata, bolboshoenus martimus)</t>
  </si>
  <si>
    <t>X (context dominated by oak branchwood)</t>
  </si>
  <si>
    <t>X (roundwood and mature)</t>
  </si>
  <si>
    <t>X (ash and pomoideae)</t>
  </si>
  <si>
    <t>X (pomoideae roundwood)</t>
  </si>
  <si>
    <t>X (75%), some roundwood and mature wood</t>
  </si>
  <si>
    <t>X (alder, wild cherry)</t>
  </si>
  <si>
    <t>X (alder, dominated by slow-grown ash charcoal - trunkwood?)</t>
  </si>
  <si>
    <t>X (ash, wild cherry)</t>
  </si>
  <si>
    <t>A 36-45yr</t>
  </si>
  <si>
    <t>SA c 12-17yr</t>
  </si>
  <si>
    <t>A +SA</t>
  </si>
  <si>
    <t>SA? + A</t>
  </si>
  <si>
    <t>A + SA (12-17yr)</t>
  </si>
  <si>
    <t>X (mature wood)</t>
  </si>
  <si>
    <t>Faience and amber beads, copper alloy awl(two?), shale ring</t>
  </si>
  <si>
    <t>F. 625/Urn 1081</t>
  </si>
  <si>
    <t>F. 627/cremation pit within 609/Urn 1082</t>
  </si>
  <si>
    <t>"A few" worked flint fragments</t>
  </si>
  <si>
    <t>F.508/Urn 1107</t>
  </si>
  <si>
    <t>between ring ditches 417 and 418</t>
  </si>
  <si>
    <t>X (sherds of Collared Urn)</t>
  </si>
  <si>
    <t>X (Collard Urn and miniature urn)</t>
  </si>
  <si>
    <t>(510)/[511]/&lt;502&gt;/(692)</t>
  </si>
  <si>
    <t>X "weeds"</t>
  </si>
  <si>
    <t>X (Montia sp., Trifolium sp., Chenopodium sp.)</t>
  </si>
  <si>
    <t>? Might be animal</t>
  </si>
  <si>
    <t xml:space="preserve">&lt;213&gt;-&lt;214&gt;/&lt;266&gt;/[3301] </t>
  </si>
  <si>
    <t xml:space="preserve">X (Collared Urn) </t>
  </si>
  <si>
    <t>X (&gt;9)</t>
  </si>
  <si>
    <r>
      <t>&lt;316&gt;/[2067]/(2072)</t>
    </r>
    <r>
      <rPr>
        <b/>
        <sz val="11"/>
        <color theme="1"/>
        <rFont val="Aptos Narrow"/>
        <family val="2"/>
        <scheme val="minor"/>
      </rPr>
      <t xml:space="preserve"> </t>
    </r>
  </si>
  <si>
    <t>[3320]</t>
  </si>
  <si>
    <t>bone spurs on lumbar vertebrae</t>
  </si>
  <si>
    <t>in situ burning; sealed by barrow material. Bone spurs on thoracic vertebrae.</t>
  </si>
  <si>
    <t>Yes - just one</t>
  </si>
  <si>
    <t>Yes- just one</t>
  </si>
  <si>
    <t>X (some roundwood)</t>
  </si>
  <si>
    <t>X (1 x Triticum sp., 1 x Hordeum vulgare/T. dicoccum)</t>
  </si>
  <si>
    <t>X Galium sp. x 1</t>
  </si>
  <si>
    <t>in situ burning. Osteoarthritis in knee joint? Bone organised by element within burial?</t>
  </si>
  <si>
    <t>A[1105]</t>
  </si>
  <si>
    <t>X (43)</t>
  </si>
  <si>
    <t>(21? Not specified as pignut but likely)</t>
  </si>
  <si>
    <t>(5? As above)</t>
  </si>
  <si>
    <t>X (vetch, medick/clover, grass seeds)</t>
  </si>
  <si>
    <t>X (chenopodium album, spergula arvensis, persicaria lapathifolia/maculosa, polygonum aviculare, fallopia convolvus, vicia/lathyrus, trifolium sp., stachys/galeopsis, plantago lanceolata, poaceae, avena)</t>
  </si>
  <si>
    <t>X (chenopodium sp., montia fontana, plygonum sp., medicago/trifolium)</t>
  </si>
  <si>
    <t>X (polygonum, medicago/trifolium)</t>
  </si>
  <si>
    <t>Charred cow mandible</t>
  </si>
  <si>
    <t>in situ burning. OA in spine and knee, fused vertebrae, caries</t>
  </si>
  <si>
    <t>Worked flint and Grooved Ware? Pottery</t>
  </si>
  <si>
    <t>X (indet wheat)</t>
  </si>
  <si>
    <t>X (possible rye grain)</t>
  </si>
  <si>
    <t>X (chenopodium sp., montia fontana ssp., brassica sp., medicago/trifolium spp., plantago lanceolata, carex sp., indet)</t>
  </si>
  <si>
    <t>X (41)</t>
  </si>
  <si>
    <t>burnt flint and fired clay</t>
  </si>
  <si>
    <t>X (10-20)</t>
  </si>
  <si>
    <t>X (heartwood)</t>
  </si>
  <si>
    <t>X (roundwood)</t>
  </si>
  <si>
    <t>X (hazel roundwood, hedera helix roundwood [ivy])</t>
  </si>
  <si>
    <t>no SPID for charcoal</t>
  </si>
  <si>
    <t>Yes? Suggestion of possible beaker inhumation pit 1504/10286</t>
  </si>
  <si>
    <t>&lt;3129&gt;/(6956)/(6955)</t>
  </si>
  <si>
    <t>&lt;3069&gt;/(6065) pit</t>
  </si>
  <si>
    <t xml:space="preserve">&lt;3070&gt;/(6067) </t>
  </si>
  <si>
    <t xml:space="preserve">&lt;3108&gt;/(6065) </t>
  </si>
  <si>
    <t>(5999)/&lt;3064&gt; -</t>
  </si>
  <si>
    <t xml:space="preserve">(5992)/&lt;3065&gt; - </t>
  </si>
  <si>
    <t>2104/21222/22023/339,384,382,383,385 - SP5</t>
  </si>
  <si>
    <t>F. 2011</t>
  </si>
  <si>
    <t>F. 2025</t>
  </si>
  <si>
    <t>F. 2021</t>
  </si>
  <si>
    <t>F. 2023</t>
  </si>
  <si>
    <t>F. 2024</t>
  </si>
  <si>
    <t>F. 2016</t>
  </si>
  <si>
    <t>F. 2035</t>
  </si>
  <si>
    <t>F. 852</t>
  </si>
  <si>
    <t>F. 677</t>
  </si>
  <si>
    <t xml:space="preserve">F. 665 </t>
  </si>
  <si>
    <t xml:space="preserve">F. 703 </t>
  </si>
  <si>
    <t xml:space="preserve">[2040] </t>
  </si>
  <si>
    <t xml:space="preserve">(515)/(516)/[517]/&lt;501&gt; </t>
  </si>
  <si>
    <t xml:space="preserve">(520)/[521]/&lt;503&gt; </t>
  </si>
  <si>
    <t>(518)/[519]/&lt;500&gt;</t>
  </si>
  <si>
    <t>C2, F1 (5)</t>
  </si>
  <si>
    <t>C1, F2 (5)</t>
  </si>
  <si>
    <t>Cremation 3 (F. 682; [1099])</t>
  </si>
  <si>
    <t xml:space="preserve">Cremation 15; (F. 701 [1275]) </t>
  </si>
  <si>
    <t xml:space="preserve">Cremation 17; (F. 703) </t>
  </si>
  <si>
    <t xml:space="preserve">Cremation 20 (F. 719) </t>
  </si>
  <si>
    <t xml:space="preserve">Cremation 13; (F. 699) </t>
  </si>
  <si>
    <t xml:space="preserve">Cremation 31 (F. 9290 </t>
  </si>
  <si>
    <t>(600)/no sample</t>
  </si>
  <si>
    <t>SA + A</t>
  </si>
  <si>
    <t>F1084</t>
  </si>
  <si>
    <t>X (raphanus raphanistrum, rumex sp.)</t>
  </si>
  <si>
    <t>X (indet seed and vicia/lathyrus x 1)</t>
  </si>
  <si>
    <t>X (montia fontana x 1, plantago lanceolata x 1)</t>
  </si>
  <si>
    <t>X (30-40 fragments)</t>
  </si>
  <si>
    <t>X indet</t>
  </si>
  <si>
    <t>X (1+frags)</t>
  </si>
  <si>
    <t>X (4+frags)</t>
  </si>
  <si>
    <t>X indet x 1 and raphanus raphanistrum x 1</t>
  </si>
  <si>
    <t>X Triticum aestivum sl rachis node x 1</t>
  </si>
  <si>
    <t>X Horderum rachis</t>
  </si>
  <si>
    <t>X indet/frags x 40-50</t>
  </si>
  <si>
    <t>X sambucus nigra x 1, vicia/lathyrus sp., lathyrus nissolia, rumex acetosella</t>
  </si>
  <si>
    <t>X Vicia/Lathyrus, polygonum aviculare, indet</t>
  </si>
  <si>
    <t>X (1-15)</t>
  </si>
  <si>
    <t>X montia fontana, chenopodium album, polygonaceae, indet</t>
  </si>
  <si>
    <t>X (60-80)</t>
  </si>
  <si>
    <t>X Vicia/Lathyrus, indet</t>
  </si>
  <si>
    <t>X Thorn</t>
  </si>
  <si>
    <t>X (20-30)</t>
  </si>
  <si>
    <t>X Poaceae</t>
  </si>
  <si>
    <t>X Montia fontana, plantago lanceolata, indet</t>
  </si>
  <si>
    <t>centre of ring ditch 1047</t>
  </si>
  <si>
    <t>within ring ditch 1087</t>
  </si>
  <si>
    <t>near site boundary</t>
  </si>
  <si>
    <t>centre of ring ditch 1142</t>
  </si>
  <si>
    <t>in large cluster adjacent to site boundary and near ring ditches</t>
  </si>
  <si>
    <t>F1013</t>
  </si>
  <si>
    <t>to the west of ring ditches</t>
  </si>
  <si>
    <t>north of ring ditch 1150</t>
  </si>
  <si>
    <t>interior of ring ditch 1087</t>
  </si>
  <si>
    <t>between ring ditches 1054 and 1057</t>
  </si>
  <si>
    <t>between ring ditches 1057 and 1044</t>
  </si>
  <si>
    <t>between ring ditches 1049 and 1069</t>
  </si>
  <si>
    <t>inside ring ditch 1051</t>
  </si>
  <si>
    <t>between ring ditches 1044 and 1057</t>
  </si>
  <si>
    <t>between ring ditches 1060 and 1084</t>
  </si>
  <si>
    <t>adjacent to boundary</t>
  </si>
  <si>
    <t>9; 8 animal bone, 1 bronze ring</t>
  </si>
  <si>
    <t>Deposits containing</t>
  </si>
  <si>
    <t>Child + Adult</t>
  </si>
  <si>
    <t>32 deposits; 13 A, 5 SA, 6 C, 9 infant, 1 unidentified, 2 animal burials - 4 multiple burials</t>
  </si>
  <si>
    <t>3 possible adult males, 1 possible adult female, and 1 female</t>
  </si>
  <si>
    <t>X sambucus nigra, chenopodium album</t>
  </si>
  <si>
    <t>4; mostly heartwood</t>
  </si>
  <si>
    <t>1; purging buckthorn and hazel</t>
  </si>
  <si>
    <t>1; animal bone</t>
  </si>
  <si>
    <t>8 total; 1 unidentifiable, 4 SA, 1 J-A, 2 A</t>
  </si>
  <si>
    <t>One possible female</t>
  </si>
  <si>
    <t>2; both animal bone</t>
  </si>
  <si>
    <t>SA 13yr</t>
  </si>
  <si>
    <t>25 individuals: 10 SA, 7A, 5 J-A, 1 C, 1 infant, 1 unidentified</t>
  </si>
  <si>
    <t>Three possible females</t>
  </si>
  <si>
    <t>Average</t>
  </si>
  <si>
    <t>Total deposits containing</t>
  </si>
  <si>
    <t>2 (both jewelery)</t>
  </si>
  <si>
    <t>Three A/SA?, 2 A, 1 C</t>
  </si>
  <si>
    <t>2 F?, 1 M?</t>
  </si>
  <si>
    <t>2 A, 2 SA, 3 C</t>
  </si>
  <si>
    <t>1 M, 1 F?</t>
  </si>
  <si>
    <t>1 SA/A?, 1 A</t>
  </si>
  <si>
    <t>1 F?, 1F</t>
  </si>
  <si>
    <t>10 A, 1 A?, 1 SA?; 1 multiple burial</t>
  </si>
  <si>
    <t>3 (all metal objects)</t>
  </si>
  <si>
    <t>24 A, 6 SA, unidentified 25, 5 burials of multiple individuals</t>
  </si>
  <si>
    <t>3 adults</t>
  </si>
  <si>
    <t>2; 1 animal bone, 1 copper alloy rapier</t>
  </si>
  <si>
    <t>30 A, 1 SA, 23 unidentified</t>
  </si>
  <si>
    <t>Two possible M</t>
  </si>
  <si>
    <t>2; flint and beads</t>
  </si>
  <si>
    <t>2 A, 1SA</t>
  </si>
  <si>
    <t>3 A, 1 animal?</t>
  </si>
  <si>
    <t>SA+C</t>
  </si>
  <si>
    <t>5 A/A?, 2 SA, 2 C; 2 multiple burials</t>
  </si>
  <si>
    <t>2 M, 1 M?, 1 F?</t>
  </si>
  <si>
    <t>2 A?</t>
  </si>
  <si>
    <t>1 adult</t>
  </si>
  <si>
    <t>1 F?</t>
  </si>
  <si>
    <t>2; 1 pottery and 1 animal bone</t>
  </si>
  <si>
    <t>4 adults</t>
  </si>
  <si>
    <t>1 A/SA?</t>
  </si>
  <si>
    <t>28 A, 1 SA/C, 7 unidentifed</t>
  </si>
  <si>
    <t>2 adults, 2A?, 2C; 2 multiple burials</t>
  </si>
  <si>
    <t>2 x A F?</t>
  </si>
  <si>
    <t>5 A, 2 SA, 6 C, 3 infant</t>
  </si>
  <si>
    <t>1 M?</t>
  </si>
  <si>
    <t>1 A, 2 C; 1 multiple burial</t>
  </si>
  <si>
    <t>3 A, 1 C?, 1SA, 1 animal?</t>
  </si>
  <si>
    <t>17A, 3SA, 3C; 1 multiple burial</t>
  </si>
  <si>
    <t>2 M, 2M?, 1 F?</t>
  </si>
  <si>
    <t>1 A, 1 YA</t>
  </si>
  <si>
    <t>10 A, 1 SA; 1 multiple burial</t>
  </si>
  <si>
    <t>1 F?, 1 M?</t>
  </si>
  <si>
    <t>Long Mound</t>
  </si>
  <si>
    <t>5550/F5549</t>
  </si>
  <si>
    <t>X (Vicia/Lathyrus x )</t>
  </si>
  <si>
    <t>X ("crumb of pottery", some worked flint, and some burnt flint)</t>
  </si>
  <si>
    <t>LN/EBA?</t>
  </si>
  <si>
    <t>quarry pit</t>
  </si>
  <si>
    <t>1 infant</t>
  </si>
  <si>
    <t>no SPID -  charcoal volume (ml) from each context detailed below</t>
  </si>
  <si>
    <t>charcoal volume (ml)</t>
  </si>
  <si>
    <t>X ("weed seeds")</t>
  </si>
  <si>
    <t xml:space="preserve">Long Barrow cremation cemetery </t>
  </si>
  <si>
    <t>F30017</t>
  </si>
  <si>
    <t>F30012</t>
  </si>
  <si>
    <t>F30030</t>
  </si>
  <si>
    <t>F30305</t>
  </si>
  <si>
    <t>F30307</t>
  </si>
  <si>
    <t>F30440</t>
  </si>
  <si>
    <t>X (intrusive iron hobnail)</t>
  </si>
  <si>
    <t>SE side of barrow</t>
  </si>
  <si>
    <t>Beyond outer ditch to the SE</t>
  </si>
  <si>
    <t>X (Collared Urn or Food Vessel)</t>
  </si>
  <si>
    <t>X (bronze dagger; unburnt)</t>
  </si>
  <si>
    <t>A M?</t>
  </si>
  <si>
    <t>? Charred indeterminate tubers</t>
  </si>
  <si>
    <t>X (burnt antler pommel, antler or bone pin; pommel and pin are burnt)</t>
  </si>
  <si>
    <t>X (two flint flakes)</t>
  </si>
  <si>
    <t>mostly ploughed away</t>
  </si>
  <si>
    <t>"at top of cattle skull and limestone cairn"</t>
  </si>
  <si>
    <t>damaged by ploughing/animal burrowing</t>
  </si>
  <si>
    <t>X (52)</t>
  </si>
  <si>
    <t>X (plantago lanceolata)</t>
  </si>
  <si>
    <t>X (likely a small amount; unidentified)</t>
  </si>
  <si>
    <t>X (oak, hazel, alder, ash)</t>
  </si>
  <si>
    <t>X (medicago, indet legume, indet tubers, indet grass)</t>
  </si>
  <si>
    <t>4 C, 1 A; 1 multiple burial</t>
  </si>
  <si>
    <t>1 A M?</t>
  </si>
  <si>
    <t>F201</t>
  </si>
  <si>
    <t>F110</t>
  </si>
  <si>
    <t>F111</t>
  </si>
  <si>
    <t>F109</t>
  </si>
  <si>
    <t>F192=109</t>
  </si>
  <si>
    <t>F193=109</t>
  </si>
  <si>
    <t>F194=109</t>
  </si>
  <si>
    <t>F195=109</t>
  </si>
  <si>
    <t>F196=108</t>
  </si>
  <si>
    <t>F197=108</t>
  </si>
  <si>
    <t>F198</t>
  </si>
  <si>
    <t>F202</t>
  </si>
  <si>
    <t>F203=206</t>
  </si>
  <si>
    <t>F207</t>
  </si>
  <si>
    <t>F208B</t>
  </si>
  <si>
    <t>F162</t>
  </si>
  <si>
    <t>1013/A/1</t>
  </si>
  <si>
    <t>&gt;1</t>
  </si>
  <si>
    <t>F106</t>
  </si>
  <si>
    <t>A/SA</t>
  </si>
  <si>
    <t>A/SA + infant</t>
  </si>
  <si>
    <t>X (montia fontana x 1)</t>
  </si>
  <si>
    <t>X (1 x Bromus)</t>
  </si>
  <si>
    <t>X (Leguminosae, Fallopia convolvus)</t>
  </si>
  <si>
    <t>? Indet tubers</t>
  </si>
  <si>
    <t>X (unidentified pottery fragments)</t>
  </si>
  <si>
    <t>X (LN/EBA pottery)</t>
  </si>
  <si>
    <t>X (one indeterminate sherd)</t>
  </si>
  <si>
    <t>Cemetery on NE side of mound</t>
  </si>
  <si>
    <t>9A, 4 A/SA, 1 SA?, 1 infant; 1 multiple burial</t>
  </si>
  <si>
    <t>Two M?</t>
  </si>
  <si>
    <t>West Cotton isolated pits</t>
  </si>
  <si>
    <t>F1741</t>
  </si>
  <si>
    <t>F4948</t>
  </si>
  <si>
    <t>X ("fat hen, blinks, plantain")</t>
  </si>
  <si>
    <t>c.6m north of Double Ring Ditch</t>
  </si>
  <si>
    <t>c. 8m SE of the eastern end of the Long Mound</t>
  </si>
  <si>
    <t>2 adults</t>
  </si>
  <si>
    <t>Mitchell Laithes Farm, Ossett, West Yorkshire</t>
  </si>
  <si>
    <t>F535</t>
  </si>
  <si>
    <t>F558</t>
  </si>
  <si>
    <t>Redeposited pyre debris?</t>
  </si>
  <si>
    <t>X (burnt flint and burnt cockle shell)</t>
  </si>
  <si>
    <t>2009/2011 phase</t>
  </si>
  <si>
    <t>cockle shell food or decorative?</t>
  </si>
  <si>
    <t>2007/2008 excavations</t>
  </si>
  <si>
    <t>X (3/69cf)</t>
  </si>
  <si>
    <t>X (2/2cf)</t>
  </si>
  <si>
    <t>X (thalictrum flavum, rumex sp., fallopia convolvulus, plantago lanceolata)</t>
  </si>
  <si>
    <t>F538</t>
  </si>
  <si>
    <t>F539</t>
  </si>
  <si>
    <t>F540</t>
  </si>
  <si>
    <t>F559</t>
  </si>
  <si>
    <t>F561</t>
  </si>
  <si>
    <t>F562</t>
  </si>
  <si>
    <t>F563</t>
  </si>
  <si>
    <t>Immature and A/SA? Multiple burial?</t>
  </si>
  <si>
    <t>Human?</t>
  </si>
  <si>
    <t>F566</t>
  </si>
  <si>
    <t>F619</t>
  </si>
  <si>
    <t>clustered with 538, 539, and 540</t>
  </si>
  <si>
    <t>SE of 558</t>
  </si>
  <si>
    <t>N of 563</t>
  </si>
  <si>
    <t>S of 563</t>
  </si>
  <si>
    <t>sandwiched by 561 and 562</t>
  </si>
  <si>
    <t>In close proximity to 566</t>
  </si>
  <si>
    <t>F700</t>
  </si>
  <si>
    <t>F589</t>
  </si>
  <si>
    <t>X (T. aestivum rachi)</t>
  </si>
  <si>
    <t>X (polygonum aviculare, montia fontana)</t>
  </si>
  <si>
    <t>X (intrusive CTP on surface)</t>
  </si>
  <si>
    <t>43 features excavated during this phase contained human bone - only three had CPR quantities; detailed here</t>
  </si>
  <si>
    <t>S of ring ditch 591</t>
  </si>
  <si>
    <t>SW of small ring ditch 669</t>
  </si>
  <si>
    <t>NE of ring ditch 591</t>
  </si>
  <si>
    <t>F10710</t>
  </si>
  <si>
    <t>F10646</t>
  </si>
  <si>
    <t>F10723</t>
  </si>
  <si>
    <t>F10726</t>
  </si>
  <si>
    <t>F3024/3023</t>
  </si>
  <si>
    <t>F2010</t>
  </si>
  <si>
    <t>F10721</t>
  </si>
  <si>
    <t>no SPID - charcoal volumes below</t>
  </si>
  <si>
    <t>215ml</t>
  </si>
  <si>
    <t>30ml</t>
  </si>
  <si>
    <t>20ml</t>
  </si>
  <si>
    <t>1300ml</t>
  </si>
  <si>
    <t>60ml</t>
  </si>
  <si>
    <t>5 adults</t>
  </si>
  <si>
    <t>X (Ranunculus sp. seed, Cypearceae tubers)</t>
  </si>
  <si>
    <t>no SPID - volumes (&gt;2mm) and element below</t>
  </si>
  <si>
    <t>196ml (mature)</t>
  </si>
  <si>
    <t>150ml (mature and roundwood)</t>
  </si>
  <si>
    <t>220ml (mature)</t>
  </si>
  <si>
    <t>700ml (roundwood + mature)</t>
  </si>
  <si>
    <t>290ml (roundwood)</t>
  </si>
  <si>
    <t>400ml (roundwood + mature)</t>
  </si>
  <si>
    <t>280ml (mature + roundwood)</t>
  </si>
  <si>
    <t>1ml (mature)</t>
  </si>
  <si>
    <t>[1059]</t>
  </si>
  <si>
    <t>[1150]</t>
  </si>
  <si>
    <t>165ml (mature)</t>
  </si>
  <si>
    <t>12ml (roundwood + mature)</t>
  </si>
  <si>
    <t>X (Triticum sp.)</t>
  </si>
  <si>
    <t>X (Hordeum vulgare and Triticeae)</t>
  </si>
  <si>
    <t>X (Triticeae)</t>
  </si>
  <si>
    <t>X (Cerastium sp., Vicieae, Poaceae)</t>
  </si>
  <si>
    <t>X (Poaceae)</t>
  </si>
  <si>
    <t>X (T. aestivum/turgidum, Triticeae)</t>
  </si>
  <si>
    <t>(Plantago sp., Vicieae)</t>
  </si>
  <si>
    <t>X (Poaceae, indet)</t>
  </si>
  <si>
    <t>X (Triticum aestivum/turgidum, Hordeum vulgare, Triticeae)</t>
  </si>
  <si>
    <t>X (Poaceae, Vicieae)</t>
  </si>
  <si>
    <t>X (worked bone pommel/toggle)</t>
  </si>
  <si>
    <t>X (flint)</t>
  </si>
  <si>
    <t>SA + infant</t>
  </si>
  <si>
    <t>Neonate/infant</t>
  </si>
  <si>
    <t>SA + C</t>
  </si>
  <si>
    <t>X (fragmented and incomplete urn)</t>
  </si>
  <si>
    <t>placed in posthole</t>
  </si>
  <si>
    <t>X (Collared Urn inverted; tripartite)</t>
  </si>
  <si>
    <t>221ml (mature)</t>
  </si>
  <si>
    <t>300ml (roundwood + mature)</t>
  </si>
  <si>
    <t>X (Triticeae, Poaceae)</t>
  </si>
  <si>
    <t>within barrow mound</t>
  </si>
  <si>
    <t>In centre of ring ditch 1163? Not on plan but mentioned within text</t>
  </si>
  <si>
    <t>1 SA M?</t>
  </si>
  <si>
    <t>3 indet, 3 SA, 4 infants</t>
  </si>
  <si>
    <t>X (fired clay)</t>
  </si>
  <si>
    <t>X (Allen Type 1 Fabric R1Sy)</t>
  </si>
  <si>
    <t>X (Allen Type 1 Fabric G2)</t>
  </si>
  <si>
    <t>X (Bucket Urn Fabric G1)</t>
  </si>
  <si>
    <t>X (Fabric G2)</t>
  </si>
  <si>
    <t>X (Fabric Q4)</t>
  </si>
  <si>
    <t>X (Barrel Urn)</t>
  </si>
  <si>
    <t xml:space="preserve">Magna Park, Lutterworth, Leicestershire </t>
  </si>
  <si>
    <t>X (28% ash, the rest hazel/alder)</t>
  </si>
  <si>
    <t>X (41%)</t>
  </si>
  <si>
    <t>X (hazel, pomoideae 33%, ash, birch, willow/poplar, wild cherry?)</t>
  </si>
  <si>
    <t>X (25-50)</t>
  </si>
  <si>
    <t>X (10) also 5 indet oblong tubers</t>
  </si>
  <si>
    <t>X (33)</t>
  </si>
  <si>
    <t>X (17-26)</t>
  </si>
  <si>
    <t>X (Galium sp., indet)</t>
  </si>
  <si>
    <t>X (Montia fontana, Atriplex sp., Poaceae)</t>
  </si>
  <si>
    <t>X (Sambucus nigra, Poaceae, montia fontana, galium sp.)</t>
  </si>
  <si>
    <t>5 SA/C?, 4 A</t>
  </si>
  <si>
    <t>main group</t>
  </si>
  <si>
    <t>N of main group</t>
  </si>
  <si>
    <t>W of main group</t>
  </si>
  <si>
    <t>main group, C33 to the N and C17 to the S</t>
  </si>
  <si>
    <t>main group, adjacent to C25</t>
  </si>
  <si>
    <t>E of main group</t>
  </si>
  <si>
    <t>main group; adjacent to C31</t>
  </si>
  <si>
    <t>main group; adjacent to C11</t>
  </si>
  <si>
    <t>main group; adjacent to C19</t>
  </si>
  <si>
    <t>away from group; near C35</t>
  </si>
  <si>
    <t>main group; cut into C31</t>
  </si>
  <si>
    <t>main group; cut by C29</t>
  </si>
  <si>
    <t>E of C41/2</t>
  </si>
  <si>
    <t>away from group; near C13</t>
  </si>
  <si>
    <t>BA cremation cemetery</t>
  </si>
  <si>
    <t>X (sedges, chickweed, docks, bedstraw, vetches, clover)</t>
  </si>
  <si>
    <t>Small site</t>
  </si>
  <si>
    <t xml:space="preserve">Average </t>
  </si>
  <si>
    <t>Raunds, Northamptonshire</t>
  </si>
  <si>
    <t>A14, Fenstanton Gravels, TEA28</t>
  </si>
  <si>
    <t>X ("urn in a cist")</t>
  </si>
  <si>
    <t>X ("urn in a pit with pebbles and stones")</t>
  </si>
  <si>
    <t>X (inverted urn)</t>
  </si>
  <si>
    <t>SCD1</t>
  </si>
  <si>
    <t>SCD2</t>
  </si>
  <si>
    <t>SCD3</t>
  </si>
  <si>
    <t>SCD4</t>
  </si>
  <si>
    <t>SCD5</t>
  </si>
  <si>
    <t>SCD6</t>
  </si>
  <si>
    <t>SCD7</t>
  </si>
  <si>
    <t>SCD8</t>
  </si>
  <si>
    <t>SCD9</t>
  </si>
  <si>
    <t>SCD10</t>
  </si>
  <si>
    <t>SCD11</t>
  </si>
  <si>
    <t>SCD12</t>
  </si>
  <si>
    <t>SCD13</t>
  </si>
  <si>
    <t>SCD14</t>
  </si>
  <si>
    <t>SCD15</t>
  </si>
  <si>
    <t>SCD16</t>
  </si>
  <si>
    <t>SCD17</t>
  </si>
  <si>
    <t>SCD18</t>
  </si>
  <si>
    <t>SCD19</t>
  </si>
  <si>
    <t>SCD20</t>
  </si>
  <si>
    <t>SCD21</t>
  </si>
  <si>
    <t>SCD22</t>
  </si>
  <si>
    <t>SCD23</t>
  </si>
  <si>
    <t>SCD24</t>
  </si>
  <si>
    <t>SCD25</t>
  </si>
  <si>
    <t>SCD26</t>
  </si>
  <si>
    <t>SCD27</t>
  </si>
  <si>
    <t>SCD28</t>
  </si>
  <si>
    <t>SCD29</t>
  </si>
  <si>
    <t>SCD30</t>
  </si>
  <si>
    <t>SCD31</t>
  </si>
  <si>
    <t>SCD32</t>
  </si>
  <si>
    <t>SCD33</t>
  </si>
  <si>
    <t>SCD34</t>
  </si>
  <si>
    <t>SCD35</t>
  </si>
  <si>
    <t>SCD36</t>
  </si>
  <si>
    <t>SCD37</t>
  </si>
  <si>
    <t>SCD38</t>
  </si>
  <si>
    <t>SCD39</t>
  </si>
  <si>
    <t>SCD40</t>
  </si>
  <si>
    <t>SCD41</t>
  </si>
  <si>
    <t>SCD42</t>
  </si>
  <si>
    <t>SCD43</t>
  </si>
  <si>
    <t>SCD44</t>
  </si>
  <si>
    <t>SCD45</t>
  </si>
  <si>
    <t>SCD46</t>
  </si>
  <si>
    <t>SCD47</t>
  </si>
  <si>
    <t>SCD48</t>
  </si>
  <si>
    <t>SCD49</t>
  </si>
  <si>
    <t>SCD50</t>
  </si>
  <si>
    <t>SCD51</t>
  </si>
  <si>
    <t>SCD52</t>
  </si>
  <si>
    <t>SCD53</t>
  </si>
  <si>
    <t>SCD54</t>
  </si>
  <si>
    <t>SCD55</t>
  </si>
  <si>
    <t>SCD56</t>
  </si>
  <si>
    <t>SCD57</t>
  </si>
  <si>
    <t>SCD58</t>
  </si>
  <si>
    <t>SCD59</t>
  </si>
  <si>
    <t>SCD60</t>
  </si>
  <si>
    <t>SCD61</t>
  </si>
  <si>
    <t>SCD62</t>
  </si>
  <si>
    <t>SCD63</t>
  </si>
  <si>
    <t>SCD64</t>
  </si>
  <si>
    <t>SCD65</t>
  </si>
  <si>
    <t>SCD66</t>
  </si>
  <si>
    <t>SCD67</t>
  </si>
  <si>
    <t>SCD68</t>
  </si>
  <si>
    <t>SCD69</t>
  </si>
  <si>
    <t>SCD70</t>
  </si>
  <si>
    <t>SCD71</t>
  </si>
  <si>
    <t>SCD72</t>
  </si>
  <si>
    <t>SCD73</t>
  </si>
  <si>
    <t>SCD74</t>
  </si>
  <si>
    <t>SCD75</t>
  </si>
  <si>
    <t>SCD76</t>
  </si>
  <si>
    <t>SCD77</t>
  </si>
  <si>
    <t>SCD78</t>
  </si>
  <si>
    <t>SCD79</t>
  </si>
  <si>
    <t>SCD80</t>
  </si>
  <si>
    <t>SCD81</t>
  </si>
  <si>
    <t>SCD82</t>
  </si>
  <si>
    <t>SCD83</t>
  </si>
  <si>
    <t>SCD84</t>
  </si>
  <si>
    <t>SCD85</t>
  </si>
  <si>
    <t>SCD86</t>
  </si>
  <si>
    <t>SCD87</t>
  </si>
  <si>
    <t>SCD88</t>
  </si>
  <si>
    <t>SCD89</t>
  </si>
  <si>
    <t>SCD90</t>
  </si>
  <si>
    <t>SCD91</t>
  </si>
  <si>
    <t>SCD92</t>
  </si>
  <si>
    <t>SCD93</t>
  </si>
  <si>
    <t>SCD94</t>
  </si>
  <si>
    <t>SCD95</t>
  </si>
  <si>
    <t>SCD96</t>
  </si>
  <si>
    <t>SCD97</t>
  </si>
  <si>
    <t>SCD98</t>
  </si>
  <si>
    <t>SCD99</t>
  </si>
  <si>
    <t>SCD100</t>
  </si>
  <si>
    <t>SCD101</t>
  </si>
  <si>
    <t>SCD102</t>
  </si>
  <si>
    <t>SCD103</t>
  </si>
  <si>
    <t>SCD104</t>
  </si>
  <si>
    <t>SCD105</t>
  </si>
  <si>
    <t>SCD106</t>
  </si>
  <si>
    <t>SCD107</t>
  </si>
  <si>
    <t>SCD108</t>
  </si>
  <si>
    <t>SCD109</t>
  </si>
  <si>
    <t>SCD110</t>
  </si>
  <si>
    <t>SCD111</t>
  </si>
  <si>
    <t>SCD112</t>
  </si>
  <si>
    <t>SCD113</t>
  </si>
  <si>
    <t>SCD114</t>
  </si>
  <si>
    <t>SCD115</t>
  </si>
  <si>
    <t>SCD116</t>
  </si>
  <si>
    <t>SCD117</t>
  </si>
  <si>
    <t>SCD118</t>
  </si>
  <si>
    <t>SCD119</t>
  </si>
  <si>
    <t>SCD120</t>
  </si>
  <si>
    <t>SCD121</t>
  </si>
  <si>
    <t>SCD122</t>
  </si>
  <si>
    <t>SCD123</t>
  </si>
  <si>
    <t>SCD124</t>
  </si>
  <si>
    <t>SCD125</t>
  </si>
  <si>
    <t>SCD126</t>
  </si>
  <si>
    <t>SCD127</t>
  </si>
  <si>
    <t>SCD128</t>
  </si>
  <si>
    <t>SCD129</t>
  </si>
  <si>
    <t>SCD130</t>
  </si>
  <si>
    <t>SCD131</t>
  </si>
  <si>
    <t>SCD132</t>
  </si>
  <si>
    <t>SCD133</t>
  </si>
  <si>
    <t>SCD134</t>
  </si>
  <si>
    <t>SCD135</t>
  </si>
  <si>
    <t>SCD136</t>
  </si>
  <si>
    <t>SCD137</t>
  </si>
  <si>
    <t>SCD138</t>
  </si>
  <si>
    <t>SCD139</t>
  </si>
  <si>
    <t>SCD140</t>
  </si>
  <si>
    <t>SCD141</t>
  </si>
  <si>
    <t>SCD142</t>
  </si>
  <si>
    <t>SCD143</t>
  </si>
  <si>
    <t>SCD144</t>
  </si>
  <si>
    <t>SCD145</t>
  </si>
  <si>
    <t>SCD146</t>
  </si>
  <si>
    <t>SCD147</t>
  </si>
  <si>
    <t>SCD148</t>
  </si>
  <si>
    <t>SCD149</t>
  </si>
  <si>
    <t>SCD150</t>
  </si>
  <si>
    <t>SCD151</t>
  </si>
  <si>
    <t>SCD152</t>
  </si>
  <si>
    <t>SCD153</t>
  </si>
  <si>
    <t>SCD154</t>
  </si>
  <si>
    <t>SCD155</t>
  </si>
  <si>
    <t>SCD156</t>
  </si>
  <si>
    <t>SCD157</t>
  </si>
  <si>
    <t>SCD158</t>
  </si>
  <si>
    <t>SCD159</t>
  </si>
  <si>
    <t>SCD160</t>
  </si>
  <si>
    <t>SCD161</t>
  </si>
  <si>
    <t>SCD162</t>
  </si>
  <si>
    <t>SCD163</t>
  </si>
  <si>
    <t>SCD164</t>
  </si>
  <si>
    <t>SCD165</t>
  </si>
  <si>
    <t>SCD166</t>
  </si>
  <si>
    <t>SCD167</t>
  </si>
  <si>
    <t>SCD168</t>
  </si>
  <si>
    <t>SCD169</t>
  </si>
  <si>
    <t>SCD170</t>
  </si>
  <si>
    <t>SCD171</t>
  </si>
  <si>
    <t>SCD172</t>
  </si>
  <si>
    <t>SCD173</t>
  </si>
  <si>
    <t>SCD174</t>
  </si>
  <si>
    <t>SCD175</t>
  </si>
  <si>
    <t>SCD176</t>
  </si>
  <si>
    <t>SCD177</t>
  </si>
  <si>
    <t>SCD178</t>
  </si>
  <si>
    <t>SCD179</t>
  </si>
  <si>
    <t>SCD180</t>
  </si>
  <si>
    <t>SCD181</t>
  </si>
  <si>
    <t>SCD182</t>
  </si>
  <si>
    <t>SCD183</t>
  </si>
  <si>
    <t>SCD184</t>
  </si>
  <si>
    <t>SCD185</t>
  </si>
  <si>
    <t>SCD186</t>
  </si>
  <si>
    <t>SCD187</t>
  </si>
  <si>
    <t>SCD188</t>
  </si>
  <si>
    <t>SCD189</t>
  </si>
  <si>
    <t>SCD190</t>
  </si>
  <si>
    <t>SCD191</t>
  </si>
  <si>
    <t>SCD192</t>
  </si>
  <si>
    <t>SCD193</t>
  </si>
  <si>
    <t>SCD194</t>
  </si>
  <si>
    <t>SCD195</t>
  </si>
  <si>
    <t>SCD196</t>
  </si>
  <si>
    <t>SCD197</t>
  </si>
  <si>
    <t>SCD198</t>
  </si>
  <si>
    <t>SCD199</t>
  </si>
  <si>
    <t>SCD200</t>
  </si>
  <si>
    <t>SCD201</t>
  </si>
  <si>
    <t>SCD202</t>
  </si>
  <si>
    <t>SCD203</t>
  </si>
  <si>
    <t>SCD204</t>
  </si>
  <si>
    <t>SCD205</t>
  </si>
  <si>
    <t>SCD206</t>
  </si>
  <si>
    <t>SCD207</t>
  </si>
  <si>
    <t>SCD208</t>
  </si>
  <si>
    <t>SCD209</t>
  </si>
  <si>
    <t>SCD210</t>
  </si>
  <si>
    <t>SCD211</t>
  </si>
  <si>
    <t>SCD212</t>
  </si>
  <si>
    <t>SCD213</t>
  </si>
  <si>
    <t>SCD214</t>
  </si>
  <si>
    <t>SCD215</t>
  </si>
  <si>
    <t>SCD216</t>
  </si>
  <si>
    <t>SCD217</t>
  </si>
  <si>
    <t>SCD218</t>
  </si>
  <si>
    <t>SCD219</t>
  </si>
  <si>
    <t>SCD220</t>
  </si>
  <si>
    <t>SCD221</t>
  </si>
  <si>
    <t>SCD222</t>
  </si>
  <si>
    <t>SCD223</t>
  </si>
  <si>
    <t>SCD224</t>
  </si>
  <si>
    <t>SCD225</t>
  </si>
  <si>
    <t>SCD226</t>
  </si>
  <si>
    <t>SCD227</t>
  </si>
  <si>
    <t>SCD228</t>
  </si>
  <si>
    <t>SCD229</t>
  </si>
  <si>
    <t>SCD230</t>
  </si>
  <si>
    <t>SCD231</t>
  </si>
  <si>
    <t>SCD232</t>
  </si>
  <si>
    <t>SCD233</t>
  </si>
  <si>
    <t>SCD234</t>
  </si>
  <si>
    <t>SCD235</t>
  </si>
  <si>
    <t>SCD236</t>
  </si>
  <si>
    <t>SCD237</t>
  </si>
  <si>
    <t>SCD238</t>
  </si>
  <si>
    <t>SCD239</t>
  </si>
  <si>
    <t>SCD240</t>
  </si>
  <si>
    <t>SCD241</t>
  </si>
  <si>
    <t>SCD242</t>
  </si>
  <si>
    <t>SCD243</t>
  </si>
  <si>
    <t>SCD244</t>
  </si>
  <si>
    <t>SCD245</t>
  </si>
  <si>
    <t>SCD246</t>
  </si>
  <si>
    <t>SCD247</t>
  </si>
  <si>
    <t>SCD248</t>
  </si>
  <si>
    <t>SCD249</t>
  </si>
  <si>
    <t>SCD250</t>
  </si>
  <si>
    <t>SCD251</t>
  </si>
  <si>
    <t>SCD252</t>
  </si>
  <si>
    <t>SCD253</t>
  </si>
  <si>
    <t>SCD254</t>
  </si>
  <si>
    <t>SCD255</t>
  </si>
  <si>
    <t>SCD256</t>
  </si>
  <si>
    <t>SCD257</t>
  </si>
  <si>
    <t>SCD258</t>
  </si>
  <si>
    <t>SCD259</t>
  </si>
  <si>
    <t>SCD260</t>
  </si>
  <si>
    <t>SCD261</t>
  </si>
  <si>
    <t>SCD262</t>
  </si>
  <si>
    <t>SCD263</t>
  </si>
  <si>
    <t>SCD264</t>
  </si>
  <si>
    <t>SCD265</t>
  </si>
  <si>
    <t>SCD266</t>
  </si>
  <si>
    <t>SCD267</t>
  </si>
  <si>
    <t>SCD268</t>
  </si>
  <si>
    <t>SCD269</t>
  </si>
  <si>
    <t>SCD270</t>
  </si>
  <si>
    <t>SCD271</t>
  </si>
  <si>
    <t>SCD272</t>
  </si>
  <si>
    <t>SCD273</t>
  </si>
  <si>
    <t>SCD274</t>
  </si>
  <si>
    <t>SCD275</t>
  </si>
  <si>
    <t>SCD276</t>
  </si>
  <si>
    <t>SCD277</t>
  </si>
  <si>
    <t>SCD278</t>
  </si>
  <si>
    <t>SCD279</t>
  </si>
  <si>
    <t>SCD280</t>
  </si>
  <si>
    <t>SCD290</t>
  </si>
  <si>
    <t>SCD281</t>
  </si>
  <si>
    <t>SCD282</t>
  </si>
  <si>
    <t>SCD283</t>
  </si>
  <si>
    <t>SCD284</t>
  </si>
  <si>
    <t>SCD285</t>
  </si>
  <si>
    <t>SCD286</t>
  </si>
  <si>
    <t>SCD287</t>
  </si>
  <si>
    <t>SCD288</t>
  </si>
  <si>
    <t>SCD289</t>
  </si>
  <si>
    <t>SCD291</t>
  </si>
  <si>
    <t>SCD292</t>
  </si>
  <si>
    <t>SCD293</t>
  </si>
  <si>
    <t>SCD294</t>
  </si>
  <si>
    <t>SCD295</t>
  </si>
  <si>
    <t>SCD296</t>
  </si>
  <si>
    <t>SCD297</t>
  </si>
  <si>
    <t>SCD298</t>
  </si>
  <si>
    <t>SCD299</t>
  </si>
  <si>
    <t>SCD300</t>
  </si>
  <si>
    <t>SCD301</t>
  </si>
  <si>
    <t>SCD302</t>
  </si>
  <si>
    <t>SCD303</t>
  </si>
  <si>
    <t>SCD304</t>
  </si>
  <si>
    <t>SCD305</t>
  </si>
  <si>
    <t>SCD306</t>
  </si>
  <si>
    <t>SCD307</t>
  </si>
  <si>
    <t>SCD308</t>
  </si>
  <si>
    <t>SCD309</t>
  </si>
  <si>
    <t>SCD310</t>
  </si>
  <si>
    <t>SCD311</t>
  </si>
  <si>
    <t>SCD312</t>
  </si>
  <si>
    <t>SCD313</t>
  </si>
  <si>
    <t>SCD314</t>
  </si>
  <si>
    <t>SCD315</t>
  </si>
  <si>
    <t>SCD316</t>
  </si>
  <si>
    <t>SCD317</t>
  </si>
  <si>
    <t>SCD318</t>
  </si>
  <si>
    <t>SCD319</t>
  </si>
  <si>
    <t>SCD320</t>
  </si>
  <si>
    <t>SCD321</t>
  </si>
  <si>
    <t>SCD322</t>
  </si>
  <si>
    <t>SCD323</t>
  </si>
  <si>
    <t>SCD324</t>
  </si>
  <si>
    <t>SCD325</t>
  </si>
  <si>
    <t>SCD326</t>
  </si>
  <si>
    <t>SCD327</t>
  </si>
  <si>
    <t>SCD328</t>
  </si>
  <si>
    <t>SCD329</t>
  </si>
  <si>
    <t>SCD330</t>
  </si>
  <si>
    <t>SCD331</t>
  </si>
  <si>
    <t>SCD332</t>
  </si>
  <si>
    <t>SCD333</t>
  </si>
  <si>
    <t>SCD334</t>
  </si>
  <si>
    <t>SCD335</t>
  </si>
  <si>
    <t>SCD336</t>
  </si>
  <si>
    <t>SCD337</t>
  </si>
  <si>
    <t>SCD338</t>
  </si>
  <si>
    <t>SCD339</t>
  </si>
  <si>
    <t>SCD340</t>
  </si>
  <si>
    <t>SCD341</t>
  </si>
  <si>
    <t>SCD342</t>
  </si>
  <si>
    <t>SCD343</t>
  </si>
  <si>
    <t>SCD344</t>
  </si>
  <si>
    <t>SCD345</t>
  </si>
  <si>
    <t>SCD346</t>
  </si>
  <si>
    <t>SCD347</t>
  </si>
  <si>
    <t>SCD348</t>
  </si>
  <si>
    <t>SCD349</t>
  </si>
  <si>
    <t>SCD350</t>
  </si>
  <si>
    <t>SCD351</t>
  </si>
  <si>
    <t>SCD352</t>
  </si>
  <si>
    <t>SCD353</t>
  </si>
  <si>
    <t>SCD354</t>
  </si>
  <si>
    <t>SCD355</t>
  </si>
  <si>
    <t>SCD356</t>
  </si>
  <si>
    <t>SCD357</t>
  </si>
  <si>
    <t>SCD358</t>
  </si>
  <si>
    <t>SCD359</t>
  </si>
  <si>
    <t>SCD360</t>
  </si>
  <si>
    <t>SCD361</t>
  </si>
  <si>
    <t>SCD362</t>
  </si>
  <si>
    <t>SCD363</t>
  </si>
  <si>
    <t>SCD364</t>
  </si>
  <si>
    <t>SCD365</t>
  </si>
  <si>
    <t>SCD366</t>
  </si>
  <si>
    <t>SCD367</t>
  </si>
  <si>
    <t>SCD368</t>
  </si>
  <si>
    <t>SCD369</t>
  </si>
  <si>
    <t>SCD370</t>
  </si>
  <si>
    <t>SCD371</t>
  </si>
  <si>
    <t>SCD372</t>
  </si>
  <si>
    <t>SCD373</t>
  </si>
  <si>
    <t>SCD374</t>
  </si>
  <si>
    <t>SCD375</t>
  </si>
  <si>
    <t>SCD376</t>
  </si>
  <si>
    <t>SCD377</t>
  </si>
  <si>
    <t>SCD378</t>
  </si>
  <si>
    <t>SCD379</t>
  </si>
  <si>
    <t>SCD380</t>
  </si>
  <si>
    <t>SCD381</t>
  </si>
  <si>
    <t>SCD382</t>
  </si>
  <si>
    <t>SCD383</t>
  </si>
  <si>
    <t>SCD384</t>
  </si>
  <si>
    <t>SCD385</t>
  </si>
  <si>
    <t>SCD386</t>
  </si>
  <si>
    <t>SCD387</t>
  </si>
  <si>
    <t>SCD388</t>
  </si>
  <si>
    <t>SCD389</t>
  </si>
  <si>
    <t>SCD390</t>
  </si>
  <si>
    <t>SCD391</t>
  </si>
  <si>
    <t>SCD392</t>
  </si>
  <si>
    <t>SCD393</t>
  </si>
  <si>
    <t>SCD394</t>
  </si>
  <si>
    <t>SCD395</t>
  </si>
  <si>
    <t>SCD396</t>
  </si>
  <si>
    <t>SCD397</t>
  </si>
  <si>
    <t>SCD398</t>
  </si>
  <si>
    <t>SCD399</t>
  </si>
  <si>
    <t>SCD400</t>
  </si>
  <si>
    <t>SCD401</t>
  </si>
  <si>
    <t>SCD402</t>
  </si>
  <si>
    <t>SCD403</t>
  </si>
  <si>
    <t>SCD404</t>
  </si>
  <si>
    <t>SCD405</t>
  </si>
  <si>
    <t>SCD406</t>
  </si>
  <si>
    <t>SCD407</t>
  </si>
  <si>
    <t>SCD408</t>
  </si>
  <si>
    <t>SCD409</t>
  </si>
  <si>
    <t>SCD410</t>
  </si>
  <si>
    <t>SCD411</t>
  </si>
  <si>
    <t>SCD412</t>
  </si>
  <si>
    <t>SCD413</t>
  </si>
  <si>
    <t>SCD414</t>
  </si>
  <si>
    <t>SCD415</t>
  </si>
  <si>
    <t>SCD416</t>
  </si>
  <si>
    <t>SCD417</t>
  </si>
  <si>
    <t>SCD418</t>
  </si>
  <si>
    <t>SCD419</t>
  </si>
  <si>
    <t>SCD420</t>
  </si>
  <si>
    <t>SCD421</t>
  </si>
  <si>
    <t>SCD422</t>
  </si>
  <si>
    <t>SCD423</t>
  </si>
  <si>
    <t>SCD424</t>
  </si>
  <si>
    <t>SCD425</t>
  </si>
  <si>
    <t>SCD426</t>
  </si>
  <si>
    <t>SCD427</t>
  </si>
  <si>
    <t>SCD428</t>
  </si>
  <si>
    <t>SCD429</t>
  </si>
  <si>
    <t>SCD430</t>
  </si>
  <si>
    <t>SCD431</t>
  </si>
  <si>
    <t>SCD432</t>
  </si>
  <si>
    <t>SCD433</t>
  </si>
  <si>
    <t>SCD434</t>
  </si>
  <si>
    <t>SCD435</t>
  </si>
  <si>
    <t>SCD436</t>
  </si>
  <si>
    <t>SCD437</t>
  </si>
  <si>
    <t>SCD438</t>
  </si>
  <si>
    <t>SCD439</t>
  </si>
  <si>
    <t>SCD440</t>
  </si>
  <si>
    <t>SCD441</t>
  </si>
  <si>
    <t>SCD442</t>
  </si>
  <si>
    <t>SCD443</t>
  </si>
  <si>
    <t>SCD444</t>
  </si>
  <si>
    <t>SCD445</t>
  </si>
  <si>
    <t>SCD446</t>
  </si>
  <si>
    <t>SCD447</t>
  </si>
  <si>
    <t>SCD448</t>
  </si>
  <si>
    <t>SCD449</t>
  </si>
  <si>
    <t>SCD450</t>
  </si>
  <si>
    <t>SCD451</t>
  </si>
  <si>
    <t>SCD452</t>
  </si>
  <si>
    <t>SCD453</t>
  </si>
  <si>
    <t>SCD454</t>
  </si>
  <si>
    <t>SCD455</t>
  </si>
  <si>
    <t>SCD456</t>
  </si>
  <si>
    <t>SCD457</t>
  </si>
  <si>
    <t>SCD458</t>
  </si>
  <si>
    <t>SCD459</t>
  </si>
  <si>
    <t>SCD460</t>
  </si>
  <si>
    <t>SCD461</t>
  </si>
  <si>
    <t>SCD462</t>
  </si>
  <si>
    <t>SCD463</t>
  </si>
  <si>
    <t>SCD464</t>
  </si>
  <si>
    <t>SCD465</t>
  </si>
  <si>
    <t>SCD466</t>
  </si>
  <si>
    <t>SCD467</t>
  </si>
  <si>
    <t>SCD468</t>
  </si>
  <si>
    <t>SCD469</t>
  </si>
  <si>
    <t>Unique Cremation Deposit Identifier (M)</t>
  </si>
  <si>
    <t>Unique Cremation Deposit Identifier (S)</t>
  </si>
  <si>
    <t>MCD1</t>
  </si>
  <si>
    <t>MCD2</t>
  </si>
  <si>
    <t>MCD3</t>
  </si>
  <si>
    <t>MCD4</t>
  </si>
  <si>
    <t>MCD6</t>
  </si>
  <si>
    <t>MCD7</t>
  </si>
  <si>
    <t>MCD8</t>
  </si>
  <si>
    <t>MCD9</t>
  </si>
  <si>
    <t>MCD10</t>
  </si>
  <si>
    <t>MCD11</t>
  </si>
  <si>
    <t>MCD12</t>
  </si>
  <si>
    <t>MCD13</t>
  </si>
  <si>
    <t>MCD14</t>
  </si>
  <si>
    <t>MCD15</t>
  </si>
  <si>
    <t>MCD16</t>
  </si>
  <si>
    <t>MCD17</t>
  </si>
  <si>
    <t>MCD18</t>
  </si>
  <si>
    <t>MCD19</t>
  </si>
  <si>
    <t>MCD20</t>
  </si>
  <si>
    <t>MCD21</t>
  </si>
  <si>
    <t>MCD22</t>
  </si>
  <si>
    <t>MCD23</t>
  </si>
  <si>
    <t>MCD24</t>
  </si>
  <si>
    <t>MCD25</t>
  </si>
  <si>
    <t>MCD26</t>
  </si>
  <si>
    <t>MCD27</t>
  </si>
  <si>
    <t>MCD28</t>
  </si>
  <si>
    <t>MCD29</t>
  </si>
  <si>
    <t>MCD30</t>
  </si>
  <si>
    <t>MCD31</t>
  </si>
  <si>
    <t>MCD32</t>
  </si>
  <si>
    <t>MCD33</t>
  </si>
  <si>
    <t>MCD34</t>
  </si>
  <si>
    <t>MCD35</t>
  </si>
  <si>
    <t>MCD36</t>
  </si>
  <si>
    <t>MCD37</t>
  </si>
  <si>
    <t>MCD38</t>
  </si>
  <si>
    <t>MCD39</t>
  </si>
  <si>
    <t>MCD40</t>
  </si>
  <si>
    <t>MCD41</t>
  </si>
  <si>
    <t>MCD42</t>
  </si>
  <si>
    <t>MCD43</t>
  </si>
  <si>
    <t>MCD44</t>
  </si>
  <si>
    <t>MCD45</t>
  </si>
  <si>
    <t>MCD46</t>
  </si>
  <si>
    <t>MCD47</t>
  </si>
  <si>
    <t>MCD48</t>
  </si>
  <si>
    <t>MCD49</t>
  </si>
  <si>
    <t>MCD50</t>
  </si>
  <si>
    <t>MCD51</t>
  </si>
  <si>
    <t>MCD52</t>
  </si>
  <si>
    <t>MCD53</t>
  </si>
  <si>
    <t>MCD54</t>
  </si>
  <si>
    <t>MCD55</t>
  </si>
  <si>
    <t>MCD56</t>
  </si>
  <si>
    <t>MCD57</t>
  </si>
  <si>
    <t>MCD58</t>
  </si>
  <si>
    <t>MCD59</t>
  </si>
  <si>
    <t>MCD60</t>
  </si>
  <si>
    <t>MCD61</t>
  </si>
  <si>
    <t>MCD62</t>
  </si>
  <si>
    <t>MCD63</t>
  </si>
  <si>
    <t>MCD64</t>
  </si>
  <si>
    <t>MCD65</t>
  </si>
  <si>
    <t>MCD66</t>
  </si>
  <si>
    <t>MCD67</t>
  </si>
  <si>
    <t>MCD68</t>
  </si>
  <si>
    <t>MCD69</t>
  </si>
  <si>
    <t>MCD70</t>
  </si>
  <si>
    <t>MCD71</t>
  </si>
  <si>
    <t>MCD72</t>
  </si>
  <si>
    <t>MCD73</t>
  </si>
  <si>
    <t>MCD74</t>
  </si>
  <si>
    <t>MCD75</t>
  </si>
  <si>
    <t>MCD76</t>
  </si>
  <si>
    <t>MCD77</t>
  </si>
  <si>
    <t>MCD78</t>
  </si>
  <si>
    <t>MCD79</t>
  </si>
  <si>
    <t>MCD80</t>
  </si>
  <si>
    <t>MCD81</t>
  </si>
  <si>
    <t>MCD82</t>
  </si>
  <si>
    <t>MCD83</t>
  </si>
  <si>
    <t>MCD84</t>
  </si>
  <si>
    <t>MCD85</t>
  </si>
  <si>
    <t>MCD86</t>
  </si>
  <si>
    <t>MCD87</t>
  </si>
  <si>
    <t>MCD88</t>
  </si>
  <si>
    <t>MCD89</t>
  </si>
  <si>
    <t>MCD90</t>
  </si>
  <si>
    <t>MCD91</t>
  </si>
  <si>
    <t>MCD92</t>
  </si>
  <si>
    <t>MCD93</t>
  </si>
  <si>
    <t>MCD94</t>
  </si>
  <si>
    <t>MCD95</t>
  </si>
  <si>
    <t>X (calcined flint striker)</t>
  </si>
  <si>
    <t>northern outlier</t>
  </si>
  <si>
    <t>6 inverted, 1 upright, 2 pebble pits, 1 unurned</t>
  </si>
  <si>
    <t>2 (1 flint, 1 pottery)</t>
  </si>
  <si>
    <t>All adults, one YA</t>
  </si>
  <si>
    <t>Four possible males</t>
  </si>
  <si>
    <t>SE exterior of Barrow 1</t>
  </si>
  <si>
    <t>Barrow 1 interior</t>
  </si>
  <si>
    <t>only urn to be undecorated</t>
  </si>
  <si>
    <t>YA?</t>
  </si>
  <si>
    <t>"a few tiny fragments"</t>
  </si>
  <si>
    <t>"one fragment"</t>
  </si>
  <si>
    <t>? "ovoid tubers"</t>
  </si>
  <si>
    <t>X (2fr)</t>
  </si>
  <si>
    <t>X (1fr)</t>
  </si>
  <si>
    <t>X (polygonum aviculare, polygonaceae indet)</t>
  </si>
  <si>
    <t>X (plantago lanceolata, roots and rhizomes, medicago/trifolium)</t>
  </si>
  <si>
    <t>X (Alnus glutinosa, prunus spinosa endocarp)</t>
  </si>
  <si>
    <t>X (Carex sp.)</t>
  </si>
  <si>
    <t>X (Poaceae, Tripleurospermum maritimum)</t>
  </si>
  <si>
    <t>X (medicago/trifolium x 36, polygonum aviculare x 1, carex)</t>
  </si>
  <si>
    <t>MCD96</t>
  </si>
  <si>
    <t>MCD97</t>
  </si>
  <si>
    <t>MCD98</t>
  </si>
  <si>
    <t>MCD99</t>
  </si>
  <si>
    <t>MCD100</t>
  </si>
  <si>
    <t>MCD101</t>
  </si>
  <si>
    <t>MCD102</t>
  </si>
  <si>
    <t>MCD103</t>
  </si>
  <si>
    <t>MCD104</t>
  </si>
  <si>
    <t>MCD105</t>
  </si>
  <si>
    <t>MCD106</t>
  </si>
  <si>
    <t>MCD107</t>
  </si>
  <si>
    <t>MCD108</t>
  </si>
  <si>
    <t>MCD109</t>
  </si>
  <si>
    <t>MCD110</t>
  </si>
  <si>
    <t>MCD111</t>
  </si>
  <si>
    <t>MCD112</t>
  </si>
  <si>
    <t>MCD113</t>
  </si>
  <si>
    <t>MCD114</t>
  </si>
  <si>
    <t>MCD115</t>
  </si>
  <si>
    <t>MCD116</t>
  </si>
  <si>
    <t>MCD117</t>
  </si>
  <si>
    <t>MCD118</t>
  </si>
  <si>
    <t>Cist urn</t>
  </si>
  <si>
    <t>X (Prunus)</t>
  </si>
  <si>
    <t>? Indet</t>
  </si>
  <si>
    <t>X ("a tiny oxidised crumb" of pottery)</t>
  </si>
  <si>
    <t>undecorated urn</t>
  </si>
  <si>
    <t>SE secondary mound barrow within ditch</t>
  </si>
  <si>
    <t>gravel revetment at S of secondary mound interior</t>
  </si>
  <si>
    <t xml:space="preserve">Cist urn </t>
  </si>
  <si>
    <t>655/[656]</t>
  </si>
  <si>
    <r>
      <t>746/</t>
    </r>
    <r>
      <rPr>
        <sz val="11"/>
        <color theme="1"/>
        <rFont val="Aptos Narrow"/>
        <family val="2"/>
        <scheme val="minor"/>
      </rPr>
      <t>747/748/749/751</t>
    </r>
  </si>
  <si>
    <t>X (indet, polygonaceae indet, poaceae)</t>
  </si>
  <si>
    <t>immediately NE of cist 617</t>
  </si>
  <si>
    <t>earliest crem on site?</t>
  </si>
  <si>
    <t>adjacent to pit 621</t>
  </si>
  <si>
    <t>4 children, 1 YA, 4 adults</t>
  </si>
  <si>
    <t>The Rollright Stones, Little Rollright, Oxfordshire</t>
  </si>
  <si>
    <t>Site 4 - Round Cairn (RR 82 VIII)</t>
  </si>
  <si>
    <t>L25</t>
  </si>
  <si>
    <t>L27</t>
  </si>
  <si>
    <t>L14</t>
  </si>
  <si>
    <t>F15</t>
  </si>
  <si>
    <t>L17</t>
  </si>
  <si>
    <t>F16</t>
  </si>
  <si>
    <t>L4</t>
  </si>
  <si>
    <t>Round cairn</t>
  </si>
  <si>
    <t>1 C, 3 A?, 3 YA?</t>
  </si>
  <si>
    <t>Under mini cairn near the King Stone</t>
  </si>
  <si>
    <t>MCD119</t>
  </si>
  <si>
    <t>MCD120</t>
  </si>
  <si>
    <t>MCD121</t>
  </si>
  <si>
    <t>MCD122</t>
  </si>
  <si>
    <t>MCD123</t>
  </si>
  <si>
    <t>MCD124</t>
  </si>
  <si>
    <t>MCD125</t>
  </si>
  <si>
    <t>MCD126</t>
  </si>
  <si>
    <t>X (not specified)</t>
  </si>
  <si>
    <t>X (C. album, medicago lupulina, Trifolium sp., Plantago lanceolata)</t>
  </si>
  <si>
    <t>X (M lupulina, Trifolium sp., Vicia sp., Carex sp.)</t>
  </si>
  <si>
    <t>X (Atriplex sp., Vicia/Lathyrus sp., Stellaria graminea sp., Medicago sp.)</t>
  </si>
  <si>
    <t>X (Ranunculus sp.)</t>
  </si>
  <si>
    <t>X (a singular hawthorn seed)</t>
  </si>
  <si>
    <t>X (Rumex sp., Plantago lanceolata, Galium sp.)</t>
  </si>
  <si>
    <t>X (Montia fontana, Stellaria palustris/graminea, Rhinathus sp., Vicia/Lathyrus sp., Medicago lupulina)</t>
  </si>
  <si>
    <t>X (Montia fontana subsp. Minor, Atriplex sp., Rumex sp., Medicago lupulina, Trifolium sp., Eleocharis sp.)</t>
  </si>
  <si>
    <t>X (pomoideae and prunus)</t>
  </si>
  <si>
    <t>X (ash, pomoideae, prunus) PRIVET/HONEYSUCKLE (1)</t>
  </si>
  <si>
    <t>(pomoideae and prunus)</t>
  </si>
  <si>
    <t>X (alder/hazel, pomoideae)</t>
  </si>
  <si>
    <t>X (alder/hazel, indet)</t>
  </si>
  <si>
    <t>X (alder/hazel, diffuse porous)</t>
  </si>
  <si>
    <t>X (alder/hazel, prunus)</t>
  </si>
  <si>
    <t>X (alnus)</t>
  </si>
  <si>
    <t>X (Prunus twigs, Craetagus group, indet, purging buckthorn)</t>
  </si>
  <si>
    <t>X (Alnus, alder/hazel, indet)</t>
  </si>
  <si>
    <t>X (indet, Prunus, purging buckthorn, alder/hazel)</t>
  </si>
  <si>
    <t>MCD127</t>
  </si>
  <si>
    <t>MCD128</t>
  </si>
  <si>
    <t>MCD129</t>
  </si>
  <si>
    <t>MCD130</t>
  </si>
  <si>
    <t>MCD131</t>
  </si>
  <si>
    <t>MCD132</t>
  </si>
  <si>
    <t>MCD133</t>
  </si>
  <si>
    <t>MCD134</t>
  </si>
  <si>
    <t>MCD144</t>
  </si>
  <si>
    <t>MCD154</t>
  </si>
  <si>
    <t>MCD194</t>
  </si>
  <si>
    <t>MCD135</t>
  </si>
  <si>
    <t>MCD136</t>
  </si>
  <si>
    <t>MCD137</t>
  </si>
  <si>
    <t>MCD138</t>
  </si>
  <si>
    <t>MCD139</t>
  </si>
  <si>
    <t>MCD140</t>
  </si>
  <si>
    <t>MCD141</t>
  </si>
  <si>
    <t>MCD142</t>
  </si>
  <si>
    <t>MCD143</t>
  </si>
  <si>
    <t>MCD145</t>
  </si>
  <si>
    <t>MCD146</t>
  </si>
  <si>
    <t>MCD147</t>
  </si>
  <si>
    <t>MCD148</t>
  </si>
  <si>
    <t>MCD149</t>
  </si>
  <si>
    <t>MCD150</t>
  </si>
  <si>
    <t>MCD151</t>
  </si>
  <si>
    <t>MCD152</t>
  </si>
  <si>
    <t>MCD153</t>
  </si>
  <si>
    <t>MCD155</t>
  </si>
  <si>
    <t>MCD156</t>
  </si>
  <si>
    <t>MCD157</t>
  </si>
  <si>
    <t>MCD158</t>
  </si>
  <si>
    <t>MCD159</t>
  </si>
  <si>
    <t>MCD160</t>
  </si>
  <si>
    <t>MCD161</t>
  </si>
  <si>
    <t>MCD162</t>
  </si>
  <si>
    <t>MCD163</t>
  </si>
  <si>
    <t>MCD164</t>
  </si>
  <si>
    <t>MCD165</t>
  </si>
  <si>
    <t>MCD166</t>
  </si>
  <si>
    <t>MCD167</t>
  </si>
  <si>
    <t>MCD168</t>
  </si>
  <si>
    <t>MCD169</t>
  </si>
  <si>
    <t>MCD170</t>
  </si>
  <si>
    <t>MCD171</t>
  </si>
  <si>
    <t>MCD172</t>
  </si>
  <si>
    <t>MCD173</t>
  </si>
  <si>
    <t>MCD174</t>
  </si>
  <si>
    <t>MCD175</t>
  </si>
  <si>
    <t>MCD176</t>
  </si>
  <si>
    <t>MCD177</t>
  </si>
  <si>
    <t>MCD178</t>
  </si>
  <si>
    <t>MCD179</t>
  </si>
  <si>
    <t>MCD180</t>
  </si>
  <si>
    <t>MCD181</t>
  </si>
  <si>
    <t>MCD182</t>
  </si>
  <si>
    <t>MCD183</t>
  </si>
  <si>
    <t>MCD184</t>
  </si>
  <si>
    <t>MCD185</t>
  </si>
  <si>
    <t>MCD186</t>
  </si>
  <si>
    <t>MCD187</t>
  </si>
  <si>
    <t>MCD188</t>
  </si>
  <si>
    <t>MCD189</t>
  </si>
  <si>
    <t>MCD190</t>
  </si>
  <si>
    <t>MCD191</t>
  </si>
  <si>
    <t>MCD192</t>
  </si>
  <si>
    <t>MCD193</t>
  </si>
  <si>
    <t>MCD195</t>
  </si>
  <si>
    <t>MCD196</t>
  </si>
  <si>
    <t>MCD197</t>
  </si>
  <si>
    <t>MCD198</t>
  </si>
  <si>
    <t>MCD199</t>
  </si>
  <si>
    <t>MCD200</t>
  </si>
  <si>
    <t>MCD201</t>
  </si>
  <si>
    <t>MCD202</t>
  </si>
  <si>
    <t>MCD203</t>
  </si>
  <si>
    <t>MCD204</t>
  </si>
  <si>
    <t>MCD205</t>
  </si>
  <si>
    <t>MCD206</t>
  </si>
  <si>
    <t>MCD207</t>
  </si>
  <si>
    <t>MCD208</t>
  </si>
  <si>
    <t>MCD209</t>
  </si>
  <si>
    <t>MCD210</t>
  </si>
  <si>
    <t>Unique Cremation Identifier</t>
  </si>
  <si>
    <t>NCD1</t>
  </si>
  <si>
    <t>NCD2</t>
  </si>
  <si>
    <t>NCD3</t>
  </si>
  <si>
    <t>NCD4</t>
  </si>
  <si>
    <t>NCD5</t>
  </si>
  <si>
    <t>NCD6</t>
  </si>
  <si>
    <t>NCD7</t>
  </si>
  <si>
    <t>NCD8</t>
  </si>
  <si>
    <t>NCD9</t>
  </si>
  <si>
    <t>NCD10</t>
  </si>
  <si>
    <t>NCD11</t>
  </si>
  <si>
    <t>NCD12</t>
  </si>
  <si>
    <t>NCD13</t>
  </si>
  <si>
    <t>NCD14</t>
  </si>
  <si>
    <t>NCD15</t>
  </si>
  <si>
    <t>NCD16</t>
  </si>
  <si>
    <t>NCD17</t>
  </si>
  <si>
    <t>NCD18</t>
  </si>
  <si>
    <t>NCD19</t>
  </si>
  <si>
    <t>Bronze awl, fired clay bead</t>
  </si>
  <si>
    <t>X (hazel, prunus and buckthorn)</t>
  </si>
  <si>
    <t>MCD5</t>
  </si>
  <si>
    <t>Unique Cremation Deposit Identifier (N)</t>
  </si>
  <si>
    <t>Pit 2712</t>
  </si>
  <si>
    <t>3 A, 1YA</t>
  </si>
  <si>
    <t>charcoal generally in grams</t>
  </si>
  <si>
    <t>Butcher's Rise, Barleycroft Farm, Cambridgeshire</t>
  </si>
  <si>
    <t>9 adults, 6 juvenile, 2 infants</t>
  </si>
  <si>
    <t>4 M?, 7 F?</t>
  </si>
  <si>
    <t>X (alnus, spindle, ash; 205g)</t>
  </si>
  <si>
    <t>8g</t>
  </si>
  <si>
    <t>X (16g of alnus)</t>
  </si>
  <si>
    <t>X (prunus and alnus)</t>
  </si>
  <si>
    <t>X (197g of alnus)</t>
  </si>
  <si>
    <t>X (alnus, hazel, prunus)</t>
  </si>
  <si>
    <t>1g</t>
  </si>
  <si>
    <t>X (prunus, ash)</t>
  </si>
  <si>
    <t>X(alnus, prunus)</t>
  </si>
  <si>
    <t>3 urned</t>
  </si>
  <si>
    <t>3 adults, 2 juveniles</t>
  </si>
  <si>
    <t>2 M?, 5 F?</t>
  </si>
  <si>
    <t>X (pomoideae, hazel)</t>
  </si>
  <si>
    <t>X (alnus, prunus, pomoideae)</t>
  </si>
  <si>
    <t>21g</t>
  </si>
  <si>
    <t>5 urned</t>
  </si>
  <si>
    <t>9 adults</t>
  </si>
  <si>
    <t>8 M?, 1 F?</t>
  </si>
  <si>
    <t>1 A, 2C</t>
  </si>
  <si>
    <t>3 ab, rest intrusive?</t>
  </si>
  <si>
    <t>1 M, 1 F</t>
  </si>
  <si>
    <t>12 A, 1 juvenile, 1 C?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</si>
</sst>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1"/>
      <color theme="6" tint="0.3999755851924192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theme="9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theme="3"/>
      <name val="Aptos Narrow"/>
      <family val="2"/>
      <scheme val="minor"/>
    </font>
    <font>
      <i/>
      <sz val="11"/>
      <color theme="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2" fillId="0" borderId="1" xfId="0" applyFont="1" applyBorder="1"/>
    <xf numFmtId="0" fontId="0" fillId="0" borderId="9" xfId="0" applyBorder="1"/>
    <xf numFmtId="0" fontId="0" fillId="0" borderId="10" xfId="0" applyBorder="1"/>
    <xf numFmtId="0" fontId="0" fillId="0" borderId="8" xfId="0" applyBorder="1" applyAlignment="1">
      <alignment wrapText="1"/>
    </xf>
    <xf numFmtId="0" fontId="0" fillId="0" borderId="11" xfId="0" applyBorder="1"/>
    <xf numFmtId="0" fontId="2" fillId="0" borderId="6" xfId="0" applyFont="1" applyBorder="1"/>
    <xf numFmtId="0" fontId="2" fillId="0" borderId="5" xfId="0" applyFont="1" applyBorder="1"/>
    <xf numFmtId="0" fontId="2" fillId="0" borderId="4" xfId="0" applyFont="1" applyBorder="1"/>
    <xf numFmtId="0" fontId="0" fillId="0" borderId="12" xfId="0" applyBorder="1"/>
    <xf numFmtId="0" fontId="2" fillId="0" borderId="3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0" fillId="0" borderId="6" xfId="0" applyBorder="1"/>
    <xf numFmtId="0" fontId="2" fillId="0" borderId="0" xfId="0" applyFont="1"/>
    <xf numFmtId="2" fontId="0" fillId="0" borderId="1" xfId="0" applyNumberFormat="1" applyBorder="1"/>
    <xf numFmtId="164" fontId="2" fillId="0" borderId="0" xfId="0" applyNumberFormat="1" applyFont="1"/>
    <xf numFmtId="164" fontId="2" fillId="0" borderId="1" xfId="0" applyNumberFormat="1" applyFont="1" applyBorder="1"/>
    <xf numFmtId="164" fontId="0" fillId="0" borderId="1" xfId="0" applyNumberFormat="1" applyBorder="1"/>
    <xf numFmtId="164" fontId="9" fillId="0" borderId="1" xfId="0" applyNumberFormat="1" applyFont="1" applyBorder="1"/>
    <xf numFmtId="164" fontId="0" fillId="0" borderId="0" xfId="0" applyNumberFormat="1"/>
    <xf numFmtId="164" fontId="10" fillId="0" borderId="0" xfId="0" applyNumberFormat="1" applyFont="1"/>
    <xf numFmtId="0" fontId="6" fillId="0" borderId="1" xfId="0" applyFont="1" applyBorder="1"/>
    <xf numFmtId="0" fontId="8" fillId="0" borderId="1" xfId="0" applyFont="1" applyBorder="1"/>
    <xf numFmtId="0" fontId="8" fillId="0" borderId="0" xfId="0" applyFont="1"/>
    <xf numFmtId="0" fontId="9" fillId="0" borderId="0" xfId="0" applyFont="1"/>
    <xf numFmtId="0" fontId="9" fillId="0" borderId="1" xfId="0" applyFont="1" applyBorder="1"/>
    <xf numFmtId="165" fontId="0" fillId="0" borderId="1" xfId="0" applyNumberFormat="1" applyBorder="1"/>
    <xf numFmtId="2" fontId="1" fillId="0" borderId="1" xfId="0" applyNumberFormat="1" applyFont="1" applyBorder="1"/>
    <xf numFmtId="2" fontId="2" fillId="0" borderId="1" xfId="0" applyNumberFormat="1" applyFont="1" applyBorder="1"/>
    <xf numFmtId="164" fontId="0" fillId="0" borderId="12" xfId="0" applyNumberFormat="1" applyBorder="1"/>
    <xf numFmtId="164" fontId="4" fillId="0" borderId="1" xfId="0" applyNumberFormat="1" applyFont="1" applyBorder="1" applyAlignment="1">
      <alignment wrapText="1"/>
    </xf>
    <xf numFmtId="1" fontId="2" fillId="0" borderId="1" xfId="0" applyNumberFormat="1" applyFont="1" applyBorder="1"/>
    <xf numFmtId="1" fontId="0" fillId="0" borderId="1" xfId="0" applyNumberFormat="1" applyBorder="1"/>
    <xf numFmtId="1" fontId="9" fillId="0" borderId="1" xfId="0" applyNumberFormat="1" applyFont="1" applyBorder="1"/>
    <xf numFmtId="1" fontId="11" fillId="0" borderId="1" xfId="0" applyNumberFormat="1" applyFont="1" applyBorder="1" applyAlignment="1">
      <alignment horizontal="right"/>
    </xf>
    <xf numFmtId="1" fontId="11" fillId="0" borderId="1" xfId="0" applyNumberFormat="1" applyFont="1" applyBorder="1"/>
    <xf numFmtId="0" fontId="0" fillId="0" borderId="1" xfId="0" quotePrefix="1" applyBorder="1"/>
    <xf numFmtId="164" fontId="10" fillId="0" borderId="1" xfId="0" applyNumberFormat="1" applyFont="1" applyBorder="1"/>
    <xf numFmtId="1" fontId="2" fillId="0" borderId="1" xfId="0" applyNumberFormat="1" applyFont="1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5" fillId="0" borderId="1" xfId="0" applyFont="1" applyBorder="1"/>
    <xf numFmtId="164" fontId="4" fillId="0" borderId="3" xfId="0" applyNumberFormat="1" applyFont="1" applyBorder="1"/>
    <xf numFmtId="164" fontId="0" fillId="0" borderId="14" xfId="0" applyNumberFormat="1" applyBorder="1"/>
    <xf numFmtId="0" fontId="0" fillId="0" borderId="13" xfId="0" applyBorder="1"/>
    <xf numFmtId="0" fontId="2" fillId="0" borderId="13" xfId="0" applyFont="1" applyBorder="1"/>
    <xf numFmtId="1" fontId="0" fillId="0" borderId="12" xfId="0" applyNumberFormat="1" applyBorder="1"/>
    <xf numFmtId="1" fontId="0" fillId="0" borderId="14" xfId="0" applyNumberFormat="1" applyBorder="1"/>
    <xf numFmtId="164" fontId="6" fillId="0" borderId="3" xfId="0" applyNumberFormat="1" applyFont="1" applyBorder="1"/>
    <xf numFmtId="164" fontId="2" fillId="0" borderId="12" xfId="0" applyNumberFormat="1" applyFont="1" applyBorder="1"/>
    <xf numFmtId="164" fontId="2" fillId="0" borderId="14" xfId="0" applyNumberFormat="1" applyFont="1" applyBorder="1"/>
    <xf numFmtId="164" fontId="8" fillId="0" borderId="3" xfId="0" applyNumberFormat="1" applyFont="1" applyBorder="1"/>
    <xf numFmtId="165" fontId="0" fillId="0" borderId="12" xfId="0" applyNumberFormat="1" applyBorder="1"/>
    <xf numFmtId="164" fontId="9" fillId="0" borderId="3" xfId="0" applyNumberFormat="1" applyFont="1" applyBorder="1"/>
    <xf numFmtId="0" fontId="0" fillId="0" borderId="12" xfId="0" quotePrefix="1" applyBorder="1"/>
    <xf numFmtId="18" fontId="0" fillId="0" borderId="13" xfId="0" applyNumberFormat="1" applyBorder="1"/>
    <xf numFmtId="1" fontId="2" fillId="0" borderId="12" xfId="0" applyNumberFormat="1" applyFont="1" applyBorder="1"/>
    <xf numFmtId="1" fontId="4" fillId="0" borderId="3" xfId="0" applyNumberFormat="1" applyFont="1" applyBorder="1"/>
    <xf numFmtId="1" fontId="2" fillId="0" borderId="14" xfId="0" applyNumberFormat="1" applyFont="1" applyBorder="1"/>
    <xf numFmtId="1" fontId="0" fillId="0" borderId="12" xfId="0" applyNumberFormat="1" applyBorder="1" applyAlignment="1">
      <alignment horizontal="right"/>
    </xf>
    <xf numFmtId="0" fontId="1" fillId="0" borderId="3" xfId="0" applyFont="1" applyBorder="1"/>
    <xf numFmtId="1" fontId="0" fillId="0" borderId="14" xfId="0" applyNumberFormat="1" applyBorder="1" applyAlignment="1">
      <alignment horizontal="right"/>
    </xf>
    <xf numFmtId="0" fontId="5" fillId="0" borderId="3" xfId="0" applyFont="1" applyBorder="1"/>
    <xf numFmtId="1" fontId="6" fillId="0" borderId="3" xfId="0" applyNumberFormat="1" applyFont="1" applyBorder="1"/>
    <xf numFmtId="0" fontId="2" fillId="0" borderId="13" xfId="0" quotePrefix="1" applyFont="1" applyBorder="1"/>
    <xf numFmtId="0" fontId="10" fillId="0" borderId="3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11" fillId="0" borderId="14" xfId="0" applyFont="1" applyBorder="1" applyAlignment="1">
      <alignment wrapText="1"/>
    </xf>
    <xf numFmtId="0" fontId="2" fillId="0" borderId="15" xfId="0" applyFont="1" applyBorder="1"/>
    <xf numFmtId="0" fontId="0" fillId="0" borderId="14" xfId="0" applyBorder="1"/>
    <xf numFmtId="0" fontId="3" fillId="0" borderId="3" xfId="0" applyFont="1" applyBorder="1"/>
    <xf numFmtId="0" fontId="0" fillId="0" borderId="16" xfId="0" applyBorder="1"/>
    <xf numFmtId="0" fontId="0" fillId="0" borderId="3" xfId="0" applyBorder="1" applyAlignment="1">
      <alignment horizontal="right" wrapText="1"/>
    </xf>
    <xf numFmtId="0" fontId="0" fillId="0" borderId="1" xfId="0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11" xfId="0" applyFont="1" applyBorder="1"/>
    <xf numFmtId="0" fontId="0" fillId="0" borderId="12" xfId="0" applyBorder="1" applyAlignment="1">
      <alignment horizontal="right" wrapText="1"/>
    </xf>
    <xf numFmtId="0" fontId="0" fillId="0" borderId="17" xfId="0" applyBorder="1"/>
    <xf numFmtId="0" fontId="2" fillId="0" borderId="18" xfId="0" applyFont="1" applyBorder="1"/>
    <xf numFmtId="0" fontId="9" fillId="0" borderId="17" xfId="0" applyFont="1" applyBorder="1"/>
    <xf numFmtId="0" fontId="0" fillId="0" borderId="18" xfId="0" applyBorder="1"/>
    <xf numFmtId="0" fontId="2" fillId="0" borderId="17" xfId="0" applyFont="1" applyBorder="1"/>
    <xf numFmtId="0" fontId="8" fillId="0" borderId="3" xfId="0" applyFont="1" applyBorder="1" applyAlignment="1">
      <alignment wrapText="1"/>
    </xf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14" fillId="0" borderId="12" xfId="0" applyFont="1" applyBorder="1"/>
    <xf numFmtId="0" fontId="15" fillId="0" borderId="3" xfId="0" applyFont="1" applyBorder="1"/>
    <xf numFmtId="1" fontId="0" fillId="0" borderId="3" xfId="0" applyNumberFormat="1" applyBorder="1"/>
    <xf numFmtId="0" fontId="14" fillId="0" borderId="14" xfId="0" applyFont="1" applyBorder="1"/>
    <xf numFmtId="1" fontId="0" fillId="0" borderId="13" xfId="0" applyNumberFormat="1" applyBorder="1"/>
    <xf numFmtId="0" fontId="14" fillId="0" borderId="3" xfId="0" applyFont="1" applyBorder="1"/>
    <xf numFmtId="164" fontId="14" fillId="0" borderId="1" xfId="0" applyNumberFormat="1" applyFont="1" applyBorder="1"/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2" fillId="0" borderId="19" xfId="0" applyFont="1" applyBorder="1"/>
    <xf numFmtId="0" fontId="0" fillId="0" borderId="12" xfId="0" applyBorder="1" applyAlignment="1">
      <alignment horizontal="right"/>
    </xf>
    <xf numFmtId="0" fontId="6" fillId="0" borderId="3" xfId="0" applyFont="1" applyBorder="1"/>
    <xf numFmtId="164" fontId="14" fillId="0" borderId="14" xfId="0" applyNumberFormat="1" applyFont="1" applyBorder="1"/>
    <xf numFmtId="164" fontId="11" fillId="0" borderId="1" xfId="0" applyNumberFormat="1" applyFont="1" applyBorder="1"/>
    <xf numFmtId="0" fontId="2" fillId="0" borderId="12" xfId="0" applyFont="1" applyBorder="1"/>
    <xf numFmtId="0" fontId="2" fillId="0" borderId="14" xfId="0" applyFont="1" applyBorder="1"/>
    <xf numFmtId="164" fontId="6" fillId="0" borderId="21" xfId="0" applyNumberFormat="1" applyFont="1" applyBorder="1"/>
    <xf numFmtId="164" fontId="0" fillId="0" borderId="22" xfId="0" applyNumberFormat="1" applyBorder="1"/>
    <xf numFmtId="1" fontId="0" fillId="0" borderId="22" xfId="0" applyNumberFormat="1" applyBorder="1"/>
    <xf numFmtId="164" fontId="2" fillId="0" borderId="22" xfId="0" applyNumberFormat="1" applyFont="1" applyBorder="1"/>
    <xf numFmtId="1" fontId="2" fillId="0" borderId="22" xfId="0" applyNumberFormat="1" applyFont="1" applyBorder="1"/>
    <xf numFmtId="1" fontId="0" fillId="0" borderId="22" xfId="0" applyNumberFormat="1" applyBorder="1" applyAlignment="1">
      <alignment horizontal="right"/>
    </xf>
    <xf numFmtId="164" fontId="0" fillId="0" borderId="3" xfId="0" applyNumberFormat="1" applyBorder="1"/>
    <xf numFmtId="0" fontId="11" fillId="0" borderId="22" xfId="0" applyFont="1" applyBorder="1" applyAlignment="1">
      <alignment wrapText="1"/>
    </xf>
    <xf numFmtId="0" fontId="0" fillId="0" borderId="22" xfId="0" applyBorder="1"/>
    <xf numFmtId="0" fontId="14" fillId="0" borderId="22" xfId="0" applyFont="1" applyBorder="1"/>
    <xf numFmtId="0" fontId="0" fillId="0" borderId="19" xfId="0" applyBorder="1" applyAlignment="1">
      <alignment horizontal="right"/>
    </xf>
    <xf numFmtId="0" fontId="0" fillId="0" borderId="4" xfId="0" applyBorder="1"/>
    <xf numFmtId="164" fontId="13" fillId="0" borderId="1" xfId="0" applyNumberFormat="1" applyFont="1" applyBorder="1"/>
    <xf numFmtId="0" fontId="11" fillId="0" borderId="6" xfId="0" applyFont="1" applyBorder="1" applyAlignment="1">
      <alignment wrapText="1"/>
    </xf>
    <xf numFmtId="164" fontId="14" fillId="0" borderId="12" xfId="0" applyNumberFormat="1" applyFont="1" applyBorder="1"/>
    <xf numFmtId="164" fontId="14" fillId="0" borderId="23" xfId="0" applyNumberFormat="1" applyFont="1" applyBorder="1"/>
    <xf numFmtId="0" fontId="0" fillId="0" borderId="3" xfId="0" quotePrefix="1" applyBorder="1"/>
    <xf numFmtId="0" fontId="2" fillId="0" borderId="14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2" fillId="0" borderId="22" xfId="0" applyFont="1" applyBorder="1"/>
    <xf numFmtId="1" fontId="9" fillId="0" borderId="3" xfId="0" applyNumberFormat="1" applyFont="1" applyBorder="1"/>
    <xf numFmtId="0" fontId="11" fillId="0" borderId="1" xfId="0" applyFont="1" applyBorder="1"/>
    <xf numFmtId="0" fontId="11" fillId="0" borderId="13" xfId="0" applyFont="1" applyBorder="1"/>
    <xf numFmtId="0" fontId="2" fillId="0" borderId="21" xfId="0" applyFont="1" applyBorder="1"/>
    <xf numFmtId="0" fontId="8" fillId="0" borderId="7" xfId="0" applyFont="1" applyBorder="1"/>
    <xf numFmtId="0" fontId="2" fillId="0" borderId="7" xfId="0" applyFont="1" applyBorder="1"/>
    <xf numFmtId="0" fontId="10" fillId="0" borderId="1" xfId="0" applyFont="1" applyBorder="1"/>
    <xf numFmtId="0" fontId="0" fillId="0" borderId="1" xfId="0" applyBorder="1" applyAlignment="1">
      <alignment horizontal="right" vertical="top"/>
    </xf>
    <xf numFmtId="0" fontId="12" fillId="0" borderId="1" xfId="0" applyFont="1" applyBorder="1"/>
    <xf numFmtId="0" fontId="0" fillId="0" borderId="15" xfId="0" applyBorder="1"/>
    <xf numFmtId="0" fontId="11" fillId="0" borderId="12" xfId="0" applyFont="1" applyBorder="1"/>
    <xf numFmtId="0" fontId="4" fillId="0" borderId="3" xfId="0" applyFont="1" applyBorder="1"/>
    <xf numFmtId="0" fontId="11" fillId="0" borderId="3" xfId="0" applyFont="1" applyBorder="1"/>
    <xf numFmtId="0" fontId="0" fillId="0" borderId="13" xfId="0" quotePrefix="1" applyBorder="1"/>
    <xf numFmtId="0" fontId="9" fillId="0" borderId="3" xfId="0" applyFont="1" applyBorder="1"/>
    <xf numFmtId="0" fontId="10" fillId="0" borderId="3" xfId="0" applyFont="1" applyBorder="1"/>
    <xf numFmtId="0" fontId="8" fillId="0" borderId="3" xfId="0" applyFont="1" applyBorder="1"/>
    <xf numFmtId="0" fontId="6" fillId="0" borderId="3" xfId="0" applyFont="1" applyBorder="1" applyAlignment="1">
      <alignment horizontal="right"/>
    </xf>
    <xf numFmtId="0" fontId="0" fillId="0" borderId="8" xfId="0" applyBorder="1"/>
    <xf numFmtId="0" fontId="2" fillId="0" borderId="20" xfId="0" applyFont="1" applyBorder="1"/>
    <xf numFmtId="0" fontId="0" fillId="0" borderId="24" xfId="0" applyBorder="1"/>
    <xf numFmtId="0" fontId="0" fillId="0" borderId="25" xfId="0" applyBorder="1"/>
    <xf numFmtId="0" fontId="2" fillId="0" borderId="25" xfId="0" applyFont="1" applyBorder="1"/>
    <xf numFmtId="0" fontId="6" fillId="0" borderId="4" xfId="0" applyFont="1" applyBorder="1"/>
    <xf numFmtId="0" fontId="2" fillId="0" borderId="25" xfId="0" quotePrefix="1" applyFont="1" applyBorder="1"/>
    <xf numFmtId="0" fontId="0" fillId="0" borderId="26" xfId="0" applyBorder="1"/>
    <xf numFmtId="0" fontId="2" fillId="0" borderId="19" xfId="0" quotePrefix="1" applyFont="1" applyBorder="1"/>
    <xf numFmtId="0" fontId="0" fillId="0" borderId="19" xfId="0" quotePrefix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C04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nie Moore" id="{7606B29F-9469-4C1D-9A94-BADEC2134D4A}" userId="S::annie.moore@headlandarchaeology.com::fb84375e-77e5-4838-8f31-1107b9e0ca5a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5" dT="2026-03-16T14:00:44.14" personId="{7606B29F-9469-4C1D-9A94-BADEC2134D4A}" id="{476857DE-48AD-489C-83DB-D5994E4D8383}">
    <text>This deposit was lost</text>
  </threadedComment>
  <threadedComment ref="C43" dT="2025-07-30T15:41:51.51" personId="{7606B29F-9469-4C1D-9A94-BADEC2134D4A}" id="{CB9C9EE5-A2B1-435D-A4E5-53D2AB9266B0}">
    <text>Species of charcoal not specified but it is present in each cremation</text>
  </threadedComment>
  <threadedComment ref="Q43" dT="2025-07-30T15:51:24.33" personId="{7606B29F-9469-4C1D-9A94-BADEC2134D4A}" id="{065BD9C8-8A48-49BE-8449-EAC7FB2C34C4}">
    <text>10 yet to be processed when report written</text>
  </threadedComment>
  <threadedComment ref="C57" dT="2025-07-30T16:04:52.44" personId="{7606B29F-9469-4C1D-9A94-BADEC2134D4A}" id="{C8E92EB2-DB5E-4932-9C50-58D20136340B}">
    <text>Not identified to species at any level</text>
  </threadedComment>
  <threadedComment ref="C123" dT="2026-03-18T12:22:28.03" personId="{7606B29F-9469-4C1D-9A94-BADEC2134D4A}" id="{97F52C37-FC4F-4F60-8930-7B30E1BC709B}">
    <text>4s, 18h</text>
  </threadedComment>
  <threadedComment ref="E139" dT="2025-09-21T10:51:54.66" personId="{7606B29F-9469-4C1D-9A94-BADEC2134D4A}" id="{D58F52C9-4AAF-4266-A3BF-D01A8F678B33}">
    <text>Marked by pebble markers?</text>
  </threadedComment>
  <threadedComment ref="A164" dT="2025-12-09T20:49:25.17" personId="{7606B29F-9469-4C1D-9A94-BADEC2134D4A}" id="{CB72B537-C001-4E93-A374-62001F675B62}">
    <text>Only F128W assessed? Or at least details provided here?</text>
  </threadedComment>
  <threadedComment ref="D166" dT="2025-12-09T19:01:52.19" personId="{7606B29F-9469-4C1D-9A94-BADEC2134D4A}" id="{5A76DD94-9768-4C7D-9F8D-2C5F76B28382}">
    <text>Not assessed</text>
  </threadedComment>
  <threadedComment ref="K166" dT="2025-12-09T19:05:54.42" personId="{7606B29F-9469-4C1D-9A94-BADEC2134D4A}" id="{C9C0E792-722D-49B3-88AA-C90C267ABCFC}">
    <text>Also present that may link to food: vicia/lathyrus (2), Chenopodium (1)</text>
  </threadedComment>
  <threadedComment ref="E259" dT="2025-12-09T21:13:36.47" personId="{7606B29F-9469-4C1D-9A94-BADEC2134D4A}" id="{0802DF6A-7B3F-45C7-B467-AB71261597FD}">
    <text>Lipid analysis found evidence of dairy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38" dT="2026-03-04T12:08:25.75" personId="{7606B29F-9469-4C1D-9A94-BADEC2134D4A}" id="{8DC2E5D4-A7D7-448D-816C-FC52BFBF2CFE}">
    <text>Might be present in more of these deposits - the original source only specifies the deposits with high numbers</text>
  </threadedComment>
  <threadedComment ref="C39" dT="2026-03-04T12:02:11.24" personId="{7606B29F-9469-4C1D-9A94-BADEC2134D4A}" id="{381757E7-5317-4A33-B49C-FBA5EF3B8650}">
    <text>26h, 5s</text>
  </threadedComment>
  <threadedComment ref="C40" dT="2026-03-04T12:02:22.58" personId="{7606B29F-9469-4C1D-9A94-BADEC2134D4A}" id="{E2998AB2-6386-47DA-8157-D2D46512AB7E}">
    <text>6s, 6u</text>
  </threadedComment>
  <threadedComment ref="C41" dT="2026-03-04T12:02:33.55" personId="{7606B29F-9469-4C1D-9A94-BADEC2134D4A}" id="{B8EB7460-E947-4E9D-A8E2-E9D41EFA1F66}">
    <text>3s, 15h</text>
  </threadedComment>
  <threadedComment ref="C44" dT="2026-03-04T12:02:52.11" personId="{7606B29F-9469-4C1D-9A94-BADEC2134D4A}" id="{223E65C7-C42C-4305-8DA2-5B187D233CF5}">
    <text>36h, 5s</text>
  </threadedComment>
  <threadedComment ref="G46" dT="2026-03-04T11:51:43.81" personId="{7606B29F-9469-4C1D-9A94-BADEC2134D4A}" id="{10FEF294-F431-4947-B00C-ABBD4D6BE762}">
    <text>0.4g animal bone</text>
  </threadedComment>
  <threadedComment ref="C49" dT="2026-03-04T12:00:45.52" personId="{7606B29F-9469-4C1D-9A94-BADEC2134D4A}" id="{BD1B5FF1-A4A3-4766-AD50-3E5C11A9AF80}">
    <text>“charcoal from features examined within cemetery 2269 consisted entirely of oak from largewood, mostly with slow to moderate growth rates” p. 299</text>
  </threadedComment>
  <threadedComment ref="G50" dT="2026-03-04T11:52:22.87" personId="{7606B29F-9469-4C1D-9A94-BADEC2134D4A}" id="{77CFEA62-2AC5-4A92-A362-FAD49AABC57D}">
    <text>0.7g animal bone</text>
  </threadedComment>
  <threadedComment ref="C52" dT="2026-03-04T12:03:53.12" personId="{7606B29F-9469-4C1D-9A94-BADEC2134D4A}" id="{9FA8CBEA-D991-4B56-8F24-AD1C6742AC0F}">
    <text>57h</text>
  </threadedComment>
  <threadedComment ref="C53" dT="2026-03-04T12:04:09.51" personId="{7606B29F-9469-4C1D-9A94-BADEC2134D4A}" id="{1E4B9484-A231-41A1-B150-0A3AF5620409}">
    <text>27h, 1s</text>
  </threadedComment>
  <threadedComment ref="G55" dT="2026-03-04T11:52:54.25" personId="{7606B29F-9469-4C1D-9A94-BADEC2134D4A}" id="{4DF69078-4B36-4322-BE33-42ED009554C1}">
    <text>1g animal bone</text>
  </threadedComment>
  <threadedComment ref="C57" dT="2026-03-04T12:04:24.76" personId="{7606B29F-9469-4C1D-9A94-BADEC2134D4A}" id="{B9D5129E-B030-433F-AE2C-911ED9168DAD}">
    <text>61h, 8s</text>
  </threadedComment>
  <threadedComment ref="C61" dT="2026-03-04T12:04:37.96" personId="{7606B29F-9469-4C1D-9A94-BADEC2134D4A}" id="{A344A42E-89D6-409D-9FAC-FAC5F6A31873}">
    <text>36h, 4s</text>
  </threadedComment>
  <threadedComment ref="L81" dT="2026-03-04T13:03:39.64" personId="{7606B29F-9469-4C1D-9A94-BADEC2134D4A}" id="{82AC73BF-9CAC-4E8E-B5D4-7971747C9A48}">
    <text>These are not defined beyond weeds - page 30</text>
  </threadedComment>
  <threadedComment ref="L84" dT="2026-03-04T13:29:40.29" personId="{7606B29F-9469-4C1D-9A94-BADEC2134D4A}" id="{60B70B81-6714-4380-B0CA-0F96892E366C}">
    <text>Montia fontana x 1, medicago/trifolium x 897, rumex acetosella agg x 1, sherardia arvensis x 1cf</text>
  </threadedComment>
  <threadedComment ref="L87" dT="2026-03-04T13:32:02.55" personId="{7606B29F-9469-4C1D-9A94-BADEC2134D4A}" id="{89AAF22D-6B0D-4A14-8DB0-EAFE0CD69750}">
    <text>Rumex sp. x 1</text>
  </threadedComment>
  <threadedComment ref="C93" dT="2026-03-04T13:36:55.26" personId="{7606B29F-9469-4C1D-9A94-BADEC2134D4A}" id="{AC74CA7D-600C-4E99-9774-11CBC62F7FAB}">
    <text>Charcoal sent for C14 but not specified</text>
  </threadedComment>
  <threadedComment ref="C103" dT="2025-08-06T14:17:48.80" personId="{7606B29F-9469-4C1D-9A94-BADEC2134D4A}" id="{D4FBAD73-96D5-445F-97D3-214BE930A8BB}">
    <text>High magnification required to identify the rings measuring less than 1mm</text>
  </threadedComment>
  <threadedComment ref="H103" dT="2026-03-04T13:50:02.39" personId="{7606B29F-9469-4C1D-9A94-BADEC2134D4A}" id="{74BE8D66-6893-445B-968E-8C0BDB75312E}">
    <text>Three +s in the macrofossil report - is this &lt;50?</text>
  </threadedComment>
  <threadedComment ref="L103" dT="2026-03-04T13:52:23.42" personId="{7606B29F-9469-4C1D-9A94-BADEC2134D4A}" id="{37BBE343-2B40-4F59-ADEB-00063889704D}">
    <text>Rubus-type x 1, galium aparine L. x 1</text>
  </threadedComment>
  <threadedComment ref="L104" dT="2026-03-04T13:51:57.89" personId="{7606B29F-9469-4C1D-9A94-BADEC2134D4A}" id="{0CB52E9B-6612-4C53-9769-DF6384433711}">
    <text>Medicago lupulina x, plantago lanceolata L. x 6</text>
  </threadedComment>
  <threadedComment ref="A124" dT="2026-03-06T09:37:28.06" personId="{7606B29F-9469-4C1D-9A94-BADEC2134D4A}" id="{B3AFEDBA-C658-4BC1-9A8E-ACA175277FB9}">
    <text>The following cremations were removed from the dataset as they did not contain bone: 16.24, 16.2, 16.31, 16.61</text>
  </threadedComment>
  <threadedComment ref="A149" dT="2026-03-06T08:43:46.03" personId="{7606B29F-9469-4C1D-9A94-BADEC2134D4A}" id="{95AE41C0-CACB-4CD8-BBAC-4E54D23809D3}">
    <text>Most abundant in cpr</text>
  </threadedComment>
  <threadedComment ref="A232" dT="2026-03-08T20:51:54.92" personId="{7606B29F-9469-4C1D-9A94-BADEC2134D4A}" id="{BA5C162D-7EB4-4578-8BDB-CFFE61E45899}">
    <text>“The original number of cremations cannot be estimated, as large areas of the site were not investigated” - page 69</text>
  </threadedComment>
  <threadedComment ref="C242" dT="2025-08-14T12:40:37.75" personId="{7606B29F-9469-4C1D-9A94-BADEC2134D4A}" id="{993D7176-E822-427F-BD39-9D6B97D79AEA}">
    <text>Most abundant</text>
  </threadedComment>
  <threadedComment ref="C244" dT="2025-08-14T12:40:45.13" personId="{7606B29F-9469-4C1D-9A94-BADEC2134D4A}" id="{0994D832-6971-4668-BFCE-DAFF45BBD606}">
    <text>Most abundant</text>
  </threadedComment>
  <threadedComment ref="C250" dT="2025-08-14T15:05:33.59" personId="{7606B29F-9469-4C1D-9A94-BADEC2134D4A}" id="{4ACF3A7A-4574-45E9-967C-951B28606CA1}">
    <text>abundant</text>
  </threadedComment>
  <threadedComment ref="C251" dT="2025-08-14T15:05:39.92" personId="{7606B29F-9469-4C1D-9A94-BADEC2134D4A}" id="{4FBB2C1C-CFBA-42EB-8435-DBC7C7B37928}">
    <text>abundant</text>
  </threadedComment>
  <threadedComment ref="H251" dT="2026-03-11T13:20:34.79" personId="{7606B29F-9469-4C1D-9A94-BADEC2134D4A}" id="{82CCF04C-031A-4E7D-B1B5-C056778148E3}">
    <text>Present under and within vessel but not in backfill</text>
  </threadedComment>
  <threadedComment ref="C315" dT="2026-03-11T15:09:06.16" personId="{7606B29F-9469-4C1D-9A94-BADEC2134D4A}" id="{F676B8B8-8657-418C-A494-F9063D85D591}">
    <text>551ml of charcoal</text>
  </threadedComment>
  <threadedComment ref="C316" dT="2026-03-11T15:10:44.61" personId="{7606B29F-9469-4C1D-9A94-BADEC2134D4A}" id="{2E13E697-671F-4EBD-A90B-6A413E3D9FBB}">
    <text>205ml of charcoal</text>
  </threadedComment>
  <threadedComment ref="A347" dT="2025-10-19T18:30:27.88" personId="{7606B29F-9469-4C1D-9A94-BADEC2134D4A}" id="{EFE3A1D9-96AF-4CCD-B9EB-CD0D1AC4FE72}">
    <text>Double check?</text>
  </threadedComment>
  <threadedComment ref="M386" dT="2025-08-27T20:57:08.15" personId="{7606B29F-9469-4C1D-9A94-BADEC2134D4A}" id="{EC12AD12-FE5B-4F1F-9111-401FB6546869}">
    <text>Three individuals?</text>
  </threadedComment>
  <threadedComment ref="A443" dT="2025-11-04T12:16:20.37" personId="{7606B29F-9469-4C1D-9A94-BADEC2134D4A}" id="{145BDDC5-DA40-4DCC-B7E8-A106B599D5EF}">
    <text>Not all crems assessed?</text>
  </threadedComment>
  <threadedComment ref="C494" dT="2026-03-11T17:25:31.06" personId="{7606B29F-9469-4C1D-9A94-BADEC2134D4A}" id="{9B9CD43B-4692-4816-A801-E852640F19A0}">
    <text>“The material has not been fully identified, though examination of representative fragments from the larger charcoal deposits...indicates that oak charcoal from mature timber predominates” page 53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A62EA-5CAA-4588-9BE3-584EC372027D}">
  <dimension ref="A1:W95"/>
  <sheetViews>
    <sheetView tabSelected="1" topLeftCell="A2" zoomScale="74" zoomScaleNormal="100" workbookViewId="0">
      <selection activeCell="B13" sqref="B13"/>
    </sheetView>
  </sheetViews>
  <sheetFormatPr defaultRowHeight="14.4" x14ac:dyDescent="0.3"/>
  <cols>
    <col min="1" max="1" width="32.6640625" bestFit="1" customWidth="1"/>
    <col min="2" max="2" width="64.77734375" bestFit="1" customWidth="1"/>
    <col min="3" max="3" width="64.77734375" customWidth="1"/>
    <col min="9" max="9" width="20.5546875" customWidth="1"/>
    <col min="23" max="23" width="13.5546875" bestFit="1" customWidth="1"/>
  </cols>
  <sheetData>
    <row r="1" spans="1:23" x14ac:dyDescent="0.3">
      <c r="A1" s="1"/>
      <c r="B1" s="134"/>
      <c r="C1" s="19"/>
      <c r="D1" s="12" t="s">
        <v>1</v>
      </c>
      <c r="E1" s="13"/>
      <c r="F1" s="12" t="s">
        <v>4</v>
      </c>
      <c r="G1" s="12"/>
      <c r="H1" s="6"/>
      <c r="I1" s="6"/>
      <c r="J1" s="6" t="s">
        <v>13</v>
      </c>
      <c r="K1" s="6"/>
      <c r="L1" s="6"/>
      <c r="M1" s="6" t="s">
        <v>8</v>
      </c>
      <c r="N1" s="6"/>
      <c r="O1" s="6" t="s">
        <v>15</v>
      </c>
      <c r="P1" s="6"/>
      <c r="Q1" s="6" t="s">
        <v>23</v>
      </c>
      <c r="R1" s="6"/>
      <c r="S1" s="6"/>
      <c r="T1" s="6" t="s">
        <v>40</v>
      </c>
      <c r="U1" s="6" t="s">
        <v>42</v>
      </c>
      <c r="V1" s="6" t="s">
        <v>46</v>
      </c>
      <c r="W1" s="6" t="s">
        <v>589</v>
      </c>
    </row>
    <row r="2" spans="1:23" ht="100.8" x14ac:dyDescent="0.3">
      <c r="A2" s="1" t="s">
        <v>2095</v>
      </c>
      <c r="B2" s="5" t="s">
        <v>0</v>
      </c>
      <c r="C2" s="4" t="s">
        <v>2072</v>
      </c>
      <c r="D2" s="4" t="s">
        <v>2</v>
      </c>
      <c r="E2" s="4" t="s">
        <v>3</v>
      </c>
      <c r="F2" s="4" t="s">
        <v>5</v>
      </c>
      <c r="G2" s="9" t="s">
        <v>7</v>
      </c>
      <c r="H2" s="1" t="s">
        <v>6</v>
      </c>
      <c r="I2" s="1" t="s">
        <v>91</v>
      </c>
      <c r="J2" s="1" t="s">
        <v>27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14</v>
      </c>
      <c r="P2" s="1" t="s">
        <v>21</v>
      </c>
      <c r="Q2" s="2" t="s">
        <v>54</v>
      </c>
      <c r="R2" s="1" t="s">
        <v>24</v>
      </c>
      <c r="S2" s="1" t="s">
        <v>25</v>
      </c>
      <c r="T2" s="1" t="s">
        <v>41</v>
      </c>
      <c r="U2" s="1"/>
      <c r="V2" s="1"/>
      <c r="W2" s="1"/>
    </row>
    <row r="3" spans="1:23" x14ac:dyDescent="0.3">
      <c r="A3" s="1"/>
      <c r="B3" s="135" t="s">
        <v>582</v>
      </c>
      <c r="C3" s="28"/>
      <c r="D3" s="1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6"/>
      <c r="W3" s="1"/>
    </row>
    <row r="4" spans="1:23" ht="15" thickBot="1" x14ac:dyDescent="0.35">
      <c r="A4" s="14" t="s">
        <v>2073</v>
      </c>
      <c r="B4" s="155" t="s">
        <v>2096</v>
      </c>
      <c r="C4" s="59" t="s">
        <v>2073</v>
      </c>
      <c r="D4" s="14" t="s">
        <v>584</v>
      </c>
      <c r="E4" s="14" t="s">
        <v>583</v>
      </c>
      <c r="F4" s="14" t="s">
        <v>199</v>
      </c>
      <c r="G4" s="156" t="s">
        <v>60</v>
      </c>
      <c r="H4" s="14" t="s">
        <v>47</v>
      </c>
      <c r="I4" s="14"/>
      <c r="J4" s="14" t="s">
        <v>585</v>
      </c>
      <c r="K4" s="14" t="s">
        <v>586</v>
      </c>
      <c r="L4" s="14" t="s">
        <v>47</v>
      </c>
      <c r="M4" s="14" t="s">
        <v>47</v>
      </c>
      <c r="N4" s="14" t="s">
        <v>587</v>
      </c>
      <c r="O4" s="14" t="s">
        <v>60</v>
      </c>
      <c r="P4" s="14" t="s">
        <v>60</v>
      </c>
      <c r="Q4" s="14">
        <v>1</v>
      </c>
      <c r="R4" s="14">
        <v>1</v>
      </c>
      <c r="S4" s="14">
        <v>100</v>
      </c>
      <c r="T4" s="14" t="s">
        <v>428</v>
      </c>
      <c r="U4" s="14" t="s">
        <v>60</v>
      </c>
      <c r="V4" s="14" t="s">
        <v>590</v>
      </c>
      <c r="W4" s="14" t="s">
        <v>588</v>
      </c>
    </row>
    <row r="5" spans="1:23" ht="15" thickBot="1" x14ac:dyDescent="0.35">
      <c r="A5" s="75" t="s">
        <v>1079</v>
      </c>
      <c r="B5" s="157"/>
      <c r="C5" s="158"/>
      <c r="D5" s="49">
        <v>1</v>
      </c>
      <c r="E5" s="49">
        <v>1</v>
      </c>
      <c r="F5" s="49">
        <v>1</v>
      </c>
      <c r="G5" s="103">
        <v>0</v>
      </c>
      <c r="H5" s="49">
        <v>0</v>
      </c>
      <c r="I5" s="49">
        <v>0</v>
      </c>
      <c r="J5" s="49">
        <v>1</v>
      </c>
      <c r="K5" s="49">
        <v>1</v>
      </c>
      <c r="L5" s="49">
        <v>0</v>
      </c>
      <c r="M5" s="49">
        <v>0</v>
      </c>
      <c r="N5" s="49">
        <v>1</v>
      </c>
      <c r="O5" s="49" t="s">
        <v>60</v>
      </c>
      <c r="P5" s="49" t="s">
        <v>60</v>
      </c>
      <c r="Q5" s="49" t="s">
        <v>47</v>
      </c>
      <c r="R5" s="49" t="s">
        <v>47</v>
      </c>
      <c r="S5" s="49" t="s">
        <v>47</v>
      </c>
      <c r="T5" s="49" t="s">
        <v>47</v>
      </c>
      <c r="U5" s="49" t="s">
        <v>47</v>
      </c>
      <c r="V5" s="49" t="s">
        <v>1078</v>
      </c>
      <c r="W5" s="140" t="s">
        <v>60</v>
      </c>
    </row>
    <row r="6" spans="1:23" x14ac:dyDescent="0.3">
      <c r="A6" s="4"/>
      <c r="B6" s="29" t="s">
        <v>1192</v>
      </c>
      <c r="C6" s="29"/>
      <c r="D6" s="4"/>
      <c r="E6" s="4"/>
      <c r="F6" s="4"/>
      <c r="G6" s="149"/>
      <c r="H6" s="4" t="s">
        <v>47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3">
      <c r="A7" s="1" t="s">
        <v>2074</v>
      </c>
      <c r="B7" s="136" t="s">
        <v>624</v>
      </c>
      <c r="C7" s="1" t="s">
        <v>2074</v>
      </c>
      <c r="D7" s="1" t="s">
        <v>639</v>
      </c>
      <c r="E7" s="1" t="s">
        <v>47</v>
      </c>
      <c r="F7" s="1" t="s">
        <v>631</v>
      </c>
      <c r="G7" s="3"/>
      <c r="H7" s="1" t="s">
        <v>47</v>
      </c>
      <c r="I7" s="1" t="s">
        <v>632</v>
      </c>
      <c r="J7" s="1" t="s">
        <v>123</v>
      </c>
      <c r="K7" s="1" t="s">
        <v>47</v>
      </c>
      <c r="L7" s="1" t="s">
        <v>47</v>
      </c>
      <c r="M7" s="1" t="s">
        <v>47</v>
      </c>
      <c r="N7" s="1" t="s">
        <v>47</v>
      </c>
      <c r="O7" s="1" t="s">
        <v>641</v>
      </c>
      <c r="P7" s="1" t="s">
        <v>60</v>
      </c>
      <c r="Q7" s="1">
        <v>5</v>
      </c>
      <c r="R7" s="1">
        <v>5</v>
      </c>
      <c r="S7" s="1">
        <v>100</v>
      </c>
      <c r="T7" s="1" t="s">
        <v>122</v>
      </c>
      <c r="U7" s="1" t="s">
        <v>636</v>
      </c>
      <c r="V7" s="1"/>
      <c r="W7" s="1">
        <v>1244.9000000000001</v>
      </c>
    </row>
    <row r="8" spans="1:23" x14ac:dyDescent="0.3">
      <c r="A8" s="1" t="s">
        <v>2075</v>
      </c>
      <c r="B8" s="5" t="s">
        <v>625</v>
      </c>
      <c r="C8" s="1" t="s">
        <v>2075</v>
      </c>
      <c r="D8" s="1" t="s">
        <v>47</v>
      </c>
      <c r="E8" s="1" t="s">
        <v>47</v>
      </c>
      <c r="F8" s="1" t="s">
        <v>596</v>
      </c>
      <c r="G8" s="1" t="s">
        <v>47</v>
      </c>
      <c r="H8" s="1" t="s">
        <v>47</v>
      </c>
      <c r="I8" s="1" t="s">
        <v>638</v>
      </c>
      <c r="J8" s="1" t="s">
        <v>47</v>
      </c>
      <c r="K8" s="1" t="s">
        <v>47</v>
      </c>
      <c r="L8" s="1" t="s">
        <v>47</v>
      </c>
      <c r="M8" s="1" t="s">
        <v>47</v>
      </c>
      <c r="N8" s="1" t="s">
        <v>47</v>
      </c>
      <c r="O8" s="1" t="s">
        <v>60</v>
      </c>
      <c r="P8" s="1" t="s">
        <v>60</v>
      </c>
      <c r="Q8" s="1">
        <v>5</v>
      </c>
      <c r="R8" s="1">
        <v>5</v>
      </c>
      <c r="S8" s="1">
        <v>100</v>
      </c>
      <c r="T8" s="1" t="s">
        <v>122</v>
      </c>
      <c r="U8" s="1" t="s">
        <v>636</v>
      </c>
      <c r="V8" s="1" t="s">
        <v>630</v>
      </c>
      <c r="W8" s="1" t="s">
        <v>47</v>
      </c>
    </row>
    <row r="9" spans="1:23" x14ac:dyDescent="0.3">
      <c r="A9" s="1" t="s">
        <v>2076</v>
      </c>
      <c r="B9" s="136" t="s">
        <v>627</v>
      </c>
      <c r="C9" s="1" t="s">
        <v>2076</v>
      </c>
      <c r="D9" s="1" t="s">
        <v>32</v>
      </c>
      <c r="E9" s="1" t="s">
        <v>47</v>
      </c>
      <c r="F9" s="1" t="s">
        <v>633</v>
      </c>
      <c r="G9" s="1" t="s">
        <v>60</v>
      </c>
      <c r="H9" s="1" t="s">
        <v>47</v>
      </c>
      <c r="I9" s="1" t="s">
        <v>632</v>
      </c>
      <c r="J9" s="1" t="s">
        <v>626</v>
      </c>
      <c r="K9" s="1" t="s">
        <v>47</v>
      </c>
      <c r="L9" s="1" t="s">
        <v>47</v>
      </c>
      <c r="M9" s="1" t="s">
        <v>47</v>
      </c>
      <c r="N9" s="1" t="s">
        <v>47</v>
      </c>
      <c r="O9" s="1" t="s">
        <v>640</v>
      </c>
      <c r="P9" s="1" t="s">
        <v>53</v>
      </c>
      <c r="Q9" s="1">
        <v>5</v>
      </c>
      <c r="R9" s="1">
        <v>5</v>
      </c>
      <c r="S9" s="1">
        <v>100</v>
      </c>
      <c r="T9" s="1" t="s">
        <v>122</v>
      </c>
      <c r="U9" s="1" t="s">
        <v>635</v>
      </c>
      <c r="V9" s="6"/>
      <c r="W9" s="1">
        <v>1496.6</v>
      </c>
    </row>
    <row r="10" spans="1:23" x14ac:dyDescent="0.3">
      <c r="A10" s="1" t="s">
        <v>2077</v>
      </c>
      <c r="B10" s="136" t="s">
        <v>628</v>
      </c>
      <c r="C10" s="1" t="s">
        <v>2077</v>
      </c>
      <c r="D10" s="1" t="s">
        <v>32</v>
      </c>
      <c r="E10" s="1" t="s">
        <v>47</v>
      </c>
      <c r="F10" s="1" t="s">
        <v>292</v>
      </c>
      <c r="G10" s="1" t="s">
        <v>637</v>
      </c>
      <c r="H10" s="1" t="s">
        <v>47</v>
      </c>
      <c r="I10" s="1" t="s">
        <v>634</v>
      </c>
      <c r="J10" s="1" t="s">
        <v>419</v>
      </c>
      <c r="K10" s="1" t="s">
        <v>47</v>
      </c>
      <c r="L10" s="1" t="s">
        <v>47</v>
      </c>
      <c r="M10" s="1" t="s">
        <v>47</v>
      </c>
      <c r="N10" s="1" t="s">
        <v>645</v>
      </c>
      <c r="O10" s="1" t="s">
        <v>642</v>
      </c>
      <c r="P10" s="1" t="s">
        <v>52</v>
      </c>
      <c r="Q10" s="1">
        <v>5</v>
      </c>
      <c r="R10" s="1">
        <v>5</v>
      </c>
      <c r="S10" s="1">
        <v>100</v>
      </c>
      <c r="T10" s="1" t="s">
        <v>122</v>
      </c>
      <c r="U10" s="1" t="s">
        <v>635</v>
      </c>
      <c r="V10" s="1"/>
      <c r="W10" s="1">
        <v>1104.3</v>
      </c>
    </row>
    <row r="11" spans="1:23" ht="15" thickBot="1" x14ac:dyDescent="0.35">
      <c r="A11" s="14" t="s">
        <v>2078</v>
      </c>
      <c r="B11" s="153" t="s">
        <v>629</v>
      </c>
      <c r="C11" s="14" t="s">
        <v>2078</v>
      </c>
      <c r="D11" s="14" t="s">
        <v>47</v>
      </c>
      <c r="E11" s="14" t="s">
        <v>47</v>
      </c>
      <c r="F11" s="14"/>
      <c r="G11" s="14"/>
      <c r="H11" s="14"/>
      <c r="I11" s="14" t="s">
        <v>643</v>
      </c>
      <c r="J11" s="14" t="s">
        <v>431</v>
      </c>
      <c r="K11" s="14" t="s">
        <v>646</v>
      </c>
      <c r="L11" s="14" t="s">
        <v>47</v>
      </c>
      <c r="M11" s="14" t="s">
        <v>47</v>
      </c>
      <c r="N11" s="14" t="s">
        <v>47</v>
      </c>
      <c r="O11" s="14" t="s">
        <v>65</v>
      </c>
      <c r="P11" s="14" t="s">
        <v>60</v>
      </c>
      <c r="Q11" s="14">
        <v>5</v>
      </c>
      <c r="R11" s="14">
        <v>5</v>
      </c>
      <c r="S11" s="14">
        <v>100</v>
      </c>
      <c r="T11" s="14" t="s">
        <v>122</v>
      </c>
      <c r="U11" s="14" t="s">
        <v>635</v>
      </c>
      <c r="V11" s="14" t="s">
        <v>644</v>
      </c>
      <c r="W11" s="14">
        <v>593.9</v>
      </c>
    </row>
    <row r="12" spans="1:23" ht="15" thickBot="1" x14ac:dyDescent="0.35">
      <c r="A12" s="75" t="s">
        <v>1079</v>
      </c>
      <c r="B12" s="130" t="s">
        <v>47</v>
      </c>
      <c r="C12" s="49" t="s">
        <v>47</v>
      </c>
      <c r="D12" s="49">
        <v>3</v>
      </c>
      <c r="E12" s="49">
        <v>0</v>
      </c>
      <c r="F12" s="49">
        <v>3</v>
      </c>
      <c r="G12" s="49">
        <v>1</v>
      </c>
      <c r="H12" s="49">
        <v>0</v>
      </c>
      <c r="I12" s="49" t="s">
        <v>2121</v>
      </c>
      <c r="J12" s="49">
        <v>4</v>
      </c>
      <c r="K12" s="49">
        <v>1</v>
      </c>
      <c r="L12" s="49">
        <v>0</v>
      </c>
      <c r="M12" s="49">
        <v>0</v>
      </c>
      <c r="N12" s="49">
        <v>1</v>
      </c>
      <c r="O12" s="60">
        <v>0.16666666666666666</v>
      </c>
      <c r="P12" s="49" t="s">
        <v>2122</v>
      </c>
      <c r="Q12" s="49" t="s">
        <v>47</v>
      </c>
      <c r="R12" s="49" t="s">
        <v>47</v>
      </c>
      <c r="S12" s="49" t="s">
        <v>47</v>
      </c>
      <c r="T12" s="49" t="s">
        <v>47</v>
      </c>
      <c r="U12" s="49" t="s">
        <v>47</v>
      </c>
      <c r="V12" s="50" t="s">
        <v>1078</v>
      </c>
      <c r="W12" s="140">
        <f>AVERAGE(W7:W11)</f>
        <v>1109.925</v>
      </c>
    </row>
    <row r="13" spans="1:23" x14ac:dyDescent="0.3">
      <c r="A13" s="4"/>
      <c r="B13" s="154" t="s">
        <v>761</v>
      </c>
      <c r="C13" s="106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3">
      <c r="A14" s="1" t="s">
        <v>2079</v>
      </c>
      <c r="B14" s="5" t="s">
        <v>764</v>
      </c>
      <c r="C14" s="1" t="s">
        <v>2079</v>
      </c>
      <c r="D14" s="1" t="s">
        <v>32</v>
      </c>
      <c r="E14" s="1" t="s">
        <v>780</v>
      </c>
      <c r="F14" s="1" t="s">
        <v>763</v>
      </c>
      <c r="G14" s="1" t="s">
        <v>47</v>
      </c>
      <c r="H14" s="1" t="s">
        <v>47</v>
      </c>
      <c r="I14" s="1" t="s">
        <v>47</v>
      </c>
      <c r="J14" s="1" t="s">
        <v>47</v>
      </c>
      <c r="K14" s="1" t="s">
        <v>47</v>
      </c>
      <c r="L14" s="1" t="s">
        <v>47</v>
      </c>
      <c r="M14" s="1" t="s">
        <v>47</v>
      </c>
      <c r="N14" s="1" t="s">
        <v>47</v>
      </c>
      <c r="O14" s="1" t="s">
        <v>60</v>
      </c>
      <c r="P14" s="1" t="s">
        <v>60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60</v>
      </c>
    </row>
    <row r="15" spans="1:23" x14ac:dyDescent="0.3">
      <c r="A15" s="1" t="s">
        <v>2080</v>
      </c>
      <c r="B15" s="5" t="s">
        <v>765</v>
      </c>
      <c r="C15" s="1" t="s">
        <v>2080</v>
      </c>
      <c r="D15" s="1" t="s">
        <v>32</v>
      </c>
      <c r="E15" s="1" t="s">
        <v>780</v>
      </c>
      <c r="F15" s="1" t="s">
        <v>78</v>
      </c>
      <c r="G15" s="1" t="s">
        <v>47</v>
      </c>
      <c r="H15" s="1" t="s">
        <v>47</v>
      </c>
      <c r="I15" s="1" t="s">
        <v>47</v>
      </c>
      <c r="J15" s="1" t="s">
        <v>47</v>
      </c>
      <c r="K15" s="1" t="s">
        <v>47</v>
      </c>
      <c r="L15" s="1" t="s">
        <v>47</v>
      </c>
      <c r="M15" s="1" t="s">
        <v>47</v>
      </c>
      <c r="N15" s="1" t="s">
        <v>47</v>
      </c>
      <c r="O15" s="1" t="s">
        <v>502</v>
      </c>
      <c r="P15" s="1" t="s">
        <v>60</v>
      </c>
      <c r="Q15" s="1"/>
      <c r="R15" s="1"/>
      <c r="S15" s="1"/>
      <c r="T15" s="1"/>
      <c r="U15" s="1"/>
      <c r="V15" s="1"/>
      <c r="W15" s="1">
        <v>20.2</v>
      </c>
    </row>
    <row r="16" spans="1:23" x14ac:dyDescent="0.3">
      <c r="A16" s="1" t="s">
        <v>2081</v>
      </c>
      <c r="B16" s="136" t="s">
        <v>762</v>
      </c>
      <c r="C16" s="1" t="s">
        <v>2081</v>
      </c>
      <c r="D16" s="1" t="s">
        <v>32</v>
      </c>
      <c r="E16" s="1" t="s">
        <v>780</v>
      </c>
      <c r="F16" s="1" t="s">
        <v>763</v>
      </c>
      <c r="G16" s="1" t="s">
        <v>47</v>
      </c>
      <c r="H16" s="1" t="s">
        <v>47</v>
      </c>
      <c r="I16" s="1" t="s">
        <v>47</v>
      </c>
      <c r="J16" s="1" t="s">
        <v>31</v>
      </c>
      <c r="K16" s="1" t="s">
        <v>47</v>
      </c>
      <c r="L16" s="1" t="s">
        <v>47</v>
      </c>
      <c r="M16" s="1" t="s">
        <v>47</v>
      </c>
      <c r="N16" s="1" t="s">
        <v>47</v>
      </c>
      <c r="O16" s="1" t="s">
        <v>502</v>
      </c>
      <c r="P16" s="1" t="s">
        <v>60</v>
      </c>
      <c r="Q16" s="1">
        <v>1</v>
      </c>
      <c r="R16" s="1">
        <v>13</v>
      </c>
      <c r="S16" s="1">
        <v>8</v>
      </c>
      <c r="T16" s="1"/>
      <c r="U16" s="1"/>
      <c r="V16" s="1"/>
      <c r="W16" s="1">
        <v>750.4</v>
      </c>
    </row>
    <row r="17" spans="1:23" x14ac:dyDescent="0.3">
      <c r="A17" s="1" t="s">
        <v>2082</v>
      </c>
      <c r="B17" s="5" t="s">
        <v>766</v>
      </c>
      <c r="C17" s="1" t="s">
        <v>2082</v>
      </c>
      <c r="D17" s="1" t="s">
        <v>32</v>
      </c>
      <c r="E17" s="1" t="s">
        <v>780</v>
      </c>
      <c r="F17" s="1" t="s">
        <v>763</v>
      </c>
      <c r="G17" s="1" t="s">
        <v>47</v>
      </c>
      <c r="H17" s="1" t="s">
        <v>47</v>
      </c>
      <c r="I17" s="1" t="s">
        <v>47</v>
      </c>
      <c r="J17" s="1" t="s">
        <v>47</v>
      </c>
      <c r="K17" s="1" t="s">
        <v>47</v>
      </c>
      <c r="L17" s="1" t="s">
        <v>47</v>
      </c>
      <c r="M17" s="1" t="s">
        <v>47</v>
      </c>
      <c r="N17" s="1" t="s">
        <v>47</v>
      </c>
      <c r="O17" s="1" t="s">
        <v>64</v>
      </c>
      <c r="P17" s="1" t="s">
        <v>60</v>
      </c>
      <c r="Q17" s="1">
        <v>1</v>
      </c>
      <c r="R17" s="1">
        <v>13</v>
      </c>
      <c r="S17" s="1">
        <v>8</v>
      </c>
      <c r="T17" s="1"/>
      <c r="U17" s="1"/>
      <c r="V17" s="1"/>
      <c r="W17" s="1">
        <v>380</v>
      </c>
    </row>
    <row r="18" spans="1:23" x14ac:dyDescent="0.3">
      <c r="A18" s="1" t="s">
        <v>2083</v>
      </c>
      <c r="B18" s="5" t="s">
        <v>767</v>
      </c>
      <c r="C18" s="1" t="s">
        <v>2083</v>
      </c>
      <c r="D18" s="1" t="s">
        <v>32</v>
      </c>
      <c r="E18" s="1" t="s">
        <v>780</v>
      </c>
      <c r="F18" s="1" t="s">
        <v>763</v>
      </c>
      <c r="G18" s="1" t="s">
        <v>47</v>
      </c>
      <c r="H18" s="1" t="s">
        <v>47</v>
      </c>
      <c r="I18" s="1" t="s">
        <v>47</v>
      </c>
      <c r="J18" s="1" t="s">
        <v>47</v>
      </c>
      <c r="K18" s="1" t="s">
        <v>47</v>
      </c>
      <c r="L18" s="1" t="s">
        <v>47</v>
      </c>
      <c r="M18" s="1" t="s">
        <v>47</v>
      </c>
      <c r="N18" s="1" t="s">
        <v>47</v>
      </c>
      <c r="O18" s="1" t="s">
        <v>64</v>
      </c>
      <c r="P18" s="1" t="s">
        <v>60</v>
      </c>
      <c r="Q18" s="1">
        <v>1</v>
      </c>
      <c r="R18" s="1">
        <v>13</v>
      </c>
      <c r="S18" s="1">
        <v>8</v>
      </c>
      <c r="T18" s="1"/>
      <c r="U18" s="1"/>
      <c r="V18" s="1"/>
      <c r="W18" s="1">
        <v>534.4</v>
      </c>
    </row>
    <row r="19" spans="1:23" x14ac:dyDescent="0.3">
      <c r="A19" s="1" t="s">
        <v>2084</v>
      </c>
      <c r="B19" s="5" t="s">
        <v>768</v>
      </c>
      <c r="C19" s="1" t="s">
        <v>2084</v>
      </c>
      <c r="D19" s="1" t="s">
        <v>32</v>
      </c>
      <c r="E19" s="1" t="s">
        <v>47</v>
      </c>
      <c r="F19" s="1" t="s">
        <v>763</v>
      </c>
      <c r="G19" s="1" t="s">
        <v>47</v>
      </c>
      <c r="H19" s="1" t="s">
        <v>47</v>
      </c>
      <c r="I19" s="1" t="s">
        <v>47</v>
      </c>
      <c r="J19" s="1" t="s">
        <v>47</v>
      </c>
      <c r="K19" s="1" t="s">
        <v>47</v>
      </c>
      <c r="L19" s="1" t="s">
        <v>47</v>
      </c>
      <c r="M19" s="1" t="s">
        <v>47</v>
      </c>
      <c r="N19" s="1" t="s">
        <v>47</v>
      </c>
      <c r="O19" s="1" t="s">
        <v>64</v>
      </c>
      <c r="P19" s="1" t="s">
        <v>60</v>
      </c>
      <c r="Q19" s="1">
        <v>1</v>
      </c>
      <c r="R19" s="1">
        <v>13</v>
      </c>
      <c r="S19" s="1">
        <v>8</v>
      </c>
      <c r="T19" s="1"/>
      <c r="U19" s="1"/>
      <c r="V19" s="1"/>
      <c r="W19" s="1">
        <v>393</v>
      </c>
    </row>
    <row r="20" spans="1:23" x14ac:dyDescent="0.3">
      <c r="A20" s="1" t="s">
        <v>2085</v>
      </c>
      <c r="B20" s="5" t="s">
        <v>769</v>
      </c>
      <c r="C20" s="1" t="s">
        <v>2085</v>
      </c>
      <c r="D20" s="1" t="s">
        <v>32</v>
      </c>
      <c r="E20" s="1" t="s">
        <v>47</v>
      </c>
      <c r="F20" s="1" t="s">
        <v>292</v>
      </c>
      <c r="G20" s="1" t="s">
        <v>777</v>
      </c>
      <c r="H20" s="1" t="s">
        <v>47</v>
      </c>
      <c r="I20" s="1" t="s">
        <v>47</v>
      </c>
      <c r="J20" s="1" t="s">
        <v>47</v>
      </c>
      <c r="K20" s="1" t="s">
        <v>47</v>
      </c>
      <c r="L20" s="1" t="s">
        <v>47</v>
      </c>
      <c r="M20" s="1" t="s">
        <v>47</v>
      </c>
      <c r="N20" s="1" t="s">
        <v>47</v>
      </c>
      <c r="O20" s="1" t="s">
        <v>64</v>
      </c>
      <c r="P20" s="1" t="s">
        <v>60</v>
      </c>
      <c r="Q20" s="1">
        <v>1</v>
      </c>
      <c r="R20" s="1">
        <v>13</v>
      </c>
      <c r="S20" s="1">
        <v>8</v>
      </c>
      <c r="T20" s="1"/>
      <c r="U20" s="1"/>
      <c r="V20" s="1"/>
      <c r="W20" s="1">
        <v>14.7</v>
      </c>
    </row>
    <row r="21" spans="1:23" x14ac:dyDescent="0.3">
      <c r="A21" s="1" t="s">
        <v>2086</v>
      </c>
      <c r="B21" s="5" t="s">
        <v>770</v>
      </c>
      <c r="C21" s="1" t="s">
        <v>2086</v>
      </c>
      <c r="D21" s="1" t="s">
        <v>32</v>
      </c>
      <c r="E21" s="1" t="s">
        <v>47</v>
      </c>
      <c r="F21" s="1" t="s">
        <v>60</v>
      </c>
      <c r="G21" s="1" t="s">
        <v>776</v>
      </c>
      <c r="H21" s="1" t="s">
        <v>47</v>
      </c>
      <c r="I21" s="1" t="s">
        <v>47</v>
      </c>
      <c r="J21" s="1" t="s">
        <v>47</v>
      </c>
      <c r="K21" s="1" t="s">
        <v>47</v>
      </c>
      <c r="L21" s="1" t="s">
        <v>47</v>
      </c>
      <c r="M21" s="1" t="s">
        <v>47</v>
      </c>
      <c r="N21" s="1" t="s">
        <v>47</v>
      </c>
      <c r="O21" s="1" t="s">
        <v>64</v>
      </c>
      <c r="P21" s="1" t="s">
        <v>60</v>
      </c>
      <c r="Q21" s="1">
        <v>1</v>
      </c>
      <c r="R21" s="1">
        <v>13</v>
      </c>
      <c r="S21" s="1">
        <v>8</v>
      </c>
      <c r="T21" s="1"/>
      <c r="U21" s="1"/>
      <c r="V21" s="1"/>
      <c r="W21" s="1">
        <v>895.2</v>
      </c>
    </row>
    <row r="22" spans="1:23" x14ac:dyDescent="0.3">
      <c r="A22" s="1" t="s">
        <v>2087</v>
      </c>
      <c r="B22" s="5" t="s">
        <v>771</v>
      </c>
      <c r="C22" s="1" t="s">
        <v>2087</v>
      </c>
      <c r="D22" s="1" t="s">
        <v>32</v>
      </c>
      <c r="E22" s="1" t="s">
        <v>47</v>
      </c>
      <c r="F22" s="1" t="s">
        <v>778</v>
      </c>
      <c r="G22" s="1" t="s">
        <v>47</v>
      </c>
      <c r="H22" s="1" t="s">
        <v>47</v>
      </c>
      <c r="I22" s="1" t="s">
        <v>47</v>
      </c>
      <c r="J22" s="42" t="s">
        <v>47</v>
      </c>
      <c r="K22" s="1" t="s">
        <v>47</v>
      </c>
      <c r="L22" s="1" t="s">
        <v>47</v>
      </c>
      <c r="M22" s="1" t="s">
        <v>47</v>
      </c>
      <c r="N22" s="1" t="s">
        <v>47</v>
      </c>
      <c r="O22" s="1" t="s">
        <v>695</v>
      </c>
      <c r="P22" s="1" t="s">
        <v>71</v>
      </c>
      <c r="Q22" s="1">
        <v>1</v>
      </c>
      <c r="R22" s="1">
        <v>13</v>
      </c>
      <c r="S22" s="1">
        <v>8</v>
      </c>
      <c r="T22" s="1"/>
      <c r="U22" s="1"/>
      <c r="V22" s="1"/>
      <c r="W22" s="1">
        <v>2826.5</v>
      </c>
    </row>
    <row r="23" spans="1:23" x14ac:dyDescent="0.3">
      <c r="A23" s="1" t="s">
        <v>2088</v>
      </c>
      <c r="B23" s="5" t="s">
        <v>772</v>
      </c>
      <c r="C23" s="1" t="s">
        <v>2088</v>
      </c>
      <c r="D23" s="1" t="s">
        <v>32</v>
      </c>
      <c r="E23" s="1" t="s">
        <v>47</v>
      </c>
      <c r="F23" s="1" t="s">
        <v>763</v>
      </c>
      <c r="G23" s="1" t="s">
        <v>47</v>
      </c>
      <c r="H23" s="1" t="s">
        <v>47</v>
      </c>
      <c r="I23" s="1" t="s">
        <v>47</v>
      </c>
      <c r="J23" s="1" t="s">
        <v>47</v>
      </c>
      <c r="K23" s="1" t="s">
        <v>47</v>
      </c>
      <c r="L23" s="1" t="s">
        <v>47</v>
      </c>
      <c r="M23" s="1" t="s">
        <v>47</v>
      </c>
      <c r="N23" s="1" t="s">
        <v>47</v>
      </c>
      <c r="O23" s="1" t="s">
        <v>623</v>
      </c>
      <c r="P23" s="1" t="s">
        <v>60</v>
      </c>
      <c r="Q23" s="1">
        <v>1</v>
      </c>
      <c r="R23" s="1">
        <v>13</v>
      </c>
      <c r="S23" s="1">
        <v>8</v>
      </c>
      <c r="T23" s="1"/>
      <c r="U23" s="1"/>
      <c r="V23" s="1"/>
      <c r="W23" s="1">
        <v>279.7</v>
      </c>
    </row>
    <row r="24" spans="1:23" x14ac:dyDescent="0.3">
      <c r="A24" s="1" t="s">
        <v>2089</v>
      </c>
      <c r="B24" s="5" t="s">
        <v>773</v>
      </c>
      <c r="C24" s="1" t="s">
        <v>2089</v>
      </c>
      <c r="D24" s="1" t="s">
        <v>32</v>
      </c>
      <c r="E24" s="1" t="s">
        <v>47</v>
      </c>
      <c r="F24" s="1" t="s">
        <v>78</v>
      </c>
      <c r="G24" s="1" t="s">
        <v>47</v>
      </c>
      <c r="H24" s="1" t="s">
        <v>47</v>
      </c>
      <c r="I24" s="1" t="s">
        <v>47</v>
      </c>
      <c r="J24" s="1" t="s">
        <v>47</v>
      </c>
      <c r="K24" s="1" t="s">
        <v>47</v>
      </c>
      <c r="L24" s="1" t="s">
        <v>47</v>
      </c>
      <c r="M24" s="1" t="s">
        <v>47</v>
      </c>
      <c r="N24" s="1" t="s">
        <v>47</v>
      </c>
      <c r="O24" s="1" t="s">
        <v>779</v>
      </c>
      <c r="P24" s="1" t="s">
        <v>60</v>
      </c>
      <c r="Q24" s="1">
        <v>1</v>
      </c>
      <c r="R24" s="1">
        <v>13</v>
      </c>
      <c r="S24" s="1">
        <v>8</v>
      </c>
      <c r="T24" s="1"/>
      <c r="U24" s="1"/>
      <c r="V24" s="1"/>
      <c r="W24" s="1">
        <v>178.3</v>
      </c>
    </row>
    <row r="25" spans="1:23" x14ac:dyDescent="0.3">
      <c r="A25" s="1" t="s">
        <v>2090</v>
      </c>
      <c r="B25" s="5" t="s">
        <v>774</v>
      </c>
      <c r="C25" s="1" t="s">
        <v>2090</v>
      </c>
      <c r="D25" s="1" t="s">
        <v>32</v>
      </c>
      <c r="E25" s="1" t="s">
        <v>47</v>
      </c>
      <c r="F25" s="1" t="s">
        <v>78</v>
      </c>
      <c r="G25" s="1" t="s">
        <v>47</v>
      </c>
      <c r="H25" s="1" t="s">
        <v>47</v>
      </c>
      <c r="I25" s="1" t="s">
        <v>47</v>
      </c>
      <c r="J25" s="1" t="s">
        <v>47</v>
      </c>
      <c r="K25" s="1" t="s">
        <v>47</v>
      </c>
      <c r="L25" s="1" t="s">
        <v>47</v>
      </c>
      <c r="M25" s="1" t="s">
        <v>47</v>
      </c>
      <c r="N25" s="1" t="s">
        <v>47</v>
      </c>
      <c r="O25" s="1" t="s">
        <v>64</v>
      </c>
      <c r="P25" s="1" t="s">
        <v>60</v>
      </c>
      <c r="Q25" s="1">
        <v>1</v>
      </c>
      <c r="R25" s="1">
        <v>13</v>
      </c>
      <c r="S25" s="1">
        <v>8</v>
      </c>
      <c r="T25" s="1"/>
      <c r="U25" s="1"/>
      <c r="V25" s="1"/>
      <c r="W25" s="1">
        <v>700.9</v>
      </c>
    </row>
    <row r="26" spans="1:23" ht="15" thickBot="1" x14ac:dyDescent="0.35">
      <c r="A26" s="14" t="s">
        <v>2091</v>
      </c>
      <c r="B26" s="152" t="s">
        <v>775</v>
      </c>
      <c r="C26" s="14" t="s">
        <v>2091</v>
      </c>
      <c r="D26" s="14" t="s">
        <v>32</v>
      </c>
      <c r="E26" s="14" t="s">
        <v>47</v>
      </c>
      <c r="F26" s="14" t="s">
        <v>78</v>
      </c>
      <c r="G26" s="14" t="s">
        <v>47</v>
      </c>
      <c r="H26" s="14" t="s">
        <v>47</v>
      </c>
      <c r="I26" s="14" t="s">
        <v>47</v>
      </c>
      <c r="J26" s="14" t="s">
        <v>47</v>
      </c>
      <c r="K26" s="14" t="s">
        <v>47</v>
      </c>
      <c r="L26" s="14" t="s">
        <v>47</v>
      </c>
      <c r="M26" s="14" t="s">
        <v>47</v>
      </c>
      <c r="N26" s="14" t="s">
        <v>47</v>
      </c>
      <c r="O26" s="14" t="s">
        <v>502</v>
      </c>
      <c r="P26" s="14" t="s">
        <v>60</v>
      </c>
      <c r="Q26" s="14">
        <v>1</v>
      </c>
      <c r="R26" s="14">
        <v>13</v>
      </c>
      <c r="S26" s="14">
        <v>8</v>
      </c>
      <c r="T26" s="14"/>
      <c r="U26" s="14"/>
      <c r="V26" s="14"/>
      <c r="W26" s="14">
        <v>39.9</v>
      </c>
    </row>
    <row r="27" spans="1:23" ht="15" thickBot="1" x14ac:dyDescent="0.35">
      <c r="A27" s="75" t="s">
        <v>1079</v>
      </c>
      <c r="B27" s="119" t="s">
        <v>47</v>
      </c>
      <c r="C27" s="49" t="s">
        <v>47</v>
      </c>
      <c r="D27" s="49">
        <v>13</v>
      </c>
      <c r="E27" s="49">
        <v>5</v>
      </c>
      <c r="F27" s="49">
        <v>7</v>
      </c>
      <c r="G27" s="49">
        <v>2</v>
      </c>
      <c r="H27" s="49">
        <v>0</v>
      </c>
      <c r="I27" s="49">
        <v>0</v>
      </c>
      <c r="J27" s="49">
        <v>1</v>
      </c>
      <c r="K27" s="49">
        <v>0</v>
      </c>
      <c r="L27" s="49">
        <v>0</v>
      </c>
      <c r="M27" s="49">
        <v>0</v>
      </c>
      <c r="N27" s="49">
        <v>0</v>
      </c>
      <c r="O27" s="49" t="s">
        <v>2123</v>
      </c>
      <c r="P27" s="49" t="s">
        <v>1110</v>
      </c>
      <c r="Q27" s="49" t="s">
        <v>47</v>
      </c>
      <c r="R27" s="49" t="s">
        <v>47</v>
      </c>
      <c r="S27" s="49" t="s">
        <v>47</v>
      </c>
      <c r="T27" s="49" t="s">
        <v>47</v>
      </c>
      <c r="U27" s="49"/>
      <c r="V27" s="50" t="s">
        <v>1078</v>
      </c>
      <c r="W27" s="140">
        <f>AVERAGE(W15:W26)</f>
        <v>584.43333333333328</v>
      </c>
    </row>
    <row r="28" spans="1:23" x14ac:dyDescent="0.3">
      <c r="A28" s="4"/>
      <c r="B28" s="1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x14ac:dyDescent="0.3">
      <c r="A29" s="1"/>
      <c r="B29" s="5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3">
      <c r="A30" s="1"/>
      <c r="B30" s="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3">
      <c r="A31" s="1"/>
      <c r="B31" s="5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3">
      <c r="A32" s="1"/>
      <c r="B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3">
      <c r="A33" s="1"/>
      <c r="B33" s="5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3">
      <c r="A34" s="1"/>
      <c r="B34" s="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">
      <c r="A35" s="1"/>
      <c r="B35" s="5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3">
      <c r="A36" s="1"/>
      <c r="B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3">
      <c r="A37" s="1"/>
      <c r="B37" s="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3">
      <c r="A38" s="1"/>
      <c r="B38" s="5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3">
      <c r="A39" s="1"/>
      <c r="B39" s="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3">
      <c r="A40" s="1"/>
      <c r="B40" s="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3">
      <c r="A41" s="1"/>
      <c r="B41" s="5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3">
      <c r="A42" s="1"/>
      <c r="B42" s="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3">
      <c r="A43" s="1"/>
      <c r="B43" s="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3">
      <c r="A44" s="1"/>
      <c r="B44" s="5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s="1"/>
      <c r="B45" s="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3">
      <c r="A46" s="1"/>
      <c r="B46" s="5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3">
      <c r="A47" s="1"/>
      <c r="B47" s="5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3">
      <c r="A48" s="1"/>
      <c r="B48" s="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3">
      <c r="A49" s="1"/>
      <c r="B49" s="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3">
      <c r="A50" s="1"/>
      <c r="B50" s="5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3">
      <c r="A51" s="1"/>
      <c r="B51" s="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3">
      <c r="A52" s="1"/>
      <c r="B52" s="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3">
      <c r="A53" s="1"/>
      <c r="B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3">
      <c r="A54" s="1"/>
      <c r="B54" s="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3">
      <c r="A55" s="1"/>
      <c r="B55" s="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3">
      <c r="A56" s="1"/>
      <c r="B56" s="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3">
      <c r="A57" s="1"/>
      <c r="B57" s="5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3">
      <c r="A58" s="1"/>
      <c r="B58" s="5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3">
      <c r="A59" s="1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3">
      <c r="A60" s="1"/>
      <c r="B60" s="5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3">
      <c r="A61" s="1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3">
      <c r="A62" s="1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3">
      <c r="A63" s="1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3">
      <c r="A64" s="1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3">
      <c r="A65" s="1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3">
      <c r="A66" s="1"/>
      <c r="B66" s="5"/>
      <c r="C66" s="1"/>
      <c r="D66" s="1"/>
      <c r="E66" s="1"/>
      <c r="F66" s="1"/>
      <c r="G66" s="1"/>
      <c r="H66" s="3"/>
      <c r="I66" s="3"/>
      <c r="J66" s="1"/>
      <c r="K66" s="5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3">
      <c r="A67" s="1"/>
      <c r="B67" s="5"/>
      <c r="C67" s="1"/>
      <c r="D67" s="1"/>
      <c r="E67" s="1"/>
      <c r="F67" s="1"/>
      <c r="G67" s="1"/>
      <c r="H67" s="3"/>
      <c r="I67" s="3"/>
      <c r="J67" s="1"/>
      <c r="K67" s="5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3">
      <c r="A68" s="1"/>
      <c r="B68" s="5"/>
      <c r="C68" s="1"/>
      <c r="D68" s="1"/>
      <c r="E68" s="1"/>
      <c r="F68" s="1"/>
      <c r="G68" s="1"/>
      <c r="H68" s="3"/>
      <c r="I68" s="3"/>
      <c r="J68" s="1"/>
      <c r="K68" s="5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3">
      <c r="A69" s="1"/>
      <c r="B69" s="5"/>
      <c r="C69" s="1"/>
      <c r="D69" s="1"/>
      <c r="E69" s="1"/>
      <c r="F69" s="1"/>
      <c r="G69" s="1"/>
      <c r="H69" s="3"/>
      <c r="I69" s="3"/>
      <c r="J69" s="1"/>
      <c r="K69" s="5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3">
      <c r="A70" s="1"/>
      <c r="B70" s="5"/>
      <c r="C70" s="1"/>
      <c r="D70" s="1"/>
      <c r="E70" s="1"/>
      <c r="F70" s="1"/>
      <c r="G70" s="1"/>
      <c r="H70" s="3"/>
      <c r="I70" s="3"/>
      <c r="J70" s="1"/>
      <c r="K70" s="5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3">
      <c r="A71" s="1"/>
      <c r="B71" s="5"/>
      <c r="C71" s="1"/>
      <c r="D71" s="1"/>
      <c r="E71" s="1"/>
      <c r="F71" s="1"/>
      <c r="G71" s="1"/>
      <c r="H71" s="3"/>
      <c r="I71" s="3"/>
      <c r="J71" s="1"/>
      <c r="K71" s="5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3">
      <c r="A72" s="1"/>
      <c r="B72" s="5"/>
      <c r="C72" s="1"/>
      <c r="D72" s="1"/>
      <c r="E72" s="1"/>
      <c r="F72" s="1"/>
      <c r="G72" s="1"/>
      <c r="H72" s="3"/>
      <c r="I72" s="3"/>
      <c r="J72" s="1"/>
      <c r="K72" s="5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3">
      <c r="A73" s="1"/>
      <c r="B73" s="5"/>
      <c r="C73" s="1"/>
      <c r="D73" s="1"/>
      <c r="E73" s="1"/>
      <c r="F73" s="1"/>
      <c r="G73" s="1"/>
      <c r="H73" s="3"/>
      <c r="I73" s="3"/>
      <c r="J73" s="1"/>
      <c r="K73" s="5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3">
      <c r="A74" s="1"/>
      <c r="B74" s="5"/>
      <c r="C74" s="1"/>
      <c r="D74" s="1"/>
      <c r="E74" s="1"/>
      <c r="F74" s="1"/>
      <c r="G74" s="1"/>
      <c r="H74" s="3"/>
      <c r="I74" s="3"/>
      <c r="J74" s="1"/>
      <c r="K74" s="5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3">
      <c r="A75" s="1"/>
      <c r="B75" s="5"/>
      <c r="C75" s="1"/>
      <c r="D75" s="1"/>
      <c r="E75" s="1"/>
      <c r="F75" s="1"/>
      <c r="G75" s="1"/>
      <c r="H75" s="3"/>
      <c r="I75" s="3"/>
      <c r="J75" s="1"/>
      <c r="K75" s="5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3">
      <c r="A76" s="1"/>
      <c r="B76" s="5"/>
      <c r="C76" s="1"/>
      <c r="D76" s="1"/>
      <c r="E76" s="1"/>
      <c r="F76" s="1"/>
      <c r="G76" s="1"/>
      <c r="H76" s="3"/>
      <c r="I76" s="3"/>
      <c r="J76" s="1"/>
      <c r="K76" s="5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3">
      <c r="A77" s="1"/>
      <c r="B77" s="5"/>
      <c r="C77" s="1"/>
      <c r="D77" s="1"/>
      <c r="E77" s="1"/>
      <c r="F77" s="1"/>
      <c r="G77" s="1"/>
      <c r="H77" s="3"/>
      <c r="I77" s="3"/>
      <c r="J77" s="1"/>
      <c r="K77" s="5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3">
      <c r="A78" s="1"/>
      <c r="B78" s="5"/>
      <c r="C78" s="1"/>
      <c r="D78" s="1"/>
      <c r="E78" s="1"/>
      <c r="F78" s="1"/>
      <c r="G78" s="1"/>
      <c r="H78" s="3"/>
      <c r="I78" s="3"/>
      <c r="J78" s="1"/>
      <c r="K78" s="5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3">
      <c r="A79" s="1"/>
      <c r="B79" s="5"/>
      <c r="C79" s="1"/>
      <c r="D79" s="1"/>
      <c r="E79" s="1"/>
      <c r="F79" s="1"/>
      <c r="G79" s="1"/>
      <c r="H79" s="3"/>
      <c r="I79" s="3"/>
      <c r="J79" s="1"/>
      <c r="K79" s="5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3">
      <c r="A80" s="1"/>
      <c r="B80" s="5"/>
      <c r="C80" s="1"/>
      <c r="D80" s="1"/>
      <c r="E80" s="1"/>
      <c r="F80" s="1"/>
      <c r="G80" s="1"/>
      <c r="H80" s="3"/>
      <c r="I80" s="3"/>
      <c r="J80" s="1"/>
      <c r="K80" s="5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3">
      <c r="A81" s="1"/>
      <c r="B81" s="5"/>
      <c r="C81" s="1"/>
      <c r="D81" s="1"/>
      <c r="E81" s="1"/>
      <c r="F81" s="1"/>
      <c r="G81" s="1"/>
      <c r="H81" s="3"/>
      <c r="I81" s="3"/>
      <c r="J81" s="1"/>
      <c r="K81" s="5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3">
      <c r="A82" s="1"/>
      <c r="B82" s="5"/>
      <c r="C82" s="1"/>
      <c r="D82" s="1"/>
      <c r="E82" s="1"/>
      <c r="F82" s="1"/>
      <c r="G82" s="1"/>
      <c r="H82" s="3"/>
      <c r="I82" s="3"/>
      <c r="J82" s="1"/>
      <c r="K82" s="5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3">
      <c r="A83" s="1"/>
      <c r="B83" s="5"/>
      <c r="C83" s="1"/>
      <c r="D83" s="1"/>
      <c r="E83" s="1"/>
      <c r="F83" s="1"/>
      <c r="G83" s="1"/>
      <c r="H83" s="3"/>
      <c r="I83" s="3"/>
      <c r="J83" s="1"/>
      <c r="K83" s="5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3">
      <c r="A84" s="1"/>
      <c r="B84" s="5"/>
      <c r="C84" s="1"/>
      <c r="D84" s="1"/>
      <c r="E84" s="1"/>
      <c r="F84" s="1"/>
      <c r="G84" s="1"/>
      <c r="H84" s="3"/>
      <c r="I84" s="3"/>
      <c r="J84" s="1"/>
      <c r="K84" s="5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3">
      <c r="A85" s="1"/>
      <c r="B85" s="5"/>
      <c r="C85" s="1"/>
      <c r="D85" s="1"/>
      <c r="E85" s="1"/>
      <c r="F85" s="1"/>
      <c r="G85" s="1"/>
      <c r="H85" s="3"/>
      <c r="I85" s="3"/>
      <c r="J85" s="1"/>
      <c r="K85" s="5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3">
      <c r="A86" s="1"/>
      <c r="B86" s="5"/>
      <c r="C86" s="1"/>
      <c r="D86" s="1"/>
      <c r="E86" s="1"/>
      <c r="F86" s="1"/>
      <c r="G86" s="1"/>
      <c r="H86" s="3"/>
      <c r="I86" s="3"/>
      <c r="J86" s="1"/>
      <c r="K86" s="5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3">
      <c r="A87" s="1"/>
      <c r="B87" s="5"/>
      <c r="C87" s="1"/>
      <c r="D87" s="1"/>
      <c r="E87" s="1"/>
      <c r="F87" s="1"/>
      <c r="G87" s="1"/>
      <c r="H87" s="3"/>
      <c r="I87" s="3"/>
      <c r="J87" s="1"/>
      <c r="K87" s="5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3">
      <c r="A88" s="1"/>
      <c r="B88" s="5"/>
      <c r="C88" s="1"/>
      <c r="D88" s="1"/>
      <c r="E88" s="1"/>
      <c r="F88" s="1"/>
      <c r="G88" s="1"/>
      <c r="H88" s="3"/>
      <c r="I88" s="3"/>
      <c r="J88" s="1"/>
      <c r="K88" s="5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3">
      <c r="A89" s="1"/>
      <c r="B89" s="5"/>
      <c r="C89" s="1"/>
      <c r="D89" s="1"/>
      <c r="E89" s="1"/>
      <c r="F89" s="1"/>
      <c r="G89" s="1"/>
      <c r="H89" s="3"/>
      <c r="I89" s="3"/>
      <c r="J89" s="1"/>
      <c r="K89" s="5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3">
      <c r="A90" s="1"/>
      <c r="B90" s="5"/>
      <c r="C90" s="1"/>
      <c r="D90" s="1"/>
      <c r="E90" s="1"/>
      <c r="F90" s="1"/>
      <c r="G90" s="1"/>
      <c r="H90" s="3"/>
      <c r="I90" s="3"/>
      <c r="J90" s="1"/>
      <c r="K90" s="5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3">
      <c r="A91" s="1"/>
      <c r="B91" s="5"/>
      <c r="C91" s="1"/>
      <c r="D91" s="1"/>
      <c r="E91" s="1"/>
      <c r="F91" s="1"/>
      <c r="G91" s="1"/>
      <c r="H91" s="3"/>
      <c r="I91" s="3"/>
      <c r="J91" s="1"/>
      <c r="K91" s="5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3">
      <c r="A92" s="1"/>
      <c r="B92" s="5"/>
      <c r="C92" s="1"/>
      <c r="D92" s="1"/>
      <c r="E92" s="1"/>
      <c r="F92" s="1"/>
      <c r="G92" s="1"/>
      <c r="H92" s="3"/>
      <c r="I92" s="3"/>
      <c r="J92" s="1"/>
      <c r="K92" s="5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3">
      <c r="A93" s="1"/>
      <c r="B93" s="5"/>
      <c r="C93" s="1"/>
      <c r="D93" s="1"/>
      <c r="E93" s="1"/>
      <c r="F93" s="1"/>
      <c r="G93" s="1"/>
      <c r="H93" s="3"/>
      <c r="I93" s="3"/>
      <c r="J93" s="1"/>
      <c r="K93" s="5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3">
      <c r="A94" s="1"/>
      <c r="B94" s="5"/>
      <c r="C94" s="1"/>
      <c r="D94" s="1"/>
      <c r="E94" s="1"/>
      <c r="F94" s="1"/>
      <c r="G94" s="1"/>
      <c r="H94" s="3"/>
      <c r="I94" s="3"/>
      <c r="J94" s="1"/>
      <c r="K94" s="5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3">
      <c r="A95" s="1"/>
      <c r="B95" s="5"/>
      <c r="C95" s="1"/>
      <c r="D95" s="1"/>
      <c r="E95" s="1"/>
      <c r="F95" s="1"/>
      <c r="G95" s="1"/>
      <c r="H95" s="3"/>
      <c r="I95" s="3"/>
      <c r="J95" s="1"/>
      <c r="K95" s="5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C4E06-235E-483E-B738-E562C57F2EB8}">
  <dimension ref="A1:JV260"/>
  <sheetViews>
    <sheetView zoomScale="70" workbookViewId="0">
      <pane xSplit="5628" ySplit="1452" topLeftCell="J1" activePane="bottomRight"/>
      <selection activeCell="B4" sqref="B4"/>
      <selection pane="topRight" activeCell="U1" sqref="U1:U1048576"/>
      <selection pane="bottomLeft" activeCell="B257" sqref="B257"/>
      <selection pane="bottomRight" activeCell="N260" sqref="N260"/>
    </sheetView>
  </sheetViews>
  <sheetFormatPr defaultRowHeight="14.4" x14ac:dyDescent="0.3"/>
  <cols>
    <col min="1" max="2" width="34.88671875" customWidth="1"/>
    <col min="4" max="4" width="25.44140625" bestFit="1" customWidth="1"/>
    <col min="5" max="5" width="13.44140625" customWidth="1"/>
    <col min="6" max="6" width="10.6640625" bestFit="1" customWidth="1"/>
    <col min="7" max="7" width="11.6640625" bestFit="1" customWidth="1"/>
    <col min="8" max="8" width="11.6640625" customWidth="1"/>
    <col min="9" max="9" width="34.5546875" bestFit="1" customWidth="1"/>
    <col min="10" max="10" width="12.33203125" bestFit="1" customWidth="1"/>
    <col min="12" max="12" width="15.77734375" customWidth="1"/>
    <col min="15" max="15" width="10.33203125" bestFit="1" customWidth="1"/>
    <col min="17" max="17" width="14.33203125" bestFit="1" customWidth="1"/>
    <col min="18" max="18" width="19.109375" bestFit="1" customWidth="1"/>
    <col min="19" max="19" width="12.33203125" bestFit="1" customWidth="1"/>
    <col min="20" max="20" width="22.6640625" customWidth="1"/>
    <col min="21" max="21" width="43.109375" bestFit="1" customWidth="1"/>
  </cols>
  <sheetData>
    <row r="1" spans="1:22" x14ac:dyDescent="0.3">
      <c r="A1" s="11"/>
      <c r="B1" s="6" t="s">
        <v>1793</v>
      </c>
      <c r="C1" s="12" t="s">
        <v>1</v>
      </c>
      <c r="D1" s="13"/>
      <c r="E1" s="12" t="s">
        <v>4</v>
      </c>
      <c r="F1" s="12"/>
      <c r="G1" s="6"/>
      <c r="H1" s="6"/>
      <c r="I1" s="6" t="s">
        <v>13</v>
      </c>
      <c r="J1" s="6"/>
      <c r="K1" s="6"/>
      <c r="L1" s="6" t="s">
        <v>8</v>
      </c>
      <c r="M1" s="6"/>
      <c r="N1" s="6" t="s">
        <v>15</v>
      </c>
      <c r="O1" s="6"/>
      <c r="P1" s="6" t="s">
        <v>23</v>
      </c>
      <c r="Q1" s="6"/>
      <c r="R1" s="6"/>
      <c r="S1" s="6" t="s">
        <v>40</v>
      </c>
      <c r="T1" s="6" t="s">
        <v>42</v>
      </c>
      <c r="U1" s="6" t="s">
        <v>46</v>
      </c>
      <c r="V1" s="6" t="s">
        <v>589</v>
      </c>
    </row>
    <row r="2" spans="1:22" ht="28.95" customHeight="1" x14ac:dyDescent="0.3">
      <c r="A2" s="1" t="s">
        <v>0</v>
      </c>
      <c r="B2" s="1"/>
      <c r="C2" s="122" t="s">
        <v>2</v>
      </c>
      <c r="D2" s="4" t="s">
        <v>3</v>
      </c>
      <c r="E2" s="4" t="s">
        <v>5</v>
      </c>
      <c r="F2" s="9" t="s">
        <v>7</v>
      </c>
      <c r="G2" s="1" t="s">
        <v>6</v>
      </c>
      <c r="H2" s="1" t="s">
        <v>289</v>
      </c>
      <c r="I2" s="1" t="s">
        <v>27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14</v>
      </c>
      <c r="O2" s="1" t="s">
        <v>21</v>
      </c>
      <c r="P2" s="2" t="s">
        <v>54</v>
      </c>
      <c r="Q2" s="1" t="s">
        <v>24</v>
      </c>
      <c r="R2" s="1" t="s">
        <v>25</v>
      </c>
      <c r="S2" s="1" t="s">
        <v>41</v>
      </c>
      <c r="T2" s="1"/>
      <c r="U2" s="1"/>
      <c r="V2" s="1"/>
    </row>
    <row r="3" spans="1:22" x14ac:dyDescent="0.3">
      <c r="A3" s="88" t="s">
        <v>1319</v>
      </c>
      <c r="B3" s="88" t="s">
        <v>47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1"/>
    </row>
    <row r="4" spans="1:22" x14ac:dyDescent="0.3">
      <c r="A4" s="70" t="s">
        <v>1118</v>
      </c>
      <c r="B4" s="70" t="s">
        <v>47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1"/>
    </row>
    <row r="5" spans="1:22" ht="15" thickBot="1" x14ac:dyDescent="0.35">
      <c r="A5" s="71" t="s">
        <v>1119</v>
      </c>
      <c r="B5" s="124" t="s">
        <v>1795</v>
      </c>
      <c r="C5" s="18" t="s">
        <v>32</v>
      </c>
      <c r="D5" s="18" t="s">
        <v>47</v>
      </c>
      <c r="E5" s="18" t="s">
        <v>47</v>
      </c>
      <c r="F5" s="18" t="s">
        <v>47</v>
      </c>
      <c r="G5" s="18" t="s">
        <v>47</v>
      </c>
      <c r="H5" s="18" t="s">
        <v>1121</v>
      </c>
      <c r="I5" s="18" t="s">
        <v>39</v>
      </c>
      <c r="J5" s="18" t="s">
        <v>47</v>
      </c>
      <c r="K5" s="18" t="s">
        <v>47</v>
      </c>
      <c r="L5" s="18" t="s">
        <v>47</v>
      </c>
      <c r="M5" s="18" t="s">
        <v>1120</v>
      </c>
      <c r="N5" s="18" t="s">
        <v>677</v>
      </c>
      <c r="O5" s="18" t="s">
        <v>60</v>
      </c>
      <c r="P5" s="18">
        <v>1</v>
      </c>
      <c r="Q5" s="18">
        <v>1</v>
      </c>
      <c r="R5" s="18">
        <v>100</v>
      </c>
      <c r="S5" s="18" t="s">
        <v>1122</v>
      </c>
      <c r="T5" s="18"/>
      <c r="U5" s="18" t="s">
        <v>1123</v>
      </c>
      <c r="V5" s="14">
        <v>1.51</v>
      </c>
    </row>
    <row r="6" spans="1:22" ht="15" thickBot="1" x14ac:dyDescent="0.35">
      <c r="A6" s="73" t="s">
        <v>1079</v>
      </c>
      <c r="B6" s="118" t="s">
        <v>47</v>
      </c>
      <c r="C6" s="49">
        <v>1</v>
      </c>
      <c r="D6" s="49">
        <v>0</v>
      </c>
      <c r="E6" s="49">
        <v>0</v>
      </c>
      <c r="F6" s="49">
        <v>0</v>
      </c>
      <c r="G6" s="49">
        <v>0</v>
      </c>
      <c r="H6" s="49">
        <v>1</v>
      </c>
      <c r="I6" s="49">
        <v>1</v>
      </c>
      <c r="J6" s="49">
        <v>0</v>
      </c>
      <c r="K6" s="49">
        <v>0</v>
      </c>
      <c r="L6" s="49">
        <v>0</v>
      </c>
      <c r="M6" s="49">
        <v>1</v>
      </c>
      <c r="N6" s="49" t="s">
        <v>1124</v>
      </c>
      <c r="O6" s="49" t="s">
        <v>60</v>
      </c>
      <c r="P6" s="49"/>
      <c r="Q6" s="49"/>
      <c r="R6" s="49"/>
      <c r="S6" s="49"/>
      <c r="T6" s="49"/>
      <c r="U6" s="50" t="s">
        <v>1078</v>
      </c>
      <c r="V6" s="74">
        <v>1.51</v>
      </c>
    </row>
    <row r="7" spans="1:22" x14ac:dyDescent="0.3">
      <c r="A7" s="72" t="s">
        <v>1128</v>
      </c>
      <c r="B7" s="72" t="s">
        <v>47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 t="s">
        <v>1182</v>
      </c>
      <c r="U7" s="4"/>
      <c r="V7" s="4"/>
    </row>
    <row r="8" spans="1:22" x14ac:dyDescent="0.3">
      <c r="A8" s="78" t="s">
        <v>1172</v>
      </c>
      <c r="B8" s="78" t="s">
        <v>1796</v>
      </c>
      <c r="C8" s="4" t="s">
        <v>32</v>
      </c>
      <c r="D8" s="4" t="s">
        <v>204</v>
      </c>
      <c r="E8" s="4" t="s">
        <v>58</v>
      </c>
      <c r="F8" s="4" t="s">
        <v>47</v>
      </c>
      <c r="G8" s="4" t="s">
        <v>47</v>
      </c>
      <c r="H8" s="4" t="s">
        <v>47</v>
      </c>
      <c r="I8" s="4" t="s">
        <v>47</v>
      </c>
      <c r="J8" s="4" t="s">
        <v>47</v>
      </c>
      <c r="K8" s="4" t="s">
        <v>47</v>
      </c>
      <c r="L8" s="4" t="s">
        <v>47</v>
      </c>
      <c r="M8" s="4" t="s">
        <v>47</v>
      </c>
      <c r="N8" s="4" t="s">
        <v>20</v>
      </c>
      <c r="O8" s="4" t="s">
        <v>60</v>
      </c>
      <c r="P8" s="4">
        <v>20</v>
      </c>
      <c r="Q8" s="4">
        <v>4</v>
      </c>
      <c r="R8" s="4">
        <v>5</v>
      </c>
      <c r="S8" s="4" t="s">
        <v>44</v>
      </c>
      <c r="T8" s="4" t="s">
        <v>57</v>
      </c>
      <c r="U8" s="4"/>
      <c r="V8" s="4">
        <v>35</v>
      </c>
    </row>
    <row r="9" spans="1:22" x14ac:dyDescent="0.3">
      <c r="A9" s="79" t="s">
        <v>1157</v>
      </c>
      <c r="B9" s="79" t="s">
        <v>1797</v>
      </c>
      <c r="C9" s="1" t="s">
        <v>47</v>
      </c>
      <c r="D9" s="1" t="s">
        <v>47</v>
      </c>
      <c r="E9" s="1" t="s">
        <v>47</v>
      </c>
      <c r="F9" s="1" t="s">
        <v>47</v>
      </c>
      <c r="G9" s="1" t="s">
        <v>47</v>
      </c>
      <c r="H9" s="1" t="s">
        <v>47</v>
      </c>
      <c r="I9" s="1" t="s">
        <v>47</v>
      </c>
      <c r="J9" s="1" t="s">
        <v>47</v>
      </c>
      <c r="K9" s="1" t="s">
        <v>47</v>
      </c>
      <c r="L9" s="1" t="s">
        <v>47</v>
      </c>
      <c r="M9" s="1" t="s">
        <v>47</v>
      </c>
      <c r="N9" s="1" t="s">
        <v>65</v>
      </c>
      <c r="O9" s="1" t="s">
        <v>60</v>
      </c>
      <c r="P9" s="1">
        <v>20</v>
      </c>
      <c r="Q9" s="1">
        <v>4</v>
      </c>
      <c r="R9" s="1">
        <v>5</v>
      </c>
      <c r="S9" s="1" t="s">
        <v>44</v>
      </c>
      <c r="T9" s="1" t="s">
        <v>57</v>
      </c>
      <c r="U9" s="1"/>
      <c r="V9" s="1">
        <v>12</v>
      </c>
    </row>
    <row r="10" spans="1:22" x14ac:dyDescent="0.3">
      <c r="A10" s="79" t="s">
        <v>1155</v>
      </c>
      <c r="B10" s="79" t="s">
        <v>1798</v>
      </c>
      <c r="C10" s="1" t="s">
        <v>32</v>
      </c>
      <c r="D10" s="1" t="s">
        <v>56</v>
      </c>
      <c r="E10" s="1" t="s">
        <v>47</v>
      </c>
      <c r="F10" s="1" t="s">
        <v>47</v>
      </c>
      <c r="G10" s="1" t="s">
        <v>47</v>
      </c>
      <c r="H10" s="1" t="s">
        <v>47</v>
      </c>
      <c r="I10" s="1" t="s">
        <v>47</v>
      </c>
      <c r="J10" s="1" t="s">
        <v>47</v>
      </c>
      <c r="K10" s="1" t="s">
        <v>47</v>
      </c>
      <c r="L10" s="1" t="s">
        <v>47</v>
      </c>
      <c r="M10" s="1" t="s">
        <v>47</v>
      </c>
      <c r="N10" s="1" t="s">
        <v>20</v>
      </c>
      <c r="O10" s="1" t="s">
        <v>60</v>
      </c>
      <c r="P10" s="1">
        <v>20</v>
      </c>
      <c r="Q10" s="1">
        <v>4</v>
      </c>
      <c r="R10" s="1">
        <v>5</v>
      </c>
      <c r="S10" s="1" t="s">
        <v>44</v>
      </c>
      <c r="T10" s="1" t="s">
        <v>57</v>
      </c>
      <c r="U10" s="6"/>
      <c r="V10" s="1">
        <v>159</v>
      </c>
    </row>
    <row r="11" spans="1:22" x14ac:dyDescent="0.3">
      <c r="A11" s="79" t="s">
        <v>1156</v>
      </c>
      <c r="B11" s="79" t="s">
        <v>2094</v>
      </c>
      <c r="C11" s="1" t="s">
        <v>47</v>
      </c>
      <c r="D11" s="1" t="s">
        <v>47</v>
      </c>
      <c r="E11" s="1" t="s">
        <v>47</v>
      </c>
      <c r="F11" s="1" t="s">
        <v>47</v>
      </c>
      <c r="G11" s="1" t="s">
        <v>47</v>
      </c>
      <c r="H11" s="1" t="s">
        <v>47</v>
      </c>
      <c r="I11" s="1" t="s">
        <v>47</v>
      </c>
      <c r="J11" s="1" t="s">
        <v>47</v>
      </c>
      <c r="K11" s="1" t="s">
        <v>47</v>
      </c>
      <c r="L11" s="1" t="s">
        <v>47</v>
      </c>
      <c r="M11" s="1" t="s">
        <v>47</v>
      </c>
      <c r="N11" s="1" t="s">
        <v>20</v>
      </c>
      <c r="O11" s="1" t="s">
        <v>60</v>
      </c>
      <c r="P11" s="1">
        <v>20</v>
      </c>
      <c r="Q11" s="1">
        <v>4</v>
      </c>
      <c r="R11" s="1">
        <v>5</v>
      </c>
      <c r="S11" s="1" t="s">
        <v>44</v>
      </c>
      <c r="T11" s="1" t="s">
        <v>57</v>
      </c>
      <c r="U11" s="6"/>
      <c r="V11" s="1">
        <v>722</v>
      </c>
    </row>
    <row r="12" spans="1:22" x14ac:dyDescent="0.3">
      <c r="A12" s="80" t="s">
        <v>1158</v>
      </c>
      <c r="B12" s="78" t="s">
        <v>1799</v>
      </c>
      <c r="C12" s="1" t="s">
        <v>47</v>
      </c>
      <c r="D12" s="1" t="s">
        <v>47</v>
      </c>
      <c r="E12" s="1" t="s">
        <v>47</v>
      </c>
      <c r="F12" s="1" t="s">
        <v>47</v>
      </c>
      <c r="G12" s="1" t="s">
        <v>47</v>
      </c>
      <c r="H12" s="1" t="s">
        <v>47</v>
      </c>
      <c r="I12" s="1" t="s">
        <v>108</v>
      </c>
      <c r="J12" s="1" t="s">
        <v>47</v>
      </c>
      <c r="K12" s="1" t="s">
        <v>47</v>
      </c>
      <c r="L12" s="1" t="s">
        <v>47</v>
      </c>
      <c r="M12" s="1" t="s">
        <v>47</v>
      </c>
      <c r="N12" s="1" t="s">
        <v>1173</v>
      </c>
      <c r="O12" s="1" t="s">
        <v>60</v>
      </c>
      <c r="P12" s="1">
        <v>20</v>
      </c>
      <c r="Q12" s="1">
        <v>4</v>
      </c>
      <c r="R12" s="1">
        <v>5</v>
      </c>
      <c r="S12" s="1" t="s">
        <v>44</v>
      </c>
      <c r="T12" s="1" t="s">
        <v>57</v>
      </c>
      <c r="U12" s="6"/>
      <c r="V12" s="1">
        <v>580</v>
      </c>
    </row>
    <row r="13" spans="1:22" x14ac:dyDescent="0.3">
      <c r="A13" s="80" t="s">
        <v>1159</v>
      </c>
      <c r="B13" s="79" t="s">
        <v>1800</v>
      </c>
      <c r="C13" s="1" t="s">
        <v>47</v>
      </c>
      <c r="D13" s="1" t="s">
        <v>47</v>
      </c>
      <c r="E13" s="1" t="s">
        <v>47</v>
      </c>
      <c r="F13" s="1" t="s">
        <v>47</v>
      </c>
      <c r="G13" s="1" t="s">
        <v>47</v>
      </c>
      <c r="H13" s="1" t="s">
        <v>47</v>
      </c>
      <c r="I13" s="1" t="s">
        <v>39</v>
      </c>
      <c r="J13" s="1" t="s">
        <v>47</v>
      </c>
      <c r="K13" s="1" t="s">
        <v>47</v>
      </c>
      <c r="L13" s="1" t="s">
        <v>47</v>
      </c>
      <c r="M13" s="1" t="s">
        <v>1175</v>
      </c>
      <c r="N13" s="1" t="s">
        <v>1174</v>
      </c>
      <c r="O13" s="1" t="s">
        <v>60</v>
      </c>
      <c r="P13" s="1">
        <v>20</v>
      </c>
      <c r="Q13" s="1">
        <v>4</v>
      </c>
      <c r="R13" s="1">
        <v>5</v>
      </c>
      <c r="S13" s="1" t="s">
        <v>44</v>
      </c>
      <c r="T13" s="1" t="s">
        <v>57</v>
      </c>
      <c r="U13" s="6"/>
      <c r="V13" s="1">
        <v>408</v>
      </c>
    </row>
    <row r="14" spans="1:22" x14ac:dyDescent="0.3">
      <c r="A14" s="79" t="s">
        <v>1160</v>
      </c>
      <c r="B14" s="79" t="s">
        <v>1801</v>
      </c>
      <c r="C14" s="1" t="s">
        <v>47</v>
      </c>
      <c r="D14" s="1" t="s">
        <v>47</v>
      </c>
      <c r="E14" s="1" t="s">
        <v>47</v>
      </c>
      <c r="F14" s="1" t="s">
        <v>47</v>
      </c>
      <c r="G14" s="1" t="s">
        <v>47</v>
      </c>
      <c r="H14" s="1" t="s">
        <v>47</v>
      </c>
      <c r="I14" s="1" t="s">
        <v>47</v>
      </c>
      <c r="J14" s="1" t="s">
        <v>47</v>
      </c>
      <c r="K14" s="1" t="s">
        <v>47</v>
      </c>
      <c r="L14" s="1" t="s">
        <v>47</v>
      </c>
      <c r="M14" s="1" t="s">
        <v>47</v>
      </c>
      <c r="N14" s="1" t="s">
        <v>20</v>
      </c>
      <c r="O14" s="1" t="s">
        <v>60</v>
      </c>
      <c r="P14" s="1">
        <v>20</v>
      </c>
      <c r="Q14" s="1">
        <v>4</v>
      </c>
      <c r="R14" s="1">
        <v>5</v>
      </c>
      <c r="S14" s="1" t="s">
        <v>44</v>
      </c>
      <c r="T14" s="1" t="s">
        <v>57</v>
      </c>
      <c r="U14" s="6"/>
      <c r="V14" s="1">
        <v>240</v>
      </c>
    </row>
    <row r="15" spans="1:22" x14ac:dyDescent="0.3">
      <c r="A15" s="79" t="s">
        <v>1161</v>
      </c>
      <c r="B15" s="79" t="s">
        <v>1802</v>
      </c>
      <c r="C15" s="1" t="s">
        <v>47</v>
      </c>
      <c r="D15" s="1" t="s">
        <v>47</v>
      </c>
      <c r="E15" s="1" t="s">
        <v>47</v>
      </c>
      <c r="F15" s="1" t="s">
        <v>47</v>
      </c>
      <c r="G15" s="1" t="s">
        <v>47</v>
      </c>
      <c r="H15" s="1" t="s">
        <v>47</v>
      </c>
      <c r="I15" s="1" t="s">
        <v>47</v>
      </c>
      <c r="J15" s="1" t="s">
        <v>47</v>
      </c>
      <c r="K15" s="1" t="s">
        <v>47</v>
      </c>
      <c r="L15" s="1" t="s">
        <v>47</v>
      </c>
      <c r="M15" s="1" t="s">
        <v>47</v>
      </c>
      <c r="N15" s="1" t="s">
        <v>20</v>
      </c>
      <c r="O15" s="1" t="s">
        <v>60</v>
      </c>
      <c r="P15" s="1">
        <v>20</v>
      </c>
      <c r="Q15" s="1">
        <v>4</v>
      </c>
      <c r="R15" s="1">
        <v>5</v>
      </c>
      <c r="S15" s="1" t="s">
        <v>44</v>
      </c>
      <c r="T15" s="1" t="s">
        <v>57</v>
      </c>
      <c r="U15" s="6"/>
      <c r="V15" s="1">
        <v>232</v>
      </c>
    </row>
    <row r="16" spans="1:22" x14ac:dyDescent="0.3">
      <c r="A16" s="80" t="s">
        <v>1162</v>
      </c>
      <c r="B16" s="78" t="s">
        <v>1803</v>
      </c>
      <c r="C16" s="1" t="s">
        <v>47</v>
      </c>
      <c r="D16" s="1" t="s">
        <v>47</v>
      </c>
      <c r="E16" s="1" t="s">
        <v>47</v>
      </c>
      <c r="F16" s="1" t="s">
        <v>47</v>
      </c>
      <c r="G16" s="1" t="s">
        <v>47</v>
      </c>
      <c r="H16" s="1" t="s">
        <v>1179</v>
      </c>
      <c r="I16" s="1" t="s">
        <v>39</v>
      </c>
      <c r="J16" s="1" t="s">
        <v>47</v>
      </c>
      <c r="K16" s="1" t="s">
        <v>47</v>
      </c>
      <c r="L16" s="1" t="s">
        <v>47</v>
      </c>
      <c r="M16" s="1" t="s">
        <v>47</v>
      </c>
      <c r="N16" s="1" t="s">
        <v>60</v>
      </c>
      <c r="O16" s="1" t="s">
        <v>60</v>
      </c>
      <c r="P16" s="1">
        <v>20</v>
      </c>
      <c r="Q16" s="1">
        <v>4</v>
      </c>
      <c r="R16" s="1">
        <v>5</v>
      </c>
      <c r="S16" s="1" t="s">
        <v>44</v>
      </c>
      <c r="T16" s="1" t="s">
        <v>57</v>
      </c>
      <c r="U16" s="6"/>
      <c r="V16" s="1">
        <v>16</v>
      </c>
    </row>
    <row r="17" spans="1:22" x14ac:dyDescent="0.3">
      <c r="A17" s="80" t="s">
        <v>1163</v>
      </c>
      <c r="B17" s="79" t="s">
        <v>1804</v>
      </c>
      <c r="C17" s="1" t="s">
        <v>47</v>
      </c>
      <c r="D17" s="42" t="s">
        <v>47</v>
      </c>
      <c r="E17" s="1" t="s">
        <v>47</v>
      </c>
      <c r="F17" s="1" t="s">
        <v>47</v>
      </c>
      <c r="G17" s="1" t="s">
        <v>47</v>
      </c>
      <c r="H17" s="1" t="s">
        <v>47</v>
      </c>
      <c r="I17" s="1" t="s">
        <v>39</v>
      </c>
      <c r="J17" s="1" t="s">
        <v>47</v>
      </c>
      <c r="K17" s="1" t="s">
        <v>47</v>
      </c>
      <c r="L17" s="1" t="s">
        <v>47</v>
      </c>
      <c r="M17" s="1" t="s">
        <v>1176</v>
      </c>
      <c r="N17" s="1" t="s">
        <v>65</v>
      </c>
      <c r="O17" s="1" t="s">
        <v>60</v>
      </c>
      <c r="P17" s="1">
        <v>20</v>
      </c>
      <c r="Q17" s="1">
        <v>4</v>
      </c>
      <c r="R17" s="1">
        <v>5</v>
      </c>
      <c r="S17" s="1" t="s">
        <v>44</v>
      </c>
      <c r="T17" s="1" t="s">
        <v>57</v>
      </c>
      <c r="U17" s="6"/>
      <c r="V17" s="1">
        <v>3</v>
      </c>
    </row>
    <row r="18" spans="1:22" x14ac:dyDescent="0.3">
      <c r="A18" s="79" t="s">
        <v>1164</v>
      </c>
      <c r="B18" s="79" t="s">
        <v>1805</v>
      </c>
      <c r="C18" s="1" t="s">
        <v>47</v>
      </c>
      <c r="D18" s="1" t="s">
        <v>47</v>
      </c>
      <c r="E18" s="1" t="s">
        <v>58</v>
      </c>
      <c r="F18" s="1" t="s">
        <v>47</v>
      </c>
      <c r="G18" s="1" t="s">
        <v>47</v>
      </c>
      <c r="H18" s="1" t="s">
        <v>47</v>
      </c>
      <c r="I18" s="1" t="s">
        <v>47</v>
      </c>
      <c r="J18" s="1" t="s">
        <v>47</v>
      </c>
      <c r="K18" s="1" t="s">
        <v>47</v>
      </c>
      <c r="L18" s="1" t="s">
        <v>47</v>
      </c>
      <c r="M18" s="1" t="s">
        <v>47</v>
      </c>
      <c r="N18" s="1" t="s">
        <v>1173</v>
      </c>
      <c r="O18" s="1" t="s">
        <v>60</v>
      </c>
      <c r="P18" s="1">
        <v>20</v>
      </c>
      <c r="Q18" s="1">
        <v>4</v>
      </c>
      <c r="R18" s="1">
        <v>5</v>
      </c>
      <c r="S18" s="1" t="s">
        <v>44</v>
      </c>
      <c r="T18" s="1" t="s">
        <v>57</v>
      </c>
      <c r="U18" s="6"/>
      <c r="V18" s="1">
        <v>1376</v>
      </c>
    </row>
    <row r="19" spans="1:22" x14ac:dyDescent="0.3">
      <c r="A19" s="79" t="s">
        <v>1154</v>
      </c>
      <c r="B19" s="79" t="s">
        <v>1806</v>
      </c>
      <c r="C19" s="1" t="s">
        <v>32</v>
      </c>
      <c r="D19" s="1" t="s">
        <v>323</v>
      </c>
      <c r="E19" s="1" t="s">
        <v>58</v>
      </c>
      <c r="F19" s="1" t="s">
        <v>47</v>
      </c>
      <c r="G19" s="1" t="s">
        <v>47</v>
      </c>
      <c r="H19" s="1"/>
      <c r="I19" s="1" t="s">
        <v>47</v>
      </c>
      <c r="J19" s="1" t="s">
        <v>47</v>
      </c>
      <c r="K19" s="1" t="s">
        <v>47</v>
      </c>
      <c r="L19" s="1" t="s">
        <v>47</v>
      </c>
      <c r="M19" s="1" t="s">
        <v>1177</v>
      </c>
      <c r="N19" s="1" t="s">
        <v>1173</v>
      </c>
      <c r="O19" s="1" t="s">
        <v>71</v>
      </c>
      <c r="P19" s="1">
        <v>20</v>
      </c>
      <c r="Q19" s="1">
        <v>4</v>
      </c>
      <c r="R19" s="1">
        <v>5</v>
      </c>
      <c r="S19" s="1" t="s">
        <v>44</v>
      </c>
      <c r="T19" s="1" t="s">
        <v>57</v>
      </c>
      <c r="U19" s="1"/>
      <c r="V19" s="1">
        <v>603</v>
      </c>
    </row>
    <row r="20" spans="1:22" x14ac:dyDescent="0.3">
      <c r="A20" s="79" t="s">
        <v>1165</v>
      </c>
      <c r="B20" s="78" t="s">
        <v>1807</v>
      </c>
      <c r="C20" s="1" t="s">
        <v>47</v>
      </c>
      <c r="D20" s="1" t="s">
        <v>47</v>
      </c>
      <c r="E20" s="1" t="s">
        <v>47</v>
      </c>
      <c r="F20" s="1" t="s">
        <v>47</v>
      </c>
      <c r="G20" s="1" t="s">
        <v>47</v>
      </c>
      <c r="H20" s="1" t="s">
        <v>47</v>
      </c>
      <c r="I20" s="1" t="s">
        <v>47</v>
      </c>
      <c r="J20" s="1" t="s">
        <v>47</v>
      </c>
      <c r="K20" s="1" t="s">
        <v>47</v>
      </c>
      <c r="L20" s="1" t="s">
        <v>47</v>
      </c>
      <c r="M20" s="1" t="s">
        <v>47</v>
      </c>
      <c r="N20" s="1" t="s">
        <v>64</v>
      </c>
      <c r="O20" s="1" t="s">
        <v>60</v>
      </c>
      <c r="P20" s="1">
        <v>20</v>
      </c>
      <c r="Q20" s="1">
        <v>4</v>
      </c>
      <c r="R20" s="1">
        <v>5</v>
      </c>
      <c r="S20" s="1" t="s">
        <v>44</v>
      </c>
      <c r="T20" s="1" t="s">
        <v>57</v>
      </c>
      <c r="U20" s="1"/>
      <c r="V20" s="1">
        <v>2</v>
      </c>
    </row>
    <row r="21" spans="1:22" x14ac:dyDescent="0.3">
      <c r="A21" s="79" t="s">
        <v>1166</v>
      </c>
      <c r="B21" s="79" t="s">
        <v>1808</v>
      </c>
      <c r="C21" s="1" t="s">
        <v>47</v>
      </c>
      <c r="D21" s="1" t="s">
        <v>47</v>
      </c>
      <c r="E21" s="1" t="s">
        <v>47</v>
      </c>
      <c r="F21" s="1" t="s">
        <v>47</v>
      </c>
      <c r="G21" s="1" t="s">
        <v>47</v>
      </c>
      <c r="H21" s="1" t="s">
        <v>1180</v>
      </c>
      <c r="I21" s="1" t="s">
        <v>47</v>
      </c>
      <c r="J21" s="1" t="s">
        <v>47</v>
      </c>
      <c r="K21" s="1" t="s">
        <v>47</v>
      </c>
      <c r="L21" s="1" t="s">
        <v>47</v>
      </c>
      <c r="M21" s="1" t="s">
        <v>47</v>
      </c>
      <c r="N21" s="1" t="s">
        <v>60</v>
      </c>
      <c r="O21" s="1" t="s">
        <v>60</v>
      </c>
      <c r="P21" s="1">
        <v>20</v>
      </c>
      <c r="Q21" s="1">
        <v>4</v>
      </c>
      <c r="R21" s="1">
        <v>5</v>
      </c>
      <c r="S21" s="1" t="s">
        <v>44</v>
      </c>
      <c r="T21" s="1" t="s">
        <v>57</v>
      </c>
      <c r="U21" s="1"/>
      <c r="V21" s="1">
        <v>1</v>
      </c>
    </row>
    <row r="22" spans="1:22" x14ac:dyDescent="0.3">
      <c r="A22" s="79" t="s">
        <v>1167</v>
      </c>
      <c r="B22" s="79" t="s">
        <v>1809</v>
      </c>
      <c r="C22" s="1" t="s">
        <v>47</v>
      </c>
      <c r="D22" s="1" t="s">
        <v>47</v>
      </c>
      <c r="E22" s="1" t="s">
        <v>47</v>
      </c>
      <c r="F22" s="1" t="s">
        <v>47</v>
      </c>
      <c r="G22" s="1" t="s">
        <v>47</v>
      </c>
      <c r="H22" s="1" t="s">
        <v>488</v>
      </c>
      <c r="I22" s="1" t="s">
        <v>47</v>
      </c>
      <c r="J22" s="1" t="s">
        <v>47</v>
      </c>
      <c r="K22" s="1" t="s">
        <v>47</v>
      </c>
      <c r="L22" s="1" t="s">
        <v>47</v>
      </c>
      <c r="M22" s="1" t="s">
        <v>47</v>
      </c>
      <c r="N22" s="1" t="s">
        <v>20</v>
      </c>
      <c r="O22" s="1" t="s">
        <v>60</v>
      </c>
      <c r="P22" s="1">
        <v>20</v>
      </c>
      <c r="Q22" s="1">
        <v>4</v>
      </c>
      <c r="R22" s="1">
        <v>5</v>
      </c>
      <c r="S22" s="1" t="s">
        <v>44</v>
      </c>
      <c r="T22" s="1" t="s">
        <v>57</v>
      </c>
      <c r="U22" s="1"/>
      <c r="V22" s="1">
        <v>84</v>
      </c>
    </row>
    <row r="23" spans="1:22" x14ac:dyDescent="0.3">
      <c r="A23" s="79" t="s">
        <v>1168</v>
      </c>
      <c r="B23" s="79" t="s">
        <v>1810</v>
      </c>
      <c r="C23" s="1" t="s">
        <v>47</v>
      </c>
      <c r="D23" s="1" t="s">
        <v>47</v>
      </c>
      <c r="E23" s="1" t="s">
        <v>47</v>
      </c>
      <c r="F23" s="1" t="s">
        <v>47</v>
      </c>
      <c r="G23" s="1" t="s">
        <v>47</v>
      </c>
      <c r="H23" s="1" t="s">
        <v>1181</v>
      </c>
      <c r="I23" s="1" t="s">
        <v>1178</v>
      </c>
      <c r="J23" s="1" t="s">
        <v>47</v>
      </c>
      <c r="K23" s="1" t="s">
        <v>1178</v>
      </c>
      <c r="L23" s="1" t="s">
        <v>47</v>
      </c>
      <c r="M23" s="1" t="s">
        <v>47</v>
      </c>
      <c r="N23" s="1" t="s">
        <v>101</v>
      </c>
      <c r="O23" s="1" t="s">
        <v>71</v>
      </c>
      <c r="P23" s="1">
        <v>20</v>
      </c>
      <c r="Q23" s="1">
        <v>4</v>
      </c>
      <c r="R23" s="1">
        <v>5</v>
      </c>
      <c r="S23" s="1" t="s">
        <v>44</v>
      </c>
      <c r="T23" s="1" t="s">
        <v>57</v>
      </c>
      <c r="U23" s="1"/>
      <c r="V23" s="1">
        <v>1502</v>
      </c>
    </row>
    <row r="24" spans="1:22" x14ac:dyDescent="0.3">
      <c r="A24" s="79" t="s">
        <v>1169</v>
      </c>
      <c r="B24" s="78" t="s">
        <v>1811</v>
      </c>
      <c r="C24" s="1" t="s">
        <v>47</v>
      </c>
      <c r="D24" s="1" t="s">
        <v>47</v>
      </c>
      <c r="E24" s="1" t="s">
        <v>47</v>
      </c>
      <c r="F24" s="1" t="s">
        <v>47</v>
      </c>
      <c r="G24" s="1" t="s">
        <v>47</v>
      </c>
      <c r="H24" s="1" t="s">
        <v>47</v>
      </c>
      <c r="I24" s="1" t="s">
        <v>47</v>
      </c>
      <c r="J24" s="1" t="s">
        <v>47</v>
      </c>
      <c r="K24" s="1" t="s">
        <v>47</v>
      </c>
      <c r="L24" s="1" t="s">
        <v>47</v>
      </c>
      <c r="M24" s="1" t="s">
        <v>47</v>
      </c>
      <c r="N24" s="1" t="s">
        <v>60</v>
      </c>
      <c r="O24" s="1" t="s">
        <v>60</v>
      </c>
      <c r="P24" s="1">
        <v>20</v>
      </c>
      <c r="Q24" s="1">
        <v>4</v>
      </c>
      <c r="R24" s="1">
        <v>5</v>
      </c>
      <c r="S24" s="1" t="s">
        <v>44</v>
      </c>
      <c r="T24" s="1" t="s">
        <v>57</v>
      </c>
      <c r="U24" s="1"/>
      <c r="V24" s="1">
        <v>3</v>
      </c>
    </row>
    <row r="25" spans="1:22" x14ac:dyDescent="0.3">
      <c r="A25" s="79">
        <v>173</v>
      </c>
      <c r="B25" s="79" t="s">
        <v>1812</v>
      </c>
      <c r="C25" s="1" t="s">
        <v>47</v>
      </c>
      <c r="D25" s="1" t="s">
        <v>47</v>
      </c>
      <c r="E25" s="1" t="s">
        <v>47</v>
      </c>
      <c r="F25" s="1" t="s">
        <v>47</v>
      </c>
      <c r="G25" s="1" t="s">
        <v>47</v>
      </c>
      <c r="H25" s="1" t="s">
        <v>47</v>
      </c>
      <c r="I25" s="1" t="s">
        <v>47</v>
      </c>
      <c r="J25" s="1" t="s">
        <v>47</v>
      </c>
      <c r="K25" s="1" t="s">
        <v>47</v>
      </c>
      <c r="L25" s="1" t="s">
        <v>47</v>
      </c>
      <c r="M25" s="1" t="s">
        <v>47</v>
      </c>
      <c r="N25" s="1" t="s">
        <v>60</v>
      </c>
      <c r="O25" s="1" t="s">
        <v>60</v>
      </c>
      <c r="P25" s="1">
        <v>20</v>
      </c>
      <c r="Q25" s="1">
        <v>4</v>
      </c>
      <c r="R25" s="1">
        <v>5</v>
      </c>
      <c r="S25" s="1" t="s">
        <v>44</v>
      </c>
      <c r="T25" s="1" t="s">
        <v>57</v>
      </c>
      <c r="U25" s="1"/>
      <c r="V25" s="1" t="s">
        <v>242</v>
      </c>
    </row>
    <row r="26" spans="1:22" x14ac:dyDescent="0.3">
      <c r="A26" s="79">
        <v>134</v>
      </c>
      <c r="B26" s="79" t="s">
        <v>1813</v>
      </c>
      <c r="C26" s="1" t="s">
        <v>47</v>
      </c>
      <c r="D26" s="1" t="s">
        <v>47</v>
      </c>
      <c r="E26" s="1" t="s">
        <v>47</v>
      </c>
      <c r="F26" s="1" t="s">
        <v>47</v>
      </c>
      <c r="G26" s="1" t="s">
        <v>47</v>
      </c>
      <c r="H26" s="1" t="s">
        <v>47</v>
      </c>
      <c r="I26" s="1" t="s">
        <v>47</v>
      </c>
      <c r="J26" s="1" t="s">
        <v>47</v>
      </c>
      <c r="K26" s="1" t="s">
        <v>47</v>
      </c>
      <c r="L26" s="1" t="s">
        <v>47</v>
      </c>
      <c r="M26" s="1" t="s">
        <v>47</v>
      </c>
      <c r="N26" s="1" t="s">
        <v>20</v>
      </c>
      <c r="O26" s="1" t="s">
        <v>60</v>
      </c>
      <c r="P26" s="1">
        <v>20</v>
      </c>
      <c r="Q26" s="1">
        <v>4</v>
      </c>
      <c r="R26" s="1">
        <v>5</v>
      </c>
      <c r="S26" s="1" t="s">
        <v>44</v>
      </c>
      <c r="T26" s="1" t="s">
        <v>57</v>
      </c>
      <c r="U26" s="1"/>
      <c r="V26" s="1">
        <v>309</v>
      </c>
    </row>
    <row r="27" spans="1:22" ht="15" thickBot="1" x14ac:dyDescent="0.35">
      <c r="A27" s="82" t="s">
        <v>1170</v>
      </c>
      <c r="B27" s="79" t="s">
        <v>1814</v>
      </c>
      <c r="C27" s="14" t="s">
        <v>47</v>
      </c>
      <c r="D27" s="14" t="s">
        <v>47</v>
      </c>
      <c r="E27" s="14" t="s">
        <v>47</v>
      </c>
      <c r="F27" s="14" t="s">
        <v>47</v>
      </c>
      <c r="G27" s="14" t="s">
        <v>47</v>
      </c>
      <c r="H27" s="14" t="s">
        <v>47</v>
      </c>
      <c r="I27" s="14" t="s">
        <v>47</v>
      </c>
      <c r="J27" s="14" t="s">
        <v>47</v>
      </c>
      <c r="K27" s="14" t="s">
        <v>47</v>
      </c>
      <c r="L27" s="14" t="s">
        <v>47</v>
      </c>
      <c r="M27" s="14" t="s">
        <v>47</v>
      </c>
      <c r="N27" s="14" t="s">
        <v>60</v>
      </c>
      <c r="O27" s="14" t="s">
        <v>60</v>
      </c>
      <c r="P27" s="14">
        <v>20</v>
      </c>
      <c r="Q27" s="14">
        <v>4</v>
      </c>
      <c r="R27" s="14">
        <v>5</v>
      </c>
      <c r="S27" s="14" t="s">
        <v>44</v>
      </c>
      <c r="T27" s="14" t="s">
        <v>57</v>
      </c>
      <c r="U27" s="14"/>
      <c r="V27" s="14" t="s">
        <v>1171</v>
      </c>
    </row>
    <row r="28" spans="1:22" ht="15" thickBot="1" x14ac:dyDescent="0.35">
      <c r="A28" s="77" t="s">
        <v>1079</v>
      </c>
      <c r="B28" s="102" t="s">
        <v>47</v>
      </c>
      <c r="C28" s="49">
        <v>3</v>
      </c>
      <c r="D28" s="49">
        <v>3</v>
      </c>
      <c r="E28" s="49">
        <v>3</v>
      </c>
      <c r="F28" s="49">
        <v>0</v>
      </c>
      <c r="G28" s="49">
        <v>0</v>
      </c>
      <c r="H28" s="49">
        <v>4</v>
      </c>
      <c r="I28" s="49">
        <v>4</v>
      </c>
      <c r="J28" s="49">
        <v>0</v>
      </c>
      <c r="K28" s="49">
        <v>0</v>
      </c>
      <c r="L28" s="49">
        <v>0</v>
      </c>
      <c r="M28" s="49">
        <v>3</v>
      </c>
      <c r="N28" s="49" t="s">
        <v>1183</v>
      </c>
      <c r="O28" s="49" t="s">
        <v>1184</v>
      </c>
      <c r="P28" s="49"/>
      <c r="Q28" s="49"/>
      <c r="R28" s="49"/>
      <c r="S28" s="49"/>
      <c r="T28" s="49"/>
      <c r="U28" s="50" t="s">
        <v>1078</v>
      </c>
      <c r="V28" s="74">
        <v>349.28</v>
      </c>
    </row>
    <row r="29" spans="1:22" x14ac:dyDescent="0.3">
      <c r="A29" s="76" t="s">
        <v>66</v>
      </c>
      <c r="B29" s="76" t="s">
        <v>47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 t="s">
        <v>44</v>
      </c>
      <c r="T29" s="4"/>
      <c r="U29" s="4"/>
      <c r="V29" s="4" t="s">
        <v>47</v>
      </c>
    </row>
    <row r="30" spans="1:22" x14ac:dyDescent="0.3">
      <c r="A30" s="1" t="s">
        <v>1129</v>
      </c>
      <c r="B30" s="1" t="s">
        <v>1815</v>
      </c>
      <c r="C30" s="1" t="s">
        <v>60</v>
      </c>
      <c r="D30" s="1" t="s">
        <v>60</v>
      </c>
      <c r="E30" s="1" t="s">
        <v>1138</v>
      </c>
      <c r="F30" s="1" t="s">
        <v>47</v>
      </c>
      <c r="G30" s="1" t="s">
        <v>1139</v>
      </c>
      <c r="H30" s="1" t="s">
        <v>1142</v>
      </c>
      <c r="I30" s="1" t="s">
        <v>47</v>
      </c>
      <c r="J30" s="1" t="s">
        <v>47</v>
      </c>
      <c r="K30" s="1" t="s">
        <v>47</v>
      </c>
      <c r="L30" s="1" t="s">
        <v>47</v>
      </c>
      <c r="M30" s="1" t="s">
        <v>47</v>
      </c>
      <c r="N30" s="1" t="s">
        <v>61</v>
      </c>
      <c r="O30" s="1" t="s">
        <v>1140</v>
      </c>
      <c r="P30" s="1">
        <v>6</v>
      </c>
      <c r="Q30" s="1">
        <v>2</v>
      </c>
      <c r="R30" s="1">
        <v>33</v>
      </c>
      <c r="S30" s="1" t="s">
        <v>44</v>
      </c>
      <c r="T30" s="1"/>
      <c r="U30" s="1" t="s">
        <v>1146</v>
      </c>
      <c r="V30" s="1">
        <v>2495.1</v>
      </c>
    </row>
    <row r="31" spans="1:22" x14ac:dyDescent="0.3">
      <c r="A31" s="1" t="s">
        <v>1130</v>
      </c>
      <c r="B31" s="1" t="s">
        <v>1816</v>
      </c>
      <c r="C31" s="1" t="s">
        <v>60</v>
      </c>
      <c r="D31" s="1" t="s">
        <v>60</v>
      </c>
      <c r="E31" s="1" t="s">
        <v>596</v>
      </c>
      <c r="F31" s="1" t="s">
        <v>47</v>
      </c>
      <c r="G31" s="1" t="s">
        <v>47</v>
      </c>
      <c r="H31" s="1" t="s">
        <v>1143</v>
      </c>
      <c r="I31" s="1" t="s">
        <v>47</v>
      </c>
      <c r="J31" s="1" t="s">
        <v>47</v>
      </c>
      <c r="K31" s="1" t="s">
        <v>47</v>
      </c>
      <c r="L31" s="1" t="s">
        <v>47</v>
      </c>
      <c r="M31" s="1" t="s">
        <v>47</v>
      </c>
      <c r="N31" s="1" t="s">
        <v>60</v>
      </c>
      <c r="O31" s="1" t="s">
        <v>60</v>
      </c>
      <c r="P31" s="1">
        <v>6</v>
      </c>
      <c r="Q31" s="1">
        <v>2</v>
      </c>
      <c r="R31" s="1">
        <v>33</v>
      </c>
      <c r="S31" s="1" t="s">
        <v>44</v>
      </c>
      <c r="T31" s="1" t="s">
        <v>1145</v>
      </c>
      <c r="U31" s="1" t="s">
        <v>1144</v>
      </c>
      <c r="V31" s="1" t="s">
        <v>245</v>
      </c>
    </row>
    <row r="32" spans="1:22" x14ac:dyDescent="0.3">
      <c r="A32" s="6" t="s">
        <v>1131</v>
      </c>
      <c r="B32" s="1" t="s">
        <v>1817</v>
      </c>
      <c r="C32" s="1" t="s">
        <v>32</v>
      </c>
      <c r="D32" s="1" t="s">
        <v>68</v>
      </c>
      <c r="E32" s="1" t="s">
        <v>47</v>
      </c>
      <c r="F32" s="1" t="s">
        <v>47</v>
      </c>
      <c r="G32" s="1" t="s">
        <v>1135</v>
      </c>
      <c r="H32" s="1" t="s">
        <v>488</v>
      </c>
      <c r="I32" s="1" t="s">
        <v>1147</v>
      </c>
      <c r="J32" s="1" t="s">
        <v>47</v>
      </c>
      <c r="K32" s="1" t="s">
        <v>47</v>
      </c>
      <c r="L32" s="1" t="s">
        <v>788</v>
      </c>
      <c r="M32" s="1" t="s">
        <v>1151</v>
      </c>
      <c r="N32" s="1" t="s">
        <v>16</v>
      </c>
      <c r="O32" s="1" t="s">
        <v>60</v>
      </c>
      <c r="P32" s="1">
        <v>6</v>
      </c>
      <c r="Q32" s="1">
        <v>2</v>
      </c>
      <c r="R32" s="1">
        <v>33</v>
      </c>
      <c r="S32" s="1" t="s">
        <v>44</v>
      </c>
      <c r="T32" s="1" t="s">
        <v>67</v>
      </c>
      <c r="U32" s="1" t="s">
        <v>1136</v>
      </c>
      <c r="V32" s="1">
        <v>26</v>
      </c>
    </row>
    <row r="33" spans="1:22" x14ac:dyDescent="0.3">
      <c r="A33" s="1" t="s">
        <v>1132</v>
      </c>
      <c r="B33" s="1" t="s">
        <v>1818</v>
      </c>
      <c r="C33" s="1" t="s">
        <v>60</v>
      </c>
      <c r="D33" s="1" t="s">
        <v>60</v>
      </c>
      <c r="E33" s="1" t="s">
        <v>47</v>
      </c>
      <c r="F33" s="1" t="s">
        <v>47</v>
      </c>
      <c r="G33" s="1" t="s">
        <v>47</v>
      </c>
      <c r="H33" s="1" t="s">
        <v>47</v>
      </c>
      <c r="I33" s="1" t="s">
        <v>47</v>
      </c>
      <c r="J33" s="1" t="s">
        <v>47</v>
      </c>
      <c r="K33" s="1" t="s">
        <v>47</v>
      </c>
      <c r="L33" s="1" t="s">
        <v>47</v>
      </c>
      <c r="M33" s="1" t="s">
        <v>47</v>
      </c>
      <c r="N33" s="1" t="s">
        <v>16</v>
      </c>
      <c r="O33" s="1" t="s">
        <v>60</v>
      </c>
      <c r="P33" s="1">
        <v>6</v>
      </c>
      <c r="Q33" s="1">
        <v>2</v>
      </c>
      <c r="R33" s="1">
        <v>33</v>
      </c>
      <c r="S33" s="1" t="s">
        <v>44</v>
      </c>
      <c r="T33" s="1" t="s">
        <v>1137</v>
      </c>
      <c r="U33" s="1"/>
      <c r="V33" s="1">
        <v>29.6</v>
      </c>
    </row>
    <row r="34" spans="1:22" x14ac:dyDescent="0.3">
      <c r="A34" s="6" t="s">
        <v>1133</v>
      </c>
      <c r="B34" s="1" t="s">
        <v>1819</v>
      </c>
      <c r="C34" s="1" t="s">
        <v>32</v>
      </c>
      <c r="D34" s="1" t="s">
        <v>1150</v>
      </c>
      <c r="E34" s="1" t="s">
        <v>47</v>
      </c>
      <c r="F34" s="1" t="s">
        <v>47</v>
      </c>
      <c r="G34" s="1" t="s">
        <v>47</v>
      </c>
      <c r="H34" s="1" t="s">
        <v>47</v>
      </c>
      <c r="I34" s="1" t="s">
        <v>1149</v>
      </c>
      <c r="J34" s="1" t="s">
        <v>47</v>
      </c>
      <c r="K34" s="1" t="s">
        <v>1141</v>
      </c>
      <c r="L34" s="1" t="s">
        <v>47</v>
      </c>
      <c r="M34" s="1" t="s">
        <v>1148</v>
      </c>
      <c r="N34" s="1" t="s">
        <v>16</v>
      </c>
      <c r="O34" s="1" t="s">
        <v>60</v>
      </c>
      <c r="P34" s="1">
        <v>6</v>
      </c>
      <c r="Q34" s="1">
        <v>2</v>
      </c>
      <c r="R34" s="1">
        <v>33</v>
      </c>
      <c r="S34" s="1" t="s">
        <v>44</v>
      </c>
      <c r="T34" s="1" t="s">
        <v>1137</v>
      </c>
      <c r="U34" s="1"/>
      <c r="V34" s="1">
        <v>18.8</v>
      </c>
    </row>
    <row r="35" spans="1:22" ht="15" thickBot="1" x14ac:dyDescent="0.35">
      <c r="A35" s="14" t="s">
        <v>1134</v>
      </c>
      <c r="B35" s="1" t="s">
        <v>1820</v>
      </c>
      <c r="C35" s="14" t="s">
        <v>47</v>
      </c>
      <c r="D35" s="14" t="s">
        <v>47</v>
      </c>
      <c r="E35" s="14" t="s">
        <v>47</v>
      </c>
      <c r="F35" s="14" t="s">
        <v>47</v>
      </c>
      <c r="G35" s="14" t="s">
        <v>47</v>
      </c>
      <c r="H35" s="14" t="s">
        <v>47</v>
      </c>
      <c r="I35" s="14" t="s">
        <v>47</v>
      </c>
      <c r="J35" s="14" t="s">
        <v>47</v>
      </c>
      <c r="K35" s="14" t="s">
        <v>47</v>
      </c>
      <c r="L35" s="14" t="s">
        <v>47</v>
      </c>
      <c r="M35" s="14" t="s">
        <v>47</v>
      </c>
      <c r="N35" s="14" t="s">
        <v>47</v>
      </c>
      <c r="O35" s="14" t="s">
        <v>47</v>
      </c>
      <c r="P35" s="14">
        <v>6</v>
      </c>
      <c r="Q35" s="14">
        <v>2</v>
      </c>
      <c r="R35" s="14">
        <v>33</v>
      </c>
      <c r="S35" s="14" t="s">
        <v>44</v>
      </c>
      <c r="T35" s="14" t="s">
        <v>1137</v>
      </c>
      <c r="U35" s="14"/>
      <c r="V35" s="14">
        <v>1222.2</v>
      </c>
    </row>
    <row r="36" spans="1:22" ht="15" thickBot="1" x14ac:dyDescent="0.35">
      <c r="A36" s="75" t="s">
        <v>1079</v>
      </c>
      <c r="B36" s="119" t="s">
        <v>47</v>
      </c>
      <c r="C36" s="49">
        <v>2</v>
      </c>
      <c r="D36" s="49">
        <v>2</v>
      </c>
      <c r="E36" s="49">
        <v>2</v>
      </c>
      <c r="F36" s="49">
        <v>0</v>
      </c>
      <c r="G36" s="49">
        <v>2</v>
      </c>
      <c r="H36" s="49">
        <v>3</v>
      </c>
      <c r="I36" s="49">
        <v>2</v>
      </c>
      <c r="J36" s="49">
        <v>0</v>
      </c>
      <c r="K36" s="49">
        <v>0</v>
      </c>
      <c r="L36" s="49">
        <v>1</v>
      </c>
      <c r="M36" s="49">
        <v>2</v>
      </c>
      <c r="N36" s="49" t="s">
        <v>1152</v>
      </c>
      <c r="O36" s="49" t="s">
        <v>1153</v>
      </c>
      <c r="P36" s="49"/>
      <c r="Q36" s="49"/>
      <c r="R36" s="49"/>
      <c r="S36" s="49" t="s">
        <v>44</v>
      </c>
      <c r="T36" s="49"/>
      <c r="U36" s="50" t="s">
        <v>1078</v>
      </c>
      <c r="V36" s="74">
        <f>AVERAGE(V30:V35)</f>
        <v>758.33999999999992</v>
      </c>
    </row>
    <row r="37" spans="1:22" ht="15" thickBot="1" x14ac:dyDescent="0.35">
      <c r="A37" s="85" t="s">
        <v>1185</v>
      </c>
      <c r="B37" s="85" t="s">
        <v>47</v>
      </c>
      <c r="C37" s="10" t="s">
        <v>47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81"/>
      <c r="V37" s="84"/>
    </row>
    <row r="38" spans="1:22" ht="15" thickBot="1" x14ac:dyDescent="0.35">
      <c r="A38" s="83" t="s">
        <v>1186</v>
      </c>
      <c r="B38" s="83" t="s">
        <v>1821</v>
      </c>
      <c r="C38" s="10" t="s">
        <v>47</v>
      </c>
      <c r="D38" s="10" t="s">
        <v>47</v>
      </c>
      <c r="E38" s="10" t="s">
        <v>47</v>
      </c>
      <c r="F38" s="10" t="s">
        <v>60</v>
      </c>
      <c r="G38" s="10" t="s">
        <v>47</v>
      </c>
      <c r="H38" s="10" t="s">
        <v>47</v>
      </c>
      <c r="I38" s="10" t="s">
        <v>47</v>
      </c>
      <c r="J38" s="10" t="s">
        <v>47</v>
      </c>
      <c r="K38" s="10" t="s">
        <v>47</v>
      </c>
      <c r="L38" s="10" t="s">
        <v>47</v>
      </c>
      <c r="M38" s="10" t="s">
        <v>47</v>
      </c>
      <c r="N38" s="10" t="s">
        <v>20</v>
      </c>
      <c r="O38" s="10" t="s">
        <v>60</v>
      </c>
      <c r="P38" s="10">
        <v>1</v>
      </c>
      <c r="Q38" s="10">
        <v>2</v>
      </c>
      <c r="R38" s="10">
        <v>50</v>
      </c>
      <c r="S38" s="10"/>
      <c r="T38" s="10" t="s">
        <v>1190</v>
      </c>
      <c r="U38" s="81"/>
      <c r="V38" s="86">
        <v>150</v>
      </c>
    </row>
    <row r="39" spans="1:22" ht="15" thickBot="1" x14ac:dyDescent="0.35">
      <c r="A39" s="87" t="s">
        <v>1187</v>
      </c>
      <c r="B39" s="83" t="s">
        <v>1822</v>
      </c>
      <c r="C39" s="10" t="s">
        <v>47</v>
      </c>
      <c r="D39" s="10" t="s">
        <v>47</v>
      </c>
      <c r="E39" s="10" t="s">
        <v>47</v>
      </c>
      <c r="F39" s="10" t="s">
        <v>47</v>
      </c>
      <c r="G39" s="10" t="s">
        <v>47</v>
      </c>
      <c r="H39" s="10" t="s">
        <v>47</v>
      </c>
      <c r="I39" s="10" t="s">
        <v>32</v>
      </c>
      <c r="J39" s="10" t="s">
        <v>47</v>
      </c>
      <c r="K39" s="10" t="s">
        <v>47</v>
      </c>
      <c r="L39" s="10" t="s">
        <v>47</v>
      </c>
      <c r="M39" s="10" t="s">
        <v>1188</v>
      </c>
      <c r="N39" s="10" t="s">
        <v>20</v>
      </c>
      <c r="O39" s="10" t="s">
        <v>60</v>
      </c>
      <c r="P39" s="10">
        <v>1</v>
      </c>
      <c r="Q39" s="10">
        <v>2</v>
      </c>
      <c r="R39" s="10">
        <v>50</v>
      </c>
      <c r="S39" s="10"/>
      <c r="T39" s="10" t="s">
        <v>1189</v>
      </c>
      <c r="U39" s="81"/>
      <c r="V39" s="86">
        <v>123.03</v>
      </c>
    </row>
    <row r="40" spans="1:22" ht="15" thickBot="1" x14ac:dyDescent="0.35">
      <c r="A40" s="75" t="s">
        <v>1079</v>
      </c>
      <c r="B40" s="119" t="s">
        <v>47</v>
      </c>
      <c r="C40" s="49">
        <v>0</v>
      </c>
      <c r="D40" s="49">
        <v>0</v>
      </c>
      <c r="E40" s="49">
        <v>0</v>
      </c>
      <c r="F40" s="49" t="s">
        <v>806</v>
      </c>
      <c r="G40" s="49">
        <v>0</v>
      </c>
      <c r="H40" s="49">
        <v>0</v>
      </c>
      <c r="I40" s="49">
        <v>1</v>
      </c>
      <c r="J40" s="49">
        <v>0</v>
      </c>
      <c r="K40" s="49">
        <v>0</v>
      </c>
      <c r="L40" s="49">
        <v>0</v>
      </c>
      <c r="M40" s="49">
        <v>1</v>
      </c>
      <c r="N40" s="60" t="s">
        <v>1191</v>
      </c>
      <c r="O40" s="49" t="s">
        <v>47</v>
      </c>
      <c r="P40" s="49"/>
      <c r="Q40" s="49"/>
      <c r="R40" s="49"/>
      <c r="S40" s="49"/>
      <c r="T40" s="49"/>
      <c r="U40" s="50" t="s">
        <v>1078</v>
      </c>
      <c r="V40" s="74">
        <f>AVERAGE(V38:V39)</f>
        <v>136.51499999999999</v>
      </c>
    </row>
    <row r="41" spans="1:22" x14ac:dyDescent="0.3">
      <c r="A41" s="27" t="s">
        <v>74</v>
      </c>
      <c r="B41" s="27" t="s">
        <v>47</v>
      </c>
      <c r="C41" s="1" t="s">
        <v>73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3">
      <c r="A42" s="91" t="s">
        <v>1199</v>
      </c>
      <c r="B42" s="91" t="s">
        <v>47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3">
      <c r="A43" s="90" t="s">
        <v>1193</v>
      </c>
      <c r="B43" s="89" t="s">
        <v>1823</v>
      </c>
      <c r="C43" s="1" t="s">
        <v>60</v>
      </c>
      <c r="D43" s="1" t="s">
        <v>60</v>
      </c>
      <c r="E43" s="1" t="s">
        <v>47</v>
      </c>
      <c r="F43" s="1" t="s">
        <v>86</v>
      </c>
      <c r="G43" s="1" t="s">
        <v>47</v>
      </c>
      <c r="H43" s="1" t="s">
        <v>47</v>
      </c>
      <c r="I43" s="1" t="s">
        <v>1200</v>
      </c>
      <c r="J43" s="1" t="s">
        <v>47</v>
      </c>
      <c r="K43" s="1" t="s">
        <v>47</v>
      </c>
      <c r="L43" s="1" t="s">
        <v>47</v>
      </c>
      <c r="M43" s="1" t="s">
        <v>1202</v>
      </c>
      <c r="N43" s="1" t="s">
        <v>20</v>
      </c>
      <c r="O43" s="1" t="s">
        <v>60</v>
      </c>
      <c r="P43" s="1">
        <v>2</v>
      </c>
      <c r="Q43" s="1">
        <v>11</v>
      </c>
      <c r="R43" s="38">
        <f>2/11*100</f>
        <v>18.181818181818183</v>
      </c>
      <c r="S43" s="1" t="s">
        <v>44</v>
      </c>
      <c r="T43" s="1" t="s">
        <v>75</v>
      </c>
      <c r="U43" s="1" t="s">
        <v>1214</v>
      </c>
      <c r="V43" s="1">
        <f>58+912+31</f>
        <v>1001</v>
      </c>
    </row>
    <row r="44" spans="1:22" x14ac:dyDescent="0.3">
      <c r="A44" s="89" t="s">
        <v>1203</v>
      </c>
      <c r="B44" s="89" t="s">
        <v>1824</v>
      </c>
      <c r="C44" s="1" t="s">
        <v>60</v>
      </c>
      <c r="D44" s="1" t="s">
        <v>60</v>
      </c>
      <c r="E44" s="1" t="s">
        <v>47</v>
      </c>
      <c r="F44" s="1" t="s">
        <v>47</v>
      </c>
      <c r="G44" s="1" t="s">
        <v>47</v>
      </c>
      <c r="H44" s="1" t="s">
        <v>47</v>
      </c>
      <c r="I44" s="1" t="s">
        <v>60</v>
      </c>
      <c r="J44" s="1" t="s">
        <v>60</v>
      </c>
      <c r="K44" s="1" t="s">
        <v>60</v>
      </c>
      <c r="L44" s="1" t="s">
        <v>60</v>
      </c>
      <c r="M44" s="1" t="s">
        <v>60</v>
      </c>
      <c r="N44" s="1" t="s">
        <v>502</v>
      </c>
      <c r="O44" s="1" t="s">
        <v>60</v>
      </c>
      <c r="P44" s="1">
        <v>2</v>
      </c>
      <c r="Q44" s="1">
        <v>11</v>
      </c>
      <c r="R44" s="38">
        <v>18</v>
      </c>
      <c r="S44" s="1"/>
      <c r="T44" s="1" t="s">
        <v>75</v>
      </c>
      <c r="U44" s="1"/>
      <c r="V44" s="1">
        <v>73</v>
      </c>
    </row>
    <row r="45" spans="1:22" x14ac:dyDescent="0.3">
      <c r="A45" s="89" t="s">
        <v>1204</v>
      </c>
      <c r="B45" s="89" t="s">
        <v>1825</v>
      </c>
      <c r="C45" s="1" t="s">
        <v>60</v>
      </c>
      <c r="D45" s="1" t="s">
        <v>60</v>
      </c>
      <c r="E45" s="1" t="s">
        <v>47</v>
      </c>
      <c r="F45" s="1" t="s">
        <v>47</v>
      </c>
      <c r="G45" s="1" t="s">
        <v>47</v>
      </c>
      <c r="H45" s="1" t="s">
        <v>47</v>
      </c>
      <c r="I45" s="1" t="s">
        <v>60</v>
      </c>
      <c r="J45" s="1" t="s">
        <v>60</v>
      </c>
      <c r="K45" s="1" t="s">
        <v>60</v>
      </c>
      <c r="L45" s="1" t="s">
        <v>60</v>
      </c>
      <c r="M45" s="1" t="s">
        <v>60</v>
      </c>
      <c r="N45" s="1" t="s">
        <v>502</v>
      </c>
      <c r="O45" s="1" t="s">
        <v>60</v>
      </c>
      <c r="P45" s="1">
        <v>2</v>
      </c>
      <c r="Q45" s="1">
        <v>11</v>
      </c>
      <c r="R45" s="38">
        <v>18</v>
      </c>
      <c r="S45" s="1"/>
      <c r="T45" s="1" t="s">
        <v>75</v>
      </c>
      <c r="U45" s="1"/>
      <c r="V45" s="1">
        <v>17</v>
      </c>
    </row>
    <row r="46" spans="1:22" x14ac:dyDescent="0.3">
      <c r="A46" s="89" t="s">
        <v>1205</v>
      </c>
      <c r="B46" s="89" t="s">
        <v>1826</v>
      </c>
      <c r="C46" s="1" t="s">
        <v>60</v>
      </c>
      <c r="D46" s="1" t="s">
        <v>60</v>
      </c>
      <c r="E46" s="1" t="s">
        <v>47</v>
      </c>
      <c r="F46" s="1" t="s">
        <v>47</v>
      </c>
      <c r="G46" s="1" t="s">
        <v>47</v>
      </c>
      <c r="H46" s="1" t="s">
        <v>47</v>
      </c>
      <c r="I46" s="1" t="s">
        <v>60</v>
      </c>
      <c r="J46" s="1" t="s">
        <v>60</v>
      </c>
      <c r="K46" s="1" t="s">
        <v>60</v>
      </c>
      <c r="L46" s="1" t="s">
        <v>60</v>
      </c>
      <c r="M46" s="1" t="s">
        <v>60</v>
      </c>
      <c r="N46" s="1" t="s">
        <v>1210</v>
      </c>
      <c r="O46" s="1" t="s">
        <v>60</v>
      </c>
      <c r="P46" s="1">
        <v>2</v>
      </c>
      <c r="Q46" s="1">
        <v>11</v>
      </c>
      <c r="R46" s="38">
        <v>18</v>
      </c>
      <c r="S46" s="1"/>
      <c r="T46" s="1" t="s">
        <v>75</v>
      </c>
      <c r="U46" s="1"/>
      <c r="V46" s="1">
        <v>57</v>
      </c>
    </row>
    <row r="47" spans="1:22" x14ac:dyDescent="0.3">
      <c r="A47" s="90" t="s">
        <v>1194</v>
      </c>
      <c r="B47" s="89" t="s">
        <v>1827</v>
      </c>
      <c r="C47" s="1" t="s">
        <v>60</v>
      </c>
      <c r="D47" s="1" t="s">
        <v>60</v>
      </c>
      <c r="E47" s="1" t="s">
        <v>47</v>
      </c>
      <c r="F47" s="1" t="s">
        <v>47</v>
      </c>
      <c r="G47" s="1" t="s">
        <v>47</v>
      </c>
      <c r="H47" s="1" t="s">
        <v>47</v>
      </c>
      <c r="I47" s="1" t="s">
        <v>1201</v>
      </c>
      <c r="J47" s="1" t="s">
        <v>47</v>
      </c>
      <c r="K47" s="1" t="s">
        <v>47</v>
      </c>
      <c r="L47" s="1" t="s">
        <v>47</v>
      </c>
      <c r="M47" s="1" t="s">
        <v>424</v>
      </c>
      <c r="N47" s="1" t="s">
        <v>20</v>
      </c>
      <c r="O47" s="1" t="s">
        <v>71</v>
      </c>
      <c r="P47" s="1">
        <v>2</v>
      </c>
      <c r="Q47" s="1">
        <v>11</v>
      </c>
      <c r="R47" s="38">
        <v>18</v>
      </c>
      <c r="S47" s="1" t="s">
        <v>44</v>
      </c>
      <c r="T47" s="1" t="s">
        <v>270</v>
      </c>
      <c r="U47" s="1" t="s">
        <v>1195</v>
      </c>
      <c r="V47" s="1">
        <v>278</v>
      </c>
    </row>
    <row r="48" spans="1:22" x14ac:dyDescent="0.3">
      <c r="A48" s="89" t="s">
        <v>1206</v>
      </c>
      <c r="B48" s="89" t="s">
        <v>1828</v>
      </c>
      <c r="C48" s="1" t="s">
        <v>60</v>
      </c>
      <c r="D48" s="1" t="s">
        <v>60</v>
      </c>
      <c r="E48" s="1" t="s">
        <v>47</v>
      </c>
      <c r="F48" s="1" t="s">
        <v>47</v>
      </c>
      <c r="G48" s="1" t="s">
        <v>47</v>
      </c>
      <c r="H48" s="1" t="s">
        <v>47</v>
      </c>
      <c r="I48" s="1" t="s">
        <v>60</v>
      </c>
      <c r="J48" s="1" t="s">
        <v>60</v>
      </c>
      <c r="K48" s="1" t="s">
        <v>60</v>
      </c>
      <c r="L48" s="1" t="s">
        <v>60</v>
      </c>
      <c r="M48" s="1" t="s">
        <v>60</v>
      </c>
      <c r="N48" s="1" t="s">
        <v>16</v>
      </c>
      <c r="O48" s="1" t="s">
        <v>60</v>
      </c>
      <c r="P48" s="1">
        <v>2</v>
      </c>
      <c r="Q48" s="1">
        <v>11</v>
      </c>
      <c r="R48" s="38">
        <f t="shared" ref="R48" si="0">2/11*100</f>
        <v>18.181818181818183</v>
      </c>
      <c r="S48" s="1"/>
      <c r="T48" s="1" t="s">
        <v>1215</v>
      </c>
      <c r="U48" s="1"/>
      <c r="V48" s="1">
        <v>18</v>
      </c>
    </row>
    <row r="49" spans="1:22" x14ac:dyDescent="0.3">
      <c r="A49" s="89" t="s">
        <v>1207</v>
      </c>
      <c r="B49" s="89" t="s">
        <v>1829</v>
      </c>
      <c r="C49" s="1" t="s">
        <v>60</v>
      </c>
      <c r="D49" s="1" t="s">
        <v>60</v>
      </c>
      <c r="E49" s="1" t="s">
        <v>47</v>
      </c>
      <c r="F49" s="1" t="s">
        <v>47</v>
      </c>
      <c r="G49" s="1" t="s">
        <v>47</v>
      </c>
      <c r="H49" s="1" t="s">
        <v>47</v>
      </c>
      <c r="I49" s="1" t="s">
        <v>60</v>
      </c>
      <c r="J49" s="1" t="s">
        <v>60</v>
      </c>
      <c r="K49" s="1" t="s">
        <v>60</v>
      </c>
      <c r="L49" s="1" t="s">
        <v>60</v>
      </c>
      <c r="M49" s="1" t="s">
        <v>60</v>
      </c>
      <c r="N49" s="1" t="s">
        <v>16</v>
      </c>
      <c r="O49" s="1" t="s">
        <v>60</v>
      </c>
      <c r="P49" s="1">
        <v>2</v>
      </c>
      <c r="Q49" s="1">
        <v>11</v>
      </c>
      <c r="R49" s="38">
        <v>18</v>
      </c>
      <c r="S49" s="1"/>
      <c r="T49" s="1" t="s">
        <v>1216</v>
      </c>
      <c r="U49" s="1"/>
      <c r="V49" s="1">
        <v>5</v>
      </c>
    </row>
    <row r="50" spans="1:22" x14ac:dyDescent="0.3">
      <c r="A50" s="89" t="s">
        <v>1208</v>
      </c>
      <c r="B50" s="89" t="s">
        <v>1830</v>
      </c>
      <c r="C50" s="1" t="s">
        <v>60</v>
      </c>
      <c r="D50" s="1" t="s">
        <v>60</v>
      </c>
      <c r="E50" s="1" t="s">
        <v>47</v>
      </c>
      <c r="F50" s="1" t="s">
        <v>47</v>
      </c>
      <c r="G50" s="1" t="s">
        <v>47</v>
      </c>
      <c r="H50" s="1" t="s">
        <v>47</v>
      </c>
      <c r="I50" s="1" t="s">
        <v>60</v>
      </c>
      <c r="J50" s="1" t="s">
        <v>60</v>
      </c>
      <c r="K50" s="1" t="s">
        <v>60</v>
      </c>
      <c r="L50" s="1" t="s">
        <v>60</v>
      </c>
      <c r="M50" s="1" t="s">
        <v>60</v>
      </c>
      <c r="N50" s="1" t="s">
        <v>1211</v>
      </c>
      <c r="O50" s="1" t="s">
        <v>60</v>
      </c>
      <c r="P50" s="1">
        <v>2</v>
      </c>
      <c r="Q50" s="1">
        <v>11</v>
      </c>
      <c r="R50" s="38">
        <v>18</v>
      </c>
      <c r="S50" s="1"/>
      <c r="T50" s="1" t="s">
        <v>1217</v>
      </c>
      <c r="U50" s="1"/>
      <c r="V50" s="1">
        <v>1</v>
      </c>
    </row>
    <row r="51" spans="1:22" x14ac:dyDescent="0.3">
      <c r="A51" s="89" t="s">
        <v>1209</v>
      </c>
      <c r="B51" s="89" t="s">
        <v>1831</v>
      </c>
      <c r="C51" s="1" t="s">
        <v>60</v>
      </c>
      <c r="D51" s="1" t="s">
        <v>60</v>
      </c>
      <c r="E51" s="1" t="s">
        <v>47</v>
      </c>
      <c r="F51" s="1" t="s">
        <v>47</v>
      </c>
      <c r="G51" s="1" t="s">
        <v>47</v>
      </c>
      <c r="H51" s="1" t="s">
        <v>47</v>
      </c>
      <c r="I51" s="1" t="s">
        <v>60</v>
      </c>
      <c r="J51" s="1" t="s">
        <v>60</v>
      </c>
      <c r="K51" s="1" t="s">
        <v>60</v>
      </c>
      <c r="L51" s="1" t="s">
        <v>60</v>
      </c>
      <c r="M51" s="1" t="s">
        <v>60</v>
      </c>
      <c r="N51" s="1" t="s">
        <v>20</v>
      </c>
      <c r="O51" s="1" t="s">
        <v>60</v>
      </c>
      <c r="P51" s="1">
        <v>2</v>
      </c>
      <c r="Q51" s="1">
        <v>11</v>
      </c>
      <c r="R51" s="38">
        <v>18</v>
      </c>
      <c r="S51" s="1"/>
      <c r="T51" s="1" t="s">
        <v>1218</v>
      </c>
      <c r="U51" s="1"/>
      <c r="V51" s="1">
        <v>182</v>
      </c>
    </row>
    <row r="52" spans="1:22" x14ac:dyDescent="0.3">
      <c r="A52" s="89" t="s">
        <v>1212</v>
      </c>
      <c r="B52" s="89" t="s">
        <v>1832</v>
      </c>
      <c r="C52" s="1" t="s">
        <v>60</v>
      </c>
      <c r="D52" s="1" t="s">
        <v>60</v>
      </c>
      <c r="E52" s="1" t="s">
        <v>47</v>
      </c>
      <c r="F52" s="1" t="s">
        <v>47</v>
      </c>
      <c r="G52" s="1" t="s">
        <v>47</v>
      </c>
      <c r="H52" s="1" t="s">
        <v>47</v>
      </c>
      <c r="I52" s="1" t="s">
        <v>60</v>
      </c>
      <c r="J52" s="1" t="s">
        <v>60</v>
      </c>
      <c r="K52" s="1" t="s">
        <v>60</v>
      </c>
      <c r="L52" s="1" t="s">
        <v>60</v>
      </c>
      <c r="M52" s="1" t="s">
        <v>60</v>
      </c>
      <c r="N52" s="1" t="s">
        <v>148</v>
      </c>
      <c r="O52" s="1" t="s">
        <v>60</v>
      </c>
      <c r="P52" s="1">
        <v>2</v>
      </c>
      <c r="Q52" s="1">
        <v>11</v>
      </c>
      <c r="R52" s="38">
        <v>18</v>
      </c>
      <c r="S52" s="1"/>
      <c r="T52" s="1" t="s">
        <v>1219</v>
      </c>
      <c r="U52" s="1"/>
      <c r="V52" s="1">
        <v>54</v>
      </c>
    </row>
    <row r="53" spans="1:22" ht="15" thickBot="1" x14ac:dyDescent="0.35">
      <c r="A53" s="92" t="s">
        <v>60</v>
      </c>
      <c r="B53" s="92" t="s">
        <v>1833</v>
      </c>
      <c r="C53" s="14" t="s">
        <v>60</v>
      </c>
      <c r="D53" s="14" t="s">
        <v>60</v>
      </c>
      <c r="E53" s="14" t="s">
        <v>47</v>
      </c>
      <c r="F53" s="14" t="s">
        <v>47</v>
      </c>
      <c r="G53" s="14" t="s">
        <v>47</v>
      </c>
      <c r="H53" s="14" t="s">
        <v>47</v>
      </c>
      <c r="I53" s="14" t="s">
        <v>60</v>
      </c>
      <c r="J53" s="14" t="s">
        <v>60</v>
      </c>
      <c r="K53" s="14" t="s">
        <v>60</v>
      </c>
      <c r="L53" s="14" t="s">
        <v>60</v>
      </c>
      <c r="M53" s="14" t="s">
        <v>60</v>
      </c>
      <c r="N53" s="14" t="s">
        <v>148</v>
      </c>
      <c r="O53" s="14" t="s">
        <v>60</v>
      </c>
      <c r="P53" s="14">
        <v>2</v>
      </c>
      <c r="Q53" s="14">
        <v>11</v>
      </c>
      <c r="R53" s="51">
        <f t="shared" ref="R53" si="1">2/11*100</f>
        <v>18.181818181818183</v>
      </c>
      <c r="S53" s="14"/>
      <c r="T53" s="14"/>
      <c r="U53" s="14"/>
      <c r="V53" s="14">
        <v>26</v>
      </c>
    </row>
    <row r="54" spans="1:22" ht="15" thickBot="1" x14ac:dyDescent="0.35">
      <c r="A54" s="95" t="s">
        <v>1079</v>
      </c>
      <c r="B54" s="120" t="s">
        <v>47</v>
      </c>
      <c r="C54" s="49" t="s">
        <v>60</v>
      </c>
      <c r="D54" s="49" t="s">
        <v>60</v>
      </c>
      <c r="E54" s="49">
        <v>0</v>
      </c>
      <c r="F54" s="49">
        <v>1</v>
      </c>
      <c r="G54" s="49">
        <v>0</v>
      </c>
      <c r="H54" s="49">
        <v>0</v>
      </c>
      <c r="I54" s="49">
        <v>2</v>
      </c>
      <c r="J54" s="49">
        <v>0</v>
      </c>
      <c r="K54" s="49">
        <v>0</v>
      </c>
      <c r="L54" s="49">
        <v>0</v>
      </c>
      <c r="M54" s="49">
        <v>0</v>
      </c>
      <c r="N54" s="49" t="s">
        <v>1191</v>
      </c>
      <c r="O54" s="49" t="s">
        <v>1153</v>
      </c>
      <c r="P54" s="49"/>
      <c r="Q54" s="49"/>
      <c r="R54" s="96"/>
      <c r="S54" s="49"/>
      <c r="T54" s="49"/>
      <c r="U54" s="50" t="s">
        <v>1078</v>
      </c>
      <c r="V54" s="74">
        <f>AVERAGE(V43:V53)</f>
        <v>155.63636363636363</v>
      </c>
    </row>
    <row r="55" spans="1:22" x14ac:dyDescent="0.3">
      <c r="A55" s="93" t="s">
        <v>1197</v>
      </c>
      <c r="B55" s="93" t="s">
        <v>47</v>
      </c>
      <c r="C55" s="4" t="s">
        <v>47</v>
      </c>
      <c r="D55" s="4" t="s">
        <v>47</v>
      </c>
      <c r="E55" s="4" t="s">
        <v>47</v>
      </c>
      <c r="F55" s="4" t="s">
        <v>47</v>
      </c>
      <c r="G55" s="4" t="s">
        <v>47</v>
      </c>
      <c r="H55" s="4"/>
      <c r="I55" s="4" t="s">
        <v>47</v>
      </c>
      <c r="J55" s="4" t="s">
        <v>47</v>
      </c>
      <c r="K55" s="4" t="s">
        <v>47</v>
      </c>
      <c r="L55" s="4" t="s">
        <v>47</v>
      </c>
      <c r="M55" s="4" t="s">
        <v>47</v>
      </c>
      <c r="N55" s="4" t="s">
        <v>47</v>
      </c>
      <c r="O55" s="4" t="s">
        <v>47</v>
      </c>
      <c r="P55" s="4" t="s">
        <v>47</v>
      </c>
      <c r="Q55" s="4" t="s">
        <v>47</v>
      </c>
      <c r="R55" s="94" t="s">
        <v>47</v>
      </c>
      <c r="S55" s="4" t="s">
        <v>47</v>
      </c>
      <c r="T55" s="4" t="s">
        <v>47</v>
      </c>
      <c r="U55" s="4"/>
      <c r="V55" s="4" t="s">
        <v>47</v>
      </c>
    </row>
    <row r="56" spans="1:22" x14ac:dyDescent="0.3">
      <c r="A56" s="97" t="s">
        <v>1221</v>
      </c>
      <c r="B56" s="97" t="s">
        <v>1834</v>
      </c>
      <c r="C56" s="4" t="s">
        <v>47</v>
      </c>
      <c r="D56" s="4" t="s">
        <v>47</v>
      </c>
      <c r="E56" s="4" t="s">
        <v>47</v>
      </c>
      <c r="F56" s="4" t="s">
        <v>47</v>
      </c>
      <c r="G56" s="4" t="s">
        <v>47</v>
      </c>
      <c r="H56" s="4" t="s">
        <v>1224</v>
      </c>
      <c r="I56" s="4" t="s">
        <v>47</v>
      </c>
      <c r="J56" s="4" t="s">
        <v>47</v>
      </c>
      <c r="K56" s="4" t="s">
        <v>47</v>
      </c>
      <c r="L56" s="4" t="s">
        <v>47</v>
      </c>
      <c r="M56" s="4" t="s">
        <v>1223</v>
      </c>
      <c r="N56" s="4" t="s">
        <v>60</v>
      </c>
      <c r="O56" s="4" t="s">
        <v>60</v>
      </c>
      <c r="P56" s="4">
        <v>1</v>
      </c>
      <c r="Q56" s="4">
        <v>43</v>
      </c>
      <c r="R56" s="94">
        <f>1/43*100</f>
        <v>2.3255813953488373</v>
      </c>
      <c r="S56" s="4" t="s">
        <v>44</v>
      </c>
      <c r="T56" s="4" t="s">
        <v>1228</v>
      </c>
      <c r="U56" s="4" t="s">
        <v>1225</v>
      </c>
      <c r="V56" s="4">
        <v>289</v>
      </c>
    </row>
    <row r="57" spans="1:22" x14ac:dyDescent="0.3">
      <c r="A57" s="90" t="s">
        <v>1213</v>
      </c>
      <c r="B57" s="89" t="s">
        <v>1835</v>
      </c>
      <c r="C57" s="1" t="s">
        <v>60</v>
      </c>
      <c r="D57" s="1" t="s">
        <v>60</v>
      </c>
      <c r="E57" s="1" t="s">
        <v>77</v>
      </c>
      <c r="F57" s="1" t="s">
        <v>47</v>
      </c>
      <c r="G57" s="1" t="s">
        <v>47</v>
      </c>
      <c r="H57" s="1" t="s">
        <v>1196</v>
      </c>
      <c r="I57" s="1" t="s">
        <v>76</v>
      </c>
      <c r="J57" s="1" t="s">
        <v>47</v>
      </c>
      <c r="K57" s="1" t="s">
        <v>1178</v>
      </c>
      <c r="L57" s="1" t="s">
        <v>47</v>
      </c>
      <c r="M57" s="1" t="s">
        <v>1148</v>
      </c>
      <c r="N57" s="1" t="s">
        <v>60</v>
      </c>
      <c r="O57" s="1" t="s">
        <v>60</v>
      </c>
      <c r="P57" s="1">
        <v>1</v>
      </c>
      <c r="Q57" s="1">
        <v>43</v>
      </c>
      <c r="R57" s="38">
        <v>2</v>
      </c>
      <c r="S57" s="1" t="s">
        <v>44</v>
      </c>
      <c r="T57" s="1" t="s">
        <v>1226</v>
      </c>
      <c r="U57" s="1" t="s">
        <v>1198</v>
      </c>
      <c r="V57" s="1">
        <v>308</v>
      </c>
    </row>
    <row r="58" spans="1:22" ht="15" thickBot="1" x14ac:dyDescent="0.35">
      <c r="A58" s="92" t="s">
        <v>1220</v>
      </c>
      <c r="B58" s="92" t="s">
        <v>1836</v>
      </c>
      <c r="C58" s="14" t="s">
        <v>47</v>
      </c>
      <c r="D58" s="14" t="s">
        <v>47</v>
      </c>
      <c r="E58" s="14" t="s">
        <v>47</v>
      </c>
      <c r="F58" s="14" t="s">
        <v>47</v>
      </c>
      <c r="G58" s="14" t="s">
        <v>47</v>
      </c>
      <c r="H58" s="14" t="s">
        <v>47</v>
      </c>
      <c r="I58" s="14" t="s">
        <v>47</v>
      </c>
      <c r="J58" s="14" t="s">
        <v>47</v>
      </c>
      <c r="K58" s="14" t="s">
        <v>47</v>
      </c>
      <c r="L58" s="14" t="s">
        <v>1222</v>
      </c>
      <c r="M58" s="14" t="s">
        <v>47</v>
      </c>
      <c r="N58" s="14" t="s">
        <v>60</v>
      </c>
      <c r="O58" s="14" t="s">
        <v>60</v>
      </c>
      <c r="P58" s="14">
        <v>1</v>
      </c>
      <c r="Q58" s="14">
        <v>43</v>
      </c>
      <c r="R58" s="51">
        <v>2</v>
      </c>
      <c r="S58" s="14" t="s">
        <v>44</v>
      </c>
      <c r="T58" s="14" t="s">
        <v>1227</v>
      </c>
      <c r="U58" s="14"/>
      <c r="V58" s="14">
        <v>226</v>
      </c>
    </row>
    <row r="59" spans="1:22" ht="15" thickBot="1" x14ac:dyDescent="0.35">
      <c r="A59" s="95" t="s">
        <v>1079</v>
      </c>
      <c r="B59" s="120" t="s">
        <v>47</v>
      </c>
      <c r="C59" s="49">
        <v>0</v>
      </c>
      <c r="D59" s="49">
        <v>0</v>
      </c>
      <c r="E59" s="49">
        <v>1</v>
      </c>
      <c r="F59" s="49">
        <v>0</v>
      </c>
      <c r="G59" s="49">
        <v>0</v>
      </c>
      <c r="H59" s="49">
        <v>2</v>
      </c>
      <c r="I59" s="49">
        <v>1</v>
      </c>
      <c r="J59" s="49">
        <v>0</v>
      </c>
      <c r="K59" s="49">
        <v>0</v>
      </c>
      <c r="L59" s="49">
        <v>1</v>
      </c>
      <c r="M59" s="49">
        <v>2</v>
      </c>
      <c r="N59" s="49">
        <v>0</v>
      </c>
      <c r="O59" s="49">
        <v>0</v>
      </c>
      <c r="P59" s="49"/>
      <c r="Q59" s="49"/>
      <c r="R59" s="96"/>
      <c r="S59" s="49"/>
      <c r="T59" s="49"/>
      <c r="U59" s="50" t="s">
        <v>1078</v>
      </c>
      <c r="V59" s="74">
        <f>AVERAGE(V56:V58)</f>
        <v>274.33333333333331</v>
      </c>
    </row>
    <row r="60" spans="1:22" x14ac:dyDescent="0.3">
      <c r="A60" s="53" t="s">
        <v>229</v>
      </c>
      <c r="B60" s="53" t="s">
        <v>47</v>
      </c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spans="1:22" x14ac:dyDescent="0.3">
      <c r="A61" s="26" t="s">
        <v>232</v>
      </c>
      <c r="B61" s="26" t="s">
        <v>47</v>
      </c>
      <c r="C61" s="17" t="s">
        <v>1236</v>
      </c>
      <c r="D61" s="1"/>
      <c r="E61" s="1"/>
      <c r="F61" s="1"/>
      <c r="G61" s="1"/>
      <c r="H61" s="1" t="s">
        <v>47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 t="s">
        <v>44</v>
      </c>
      <c r="T61" s="1"/>
      <c r="U61" s="1"/>
      <c r="V61" s="1"/>
    </row>
    <row r="62" spans="1:22" x14ac:dyDescent="0.3">
      <c r="A62" s="21" t="s">
        <v>1234</v>
      </c>
      <c r="B62" s="25" t="s">
        <v>1837</v>
      </c>
      <c r="C62" s="1" t="s">
        <v>60</v>
      </c>
      <c r="D62" s="1" t="s">
        <v>60</v>
      </c>
      <c r="E62" s="1" t="s">
        <v>778</v>
      </c>
      <c r="F62" s="1" t="s">
        <v>47</v>
      </c>
      <c r="G62" s="1" t="s">
        <v>47</v>
      </c>
      <c r="H62" s="1" t="s">
        <v>47</v>
      </c>
      <c r="I62" s="1" t="s">
        <v>47</v>
      </c>
      <c r="J62" s="1" t="s">
        <v>47</v>
      </c>
      <c r="K62" s="1" t="s">
        <v>47</v>
      </c>
      <c r="L62" s="1" t="s">
        <v>47</v>
      </c>
      <c r="M62" s="1" t="s">
        <v>47</v>
      </c>
      <c r="N62" s="1" t="s">
        <v>20</v>
      </c>
      <c r="O62" s="1" t="s">
        <v>60</v>
      </c>
      <c r="P62" s="1">
        <v>1</v>
      </c>
      <c r="Q62" s="1">
        <v>2</v>
      </c>
      <c r="R62" s="1">
        <v>50</v>
      </c>
      <c r="S62" s="1" t="s">
        <v>122</v>
      </c>
      <c r="T62" s="1"/>
      <c r="U62" s="1"/>
      <c r="V62" s="1">
        <v>1727</v>
      </c>
    </row>
    <row r="63" spans="1:22" ht="15" thickBot="1" x14ac:dyDescent="0.35">
      <c r="A63" s="35" t="s">
        <v>1233</v>
      </c>
      <c r="B63" s="35" t="s">
        <v>1838</v>
      </c>
      <c r="C63" s="14" t="s">
        <v>1241</v>
      </c>
      <c r="D63" s="14" t="s">
        <v>47</v>
      </c>
      <c r="E63" s="14" t="s">
        <v>47</v>
      </c>
      <c r="F63" s="14" t="s">
        <v>47</v>
      </c>
      <c r="G63" s="14" t="s">
        <v>47</v>
      </c>
      <c r="H63" s="14" t="s">
        <v>47</v>
      </c>
      <c r="I63" s="14" t="s">
        <v>236</v>
      </c>
      <c r="J63" s="14" t="s">
        <v>47</v>
      </c>
      <c r="K63" s="14" t="s">
        <v>47</v>
      </c>
      <c r="L63" s="14" t="s">
        <v>234</v>
      </c>
      <c r="M63" s="14" t="s">
        <v>235</v>
      </c>
      <c r="N63" s="14" t="s">
        <v>20</v>
      </c>
      <c r="O63" s="14" t="s">
        <v>60</v>
      </c>
      <c r="P63" s="14">
        <v>1</v>
      </c>
      <c r="Q63" s="14">
        <v>2</v>
      </c>
      <c r="R63" s="14">
        <v>50</v>
      </c>
      <c r="S63" s="14" t="s">
        <v>122</v>
      </c>
      <c r="T63" s="14"/>
      <c r="U63" s="14"/>
      <c r="V63" s="14">
        <v>311</v>
      </c>
    </row>
    <row r="64" spans="1:22" ht="15" thickBot="1" x14ac:dyDescent="0.35">
      <c r="A64" s="48" t="s">
        <v>1079</v>
      </c>
      <c r="B64" s="112" t="s">
        <v>47</v>
      </c>
      <c r="C64" s="49">
        <v>0</v>
      </c>
      <c r="D64" s="49">
        <v>0</v>
      </c>
      <c r="E64" s="49">
        <v>1</v>
      </c>
      <c r="F64" s="49">
        <v>0</v>
      </c>
      <c r="G64" s="49">
        <v>0</v>
      </c>
      <c r="H64" s="49">
        <v>0</v>
      </c>
      <c r="I64" s="49">
        <v>1</v>
      </c>
      <c r="J64" s="49">
        <v>0</v>
      </c>
      <c r="K64" s="49">
        <v>0</v>
      </c>
      <c r="L64" s="49">
        <v>1</v>
      </c>
      <c r="M64" s="49">
        <v>1</v>
      </c>
      <c r="N64" s="49" t="s">
        <v>1191</v>
      </c>
      <c r="O64" s="49">
        <v>0</v>
      </c>
      <c r="P64" s="49"/>
      <c r="Q64" s="49"/>
      <c r="R64" s="49"/>
      <c r="S64" s="49"/>
      <c r="T64" s="49"/>
      <c r="U64" s="50" t="s">
        <v>1078</v>
      </c>
      <c r="V64" s="74">
        <f>AVERAGE(V62:V63)</f>
        <v>1019</v>
      </c>
    </row>
    <row r="65" spans="1:282" x14ac:dyDescent="0.3">
      <c r="A65" s="58" t="s">
        <v>802</v>
      </c>
      <c r="B65" s="58" t="s">
        <v>47</v>
      </c>
      <c r="C65" s="4" t="s">
        <v>47</v>
      </c>
      <c r="D65" s="4" t="s">
        <v>47</v>
      </c>
      <c r="E65" s="4" t="s">
        <v>47</v>
      </c>
      <c r="F65" s="4" t="s">
        <v>47</v>
      </c>
      <c r="G65" s="4" t="s">
        <v>47</v>
      </c>
      <c r="H65" s="4" t="s">
        <v>47</v>
      </c>
      <c r="I65" s="4" t="s">
        <v>47</v>
      </c>
      <c r="J65" s="4" t="s">
        <v>47</v>
      </c>
      <c r="K65" s="4" t="s">
        <v>47</v>
      </c>
      <c r="L65" s="4" t="s">
        <v>47</v>
      </c>
      <c r="M65" s="4" t="s">
        <v>47</v>
      </c>
      <c r="N65" s="4" t="s">
        <v>47</v>
      </c>
      <c r="O65" s="4" t="s">
        <v>47</v>
      </c>
      <c r="P65" s="4" t="s">
        <v>47</v>
      </c>
      <c r="Q65" s="4" t="s">
        <v>47</v>
      </c>
      <c r="R65" s="4" t="s">
        <v>47</v>
      </c>
      <c r="S65" s="4" t="s">
        <v>47</v>
      </c>
      <c r="T65" s="4" t="s">
        <v>47</v>
      </c>
      <c r="U65" s="4"/>
      <c r="V65" s="4" t="s">
        <v>47</v>
      </c>
    </row>
    <row r="66" spans="1:282" x14ac:dyDescent="0.3">
      <c r="A66" s="98" t="s">
        <v>231</v>
      </c>
      <c r="B66" s="98" t="s">
        <v>1839</v>
      </c>
      <c r="C66" s="1" t="s">
        <v>242</v>
      </c>
      <c r="D66" s="1" t="s">
        <v>47</v>
      </c>
      <c r="E66" s="1" t="s">
        <v>47</v>
      </c>
      <c r="F66" s="1" t="s">
        <v>47</v>
      </c>
      <c r="G66" s="1" t="s">
        <v>47</v>
      </c>
      <c r="H66" s="1" t="s">
        <v>47</v>
      </c>
      <c r="I66" s="1" t="s">
        <v>47</v>
      </c>
      <c r="J66" s="1" t="s">
        <v>47</v>
      </c>
      <c r="K66" s="1" t="s">
        <v>47</v>
      </c>
      <c r="L66" s="1" t="s">
        <v>38</v>
      </c>
      <c r="M66" s="1" t="s">
        <v>47</v>
      </c>
      <c r="N66" s="1" t="s">
        <v>20</v>
      </c>
      <c r="O66" s="1" t="s">
        <v>60</v>
      </c>
      <c r="P66" s="1">
        <v>2</v>
      </c>
      <c r="Q66" s="1">
        <v>6</v>
      </c>
      <c r="R66" s="1">
        <v>33</v>
      </c>
      <c r="S66" s="1" t="s">
        <v>122</v>
      </c>
      <c r="T66" s="1" t="s">
        <v>237</v>
      </c>
      <c r="U66" s="1"/>
      <c r="V66" s="1">
        <v>185</v>
      </c>
    </row>
    <row r="67" spans="1:282" x14ac:dyDescent="0.3">
      <c r="A67" s="98" t="s">
        <v>1230</v>
      </c>
      <c r="B67" s="98" t="s">
        <v>1840</v>
      </c>
      <c r="C67" s="1" t="s">
        <v>242</v>
      </c>
      <c r="D67" s="1" t="s">
        <v>47</v>
      </c>
      <c r="E67" s="1" t="s">
        <v>47</v>
      </c>
      <c r="F67" s="1" t="s">
        <v>47</v>
      </c>
      <c r="G67" s="1" t="s">
        <v>47</v>
      </c>
      <c r="H67" s="1" t="s">
        <v>488</v>
      </c>
      <c r="I67" s="1" t="s">
        <v>238</v>
      </c>
      <c r="J67" s="1" t="s">
        <v>47</v>
      </c>
      <c r="K67" s="1" t="s">
        <v>47</v>
      </c>
      <c r="L67" s="1" t="s">
        <v>47</v>
      </c>
      <c r="M67" s="1" t="s">
        <v>47</v>
      </c>
      <c r="N67" s="1" t="s">
        <v>20</v>
      </c>
      <c r="O67" s="1" t="s">
        <v>60</v>
      </c>
      <c r="P67" s="1">
        <v>2</v>
      </c>
      <c r="Q67" s="1">
        <v>6</v>
      </c>
      <c r="R67" s="1">
        <v>33</v>
      </c>
      <c r="S67" s="1" t="s">
        <v>122</v>
      </c>
      <c r="T67" s="1" t="s">
        <v>237</v>
      </c>
      <c r="U67" s="1"/>
      <c r="V67" s="1">
        <v>315</v>
      </c>
    </row>
    <row r="68" spans="1:282" x14ac:dyDescent="0.3">
      <c r="A68" s="123" t="s">
        <v>1229</v>
      </c>
      <c r="B68" s="98" t="s">
        <v>1841</v>
      </c>
      <c r="C68" s="1" t="s">
        <v>1240</v>
      </c>
      <c r="D68" s="1" t="s">
        <v>47</v>
      </c>
      <c r="E68" s="1" t="s">
        <v>47</v>
      </c>
      <c r="F68" s="1" t="s">
        <v>47</v>
      </c>
      <c r="G68" s="1" t="s">
        <v>47</v>
      </c>
      <c r="H68" s="1" t="s">
        <v>488</v>
      </c>
      <c r="I68" s="1" t="s">
        <v>199</v>
      </c>
      <c r="J68" s="1" t="s">
        <v>47</v>
      </c>
      <c r="K68" s="1" t="s">
        <v>47</v>
      </c>
      <c r="L68" s="1" t="s">
        <v>47</v>
      </c>
      <c r="M68" s="1" t="s">
        <v>47</v>
      </c>
      <c r="N68" s="1" t="s">
        <v>20</v>
      </c>
      <c r="O68" s="1" t="s">
        <v>60</v>
      </c>
      <c r="P68" s="1">
        <v>2</v>
      </c>
      <c r="Q68" s="1">
        <v>6</v>
      </c>
      <c r="R68" s="1">
        <v>33</v>
      </c>
      <c r="S68" s="1" t="s">
        <v>122</v>
      </c>
      <c r="T68" s="1" t="s">
        <v>237</v>
      </c>
      <c r="U68" s="1"/>
      <c r="V68" s="1">
        <v>62</v>
      </c>
    </row>
    <row r="69" spans="1:282" x14ac:dyDescent="0.3">
      <c r="A69" s="98" t="s">
        <v>1235</v>
      </c>
      <c r="B69" s="98" t="s">
        <v>1842</v>
      </c>
      <c r="C69" s="1" t="s">
        <v>1237</v>
      </c>
      <c r="D69" s="1" t="s">
        <v>47</v>
      </c>
      <c r="E69" s="1" t="s">
        <v>47</v>
      </c>
      <c r="F69" s="1" t="s">
        <v>47</v>
      </c>
      <c r="G69" s="1" t="s">
        <v>47</v>
      </c>
      <c r="H69" s="1" t="s">
        <v>47</v>
      </c>
      <c r="I69" s="1" t="s">
        <v>47</v>
      </c>
      <c r="J69" s="1" t="s">
        <v>47</v>
      </c>
      <c r="K69" s="1" t="s">
        <v>47</v>
      </c>
      <c r="L69" s="1" t="s">
        <v>47</v>
      </c>
      <c r="M69" s="1" t="s">
        <v>47</v>
      </c>
      <c r="N69" s="1" t="s">
        <v>60</v>
      </c>
      <c r="O69" s="1" t="s">
        <v>60</v>
      </c>
      <c r="P69" s="1">
        <v>2</v>
      </c>
      <c r="Q69" s="1">
        <v>6</v>
      </c>
      <c r="R69" s="1">
        <v>33</v>
      </c>
      <c r="S69" s="1" t="s">
        <v>122</v>
      </c>
      <c r="T69" s="1"/>
      <c r="U69" s="1"/>
      <c r="V69" s="1">
        <v>30</v>
      </c>
    </row>
    <row r="70" spans="1:282" x14ac:dyDescent="0.3">
      <c r="A70" s="98" t="s">
        <v>1231</v>
      </c>
      <c r="B70" s="98" t="s">
        <v>1843</v>
      </c>
      <c r="C70" s="1" t="s">
        <v>1238</v>
      </c>
      <c r="D70" s="1" t="s">
        <v>47</v>
      </c>
      <c r="E70" s="1" t="s">
        <v>47</v>
      </c>
      <c r="F70" s="1" t="s">
        <v>47</v>
      </c>
      <c r="G70" s="1" t="s">
        <v>47</v>
      </c>
      <c r="H70" s="1" t="s">
        <v>47</v>
      </c>
      <c r="I70" s="1" t="s">
        <v>47</v>
      </c>
      <c r="J70" s="1" t="s">
        <v>47</v>
      </c>
      <c r="K70" s="1" t="s">
        <v>47</v>
      </c>
      <c r="L70" s="1" t="s">
        <v>47</v>
      </c>
      <c r="M70" s="1" t="s">
        <v>47</v>
      </c>
      <c r="N70" s="1" t="s">
        <v>20</v>
      </c>
      <c r="O70" s="1" t="s">
        <v>60</v>
      </c>
      <c r="P70" s="1">
        <v>2</v>
      </c>
      <c r="Q70" s="1">
        <v>6</v>
      </c>
      <c r="R70" s="1">
        <v>33</v>
      </c>
      <c r="S70" s="1" t="s">
        <v>122</v>
      </c>
      <c r="T70" s="1" t="s">
        <v>237</v>
      </c>
      <c r="U70" s="1"/>
      <c r="V70" s="1">
        <v>2</v>
      </c>
    </row>
    <row r="71" spans="1:282" s="8" customFormat="1" ht="15" thickBot="1" x14ac:dyDescent="0.35">
      <c r="A71" s="125" t="s">
        <v>1232</v>
      </c>
      <c r="B71" s="125" t="s">
        <v>1844</v>
      </c>
      <c r="C71" s="14" t="s">
        <v>1239</v>
      </c>
      <c r="D71" s="14" t="s">
        <v>47</v>
      </c>
      <c r="E71" s="14" t="s">
        <v>47</v>
      </c>
      <c r="F71" s="14" t="s">
        <v>47</v>
      </c>
      <c r="G71" s="14" t="s">
        <v>47</v>
      </c>
      <c r="H71" s="14" t="s">
        <v>47</v>
      </c>
      <c r="I71" s="14" t="s">
        <v>47</v>
      </c>
      <c r="J71" s="14" t="s">
        <v>47</v>
      </c>
      <c r="K71" s="14" t="s">
        <v>47</v>
      </c>
      <c r="L71" s="14" t="s">
        <v>47</v>
      </c>
      <c r="M71" s="14" t="s">
        <v>47</v>
      </c>
      <c r="N71" s="14" t="s">
        <v>20</v>
      </c>
      <c r="O71" s="14" t="s">
        <v>60</v>
      </c>
      <c r="P71" s="14">
        <v>2</v>
      </c>
      <c r="Q71" s="14">
        <v>6</v>
      </c>
      <c r="R71" s="14">
        <v>33</v>
      </c>
      <c r="S71" s="14" t="s">
        <v>122</v>
      </c>
      <c r="T71" s="14" t="s">
        <v>237</v>
      </c>
      <c r="U71" s="14"/>
      <c r="V71" s="14">
        <v>2</v>
      </c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</row>
    <row r="72" spans="1:282" ht="15" thickBot="1" x14ac:dyDescent="0.35">
      <c r="A72" s="107" t="s">
        <v>1079</v>
      </c>
      <c r="B72" s="126" t="s">
        <v>47</v>
      </c>
      <c r="C72" s="119">
        <v>0</v>
      </c>
      <c r="D72" s="49">
        <v>0</v>
      </c>
      <c r="E72" s="49">
        <v>0</v>
      </c>
      <c r="F72" s="49" t="s">
        <v>47</v>
      </c>
      <c r="G72" s="49">
        <v>0</v>
      </c>
      <c r="H72" s="49">
        <v>2</v>
      </c>
      <c r="I72" s="49">
        <v>2</v>
      </c>
      <c r="J72" s="49">
        <v>0</v>
      </c>
      <c r="K72" s="49">
        <v>0</v>
      </c>
      <c r="L72" s="49">
        <v>1</v>
      </c>
      <c r="M72" s="49">
        <v>0</v>
      </c>
      <c r="N72" s="49" t="s">
        <v>1242</v>
      </c>
      <c r="O72" s="49">
        <v>0</v>
      </c>
      <c r="P72" s="49"/>
      <c r="Q72" s="49"/>
      <c r="R72" s="49"/>
      <c r="S72" s="49"/>
      <c r="T72" s="49"/>
      <c r="U72" s="50" t="s">
        <v>1078</v>
      </c>
      <c r="V72" s="74">
        <f>AVERAGE(V66:V71)</f>
        <v>99.333333333333329</v>
      </c>
    </row>
    <row r="73" spans="1:282" x14ac:dyDescent="0.3">
      <c r="A73" s="106" t="s">
        <v>276</v>
      </c>
      <c r="B73" s="106" t="s">
        <v>47</v>
      </c>
      <c r="C73" s="4" t="s">
        <v>1244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</row>
    <row r="74" spans="1:282" x14ac:dyDescent="0.3">
      <c r="A74" s="99" t="s">
        <v>277</v>
      </c>
      <c r="B74" s="100" t="s">
        <v>1845</v>
      </c>
      <c r="C74" s="1" t="s">
        <v>1245</v>
      </c>
      <c r="D74" s="1" t="s">
        <v>60</v>
      </c>
      <c r="E74" s="1" t="s">
        <v>47</v>
      </c>
      <c r="F74" s="1" t="s">
        <v>47</v>
      </c>
      <c r="G74" s="1" t="s">
        <v>47</v>
      </c>
      <c r="H74" s="1" t="s">
        <v>47</v>
      </c>
      <c r="I74" s="1" t="s">
        <v>31</v>
      </c>
      <c r="J74" s="1" t="s">
        <v>47</v>
      </c>
      <c r="K74" s="1" t="s">
        <v>47</v>
      </c>
      <c r="L74" s="1" t="s">
        <v>47</v>
      </c>
      <c r="M74" s="1" t="s">
        <v>1243</v>
      </c>
      <c r="N74" s="1" t="s">
        <v>282</v>
      </c>
      <c r="O74" s="1" t="s">
        <v>60</v>
      </c>
      <c r="P74" s="1">
        <v>4</v>
      </c>
      <c r="Q74" s="1">
        <v>12</v>
      </c>
      <c r="R74" s="1">
        <v>33</v>
      </c>
      <c r="S74" s="1" t="s">
        <v>122</v>
      </c>
      <c r="T74" s="1" t="s">
        <v>286</v>
      </c>
      <c r="U74" s="1"/>
      <c r="V74" s="1">
        <v>664.7</v>
      </c>
    </row>
    <row r="75" spans="1:282" x14ac:dyDescent="0.3">
      <c r="A75" s="100" t="s">
        <v>278</v>
      </c>
      <c r="B75" s="100" t="s">
        <v>1846</v>
      </c>
      <c r="C75" s="1" t="s">
        <v>1246</v>
      </c>
      <c r="D75" s="1" t="s">
        <v>60</v>
      </c>
      <c r="E75" s="1" t="s">
        <v>47</v>
      </c>
      <c r="F75" s="1" t="s">
        <v>47</v>
      </c>
      <c r="G75" s="1" t="s">
        <v>47</v>
      </c>
      <c r="H75" s="1" t="s">
        <v>47</v>
      </c>
      <c r="I75" s="1" t="s">
        <v>47</v>
      </c>
      <c r="J75" s="1" t="s">
        <v>47</v>
      </c>
      <c r="K75" s="1" t="s">
        <v>47</v>
      </c>
      <c r="L75" s="1" t="s">
        <v>1257</v>
      </c>
      <c r="M75" s="1" t="s">
        <v>47</v>
      </c>
      <c r="N75" s="1" t="s">
        <v>283</v>
      </c>
      <c r="O75" s="1" t="s">
        <v>60</v>
      </c>
      <c r="P75" s="1">
        <v>4</v>
      </c>
      <c r="Q75" s="1">
        <v>12</v>
      </c>
      <c r="R75" s="1">
        <v>33</v>
      </c>
      <c r="S75" s="1" t="s">
        <v>122</v>
      </c>
      <c r="T75" s="1" t="s">
        <v>287</v>
      </c>
      <c r="U75" s="1"/>
      <c r="V75" s="1">
        <v>3.9</v>
      </c>
    </row>
    <row r="76" spans="1:282" x14ac:dyDescent="0.3">
      <c r="A76" s="99" t="s">
        <v>279</v>
      </c>
      <c r="B76" s="100" t="s">
        <v>1847</v>
      </c>
      <c r="C76" s="1" t="s">
        <v>1247</v>
      </c>
      <c r="D76" s="1" t="s">
        <v>60</v>
      </c>
      <c r="E76" s="1" t="s">
        <v>47</v>
      </c>
      <c r="F76" s="1" t="s">
        <v>47</v>
      </c>
      <c r="G76" s="1" t="s">
        <v>47</v>
      </c>
      <c r="H76" s="1" t="s">
        <v>47</v>
      </c>
      <c r="I76" s="1" t="s">
        <v>31</v>
      </c>
      <c r="J76" s="1" t="s">
        <v>47</v>
      </c>
      <c r="K76" s="1" t="s">
        <v>47</v>
      </c>
      <c r="L76" s="1" t="s">
        <v>47</v>
      </c>
      <c r="M76" s="1" t="s">
        <v>47</v>
      </c>
      <c r="N76" s="1" t="s">
        <v>283</v>
      </c>
      <c r="O76" s="1" t="s">
        <v>60</v>
      </c>
      <c r="P76" s="1">
        <v>4</v>
      </c>
      <c r="Q76" s="1">
        <v>12</v>
      </c>
      <c r="R76" s="1">
        <v>33</v>
      </c>
      <c r="S76" s="1" t="s">
        <v>122</v>
      </c>
      <c r="T76" s="1" t="s">
        <v>287</v>
      </c>
      <c r="U76" s="1"/>
      <c r="V76" s="1">
        <v>4.4000000000000004</v>
      </c>
    </row>
    <row r="77" spans="1:282" x14ac:dyDescent="0.3">
      <c r="A77" s="99" t="s">
        <v>285</v>
      </c>
      <c r="B77" s="100" t="s">
        <v>1848</v>
      </c>
      <c r="C77" s="1" t="s">
        <v>1248</v>
      </c>
      <c r="D77" s="1" t="s">
        <v>60</v>
      </c>
      <c r="E77" s="1"/>
      <c r="F77" s="1" t="s">
        <v>47</v>
      </c>
      <c r="G77" s="1"/>
      <c r="H77" s="1"/>
      <c r="I77" s="1" t="s">
        <v>31</v>
      </c>
      <c r="J77" s="1" t="s">
        <v>47</v>
      </c>
      <c r="K77" s="1" t="s">
        <v>47</v>
      </c>
      <c r="L77" s="1" t="s">
        <v>47</v>
      </c>
      <c r="M77" s="1" t="s">
        <v>47</v>
      </c>
      <c r="N77" s="1" t="s">
        <v>60</v>
      </c>
      <c r="O77" s="1" t="s">
        <v>60</v>
      </c>
      <c r="P77" s="1">
        <v>4</v>
      </c>
      <c r="Q77" s="1">
        <v>12</v>
      </c>
      <c r="R77" s="1">
        <v>33</v>
      </c>
      <c r="S77" s="1" t="s">
        <v>122</v>
      </c>
      <c r="T77" s="1" t="s">
        <v>1278</v>
      </c>
      <c r="U77" s="1"/>
      <c r="V77" s="1">
        <v>0</v>
      </c>
    </row>
    <row r="78" spans="1:282" x14ac:dyDescent="0.3">
      <c r="A78" s="99" t="s">
        <v>280</v>
      </c>
      <c r="B78" s="100" t="s">
        <v>1849</v>
      </c>
      <c r="C78" s="1" t="s">
        <v>1249</v>
      </c>
      <c r="D78" s="1" t="s">
        <v>60</v>
      </c>
      <c r="E78" s="1" t="s">
        <v>47</v>
      </c>
      <c r="F78" s="1" t="s">
        <v>47</v>
      </c>
      <c r="G78" s="42" t="s">
        <v>47</v>
      </c>
      <c r="H78" s="1" t="s">
        <v>47</v>
      </c>
      <c r="I78" s="1" t="s">
        <v>31</v>
      </c>
      <c r="J78" s="1" t="s">
        <v>47</v>
      </c>
      <c r="K78" s="1" t="s">
        <v>47</v>
      </c>
      <c r="L78" s="1" t="s">
        <v>1258</v>
      </c>
      <c r="M78" s="1" t="s">
        <v>1261</v>
      </c>
      <c r="N78" s="1" t="s">
        <v>284</v>
      </c>
      <c r="O78" s="1" t="s">
        <v>60</v>
      </c>
      <c r="P78" s="1">
        <v>4</v>
      </c>
      <c r="Q78" s="1">
        <v>12</v>
      </c>
      <c r="R78" s="1">
        <v>33</v>
      </c>
      <c r="S78" s="1" t="s">
        <v>122</v>
      </c>
      <c r="T78" s="1" t="s">
        <v>1279</v>
      </c>
      <c r="U78" s="1"/>
      <c r="V78" s="1">
        <v>0.9</v>
      </c>
    </row>
    <row r="79" spans="1:282" x14ac:dyDescent="0.3">
      <c r="A79" s="100" t="s">
        <v>281</v>
      </c>
      <c r="B79" s="100" t="s">
        <v>1850</v>
      </c>
      <c r="C79" s="1" t="s">
        <v>1251</v>
      </c>
      <c r="D79" s="1" t="s">
        <v>60</v>
      </c>
      <c r="E79" s="1" t="s">
        <v>47</v>
      </c>
      <c r="F79" s="1" t="s">
        <v>60</v>
      </c>
      <c r="G79" s="1" t="s">
        <v>47</v>
      </c>
      <c r="H79" s="1" t="s">
        <v>1268</v>
      </c>
      <c r="I79" s="1" t="s">
        <v>47</v>
      </c>
      <c r="J79" s="1" t="s">
        <v>47</v>
      </c>
      <c r="K79" s="1" t="s">
        <v>47</v>
      </c>
      <c r="L79" s="1" t="s">
        <v>1259</v>
      </c>
      <c r="M79" s="1" t="s">
        <v>1260</v>
      </c>
      <c r="N79" s="1" t="s">
        <v>1269</v>
      </c>
      <c r="O79" s="1" t="s">
        <v>60</v>
      </c>
      <c r="P79" s="1">
        <v>4</v>
      </c>
      <c r="Q79" s="1">
        <v>12</v>
      </c>
      <c r="R79" s="1">
        <v>33</v>
      </c>
      <c r="S79" s="1" t="s">
        <v>122</v>
      </c>
      <c r="T79" s="1" t="s">
        <v>287</v>
      </c>
      <c r="U79" s="1"/>
      <c r="V79" s="1">
        <v>887</v>
      </c>
    </row>
    <row r="80" spans="1:282" x14ac:dyDescent="0.3">
      <c r="A80" s="100">
        <v>1051</v>
      </c>
      <c r="B80" s="100" t="s">
        <v>1851</v>
      </c>
      <c r="C80" s="1" t="s">
        <v>1250</v>
      </c>
      <c r="D80" s="1" t="s">
        <v>60</v>
      </c>
      <c r="E80" s="1" t="s">
        <v>1274</v>
      </c>
      <c r="F80" s="1" t="s">
        <v>47</v>
      </c>
      <c r="G80" s="1" t="s">
        <v>47</v>
      </c>
      <c r="H80" s="1" t="s">
        <v>1267</v>
      </c>
      <c r="I80" s="1" t="s">
        <v>47</v>
      </c>
      <c r="J80" s="1" t="s">
        <v>47</v>
      </c>
      <c r="K80" s="1" t="s">
        <v>47</v>
      </c>
      <c r="L80" s="1" t="s">
        <v>1262</v>
      </c>
      <c r="M80" s="1" t="s">
        <v>1263</v>
      </c>
      <c r="N80" s="1" t="s">
        <v>18</v>
      </c>
      <c r="O80" s="1" t="s">
        <v>71</v>
      </c>
      <c r="P80" s="1">
        <v>4</v>
      </c>
      <c r="Q80" s="1">
        <v>12</v>
      </c>
      <c r="R80" s="1">
        <v>33</v>
      </c>
      <c r="S80" s="1" t="s">
        <v>122</v>
      </c>
      <c r="T80" s="1" t="s">
        <v>287</v>
      </c>
      <c r="U80" s="1" t="s">
        <v>1273</v>
      </c>
      <c r="V80" s="1">
        <v>5.4</v>
      </c>
    </row>
    <row r="81" spans="1:22" x14ac:dyDescent="0.3">
      <c r="A81" s="100" t="s">
        <v>1253</v>
      </c>
      <c r="B81" s="100" t="s">
        <v>1852</v>
      </c>
      <c r="C81" s="1" t="s">
        <v>1255</v>
      </c>
      <c r="D81" s="1" t="s">
        <v>60</v>
      </c>
      <c r="E81" s="1" t="s">
        <v>47</v>
      </c>
      <c r="F81" s="1" t="s">
        <v>47</v>
      </c>
      <c r="G81" s="1" t="s">
        <v>47</v>
      </c>
      <c r="H81" s="1" t="s">
        <v>47</v>
      </c>
      <c r="I81" s="1" t="s">
        <v>47</v>
      </c>
      <c r="J81" s="1" t="s">
        <v>47</v>
      </c>
      <c r="K81" s="1" t="s">
        <v>47</v>
      </c>
      <c r="L81" s="1" t="s">
        <v>47</v>
      </c>
      <c r="M81" s="1" t="s">
        <v>47</v>
      </c>
      <c r="N81" s="1" t="s">
        <v>60</v>
      </c>
      <c r="O81" s="1" t="s">
        <v>60</v>
      </c>
      <c r="P81" s="1">
        <v>4</v>
      </c>
      <c r="Q81" s="1">
        <v>12</v>
      </c>
      <c r="R81" s="1">
        <v>33</v>
      </c>
      <c r="S81" s="1" t="s">
        <v>122</v>
      </c>
      <c r="T81" s="1" t="s">
        <v>1278</v>
      </c>
      <c r="U81" s="1"/>
      <c r="V81" s="1" t="s">
        <v>245</v>
      </c>
    </row>
    <row r="82" spans="1:22" x14ac:dyDescent="0.3">
      <c r="A82" s="100">
        <v>1128</v>
      </c>
      <c r="B82" s="100" t="s">
        <v>1853</v>
      </c>
      <c r="C82" s="1" t="s">
        <v>1276</v>
      </c>
      <c r="D82" s="1" t="s">
        <v>60</v>
      </c>
      <c r="E82" s="1" t="s">
        <v>32</v>
      </c>
      <c r="F82" s="1" t="s">
        <v>47</v>
      </c>
      <c r="G82" s="1" t="s">
        <v>47</v>
      </c>
      <c r="H82" s="1" t="s">
        <v>1272</v>
      </c>
      <c r="I82" s="1" t="s">
        <v>47</v>
      </c>
      <c r="J82" s="1" t="s">
        <v>47</v>
      </c>
      <c r="K82" s="1" t="s">
        <v>47</v>
      </c>
      <c r="L82" s="1" t="s">
        <v>1259</v>
      </c>
      <c r="M82" s="1" t="s">
        <v>1264</v>
      </c>
      <c r="N82" s="1" t="s">
        <v>283</v>
      </c>
      <c r="O82" s="1" t="s">
        <v>60</v>
      </c>
      <c r="P82" s="1">
        <v>4</v>
      </c>
      <c r="Q82" s="1">
        <v>12</v>
      </c>
      <c r="R82" s="1">
        <v>33</v>
      </c>
      <c r="S82" s="1" t="s">
        <v>122</v>
      </c>
      <c r="T82" s="1" t="s">
        <v>287</v>
      </c>
      <c r="U82" s="1"/>
      <c r="V82" s="1">
        <v>1645.8</v>
      </c>
    </row>
    <row r="83" spans="1:22" x14ac:dyDescent="0.3">
      <c r="A83" s="100" t="s">
        <v>1254</v>
      </c>
      <c r="B83" s="100" t="s">
        <v>1854</v>
      </c>
      <c r="C83" s="1" t="s">
        <v>1256</v>
      </c>
      <c r="D83" s="1" t="s">
        <v>60</v>
      </c>
      <c r="E83" s="1" t="s">
        <v>47</v>
      </c>
      <c r="F83" s="1"/>
      <c r="G83" s="1"/>
      <c r="H83" s="1"/>
      <c r="I83" s="1" t="s">
        <v>47</v>
      </c>
      <c r="J83" s="1" t="s">
        <v>47</v>
      </c>
      <c r="K83" s="1" t="s">
        <v>47</v>
      </c>
      <c r="L83" s="1" t="s">
        <v>1265</v>
      </c>
      <c r="M83" s="1" t="s">
        <v>1266</v>
      </c>
      <c r="N83" s="1" t="s">
        <v>60</v>
      </c>
      <c r="O83" s="1" t="s">
        <v>60</v>
      </c>
      <c r="P83" s="1">
        <v>4</v>
      </c>
      <c r="Q83" s="1">
        <v>12</v>
      </c>
      <c r="R83" s="1">
        <v>33</v>
      </c>
      <c r="S83" s="1" t="s">
        <v>122</v>
      </c>
      <c r="T83" s="1" t="s">
        <v>1278</v>
      </c>
      <c r="U83" s="1"/>
      <c r="V83" s="1">
        <v>0</v>
      </c>
    </row>
    <row r="84" spans="1:22" x14ac:dyDescent="0.3">
      <c r="A84" s="100">
        <v>1129</v>
      </c>
      <c r="B84" s="100" t="s">
        <v>1855</v>
      </c>
      <c r="C84" s="1" t="s">
        <v>1252</v>
      </c>
      <c r="D84" s="1" t="s">
        <v>60</v>
      </c>
      <c r="E84" s="1" t="s">
        <v>47</v>
      </c>
      <c r="F84" s="1"/>
      <c r="G84" s="1"/>
      <c r="H84" s="1"/>
      <c r="I84" s="1" t="s">
        <v>47</v>
      </c>
      <c r="J84" s="1" t="s">
        <v>47</v>
      </c>
      <c r="K84" s="1" t="s">
        <v>47</v>
      </c>
      <c r="L84" s="1" t="s">
        <v>1277</v>
      </c>
      <c r="M84" s="1" t="s">
        <v>47</v>
      </c>
      <c r="N84" s="1" t="s">
        <v>1270</v>
      </c>
      <c r="O84" s="1" t="s">
        <v>60</v>
      </c>
      <c r="P84" s="1">
        <v>4</v>
      </c>
      <c r="Q84" s="1">
        <v>12</v>
      </c>
      <c r="R84" s="1">
        <v>33</v>
      </c>
      <c r="S84" s="1" t="s">
        <v>122</v>
      </c>
      <c r="T84" s="1" t="s">
        <v>1278</v>
      </c>
      <c r="U84" s="1"/>
      <c r="V84" s="1">
        <v>1.9</v>
      </c>
    </row>
    <row r="85" spans="1:22" ht="15" thickBot="1" x14ac:dyDescent="0.35">
      <c r="A85" s="105">
        <v>1167</v>
      </c>
      <c r="B85" s="100" t="s">
        <v>1856</v>
      </c>
      <c r="C85" s="14" t="s">
        <v>1275</v>
      </c>
      <c r="D85" s="14" t="s">
        <v>60</v>
      </c>
      <c r="E85" s="14" t="s">
        <v>32</v>
      </c>
      <c r="F85" s="14"/>
      <c r="G85" s="14"/>
      <c r="H85" s="14"/>
      <c r="I85" s="14" t="s">
        <v>47</v>
      </c>
      <c r="J85" s="14" t="s">
        <v>47</v>
      </c>
      <c r="K85" s="14" t="s">
        <v>47</v>
      </c>
      <c r="L85" s="14" t="s">
        <v>47</v>
      </c>
      <c r="M85" s="14" t="s">
        <v>47</v>
      </c>
      <c r="N85" s="14" t="s">
        <v>1271</v>
      </c>
      <c r="O85" s="14" t="s">
        <v>60</v>
      </c>
      <c r="P85" s="14">
        <v>4</v>
      </c>
      <c r="Q85" s="14">
        <v>12</v>
      </c>
      <c r="R85" s="14">
        <v>33</v>
      </c>
      <c r="S85" s="14" t="s">
        <v>122</v>
      </c>
      <c r="T85" s="14" t="s">
        <v>1278</v>
      </c>
      <c r="U85" s="14"/>
      <c r="V85" s="7">
        <v>1574.3</v>
      </c>
    </row>
    <row r="86" spans="1:22" ht="15" thickBot="1" x14ac:dyDescent="0.35">
      <c r="A86" s="101" t="s">
        <v>1079</v>
      </c>
      <c r="B86" s="121" t="s">
        <v>47</v>
      </c>
      <c r="C86" s="49" t="s">
        <v>60</v>
      </c>
      <c r="D86" s="49" t="s">
        <v>60</v>
      </c>
      <c r="E86" s="102">
        <v>3</v>
      </c>
      <c r="F86" s="102">
        <v>1</v>
      </c>
      <c r="G86" s="103">
        <v>0</v>
      </c>
      <c r="H86" s="103">
        <v>3</v>
      </c>
      <c r="I86" s="102">
        <v>4</v>
      </c>
      <c r="J86" s="102">
        <v>0</v>
      </c>
      <c r="K86" s="102">
        <v>0</v>
      </c>
      <c r="L86" s="102">
        <v>7</v>
      </c>
      <c r="M86" s="102">
        <v>6</v>
      </c>
      <c r="N86" s="102" t="s">
        <v>1281</v>
      </c>
      <c r="O86" s="102" t="s">
        <v>1280</v>
      </c>
      <c r="P86" s="102"/>
      <c r="Q86" s="102"/>
      <c r="R86" s="102"/>
      <c r="S86" s="102"/>
      <c r="T86" s="102"/>
      <c r="U86" s="104" t="s">
        <v>1078</v>
      </c>
      <c r="V86" s="74">
        <f>AVERAGE(V75:V85)</f>
        <v>412.36</v>
      </c>
    </row>
    <row r="87" spans="1:22" x14ac:dyDescent="0.3">
      <c r="A87" s="53" t="s">
        <v>1289</v>
      </c>
      <c r="B87" s="53" t="s">
        <v>47</v>
      </c>
      <c r="C87" s="4"/>
      <c r="D87" s="4"/>
      <c r="E87" s="4"/>
      <c r="F87" s="4"/>
      <c r="G87" s="4" t="s">
        <v>47</v>
      </c>
      <c r="H87" s="4" t="s">
        <v>47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 t="s">
        <v>44</v>
      </c>
      <c r="T87" s="4"/>
      <c r="U87" s="4"/>
      <c r="V87" s="4"/>
    </row>
    <row r="88" spans="1:22" x14ac:dyDescent="0.3">
      <c r="A88" s="108" t="s">
        <v>354</v>
      </c>
      <c r="B88" s="108" t="s">
        <v>1857</v>
      </c>
      <c r="C88" s="1" t="s">
        <v>60</v>
      </c>
      <c r="D88" s="1" t="s">
        <v>60</v>
      </c>
      <c r="E88" s="1" t="s">
        <v>1285</v>
      </c>
      <c r="F88" s="1" t="s">
        <v>47</v>
      </c>
      <c r="G88" s="1" t="s">
        <v>47</v>
      </c>
      <c r="H88" s="1" t="s">
        <v>47</v>
      </c>
      <c r="I88" s="1" t="s">
        <v>47</v>
      </c>
      <c r="J88" s="1" t="s">
        <v>47</v>
      </c>
      <c r="K88" s="1" t="s">
        <v>47</v>
      </c>
      <c r="L88" s="1" t="s">
        <v>47</v>
      </c>
      <c r="M88" s="1" t="s">
        <v>47</v>
      </c>
      <c r="N88" s="1" t="s">
        <v>60</v>
      </c>
      <c r="O88" s="1" t="s">
        <v>60</v>
      </c>
      <c r="P88" s="1">
        <v>7</v>
      </c>
      <c r="Q88" s="1">
        <v>31</v>
      </c>
      <c r="R88" s="1">
        <v>23</v>
      </c>
      <c r="S88" s="1" t="s">
        <v>44</v>
      </c>
      <c r="T88" s="1" t="s">
        <v>270</v>
      </c>
      <c r="U88" s="1"/>
      <c r="V88" s="1">
        <v>662.9</v>
      </c>
    </row>
    <row r="89" spans="1:22" x14ac:dyDescent="0.3">
      <c r="A89" s="23" t="s">
        <v>330</v>
      </c>
      <c r="B89" s="23" t="s">
        <v>1858</v>
      </c>
      <c r="C89" s="1" t="s">
        <v>60</v>
      </c>
      <c r="D89" s="1" t="s">
        <v>60</v>
      </c>
      <c r="E89" s="1" t="s">
        <v>47</v>
      </c>
      <c r="F89" s="1" t="s">
        <v>47</v>
      </c>
      <c r="G89" s="1" t="s">
        <v>47</v>
      </c>
      <c r="H89" s="1" t="s">
        <v>1282</v>
      </c>
      <c r="I89" s="1" t="s">
        <v>47</v>
      </c>
      <c r="J89" s="1" t="s">
        <v>47</v>
      </c>
      <c r="K89" s="1" t="s">
        <v>47</v>
      </c>
      <c r="L89" s="1" t="s">
        <v>47</v>
      </c>
      <c r="M89" s="1" t="s">
        <v>47</v>
      </c>
      <c r="N89" s="1" t="s">
        <v>320</v>
      </c>
      <c r="O89" s="1" t="s">
        <v>60</v>
      </c>
      <c r="P89" s="1">
        <v>7</v>
      </c>
      <c r="Q89" s="1">
        <v>31</v>
      </c>
      <c r="R89" s="1">
        <v>23</v>
      </c>
      <c r="S89" s="1" t="s">
        <v>44</v>
      </c>
      <c r="T89" s="1" t="s">
        <v>1304</v>
      </c>
      <c r="U89" s="1"/>
      <c r="V89" s="1">
        <v>48.8</v>
      </c>
    </row>
    <row r="90" spans="1:22" x14ac:dyDescent="0.3">
      <c r="A90" s="23" t="s">
        <v>331</v>
      </c>
      <c r="B90" s="23" t="s">
        <v>1859</v>
      </c>
      <c r="C90" s="1" t="s">
        <v>32</v>
      </c>
      <c r="D90" s="1" t="s">
        <v>60</v>
      </c>
      <c r="E90" s="1" t="s">
        <v>47</v>
      </c>
      <c r="F90" s="1" t="s">
        <v>47</v>
      </c>
      <c r="G90" s="1" t="s">
        <v>47</v>
      </c>
      <c r="H90" s="1" t="s">
        <v>47</v>
      </c>
      <c r="I90" s="1" t="s">
        <v>47</v>
      </c>
      <c r="J90" s="1" t="s">
        <v>47</v>
      </c>
      <c r="K90" s="1" t="s">
        <v>47</v>
      </c>
      <c r="L90" s="1" t="s">
        <v>47</v>
      </c>
      <c r="M90" s="1" t="s">
        <v>47</v>
      </c>
      <c r="N90" s="1" t="s">
        <v>60</v>
      </c>
      <c r="O90" s="1" t="s">
        <v>60</v>
      </c>
      <c r="P90" s="1">
        <v>7</v>
      </c>
      <c r="Q90" s="1">
        <v>31</v>
      </c>
      <c r="R90" s="1">
        <v>23</v>
      </c>
      <c r="S90" s="1" t="s">
        <v>44</v>
      </c>
      <c r="T90" s="1" t="s">
        <v>1303</v>
      </c>
      <c r="U90" s="1"/>
      <c r="V90" s="1">
        <v>13.2</v>
      </c>
    </row>
    <row r="91" spans="1:22" x14ac:dyDescent="0.3">
      <c r="A91" s="23" t="s">
        <v>332</v>
      </c>
      <c r="B91" s="108" t="s">
        <v>1860</v>
      </c>
      <c r="C91" s="1" t="s">
        <v>60</v>
      </c>
      <c r="D91" s="1" t="s">
        <v>60</v>
      </c>
      <c r="E91" s="1" t="s">
        <v>47</v>
      </c>
      <c r="F91" s="1" t="s">
        <v>47</v>
      </c>
      <c r="G91" s="1" t="s">
        <v>47</v>
      </c>
      <c r="H91" s="1" t="s">
        <v>47</v>
      </c>
      <c r="I91" s="1" t="s">
        <v>47</v>
      </c>
      <c r="J91" s="1" t="s">
        <v>47</v>
      </c>
      <c r="K91" s="1" t="s">
        <v>47</v>
      </c>
      <c r="L91" s="1" t="s">
        <v>47</v>
      </c>
      <c r="M91" s="1" t="s">
        <v>47</v>
      </c>
      <c r="N91" s="1" t="s">
        <v>60</v>
      </c>
      <c r="O91" s="1" t="s">
        <v>60</v>
      </c>
      <c r="P91" s="1">
        <v>7</v>
      </c>
      <c r="Q91" s="1">
        <v>31</v>
      </c>
      <c r="R91" s="1">
        <v>23</v>
      </c>
      <c r="S91" s="1" t="s">
        <v>44</v>
      </c>
      <c r="T91" s="1" t="s">
        <v>1301</v>
      </c>
      <c r="U91" s="1"/>
      <c r="V91" s="1">
        <v>65.5</v>
      </c>
    </row>
    <row r="92" spans="1:22" x14ac:dyDescent="0.3">
      <c r="A92" s="23" t="s">
        <v>333</v>
      </c>
      <c r="B92" s="23" t="s">
        <v>1861</v>
      </c>
      <c r="C92" s="1" t="s">
        <v>32</v>
      </c>
      <c r="D92" s="1" t="s">
        <v>60</v>
      </c>
      <c r="E92" s="1" t="s">
        <v>1286</v>
      </c>
      <c r="F92" s="1" t="s">
        <v>47</v>
      </c>
      <c r="G92" s="1" t="s">
        <v>47</v>
      </c>
      <c r="H92" s="1" t="s">
        <v>47</v>
      </c>
      <c r="I92" s="1" t="s">
        <v>47</v>
      </c>
      <c r="J92" s="1" t="s">
        <v>47</v>
      </c>
      <c r="K92" s="1" t="s">
        <v>47</v>
      </c>
      <c r="L92" s="1" t="s">
        <v>47</v>
      </c>
      <c r="M92" s="1" t="s">
        <v>47</v>
      </c>
      <c r="N92" s="1" t="s">
        <v>20</v>
      </c>
      <c r="O92" s="1" t="s">
        <v>60</v>
      </c>
      <c r="P92" s="1">
        <v>7</v>
      </c>
      <c r="Q92" s="1">
        <v>31</v>
      </c>
      <c r="R92" s="1">
        <v>23</v>
      </c>
      <c r="S92" s="1" t="s">
        <v>44</v>
      </c>
      <c r="T92" s="1" t="s">
        <v>1301</v>
      </c>
      <c r="U92" s="1"/>
      <c r="V92" s="1">
        <v>822.5</v>
      </c>
    </row>
    <row r="93" spans="1:22" x14ac:dyDescent="0.3">
      <c r="A93" s="23" t="s">
        <v>334</v>
      </c>
      <c r="B93" s="23" t="s">
        <v>1862</v>
      </c>
      <c r="C93" s="1" t="s">
        <v>60</v>
      </c>
      <c r="D93" s="1" t="s">
        <v>1290</v>
      </c>
      <c r="E93" s="1" t="s">
        <v>1284</v>
      </c>
      <c r="F93" s="1" t="s">
        <v>47</v>
      </c>
      <c r="G93" s="1" t="s">
        <v>47</v>
      </c>
      <c r="H93" s="1" t="s">
        <v>47</v>
      </c>
      <c r="I93" s="1" t="s">
        <v>47</v>
      </c>
      <c r="J93" s="1" t="s">
        <v>47</v>
      </c>
      <c r="K93" s="1" t="s">
        <v>47</v>
      </c>
      <c r="L93" s="1" t="s">
        <v>47</v>
      </c>
      <c r="M93" s="1" t="s">
        <v>47</v>
      </c>
      <c r="N93" s="1" t="s">
        <v>320</v>
      </c>
      <c r="O93" s="1" t="s">
        <v>60</v>
      </c>
      <c r="P93" s="1">
        <v>7</v>
      </c>
      <c r="Q93" s="1">
        <v>31</v>
      </c>
      <c r="R93" s="1">
        <v>23</v>
      </c>
      <c r="S93" s="1" t="s">
        <v>44</v>
      </c>
      <c r="T93" s="1" t="s">
        <v>1303</v>
      </c>
      <c r="U93" s="1"/>
      <c r="V93" s="1">
        <v>138.30000000000001</v>
      </c>
    </row>
    <row r="94" spans="1:22" x14ac:dyDescent="0.3">
      <c r="A94" s="22" t="s">
        <v>335</v>
      </c>
      <c r="B94" s="108" t="s">
        <v>1863</v>
      </c>
      <c r="C94" s="1" t="s">
        <v>60</v>
      </c>
      <c r="D94" s="1" t="s">
        <v>322</v>
      </c>
      <c r="E94" s="1" t="s">
        <v>1283</v>
      </c>
      <c r="F94" s="1" t="s">
        <v>47</v>
      </c>
      <c r="G94" s="1" t="s">
        <v>47</v>
      </c>
      <c r="H94" s="1" t="s">
        <v>47</v>
      </c>
      <c r="I94" s="1" t="s">
        <v>39</v>
      </c>
      <c r="J94" s="1" t="s">
        <v>1296</v>
      </c>
      <c r="K94" s="1" t="s">
        <v>47</v>
      </c>
      <c r="L94" s="42" t="s">
        <v>47</v>
      </c>
      <c r="M94" s="1" t="s">
        <v>1297</v>
      </c>
      <c r="N94" s="1" t="s">
        <v>60</v>
      </c>
      <c r="O94" s="1" t="s">
        <v>60</v>
      </c>
      <c r="P94" s="1">
        <v>7</v>
      </c>
      <c r="Q94" s="1">
        <v>31</v>
      </c>
      <c r="R94" s="1">
        <v>23</v>
      </c>
      <c r="S94" s="1" t="s">
        <v>44</v>
      </c>
      <c r="T94" s="1" t="s">
        <v>1302</v>
      </c>
      <c r="U94" s="1"/>
      <c r="V94" s="1">
        <v>475.1</v>
      </c>
    </row>
    <row r="95" spans="1:22" x14ac:dyDescent="0.3">
      <c r="A95" s="23" t="s">
        <v>336</v>
      </c>
      <c r="B95" s="23" t="s">
        <v>1864</v>
      </c>
      <c r="C95" s="1" t="s">
        <v>60</v>
      </c>
      <c r="D95" s="1" t="s">
        <v>60</v>
      </c>
      <c r="E95" s="1" t="s">
        <v>1287</v>
      </c>
      <c r="F95" s="1" t="s">
        <v>47</v>
      </c>
      <c r="G95" s="1" t="s">
        <v>47</v>
      </c>
      <c r="H95" s="1" t="s">
        <v>47</v>
      </c>
      <c r="I95" s="1" t="s">
        <v>47</v>
      </c>
      <c r="J95" s="1" t="s">
        <v>47</v>
      </c>
      <c r="K95" s="1" t="s">
        <v>47</v>
      </c>
      <c r="L95" s="1" t="s">
        <v>47</v>
      </c>
      <c r="M95" s="1" t="s">
        <v>47</v>
      </c>
      <c r="N95" s="1" t="s">
        <v>60</v>
      </c>
      <c r="O95" s="1" t="s">
        <v>60</v>
      </c>
      <c r="P95" s="1">
        <v>7</v>
      </c>
      <c r="Q95" s="1">
        <v>31</v>
      </c>
      <c r="R95" s="1">
        <v>23</v>
      </c>
      <c r="S95" s="1" t="s">
        <v>44</v>
      </c>
      <c r="T95" s="1" t="s">
        <v>270</v>
      </c>
      <c r="U95" s="1"/>
      <c r="V95" s="1">
        <v>1051.5</v>
      </c>
    </row>
    <row r="96" spans="1:22" x14ac:dyDescent="0.3">
      <c r="A96" s="22" t="s">
        <v>324</v>
      </c>
      <c r="B96" s="23" t="s">
        <v>1865</v>
      </c>
      <c r="C96" s="1" t="s">
        <v>60</v>
      </c>
      <c r="D96" s="1" t="s">
        <v>322</v>
      </c>
      <c r="E96" s="1" t="s">
        <v>47</v>
      </c>
      <c r="F96" s="1" t="s">
        <v>47</v>
      </c>
      <c r="G96" s="1" t="s">
        <v>47</v>
      </c>
      <c r="H96" s="1" t="s">
        <v>47</v>
      </c>
      <c r="I96" s="1" t="s">
        <v>1295</v>
      </c>
      <c r="J96" s="1" t="s">
        <v>493</v>
      </c>
      <c r="K96" s="1" t="s">
        <v>47</v>
      </c>
      <c r="L96" s="1" t="s">
        <v>47</v>
      </c>
      <c r="M96" s="1" t="s">
        <v>1298</v>
      </c>
      <c r="N96" s="1" t="s">
        <v>60</v>
      </c>
      <c r="O96" s="1" t="s">
        <v>60</v>
      </c>
      <c r="P96" s="1">
        <v>7</v>
      </c>
      <c r="Q96" s="1">
        <v>31</v>
      </c>
      <c r="R96" s="1">
        <v>23</v>
      </c>
      <c r="S96" s="1" t="s">
        <v>44</v>
      </c>
      <c r="T96" s="1" t="s">
        <v>1301</v>
      </c>
      <c r="U96" s="1"/>
      <c r="V96" s="1">
        <v>12.8</v>
      </c>
    </row>
    <row r="97" spans="1:22" x14ac:dyDescent="0.3">
      <c r="A97" s="23" t="s">
        <v>337</v>
      </c>
      <c r="B97" s="108" t="s">
        <v>1866</v>
      </c>
      <c r="C97" s="1" t="s">
        <v>60</v>
      </c>
      <c r="D97" s="1" t="s">
        <v>321</v>
      </c>
      <c r="E97" s="1" t="s">
        <v>47</v>
      </c>
      <c r="F97" s="1" t="s">
        <v>47</v>
      </c>
      <c r="G97" s="1" t="s">
        <v>47</v>
      </c>
      <c r="H97" s="1" t="s">
        <v>47</v>
      </c>
      <c r="I97" s="1" t="s">
        <v>47</v>
      </c>
      <c r="J97" s="1" t="s">
        <v>47</v>
      </c>
      <c r="K97" s="1" t="s">
        <v>47</v>
      </c>
      <c r="L97" s="1" t="s">
        <v>47</v>
      </c>
      <c r="M97" s="1" t="s">
        <v>47</v>
      </c>
      <c r="N97" s="1" t="s">
        <v>60</v>
      </c>
      <c r="O97" s="1" t="s">
        <v>60</v>
      </c>
      <c r="P97" s="1">
        <v>7</v>
      </c>
      <c r="Q97" s="1">
        <v>31</v>
      </c>
      <c r="R97" s="1">
        <v>23</v>
      </c>
      <c r="S97" s="1" t="s">
        <v>44</v>
      </c>
      <c r="T97" s="1" t="s">
        <v>1301</v>
      </c>
      <c r="U97" s="1"/>
      <c r="V97" s="1">
        <v>20.9</v>
      </c>
    </row>
    <row r="98" spans="1:22" x14ac:dyDescent="0.3">
      <c r="A98" s="23" t="s">
        <v>338</v>
      </c>
      <c r="B98" s="23" t="s">
        <v>1867</v>
      </c>
      <c r="C98" s="1" t="s">
        <v>60</v>
      </c>
      <c r="D98" s="1" t="s">
        <v>60</v>
      </c>
      <c r="E98" s="1" t="s">
        <v>47</v>
      </c>
      <c r="F98" s="1" t="s">
        <v>47</v>
      </c>
      <c r="G98" s="1" t="s">
        <v>47</v>
      </c>
      <c r="H98" s="1" t="s">
        <v>47</v>
      </c>
      <c r="I98" s="1" t="s">
        <v>47</v>
      </c>
      <c r="J98" s="1" t="s">
        <v>47</v>
      </c>
      <c r="K98" s="1" t="s">
        <v>47</v>
      </c>
      <c r="L98" s="1" t="s">
        <v>47</v>
      </c>
      <c r="M98" s="1" t="s">
        <v>47</v>
      </c>
      <c r="N98" s="1" t="s">
        <v>60</v>
      </c>
      <c r="O98" s="1" t="s">
        <v>60</v>
      </c>
      <c r="P98" s="1">
        <v>7</v>
      </c>
      <c r="Q98" s="1">
        <v>31</v>
      </c>
      <c r="R98" s="1">
        <v>23</v>
      </c>
      <c r="S98" s="1" t="s">
        <v>44</v>
      </c>
      <c r="T98" s="1" t="s">
        <v>1301</v>
      </c>
      <c r="U98" s="1"/>
      <c r="V98" s="1">
        <v>14.1</v>
      </c>
    </row>
    <row r="99" spans="1:22" x14ac:dyDescent="0.3">
      <c r="A99" s="23" t="s">
        <v>339</v>
      </c>
      <c r="B99" s="23" t="s">
        <v>1868</v>
      </c>
      <c r="C99" s="1" t="s">
        <v>1291</v>
      </c>
      <c r="D99" s="1" t="s">
        <v>1292</v>
      </c>
      <c r="E99" s="1" t="s">
        <v>47</v>
      </c>
      <c r="F99" s="1" t="s">
        <v>47</v>
      </c>
      <c r="G99" s="1" t="s">
        <v>47</v>
      </c>
      <c r="H99" s="1" t="s">
        <v>47</v>
      </c>
      <c r="I99" s="1" t="s">
        <v>47</v>
      </c>
      <c r="J99" s="1" t="s">
        <v>47</v>
      </c>
      <c r="K99" s="1" t="s">
        <v>47</v>
      </c>
      <c r="L99" s="1" t="s">
        <v>47</v>
      </c>
      <c r="M99" s="1" t="s">
        <v>47</v>
      </c>
      <c r="N99" s="1" t="s">
        <v>60</v>
      </c>
      <c r="O99" s="1" t="s">
        <v>60</v>
      </c>
      <c r="P99" s="1">
        <v>7</v>
      </c>
      <c r="Q99" s="1">
        <v>31</v>
      </c>
      <c r="R99" s="1">
        <v>23</v>
      </c>
      <c r="S99" s="1" t="s">
        <v>44</v>
      </c>
      <c r="T99" s="1" t="s">
        <v>1301</v>
      </c>
      <c r="U99" s="1"/>
      <c r="V99" s="1">
        <v>2.2000000000000002</v>
      </c>
    </row>
    <row r="100" spans="1:22" x14ac:dyDescent="0.3">
      <c r="A100" s="23" t="s">
        <v>340</v>
      </c>
      <c r="B100" s="108" t="s">
        <v>1869</v>
      </c>
      <c r="C100" s="1" t="s">
        <v>60</v>
      </c>
      <c r="D100" s="1" t="s">
        <v>60</v>
      </c>
      <c r="E100" s="1" t="s">
        <v>47</v>
      </c>
      <c r="F100" s="1" t="s">
        <v>47</v>
      </c>
      <c r="G100" s="1" t="s">
        <v>47</v>
      </c>
      <c r="H100" s="1" t="s">
        <v>47</v>
      </c>
      <c r="I100" s="1" t="s">
        <v>47</v>
      </c>
      <c r="J100" s="1" t="s">
        <v>47</v>
      </c>
      <c r="K100" s="1" t="s">
        <v>47</v>
      </c>
      <c r="L100" s="1" t="s">
        <v>47</v>
      </c>
      <c r="M100" s="1" t="s">
        <v>47</v>
      </c>
      <c r="N100" s="1" t="s">
        <v>20</v>
      </c>
      <c r="O100" s="1" t="s">
        <v>60</v>
      </c>
      <c r="P100" s="1">
        <v>7</v>
      </c>
      <c r="Q100" s="1">
        <v>31</v>
      </c>
      <c r="R100" s="1">
        <v>23</v>
      </c>
      <c r="S100" s="1" t="s">
        <v>44</v>
      </c>
      <c r="T100" s="1" t="s">
        <v>1310</v>
      </c>
      <c r="U100" s="1"/>
      <c r="V100" s="1">
        <v>362.7</v>
      </c>
    </row>
    <row r="101" spans="1:22" x14ac:dyDescent="0.3">
      <c r="A101" s="23" t="s">
        <v>341</v>
      </c>
      <c r="B101" s="23" t="s">
        <v>1870</v>
      </c>
      <c r="C101" s="1" t="s">
        <v>60</v>
      </c>
      <c r="D101" s="1" t="s">
        <v>60</v>
      </c>
      <c r="E101" s="1" t="s">
        <v>47</v>
      </c>
      <c r="F101" s="1" t="s">
        <v>47</v>
      </c>
      <c r="G101" s="1" t="s">
        <v>47</v>
      </c>
      <c r="H101" s="1" t="s">
        <v>47</v>
      </c>
      <c r="I101" s="1" t="s">
        <v>47</v>
      </c>
      <c r="J101" s="1" t="s">
        <v>47</v>
      </c>
      <c r="K101" s="1" t="s">
        <v>47</v>
      </c>
      <c r="L101" s="1" t="s">
        <v>47</v>
      </c>
      <c r="M101" s="1" t="s">
        <v>47</v>
      </c>
      <c r="N101" s="1" t="s">
        <v>60</v>
      </c>
      <c r="O101" s="1" t="s">
        <v>60</v>
      </c>
      <c r="P101" s="1">
        <v>7</v>
      </c>
      <c r="Q101" s="1">
        <v>31</v>
      </c>
      <c r="R101" s="1">
        <v>23</v>
      </c>
      <c r="S101" s="1" t="s">
        <v>44</v>
      </c>
      <c r="T101" s="1" t="s">
        <v>1301</v>
      </c>
      <c r="U101" s="1"/>
      <c r="V101" s="1">
        <v>1.4</v>
      </c>
    </row>
    <row r="102" spans="1:22" x14ac:dyDescent="0.3">
      <c r="A102" s="23" t="s">
        <v>342</v>
      </c>
      <c r="B102" s="23" t="s">
        <v>1871</v>
      </c>
      <c r="C102" s="1" t="s">
        <v>60</v>
      </c>
      <c r="D102" s="1" t="s">
        <v>60</v>
      </c>
      <c r="E102" s="1" t="s">
        <v>1288</v>
      </c>
      <c r="F102" s="1" t="s">
        <v>47</v>
      </c>
      <c r="G102" s="1" t="s">
        <v>47</v>
      </c>
      <c r="H102" s="1" t="s">
        <v>47</v>
      </c>
      <c r="I102" s="1" t="s">
        <v>47</v>
      </c>
      <c r="J102" s="1" t="s">
        <v>47</v>
      </c>
      <c r="K102" s="1" t="s">
        <v>47</v>
      </c>
      <c r="L102" s="1" t="s">
        <v>47</v>
      </c>
      <c r="M102" s="1" t="s">
        <v>47</v>
      </c>
      <c r="N102" s="1" t="s">
        <v>320</v>
      </c>
      <c r="O102" s="1" t="s">
        <v>60</v>
      </c>
      <c r="P102" s="1">
        <v>7</v>
      </c>
      <c r="Q102" s="1">
        <v>31</v>
      </c>
      <c r="R102" s="1">
        <v>23</v>
      </c>
      <c r="S102" s="1" t="s">
        <v>44</v>
      </c>
      <c r="T102" s="1" t="s">
        <v>1301</v>
      </c>
      <c r="U102" s="1"/>
      <c r="V102" s="1">
        <v>35.299999999999997</v>
      </c>
    </row>
    <row r="103" spans="1:22" x14ac:dyDescent="0.3">
      <c r="A103" s="23" t="s">
        <v>343</v>
      </c>
      <c r="B103" s="108" t="s">
        <v>1872</v>
      </c>
      <c r="C103" s="1" t="s">
        <v>60</v>
      </c>
      <c r="D103" s="1" t="s">
        <v>60</v>
      </c>
      <c r="E103" s="1" t="s">
        <v>47</v>
      </c>
      <c r="F103" s="1" t="s">
        <v>47</v>
      </c>
      <c r="G103" s="1" t="s">
        <v>47</v>
      </c>
      <c r="H103" s="1" t="s">
        <v>47</v>
      </c>
      <c r="I103" s="1" t="s">
        <v>47</v>
      </c>
      <c r="J103" s="1" t="s">
        <v>47</v>
      </c>
      <c r="K103" s="1" t="s">
        <v>47</v>
      </c>
      <c r="L103" s="1" t="s">
        <v>47</v>
      </c>
      <c r="M103" s="1" t="s">
        <v>47</v>
      </c>
      <c r="N103" s="1" t="s">
        <v>60</v>
      </c>
      <c r="O103" s="1" t="s">
        <v>60</v>
      </c>
      <c r="P103" s="1">
        <v>7</v>
      </c>
      <c r="Q103" s="1">
        <v>31</v>
      </c>
      <c r="R103" s="1">
        <v>23</v>
      </c>
      <c r="S103" s="1" t="s">
        <v>44</v>
      </c>
      <c r="T103" s="1" t="s">
        <v>1301</v>
      </c>
      <c r="U103" s="1"/>
      <c r="V103" s="1">
        <v>1.5</v>
      </c>
    </row>
    <row r="104" spans="1:22" x14ac:dyDescent="0.3">
      <c r="A104" s="22" t="s">
        <v>329</v>
      </c>
      <c r="B104" s="23" t="s">
        <v>1873</v>
      </c>
      <c r="C104" s="1" t="s">
        <v>60</v>
      </c>
      <c r="D104" s="1" t="s">
        <v>60</v>
      </c>
      <c r="E104" s="1" t="s">
        <v>47</v>
      </c>
      <c r="F104" s="1" t="s">
        <v>47</v>
      </c>
      <c r="G104" s="1" t="s">
        <v>47</v>
      </c>
      <c r="H104" s="1" t="s">
        <v>47</v>
      </c>
      <c r="I104" s="1" t="s">
        <v>31</v>
      </c>
      <c r="J104" s="1" t="s">
        <v>47</v>
      </c>
      <c r="K104" s="1" t="s">
        <v>47</v>
      </c>
      <c r="L104" s="1" t="s">
        <v>47</v>
      </c>
      <c r="M104" s="1" t="s">
        <v>47</v>
      </c>
      <c r="N104" s="1" t="s">
        <v>60</v>
      </c>
      <c r="O104" s="1" t="s">
        <v>60</v>
      </c>
      <c r="P104" s="1">
        <v>7</v>
      </c>
      <c r="Q104" s="1">
        <v>31</v>
      </c>
      <c r="R104" s="1">
        <v>23</v>
      </c>
      <c r="S104" s="1" t="s">
        <v>44</v>
      </c>
      <c r="T104" s="1" t="s">
        <v>1305</v>
      </c>
      <c r="U104" s="1"/>
      <c r="V104" s="1">
        <v>209.8</v>
      </c>
    </row>
    <row r="105" spans="1:22" x14ac:dyDescent="0.3">
      <c r="A105" s="23" t="s">
        <v>344</v>
      </c>
      <c r="B105" s="23" t="s">
        <v>1874</v>
      </c>
      <c r="C105" s="1" t="s">
        <v>60</v>
      </c>
      <c r="D105" s="1" t="s">
        <v>60</v>
      </c>
      <c r="E105" s="1" t="s">
        <v>47</v>
      </c>
      <c r="F105" s="1" t="s">
        <v>47</v>
      </c>
      <c r="G105" s="1" t="s">
        <v>47</v>
      </c>
      <c r="H105" s="1" t="s">
        <v>47</v>
      </c>
      <c r="I105" s="1" t="s">
        <v>47</v>
      </c>
      <c r="J105" s="1" t="s">
        <v>47</v>
      </c>
      <c r="K105" s="1" t="s">
        <v>47</v>
      </c>
      <c r="L105" s="1" t="s">
        <v>47</v>
      </c>
      <c r="M105" s="1" t="s">
        <v>47</v>
      </c>
      <c r="N105" s="1" t="s">
        <v>60</v>
      </c>
      <c r="O105" s="1" t="s">
        <v>60</v>
      </c>
      <c r="P105" s="1">
        <v>7</v>
      </c>
      <c r="Q105" s="1">
        <v>31</v>
      </c>
      <c r="R105" s="1">
        <v>23</v>
      </c>
      <c r="S105" s="1" t="s">
        <v>44</v>
      </c>
      <c r="T105" s="1" t="s">
        <v>1306</v>
      </c>
      <c r="U105" s="1"/>
      <c r="V105" s="1">
        <v>83.7</v>
      </c>
    </row>
    <row r="106" spans="1:22" x14ac:dyDescent="0.3">
      <c r="A106" s="23" t="s">
        <v>345</v>
      </c>
      <c r="B106" s="108" t="s">
        <v>1875</v>
      </c>
      <c r="C106" s="1" t="s">
        <v>60</v>
      </c>
      <c r="D106" s="1" t="s">
        <v>60</v>
      </c>
      <c r="E106" s="1" t="s">
        <v>47</v>
      </c>
      <c r="F106" s="1" t="s">
        <v>47</v>
      </c>
      <c r="G106" s="1" t="s">
        <v>47</v>
      </c>
      <c r="H106" s="1" t="s">
        <v>47</v>
      </c>
      <c r="I106" s="1" t="s">
        <v>47</v>
      </c>
      <c r="J106" s="1" t="s">
        <v>47</v>
      </c>
      <c r="K106" s="1" t="s">
        <v>47</v>
      </c>
      <c r="L106" s="1" t="s">
        <v>47</v>
      </c>
      <c r="M106" s="1" t="s">
        <v>47</v>
      </c>
      <c r="N106" s="1" t="s">
        <v>60</v>
      </c>
      <c r="O106" s="1" t="s">
        <v>60</v>
      </c>
      <c r="P106" s="1">
        <v>7</v>
      </c>
      <c r="Q106" s="1">
        <v>31</v>
      </c>
      <c r="R106" s="1">
        <v>23</v>
      </c>
      <c r="S106" s="1" t="s">
        <v>44</v>
      </c>
      <c r="T106" s="1" t="s">
        <v>1307</v>
      </c>
      <c r="U106" s="1"/>
      <c r="V106" s="1">
        <v>16</v>
      </c>
    </row>
    <row r="107" spans="1:22" x14ac:dyDescent="0.3">
      <c r="A107" s="22" t="s">
        <v>325</v>
      </c>
      <c r="B107" s="23" t="s">
        <v>1876</v>
      </c>
      <c r="C107" s="1" t="s">
        <v>60</v>
      </c>
      <c r="D107" s="1" t="s">
        <v>60</v>
      </c>
      <c r="E107" s="1" t="s">
        <v>47</v>
      </c>
      <c r="F107" s="1" t="s">
        <v>47</v>
      </c>
      <c r="G107" s="1" t="s">
        <v>47</v>
      </c>
      <c r="H107" s="1" t="s">
        <v>47</v>
      </c>
      <c r="I107" s="1" t="s">
        <v>1293</v>
      </c>
      <c r="J107" s="1" t="s">
        <v>123</v>
      </c>
      <c r="K107" s="1" t="s">
        <v>1294</v>
      </c>
      <c r="L107" s="1" t="s">
        <v>47</v>
      </c>
      <c r="M107" s="1" t="s">
        <v>1299</v>
      </c>
      <c r="N107" s="1" t="s">
        <v>60</v>
      </c>
      <c r="O107" s="1" t="s">
        <v>60</v>
      </c>
      <c r="P107" s="1">
        <v>7</v>
      </c>
      <c r="Q107" s="1">
        <v>31</v>
      </c>
      <c r="R107" s="1">
        <v>23</v>
      </c>
      <c r="S107" s="1" t="s">
        <v>44</v>
      </c>
      <c r="T107" s="1" t="s">
        <v>1308</v>
      </c>
      <c r="U107" s="1"/>
      <c r="V107" s="1">
        <v>302.8</v>
      </c>
    </row>
    <row r="108" spans="1:22" x14ac:dyDescent="0.3">
      <c r="A108" s="22" t="s">
        <v>327</v>
      </c>
      <c r="B108" s="23" t="s">
        <v>1877</v>
      </c>
      <c r="C108" s="1" t="s">
        <v>60</v>
      </c>
      <c r="D108" s="1" t="s">
        <v>60</v>
      </c>
      <c r="E108" s="1" t="s">
        <v>1288</v>
      </c>
      <c r="F108" s="1" t="s">
        <v>47</v>
      </c>
      <c r="G108" s="1" t="s">
        <v>47</v>
      </c>
      <c r="H108" s="1" t="s">
        <v>47</v>
      </c>
      <c r="I108" s="1" t="s">
        <v>31</v>
      </c>
      <c r="J108" s="1" t="s">
        <v>47</v>
      </c>
      <c r="K108" s="1" t="s">
        <v>31</v>
      </c>
      <c r="L108" s="1" t="s">
        <v>47</v>
      </c>
      <c r="M108" s="1" t="s">
        <v>47</v>
      </c>
      <c r="N108" s="1" t="s">
        <v>20</v>
      </c>
      <c r="O108" s="1" t="s">
        <v>60</v>
      </c>
      <c r="P108" s="1">
        <v>7</v>
      </c>
      <c r="Q108" s="1">
        <v>31</v>
      </c>
      <c r="R108" s="1">
        <v>23</v>
      </c>
      <c r="S108" s="1" t="s">
        <v>44</v>
      </c>
      <c r="T108" s="1" t="s">
        <v>1306</v>
      </c>
      <c r="U108" s="1"/>
      <c r="V108" s="1">
        <v>1212.5999999999999</v>
      </c>
    </row>
    <row r="109" spans="1:22" x14ac:dyDescent="0.3">
      <c r="A109" s="22" t="s">
        <v>326</v>
      </c>
      <c r="B109" s="108" t="s">
        <v>1878</v>
      </c>
      <c r="C109" s="1" t="s">
        <v>60</v>
      </c>
      <c r="D109" s="1" t="s">
        <v>60</v>
      </c>
      <c r="E109" s="1" t="s">
        <v>47</v>
      </c>
      <c r="F109" s="1" t="s">
        <v>47</v>
      </c>
      <c r="G109" s="1" t="s">
        <v>47</v>
      </c>
      <c r="H109" s="1" t="s">
        <v>47</v>
      </c>
      <c r="I109" s="1" t="s">
        <v>31</v>
      </c>
      <c r="J109" s="1" t="s">
        <v>47</v>
      </c>
      <c r="K109" s="1" t="s">
        <v>47</v>
      </c>
      <c r="L109" s="1" t="s">
        <v>47</v>
      </c>
      <c r="M109" s="1" t="s">
        <v>47</v>
      </c>
      <c r="N109" s="1" t="s">
        <v>320</v>
      </c>
      <c r="O109" s="1" t="s">
        <v>60</v>
      </c>
      <c r="P109" s="1">
        <v>7</v>
      </c>
      <c r="Q109" s="1">
        <v>31</v>
      </c>
      <c r="R109" s="1">
        <v>23</v>
      </c>
      <c r="S109" s="1" t="s">
        <v>44</v>
      </c>
      <c r="T109" s="1" t="s">
        <v>1309</v>
      </c>
      <c r="U109" s="1"/>
      <c r="V109" s="1">
        <v>195.1</v>
      </c>
    </row>
    <row r="110" spans="1:22" x14ac:dyDescent="0.3">
      <c r="A110" s="23" t="s">
        <v>346</v>
      </c>
      <c r="B110" s="23" t="s">
        <v>1879</v>
      </c>
      <c r="C110" s="1" t="s">
        <v>60</v>
      </c>
      <c r="D110" s="1" t="s">
        <v>60</v>
      </c>
      <c r="E110" s="1" t="s">
        <v>47</v>
      </c>
      <c r="F110" s="1" t="s">
        <v>47</v>
      </c>
      <c r="G110" s="1" t="s">
        <v>47</v>
      </c>
      <c r="H110" s="1" t="s">
        <v>47</v>
      </c>
      <c r="I110" s="1" t="s">
        <v>47</v>
      </c>
      <c r="J110" s="1" t="s">
        <v>47</v>
      </c>
      <c r="K110" s="1" t="s">
        <v>47</v>
      </c>
      <c r="L110" s="1" t="s">
        <v>47</v>
      </c>
      <c r="M110" s="1" t="s">
        <v>47</v>
      </c>
      <c r="N110" s="1" t="s">
        <v>60</v>
      </c>
      <c r="O110" s="1" t="s">
        <v>60</v>
      </c>
      <c r="P110" s="1">
        <v>7</v>
      </c>
      <c r="Q110" s="1">
        <v>31</v>
      </c>
      <c r="R110" s="1">
        <v>23</v>
      </c>
      <c r="S110" s="1" t="s">
        <v>44</v>
      </c>
      <c r="T110" s="1" t="s">
        <v>60</v>
      </c>
      <c r="U110" s="1"/>
      <c r="V110" s="1">
        <v>3.3</v>
      </c>
    </row>
    <row r="111" spans="1:22" x14ac:dyDescent="0.3">
      <c r="A111" s="23" t="s">
        <v>347</v>
      </c>
      <c r="B111" s="23" t="s">
        <v>1880</v>
      </c>
      <c r="C111" s="1" t="s">
        <v>32</v>
      </c>
      <c r="D111" s="1" t="s">
        <v>323</v>
      </c>
      <c r="E111" s="1" t="s">
        <v>1284</v>
      </c>
      <c r="F111" s="1" t="s">
        <v>47</v>
      </c>
      <c r="G111" s="1" t="s">
        <v>47</v>
      </c>
      <c r="H111" s="1" t="s">
        <v>47</v>
      </c>
      <c r="I111" s="1" t="s">
        <v>47</v>
      </c>
      <c r="J111" s="1" t="s">
        <v>47</v>
      </c>
      <c r="K111" s="1" t="s">
        <v>47</v>
      </c>
      <c r="L111" s="1" t="s">
        <v>47</v>
      </c>
      <c r="M111" s="1" t="s">
        <v>47</v>
      </c>
      <c r="N111" s="1" t="s">
        <v>60</v>
      </c>
      <c r="O111" s="1" t="s">
        <v>60</v>
      </c>
      <c r="P111" s="1">
        <v>7</v>
      </c>
      <c r="Q111" s="1">
        <v>31</v>
      </c>
      <c r="R111" s="1">
        <v>23</v>
      </c>
      <c r="S111" s="1" t="s">
        <v>44</v>
      </c>
      <c r="T111" s="1" t="s">
        <v>1315</v>
      </c>
      <c r="U111" s="1"/>
      <c r="V111" s="1">
        <v>1.7</v>
      </c>
    </row>
    <row r="112" spans="1:22" x14ac:dyDescent="0.3">
      <c r="A112" s="23" t="s">
        <v>348</v>
      </c>
      <c r="B112" s="108" t="s">
        <v>1881</v>
      </c>
      <c r="C112" s="1" t="s">
        <v>60</v>
      </c>
      <c r="D112" s="1" t="s">
        <v>60</v>
      </c>
      <c r="E112" s="1" t="s">
        <v>47</v>
      </c>
      <c r="F112" s="1" t="s">
        <v>47</v>
      </c>
      <c r="G112" s="1" t="s">
        <v>47</v>
      </c>
      <c r="H112" s="1" t="s">
        <v>47</v>
      </c>
      <c r="I112" s="1" t="s">
        <v>47</v>
      </c>
      <c r="J112" s="1" t="s">
        <v>47</v>
      </c>
      <c r="K112" s="1" t="s">
        <v>47</v>
      </c>
      <c r="L112" s="1" t="s">
        <v>47</v>
      </c>
      <c r="M112" s="1" t="s">
        <v>47</v>
      </c>
      <c r="N112" s="1" t="s">
        <v>60</v>
      </c>
      <c r="O112" s="1" t="s">
        <v>60</v>
      </c>
      <c r="P112" s="1">
        <v>7</v>
      </c>
      <c r="Q112" s="1">
        <v>31</v>
      </c>
      <c r="R112" s="1">
        <v>23</v>
      </c>
      <c r="S112" s="1" t="s">
        <v>44</v>
      </c>
      <c r="T112" s="1" t="s">
        <v>1311</v>
      </c>
      <c r="U112" s="1"/>
      <c r="V112" s="1">
        <v>2.2000000000000002</v>
      </c>
    </row>
    <row r="113" spans="1:22" x14ac:dyDescent="0.3">
      <c r="A113" s="23" t="s">
        <v>349</v>
      </c>
      <c r="B113" s="23" t="s">
        <v>1882</v>
      </c>
      <c r="C113" s="1" t="s">
        <v>60</v>
      </c>
      <c r="D113" s="1" t="s">
        <v>60</v>
      </c>
      <c r="E113" s="1" t="s">
        <v>47</v>
      </c>
      <c r="F113" s="1" t="s">
        <v>47</v>
      </c>
      <c r="G113" s="1" t="s">
        <v>47</v>
      </c>
      <c r="H113" s="1" t="s">
        <v>47</v>
      </c>
      <c r="I113" s="1" t="s">
        <v>47</v>
      </c>
      <c r="J113" s="1" t="s">
        <v>47</v>
      </c>
      <c r="K113" s="1" t="s">
        <v>47</v>
      </c>
      <c r="L113" s="1" t="s">
        <v>47</v>
      </c>
      <c r="M113" s="1" t="s">
        <v>47</v>
      </c>
      <c r="N113" s="1" t="s">
        <v>60</v>
      </c>
      <c r="O113" s="1" t="s">
        <v>60</v>
      </c>
      <c r="P113" s="1">
        <v>7</v>
      </c>
      <c r="Q113" s="1">
        <v>31</v>
      </c>
      <c r="R113" s="1">
        <v>23</v>
      </c>
      <c r="S113" s="1" t="s">
        <v>44</v>
      </c>
      <c r="T113" s="1" t="s">
        <v>1312</v>
      </c>
      <c r="U113" s="1"/>
      <c r="V113" s="1">
        <v>0.1</v>
      </c>
    </row>
    <row r="114" spans="1:22" x14ac:dyDescent="0.3">
      <c r="A114" s="23" t="s">
        <v>350</v>
      </c>
      <c r="B114" s="23" t="s">
        <v>1883</v>
      </c>
      <c r="C114" s="1" t="s">
        <v>32</v>
      </c>
      <c r="D114" s="1" t="s">
        <v>60</v>
      </c>
      <c r="E114" s="1" t="s">
        <v>47</v>
      </c>
      <c r="F114" s="1" t="s">
        <v>47</v>
      </c>
      <c r="G114" s="1" t="s">
        <v>47</v>
      </c>
      <c r="H114" s="1" t="s">
        <v>47</v>
      </c>
      <c r="I114" s="1" t="s">
        <v>47</v>
      </c>
      <c r="J114" s="1" t="s">
        <v>47</v>
      </c>
      <c r="K114" s="1" t="s">
        <v>47</v>
      </c>
      <c r="L114" s="1" t="s">
        <v>47</v>
      </c>
      <c r="M114" s="1" t="s">
        <v>47</v>
      </c>
      <c r="N114" s="1" t="s">
        <v>60</v>
      </c>
      <c r="O114" s="1" t="s">
        <v>60</v>
      </c>
      <c r="P114" s="1">
        <v>7</v>
      </c>
      <c r="Q114" s="1">
        <v>31</v>
      </c>
      <c r="R114" s="1">
        <v>23</v>
      </c>
      <c r="S114" s="1" t="s">
        <v>44</v>
      </c>
      <c r="T114" s="1" t="s">
        <v>1315</v>
      </c>
      <c r="U114" s="1"/>
      <c r="V114" s="1">
        <v>10.5</v>
      </c>
    </row>
    <row r="115" spans="1:22" x14ac:dyDescent="0.3">
      <c r="A115" s="23" t="s">
        <v>351</v>
      </c>
      <c r="B115" s="108" t="s">
        <v>1884</v>
      </c>
      <c r="C115" s="1" t="s">
        <v>60</v>
      </c>
      <c r="D115" s="1" t="s">
        <v>60</v>
      </c>
      <c r="E115" s="1" t="s">
        <v>1286</v>
      </c>
      <c r="F115" s="1" t="s">
        <v>47</v>
      </c>
      <c r="G115" s="1" t="s">
        <v>47</v>
      </c>
      <c r="H115" s="1" t="s">
        <v>47</v>
      </c>
      <c r="I115" s="1" t="s">
        <v>47</v>
      </c>
      <c r="J115" s="1" t="s">
        <v>47</v>
      </c>
      <c r="K115" s="1" t="s">
        <v>47</v>
      </c>
      <c r="L115" s="1" t="s">
        <v>47</v>
      </c>
      <c r="M115" s="1" t="s">
        <v>47</v>
      </c>
      <c r="N115" s="1" t="s">
        <v>60</v>
      </c>
      <c r="O115" s="1" t="s">
        <v>60</v>
      </c>
      <c r="P115" s="1">
        <v>7</v>
      </c>
      <c r="Q115" s="1">
        <v>31</v>
      </c>
      <c r="R115" s="1">
        <v>23</v>
      </c>
      <c r="S115" s="1" t="s">
        <v>44</v>
      </c>
      <c r="T115" s="1" t="s">
        <v>1301</v>
      </c>
      <c r="U115" s="1"/>
      <c r="V115" s="1">
        <v>55.9</v>
      </c>
    </row>
    <row r="116" spans="1:22" x14ac:dyDescent="0.3">
      <c r="A116" s="23" t="s">
        <v>352</v>
      </c>
      <c r="B116" s="23" t="s">
        <v>1885</v>
      </c>
      <c r="C116" s="1" t="s">
        <v>60</v>
      </c>
      <c r="D116" s="1" t="s">
        <v>60</v>
      </c>
      <c r="E116" s="1" t="s">
        <v>1286</v>
      </c>
      <c r="F116" s="1" t="s">
        <v>47</v>
      </c>
      <c r="G116" s="1" t="s">
        <v>47</v>
      </c>
      <c r="H116" s="1" t="s">
        <v>47</v>
      </c>
      <c r="I116" s="1" t="s">
        <v>47</v>
      </c>
      <c r="J116" s="1" t="s">
        <v>47</v>
      </c>
      <c r="K116" s="1" t="s">
        <v>47</v>
      </c>
      <c r="L116" s="1" t="s">
        <v>47</v>
      </c>
      <c r="M116" s="1" t="s">
        <v>47</v>
      </c>
      <c r="N116" s="1" t="s">
        <v>320</v>
      </c>
      <c r="O116" s="1" t="s">
        <v>60</v>
      </c>
      <c r="P116" s="1">
        <v>7</v>
      </c>
      <c r="Q116" s="1">
        <v>31</v>
      </c>
      <c r="R116" s="1">
        <v>23</v>
      </c>
      <c r="S116" s="1" t="s">
        <v>44</v>
      </c>
      <c r="T116" s="1" t="s">
        <v>1313</v>
      </c>
      <c r="U116" s="1"/>
      <c r="V116" s="1">
        <v>127.9</v>
      </c>
    </row>
    <row r="117" spans="1:22" x14ac:dyDescent="0.3">
      <c r="A117" s="23" t="s">
        <v>353</v>
      </c>
      <c r="B117" s="23" t="s">
        <v>1886</v>
      </c>
      <c r="C117" s="1" t="s">
        <v>60</v>
      </c>
      <c r="D117" s="1" t="s">
        <v>60</v>
      </c>
      <c r="E117" s="1" t="s">
        <v>47</v>
      </c>
      <c r="F117" s="1" t="s">
        <v>47</v>
      </c>
      <c r="G117" s="1" t="s">
        <v>47</v>
      </c>
      <c r="H117" s="1" t="s">
        <v>47</v>
      </c>
      <c r="I117" s="1" t="s">
        <v>47</v>
      </c>
      <c r="J117" s="1" t="s">
        <v>47</v>
      </c>
      <c r="K117" s="1" t="s">
        <v>47</v>
      </c>
      <c r="L117" s="1" t="s">
        <v>47</v>
      </c>
      <c r="M117" s="1" t="s">
        <v>47</v>
      </c>
      <c r="N117" s="1" t="s">
        <v>60</v>
      </c>
      <c r="O117" s="1" t="s">
        <v>60</v>
      </c>
      <c r="P117" s="1">
        <v>7</v>
      </c>
      <c r="Q117" s="1">
        <v>31</v>
      </c>
      <c r="R117" s="1">
        <v>23</v>
      </c>
      <c r="S117" s="1" t="s">
        <v>44</v>
      </c>
      <c r="T117" s="1" t="s">
        <v>1314</v>
      </c>
      <c r="U117" s="1"/>
      <c r="V117" s="1">
        <v>0.7</v>
      </c>
    </row>
    <row r="118" spans="1:22" ht="15" thickBot="1" x14ac:dyDescent="0.35">
      <c r="A118" s="54" t="s">
        <v>328</v>
      </c>
      <c r="B118" s="108" t="s">
        <v>1887</v>
      </c>
      <c r="C118" s="14" t="s">
        <v>60</v>
      </c>
      <c r="D118" s="14" t="s">
        <v>322</v>
      </c>
      <c r="E118" s="14" t="s">
        <v>47</v>
      </c>
      <c r="F118" s="14" t="s">
        <v>60</v>
      </c>
      <c r="G118" s="14" t="s">
        <v>47</v>
      </c>
      <c r="H118" s="14" t="s">
        <v>47</v>
      </c>
      <c r="I118" s="14" t="s">
        <v>31</v>
      </c>
      <c r="J118" s="14" t="s">
        <v>47</v>
      </c>
      <c r="K118" s="14" t="s">
        <v>47</v>
      </c>
      <c r="L118" s="14" t="s">
        <v>47</v>
      </c>
      <c r="M118" s="14" t="s">
        <v>47</v>
      </c>
      <c r="N118" s="14" t="s">
        <v>20</v>
      </c>
      <c r="O118" s="14" t="s">
        <v>60</v>
      </c>
      <c r="P118" s="14">
        <v>7</v>
      </c>
      <c r="Q118" s="14">
        <v>31</v>
      </c>
      <c r="R118" s="14">
        <v>23</v>
      </c>
      <c r="S118" s="14" t="s">
        <v>44</v>
      </c>
      <c r="T118" s="14" t="s">
        <v>1303</v>
      </c>
      <c r="U118" s="14"/>
      <c r="V118" s="14">
        <v>2118.5</v>
      </c>
    </row>
    <row r="119" spans="1:22" ht="15" thickBot="1" x14ac:dyDescent="0.35">
      <c r="A119" s="48" t="s">
        <v>1079</v>
      </c>
      <c r="B119" s="112" t="s">
        <v>47</v>
      </c>
      <c r="C119" s="49">
        <v>5</v>
      </c>
      <c r="D119" s="49">
        <v>7</v>
      </c>
      <c r="E119" s="49">
        <v>10</v>
      </c>
      <c r="F119" s="49">
        <v>1</v>
      </c>
      <c r="G119" s="49">
        <v>0</v>
      </c>
      <c r="H119" s="49">
        <v>1</v>
      </c>
      <c r="I119" s="49">
        <v>7</v>
      </c>
      <c r="J119" s="49">
        <v>3</v>
      </c>
      <c r="K119" s="49">
        <v>2</v>
      </c>
      <c r="L119" s="49">
        <v>0</v>
      </c>
      <c r="M119" s="49">
        <v>3</v>
      </c>
      <c r="N119" s="49" t="s">
        <v>1300</v>
      </c>
      <c r="O119" s="49" t="s">
        <v>60</v>
      </c>
      <c r="P119" s="49"/>
      <c r="Q119" s="49"/>
      <c r="R119" s="49"/>
      <c r="S119" s="49"/>
      <c r="T119" s="49"/>
      <c r="U119" s="50" t="s">
        <v>1078</v>
      </c>
      <c r="V119" s="74">
        <f>AVERAGE(V88:V118)</f>
        <v>260.30645161290323</v>
      </c>
    </row>
    <row r="120" spans="1:22" x14ac:dyDescent="0.3">
      <c r="A120" s="106" t="s">
        <v>593</v>
      </c>
      <c r="B120" s="106" t="s">
        <v>47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 t="s">
        <v>47</v>
      </c>
      <c r="U120" s="4" t="s">
        <v>47</v>
      </c>
      <c r="V120" s="4" t="s">
        <v>47</v>
      </c>
    </row>
    <row r="121" spans="1:22" x14ac:dyDescent="0.3">
      <c r="A121" s="31" t="s">
        <v>592</v>
      </c>
      <c r="B121" s="31" t="s">
        <v>47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 t="s">
        <v>47</v>
      </c>
      <c r="U121" s="1" t="s">
        <v>47</v>
      </c>
      <c r="V121" s="1" t="s">
        <v>47</v>
      </c>
    </row>
    <row r="122" spans="1:22" x14ac:dyDescent="0.3">
      <c r="A122" s="1" t="s">
        <v>594</v>
      </c>
      <c r="B122" s="1" t="s">
        <v>47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 t="s">
        <v>47</v>
      </c>
      <c r="U122" s="1" t="s">
        <v>47</v>
      </c>
      <c r="V122" s="1" t="s">
        <v>47</v>
      </c>
    </row>
    <row r="123" spans="1:22" ht="15" thickBot="1" x14ac:dyDescent="0.35">
      <c r="A123" s="109" t="s">
        <v>595</v>
      </c>
      <c r="B123" s="14" t="s">
        <v>1888</v>
      </c>
      <c r="C123" s="14" t="s">
        <v>32</v>
      </c>
      <c r="D123" s="14" t="s">
        <v>47</v>
      </c>
      <c r="E123" s="14" t="s">
        <v>47</v>
      </c>
      <c r="F123" s="14" t="s">
        <v>47</v>
      </c>
      <c r="G123" s="14" t="s">
        <v>47</v>
      </c>
      <c r="H123" s="14" t="s">
        <v>47</v>
      </c>
      <c r="I123" s="14" t="s">
        <v>626</v>
      </c>
      <c r="J123" s="14" t="s">
        <v>47</v>
      </c>
      <c r="K123" s="14" t="s">
        <v>47</v>
      </c>
      <c r="L123" s="14" t="s">
        <v>47</v>
      </c>
      <c r="M123" s="14" t="s">
        <v>1316</v>
      </c>
      <c r="N123" s="14" t="s">
        <v>20</v>
      </c>
      <c r="O123" s="14" t="s">
        <v>60</v>
      </c>
      <c r="P123" s="14">
        <v>1</v>
      </c>
      <c r="Q123" s="14">
        <v>1</v>
      </c>
      <c r="R123" s="14">
        <v>100</v>
      </c>
      <c r="S123" s="14" t="s">
        <v>546</v>
      </c>
      <c r="T123" s="14" t="s">
        <v>47</v>
      </c>
      <c r="U123" s="14" t="s">
        <v>1317</v>
      </c>
      <c r="V123" s="14">
        <v>441.8</v>
      </c>
    </row>
    <row r="124" spans="1:22" ht="15" thickBot="1" x14ac:dyDescent="0.35">
      <c r="A124" s="110" t="s">
        <v>1079</v>
      </c>
      <c r="B124" s="130" t="s">
        <v>47</v>
      </c>
      <c r="C124" s="49">
        <v>1</v>
      </c>
      <c r="D124" s="49">
        <v>0</v>
      </c>
      <c r="E124" s="49">
        <v>0</v>
      </c>
      <c r="F124" s="49">
        <v>0</v>
      </c>
      <c r="G124" s="49">
        <v>0</v>
      </c>
      <c r="H124" s="49">
        <v>0</v>
      </c>
      <c r="I124" s="49">
        <v>1</v>
      </c>
      <c r="J124" s="49">
        <v>0</v>
      </c>
      <c r="K124" s="49">
        <v>0</v>
      </c>
      <c r="L124" s="49">
        <v>0</v>
      </c>
      <c r="M124" s="49">
        <v>1</v>
      </c>
      <c r="N124" s="49" t="s">
        <v>1101</v>
      </c>
      <c r="O124" s="49">
        <v>0</v>
      </c>
      <c r="P124" s="49"/>
      <c r="Q124" s="49"/>
      <c r="R124" s="49"/>
      <c r="S124" s="49"/>
      <c r="T124" s="49"/>
      <c r="U124" s="50" t="s">
        <v>1318</v>
      </c>
      <c r="V124" s="74">
        <v>441.8</v>
      </c>
    </row>
    <row r="125" spans="1:22" x14ac:dyDescent="0.3">
      <c r="A125" s="106" t="s">
        <v>597</v>
      </c>
      <c r="B125" s="106" t="s">
        <v>47</v>
      </c>
      <c r="C125" s="4" t="s">
        <v>47</v>
      </c>
      <c r="D125" s="4" t="s">
        <v>47</v>
      </c>
      <c r="E125" s="4" t="s">
        <v>47</v>
      </c>
      <c r="F125" s="4" t="s">
        <v>47</v>
      </c>
      <c r="G125" s="4" t="s">
        <v>47</v>
      </c>
      <c r="H125" s="4" t="s">
        <v>47</v>
      </c>
      <c r="I125" s="4" t="s">
        <v>47</v>
      </c>
      <c r="J125" s="4" t="s">
        <v>47</v>
      </c>
      <c r="K125" s="4" t="s">
        <v>47</v>
      </c>
      <c r="L125" s="4" t="s">
        <v>47</v>
      </c>
      <c r="M125" s="4" t="s">
        <v>47</v>
      </c>
      <c r="N125" s="4" t="s">
        <v>47</v>
      </c>
      <c r="O125" s="4" t="s">
        <v>47</v>
      </c>
      <c r="P125" s="4" t="s">
        <v>47</v>
      </c>
      <c r="Q125" s="4" t="s">
        <v>47</v>
      </c>
      <c r="R125" s="4" t="s">
        <v>47</v>
      </c>
      <c r="S125" s="4" t="s">
        <v>47</v>
      </c>
      <c r="T125" s="4" t="s">
        <v>47</v>
      </c>
      <c r="U125" s="4" t="s">
        <v>47</v>
      </c>
      <c r="V125" s="4" t="s">
        <v>47</v>
      </c>
    </row>
    <row r="126" spans="1:22" x14ac:dyDescent="0.3">
      <c r="A126" s="31" t="s">
        <v>598</v>
      </c>
      <c r="B126" s="31" t="s">
        <v>47</v>
      </c>
      <c r="C126" s="1" t="s">
        <v>47</v>
      </c>
      <c r="D126" s="1" t="s">
        <v>47</v>
      </c>
      <c r="E126" s="1" t="s">
        <v>47</v>
      </c>
      <c r="F126" s="1" t="s">
        <v>47</v>
      </c>
      <c r="G126" s="1" t="s">
        <v>47</v>
      </c>
      <c r="H126" s="1" t="s">
        <v>47</v>
      </c>
      <c r="I126" s="1" t="s">
        <v>47</v>
      </c>
      <c r="J126" s="1" t="s">
        <v>47</v>
      </c>
      <c r="K126" s="1" t="s">
        <v>47</v>
      </c>
      <c r="L126" s="1" t="s">
        <v>47</v>
      </c>
      <c r="M126" s="1" t="s">
        <v>47</v>
      </c>
      <c r="N126" s="1" t="s">
        <v>47</v>
      </c>
      <c r="O126" s="1" t="s">
        <v>47</v>
      </c>
      <c r="P126" s="1" t="s">
        <v>47</v>
      </c>
      <c r="Q126" s="1" t="s">
        <v>47</v>
      </c>
      <c r="R126" s="1" t="s">
        <v>47</v>
      </c>
      <c r="S126" s="1" t="s">
        <v>47</v>
      </c>
      <c r="T126" s="1" t="s">
        <v>47</v>
      </c>
      <c r="U126" s="1" t="s">
        <v>47</v>
      </c>
      <c r="V126" s="1" t="s">
        <v>47</v>
      </c>
    </row>
    <row r="127" spans="1:22" x14ac:dyDescent="0.3">
      <c r="A127" s="1" t="s">
        <v>610</v>
      </c>
      <c r="B127" s="1" t="s">
        <v>1910</v>
      </c>
      <c r="C127" s="1" t="s">
        <v>60</v>
      </c>
      <c r="D127" s="1" t="s">
        <v>60</v>
      </c>
      <c r="E127" s="1" t="s">
        <v>230</v>
      </c>
      <c r="F127" s="1" t="s">
        <v>60</v>
      </c>
      <c r="G127" s="1" t="s">
        <v>47</v>
      </c>
      <c r="H127" s="1" t="s">
        <v>47</v>
      </c>
      <c r="I127" s="1" t="s">
        <v>47</v>
      </c>
      <c r="J127" s="1"/>
      <c r="K127" s="1"/>
      <c r="L127" s="1"/>
      <c r="M127" s="1"/>
      <c r="N127" s="1" t="s">
        <v>20</v>
      </c>
      <c r="O127" s="1" t="s">
        <v>60</v>
      </c>
      <c r="P127" s="1">
        <v>1</v>
      </c>
      <c r="Q127" s="1">
        <v>13</v>
      </c>
      <c r="R127" s="1">
        <v>8</v>
      </c>
      <c r="S127" s="1" t="s">
        <v>44</v>
      </c>
      <c r="T127" s="1" t="s">
        <v>1895</v>
      </c>
      <c r="U127" s="1"/>
      <c r="V127" s="1">
        <v>440</v>
      </c>
    </row>
    <row r="128" spans="1:22" x14ac:dyDescent="0.3">
      <c r="A128" s="1" t="s">
        <v>599</v>
      </c>
      <c r="B128" s="1" t="s">
        <v>1911</v>
      </c>
      <c r="C128" s="1" t="s">
        <v>60</v>
      </c>
      <c r="D128" s="1" t="s">
        <v>60</v>
      </c>
      <c r="E128" s="1" t="s">
        <v>47</v>
      </c>
      <c r="F128" s="1" t="s">
        <v>47</v>
      </c>
      <c r="G128" s="1" t="s">
        <v>47</v>
      </c>
      <c r="H128" s="1" t="s">
        <v>47</v>
      </c>
      <c r="I128" s="1" t="s">
        <v>47</v>
      </c>
      <c r="J128" s="1"/>
      <c r="K128" s="1"/>
      <c r="L128" s="1"/>
      <c r="M128" s="1"/>
      <c r="N128" s="1" t="s">
        <v>65</v>
      </c>
      <c r="O128" s="1" t="s">
        <v>60</v>
      </c>
      <c r="P128" s="1">
        <v>1</v>
      </c>
      <c r="Q128" s="1">
        <v>13</v>
      </c>
      <c r="R128" s="1">
        <v>8</v>
      </c>
      <c r="S128" s="1" t="s">
        <v>44</v>
      </c>
      <c r="T128" s="1" t="s">
        <v>1896</v>
      </c>
      <c r="U128" s="1"/>
      <c r="V128" s="1">
        <v>35</v>
      </c>
    </row>
    <row r="129" spans="1:22" x14ac:dyDescent="0.3">
      <c r="A129" s="1" t="s">
        <v>600</v>
      </c>
      <c r="B129" s="1" t="s">
        <v>1912</v>
      </c>
      <c r="C129" s="1" t="s">
        <v>60</v>
      </c>
      <c r="D129" s="1" t="s">
        <v>60</v>
      </c>
      <c r="E129" s="1" t="s">
        <v>1321</v>
      </c>
      <c r="F129" s="1" t="s">
        <v>47</v>
      </c>
      <c r="G129" s="1" t="s">
        <v>47</v>
      </c>
      <c r="H129" s="1" t="s">
        <v>1889</v>
      </c>
      <c r="I129" s="1" t="s">
        <v>47</v>
      </c>
      <c r="J129" s="1"/>
      <c r="K129" s="1"/>
      <c r="L129" s="1"/>
      <c r="M129" s="1"/>
      <c r="N129" s="1" t="s">
        <v>20</v>
      </c>
      <c r="O129" s="1" t="s">
        <v>71</v>
      </c>
      <c r="P129" s="1">
        <v>1</v>
      </c>
      <c r="Q129" s="1">
        <v>13</v>
      </c>
      <c r="R129" s="1">
        <v>8</v>
      </c>
      <c r="S129" s="1" t="s">
        <v>44</v>
      </c>
      <c r="T129" s="1" t="s">
        <v>1895</v>
      </c>
      <c r="U129" s="1"/>
      <c r="V129" s="1">
        <v>1400</v>
      </c>
    </row>
    <row r="130" spans="1:22" x14ac:dyDescent="0.3">
      <c r="A130" s="1" t="s">
        <v>601</v>
      </c>
      <c r="B130" s="1" t="s">
        <v>1913</v>
      </c>
      <c r="C130" s="1" t="s">
        <v>60</v>
      </c>
      <c r="D130" s="1" t="s">
        <v>60</v>
      </c>
      <c r="E130" s="1" t="s">
        <v>1321</v>
      </c>
      <c r="F130" s="1" t="s">
        <v>47</v>
      </c>
      <c r="G130" s="1" t="s">
        <v>47</v>
      </c>
      <c r="H130" s="1" t="s">
        <v>47</v>
      </c>
      <c r="I130" s="1" t="s">
        <v>47</v>
      </c>
      <c r="J130" s="1" t="s">
        <v>47</v>
      </c>
      <c r="K130" s="1" t="s">
        <v>47</v>
      </c>
      <c r="L130" s="1" t="s">
        <v>47</v>
      </c>
      <c r="M130" s="1" t="s">
        <v>47</v>
      </c>
      <c r="N130" s="1" t="s">
        <v>20</v>
      </c>
      <c r="O130" s="1" t="s">
        <v>60</v>
      </c>
      <c r="P130" s="1">
        <v>1</v>
      </c>
      <c r="Q130" s="1">
        <v>13</v>
      </c>
      <c r="R130" s="1">
        <v>8</v>
      </c>
      <c r="S130" s="1" t="s">
        <v>122</v>
      </c>
      <c r="T130" s="1" t="s">
        <v>1895</v>
      </c>
      <c r="U130" s="1"/>
      <c r="V130" s="1">
        <v>700</v>
      </c>
    </row>
    <row r="131" spans="1:22" x14ac:dyDescent="0.3">
      <c r="A131" s="1" t="s">
        <v>602</v>
      </c>
      <c r="B131" s="1" t="s">
        <v>1914</v>
      </c>
      <c r="C131" s="1" t="s">
        <v>60</v>
      </c>
      <c r="D131" s="1" t="s">
        <v>60</v>
      </c>
      <c r="E131" s="1" t="s">
        <v>230</v>
      </c>
      <c r="F131" s="1" t="s">
        <v>60</v>
      </c>
      <c r="G131" s="1" t="s">
        <v>47</v>
      </c>
      <c r="H131" s="1" t="s">
        <v>47</v>
      </c>
      <c r="I131" s="1" t="s">
        <v>47</v>
      </c>
      <c r="J131" s="1" t="s">
        <v>47</v>
      </c>
      <c r="K131" s="1" t="s">
        <v>47</v>
      </c>
      <c r="L131" s="1" t="s">
        <v>47</v>
      </c>
      <c r="M131" s="1" t="s">
        <v>47</v>
      </c>
      <c r="N131" s="1" t="s">
        <v>20</v>
      </c>
      <c r="O131" s="1" t="s">
        <v>60</v>
      </c>
      <c r="P131" s="1">
        <v>1</v>
      </c>
      <c r="Q131" s="1">
        <v>13</v>
      </c>
      <c r="R131" s="1">
        <v>8</v>
      </c>
      <c r="S131" s="6" t="s">
        <v>616</v>
      </c>
      <c r="T131" s="1" t="s">
        <v>1895</v>
      </c>
      <c r="U131" s="1"/>
      <c r="V131" s="1">
        <v>525</v>
      </c>
    </row>
    <row r="132" spans="1:22" x14ac:dyDescent="0.3">
      <c r="A132" s="1" t="s">
        <v>603</v>
      </c>
      <c r="B132" s="1" t="s">
        <v>1915</v>
      </c>
      <c r="C132" s="1" t="s">
        <v>60</v>
      </c>
      <c r="D132" s="1" t="s">
        <v>60</v>
      </c>
      <c r="E132" s="1" t="s">
        <v>230</v>
      </c>
      <c r="F132" s="1" t="s">
        <v>47</v>
      </c>
      <c r="G132" s="1" t="s">
        <v>47</v>
      </c>
      <c r="H132" s="1" t="s">
        <v>47</v>
      </c>
      <c r="I132" s="1" t="s">
        <v>47</v>
      </c>
      <c r="J132" s="1" t="s">
        <v>47</v>
      </c>
      <c r="K132" s="1" t="s">
        <v>47</v>
      </c>
      <c r="L132" s="1" t="s">
        <v>47</v>
      </c>
      <c r="M132" s="1" t="s">
        <v>47</v>
      </c>
      <c r="N132" s="1" t="s">
        <v>20</v>
      </c>
      <c r="O132" s="1" t="s">
        <v>60</v>
      </c>
      <c r="P132" s="1">
        <v>1</v>
      </c>
      <c r="Q132" s="1">
        <v>13</v>
      </c>
      <c r="R132" s="1">
        <v>8</v>
      </c>
      <c r="S132" s="1" t="s">
        <v>122</v>
      </c>
      <c r="T132" s="1" t="s">
        <v>1895</v>
      </c>
      <c r="U132" s="1"/>
      <c r="V132" s="1">
        <v>825</v>
      </c>
    </row>
    <row r="133" spans="1:22" x14ac:dyDescent="0.3">
      <c r="A133" s="1" t="s">
        <v>604</v>
      </c>
      <c r="B133" s="1" t="s">
        <v>1916</v>
      </c>
      <c r="C133" s="1" t="s">
        <v>60</v>
      </c>
      <c r="D133" s="1" t="s">
        <v>60</v>
      </c>
      <c r="E133" s="1" t="s">
        <v>230</v>
      </c>
      <c r="F133" s="1" t="s">
        <v>613</v>
      </c>
      <c r="G133" s="1" t="s">
        <v>47</v>
      </c>
      <c r="H133" s="1" t="s">
        <v>47</v>
      </c>
      <c r="I133" s="1" t="s">
        <v>47</v>
      </c>
      <c r="J133" s="1" t="s">
        <v>47</v>
      </c>
      <c r="K133" s="1" t="s">
        <v>47</v>
      </c>
      <c r="L133" s="1" t="s">
        <v>47</v>
      </c>
      <c r="M133" s="1" t="s">
        <v>47</v>
      </c>
      <c r="N133" s="1" t="s">
        <v>20</v>
      </c>
      <c r="O133" s="1" t="s">
        <v>71</v>
      </c>
      <c r="P133" s="1">
        <v>1</v>
      </c>
      <c r="Q133" s="1">
        <v>13</v>
      </c>
      <c r="R133" s="1">
        <v>8</v>
      </c>
      <c r="S133" s="1" t="s">
        <v>122</v>
      </c>
      <c r="T133" s="1" t="s">
        <v>1895</v>
      </c>
      <c r="U133" s="1"/>
      <c r="V133" s="1">
        <v>175</v>
      </c>
    </row>
    <row r="134" spans="1:22" x14ac:dyDescent="0.3">
      <c r="A134" s="1" t="s">
        <v>605</v>
      </c>
      <c r="B134" s="1" t="s">
        <v>1917</v>
      </c>
      <c r="C134" s="1" t="s">
        <v>60</v>
      </c>
      <c r="D134" s="1" t="s">
        <v>60</v>
      </c>
      <c r="E134" s="1" t="s">
        <v>230</v>
      </c>
      <c r="F134" s="1" t="s">
        <v>47</v>
      </c>
      <c r="G134" s="1" t="s">
        <v>47</v>
      </c>
      <c r="H134" s="1" t="s">
        <v>47</v>
      </c>
      <c r="I134" s="1" t="s">
        <v>47</v>
      </c>
      <c r="J134" s="1" t="s">
        <v>47</v>
      </c>
      <c r="K134" s="1" t="s">
        <v>47</v>
      </c>
      <c r="L134" s="1" t="s">
        <v>47</v>
      </c>
      <c r="M134" s="1" t="s">
        <v>47</v>
      </c>
      <c r="N134" s="1" t="s">
        <v>60</v>
      </c>
      <c r="O134" s="1" t="s">
        <v>60</v>
      </c>
      <c r="P134" s="1">
        <v>1</v>
      </c>
      <c r="Q134" s="1">
        <v>13</v>
      </c>
      <c r="R134" s="1">
        <v>8</v>
      </c>
      <c r="S134" s="1" t="s">
        <v>122</v>
      </c>
      <c r="T134" s="1" t="s">
        <v>1895</v>
      </c>
      <c r="U134" s="1"/>
      <c r="V134" s="1">
        <v>25</v>
      </c>
    </row>
    <row r="135" spans="1:22" x14ac:dyDescent="0.3">
      <c r="A135" s="1" t="s">
        <v>606</v>
      </c>
      <c r="B135" s="1" t="s">
        <v>1918</v>
      </c>
      <c r="C135" s="1" t="s">
        <v>60</v>
      </c>
      <c r="D135" s="1" t="s">
        <v>60</v>
      </c>
      <c r="E135" s="1" t="s">
        <v>1323</v>
      </c>
      <c r="F135" s="1" t="s">
        <v>47</v>
      </c>
      <c r="G135" s="1" t="s">
        <v>47</v>
      </c>
      <c r="H135" s="1" t="s">
        <v>47</v>
      </c>
      <c r="I135" s="1" t="s">
        <v>47</v>
      </c>
      <c r="J135" s="1" t="s">
        <v>47</v>
      </c>
      <c r="K135" s="1" t="s">
        <v>47</v>
      </c>
      <c r="L135" s="1" t="s">
        <v>47</v>
      </c>
      <c r="M135" s="1" t="s">
        <v>47</v>
      </c>
      <c r="N135" s="1" t="s">
        <v>65</v>
      </c>
      <c r="O135" s="1" t="s">
        <v>60</v>
      </c>
      <c r="P135" s="1">
        <v>1</v>
      </c>
      <c r="Q135" s="1">
        <v>13</v>
      </c>
      <c r="R135" s="1">
        <v>8</v>
      </c>
      <c r="S135" s="1" t="s">
        <v>122</v>
      </c>
      <c r="T135" s="1" t="s">
        <v>1890</v>
      </c>
      <c r="U135" s="1"/>
      <c r="V135" s="1">
        <v>50</v>
      </c>
    </row>
    <row r="136" spans="1:22" x14ac:dyDescent="0.3">
      <c r="A136" s="6" t="s">
        <v>607</v>
      </c>
      <c r="B136" s="1" t="s">
        <v>1919</v>
      </c>
      <c r="C136" s="1" t="s">
        <v>60</v>
      </c>
      <c r="D136" s="1" t="s">
        <v>60</v>
      </c>
      <c r="E136" s="1" t="s">
        <v>1322</v>
      </c>
      <c r="F136" s="1" t="s">
        <v>47</v>
      </c>
      <c r="G136" s="1" t="s">
        <v>47</v>
      </c>
      <c r="H136" s="1" t="s">
        <v>47</v>
      </c>
      <c r="I136" s="1" t="s">
        <v>31</v>
      </c>
      <c r="J136" s="1" t="s">
        <v>47</v>
      </c>
      <c r="K136" s="1" t="s">
        <v>47</v>
      </c>
      <c r="L136" s="1" t="s">
        <v>47</v>
      </c>
      <c r="M136" s="1" t="s">
        <v>47</v>
      </c>
      <c r="N136" s="1" t="s">
        <v>60</v>
      </c>
      <c r="O136" s="1" t="s">
        <v>60</v>
      </c>
      <c r="P136" s="1">
        <v>1</v>
      </c>
      <c r="Q136" s="1">
        <v>13</v>
      </c>
      <c r="R136" s="1">
        <v>8</v>
      </c>
      <c r="S136" s="1" t="s">
        <v>122</v>
      </c>
      <c r="T136" s="1" t="s">
        <v>1895</v>
      </c>
      <c r="U136" s="1" t="s">
        <v>1897</v>
      </c>
      <c r="V136" s="1" t="s">
        <v>242</v>
      </c>
    </row>
    <row r="137" spans="1:22" x14ac:dyDescent="0.3">
      <c r="A137" s="1" t="s">
        <v>608</v>
      </c>
      <c r="B137" s="1" t="s">
        <v>1920</v>
      </c>
      <c r="C137" s="1" t="s">
        <v>60</v>
      </c>
      <c r="D137" s="1" t="s">
        <v>60</v>
      </c>
      <c r="E137" s="1" t="s">
        <v>615</v>
      </c>
      <c r="F137" s="1" t="s">
        <v>47</v>
      </c>
      <c r="G137" s="1" t="s">
        <v>47</v>
      </c>
      <c r="H137" s="1" t="s">
        <v>47</v>
      </c>
      <c r="I137" s="1" t="s">
        <v>47</v>
      </c>
      <c r="J137" s="1" t="s">
        <v>47</v>
      </c>
      <c r="K137" s="1" t="s">
        <v>47</v>
      </c>
      <c r="L137" s="1" t="s">
        <v>47</v>
      </c>
      <c r="M137" s="1" t="s">
        <v>47</v>
      </c>
      <c r="N137" s="1" t="s">
        <v>20</v>
      </c>
      <c r="O137" s="1" t="s">
        <v>71</v>
      </c>
      <c r="P137" s="1">
        <v>1</v>
      </c>
      <c r="Q137" s="1">
        <v>13</v>
      </c>
      <c r="R137" s="1">
        <v>8</v>
      </c>
      <c r="S137" s="1" t="s">
        <v>122</v>
      </c>
      <c r="T137" s="1" t="s">
        <v>1890</v>
      </c>
      <c r="U137" s="1"/>
      <c r="V137" s="1">
        <v>1470</v>
      </c>
    </row>
    <row r="138" spans="1:22" x14ac:dyDescent="0.3">
      <c r="A138" s="1" t="s">
        <v>609</v>
      </c>
      <c r="B138" s="1" t="s">
        <v>1921</v>
      </c>
      <c r="C138" s="1" t="s">
        <v>60</v>
      </c>
      <c r="D138" s="1" t="s">
        <v>60</v>
      </c>
      <c r="E138" s="1" t="s">
        <v>1322</v>
      </c>
      <c r="F138" s="1" t="s">
        <v>47</v>
      </c>
      <c r="G138" s="1" t="s">
        <v>47</v>
      </c>
      <c r="H138" s="1" t="s">
        <v>47</v>
      </c>
      <c r="I138" s="1" t="s">
        <v>47</v>
      </c>
      <c r="J138" s="1" t="s">
        <v>47</v>
      </c>
      <c r="K138" s="1" t="s">
        <v>47</v>
      </c>
      <c r="L138" s="1" t="s">
        <v>47</v>
      </c>
      <c r="M138" s="1" t="s">
        <v>47</v>
      </c>
      <c r="N138" s="1" t="s">
        <v>60</v>
      </c>
      <c r="O138" s="1" t="s">
        <v>60</v>
      </c>
      <c r="P138" s="1">
        <v>1</v>
      </c>
      <c r="Q138" s="1">
        <v>13</v>
      </c>
      <c r="R138" s="1">
        <v>8</v>
      </c>
      <c r="S138" s="1" t="s">
        <v>122</v>
      </c>
      <c r="T138" s="1" t="s">
        <v>1890</v>
      </c>
      <c r="U138" s="1"/>
      <c r="V138" s="1">
        <v>25</v>
      </c>
    </row>
    <row r="139" spans="1:22" ht="15" thickBot="1" x14ac:dyDescent="0.35">
      <c r="A139" s="14" t="s">
        <v>611</v>
      </c>
      <c r="B139" s="1" t="s">
        <v>1922</v>
      </c>
      <c r="C139" s="14" t="s">
        <v>60</v>
      </c>
      <c r="D139" s="14" t="s">
        <v>60</v>
      </c>
      <c r="E139" s="14" t="s">
        <v>60</v>
      </c>
      <c r="F139" s="14" t="s">
        <v>60</v>
      </c>
      <c r="G139" s="14" t="s">
        <v>47</v>
      </c>
      <c r="H139" s="14" t="s">
        <v>614</v>
      </c>
      <c r="I139" s="14"/>
      <c r="J139" s="14" t="s">
        <v>47</v>
      </c>
      <c r="K139" s="14" t="s">
        <v>47</v>
      </c>
      <c r="L139" s="14" t="s">
        <v>47</v>
      </c>
      <c r="M139" s="14" t="s">
        <v>47</v>
      </c>
      <c r="N139" s="14" t="s">
        <v>581</v>
      </c>
      <c r="O139" s="14" t="s">
        <v>71</v>
      </c>
      <c r="P139" s="14">
        <v>1</v>
      </c>
      <c r="Q139" s="14">
        <v>13</v>
      </c>
      <c r="R139" s="14">
        <v>8</v>
      </c>
      <c r="S139" s="14" t="s">
        <v>122</v>
      </c>
      <c r="T139" s="14"/>
      <c r="U139" s="14"/>
      <c r="V139" s="14">
        <v>125</v>
      </c>
    </row>
    <row r="140" spans="1:22" ht="15" thickBot="1" x14ac:dyDescent="0.35">
      <c r="A140" s="110" t="s">
        <v>1079</v>
      </c>
      <c r="B140" s="49" t="s">
        <v>47</v>
      </c>
      <c r="C140" s="49" t="s">
        <v>60</v>
      </c>
      <c r="D140" s="49" t="s">
        <v>60</v>
      </c>
      <c r="E140" s="49" t="s">
        <v>1891</v>
      </c>
      <c r="F140" s="49"/>
      <c r="G140" s="49"/>
      <c r="H140" s="49" t="s">
        <v>1892</v>
      </c>
      <c r="I140" s="49">
        <v>1</v>
      </c>
      <c r="J140" s="49">
        <v>0</v>
      </c>
      <c r="K140" s="49">
        <v>0</v>
      </c>
      <c r="L140" s="49">
        <v>0</v>
      </c>
      <c r="M140" s="49">
        <v>0</v>
      </c>
      <c r="N140" s="49" t="s">
        <v>1893</v>
      </c>
      <c r="O140" s="49" t="s">
        <v>1894</v>
      </c>
      <c r="P140" s="49"/>
      <c r="Q140" s="49"/>
      <c r="R140" s="49"/>
      <c r="S140" s="49"/>
      <c r="T140" s="49"/>
      <c r="U140" s="50" t="s">
        <v>1078</v>
      </c>
      <c r="V140" s="74">
        <f>AVERAGE(V127:V139)</f>
        <v>482.91666666666669</v>
      </c>
    </row>
    <row r="141" spans="1:22" x14ac:dyDescent="0.3">
      <c r="A141" s="106" t="s">
        <v>612</v>
      </c>
      <c r="B141" s="106" t="s">
        <v>47</v>
      </c>
      <c r="C141" s="4" t="s">
        <v>47</v>
      </c>
      <c r="D141" s="4" t="s">
        <v>47</v>
      </c>
      <c r="E141" s="4" t="s">
        <v>47</v>
      </c>
      <c r="F141" s="4" t="s">
        <v>47</v>
      </c>
      <c r="G141" s="4" t="s">
        <v>47</v>
      </c>
      <c r="H141" s="127" t="s">
        <v>47</v>
      </c>
      <c r="I141" s="4" t="s">
        <v>47</v>
      </c>
      <c r="J141" s="4"/>
      <c r="K141" s="4" t="s">
        <v>47</v>
      </c>
      <c r="L141" s="4" t="s">
        <v>47</v>
      </c>
      <c r="M141" s="4" t="s">
        <v>47</v>
      </c>
      <c r="N141" s="4" t="s">
        <v>47</v>
      </c>
      <c r="O141" s="4" t="s">
        <v>47</v>
      </c>
      <c r="P141" s="4" t="s">
        <v>47</v>
      </c>
      <c r="Q141" s="4" t="s">
        <v>47</v>
      </c>
      <c r="R141" s="4" t="s">
        <v>47</v>
      </c>
      <c r="S141" s="4" t="s">
        <v>47</v>
      </c>
      <c r="T141" s="4" t="s">
        <v>47</v>
      </c>
      <c r="U141" s="4" t="s">
        <v>47</v>
      </c>
      <c r="V141" s="4" t="s">
        <v>47</v>
      </c>
    </row>
    <row r="142" spans="1:22" x14ac:dyDescent="0.3">
      <c r="A142" s="99" t="s">
        <v>617</v>
      </c>
      <c r="B142" s="100" t="s">
        <v>1923</v>
      </c>
      <c r="C142" s="1" t="s">
        <v>32</v>
      </c>
      <c r="D142" s="1" t="s">
        <v>1934</v>
      </c>
      <c r="E142" s="1" t="s">
        <v>47</v>
      </c>
      <c r="F142" s="1" t="s">
        <v>47</v>
      </c>
      <c r="G142" s="1" t="s">
        <v>47</v>
      </c>
      <c r="H142" s="1" t="s">
        <v>47</v>
      </c>
      <c r="I142" s="1" t="s">
        <v>1903</v>
      </c>
      <c r="J142" s="1" t="s">
        <v>47</v>
      </c>
      <c r="K142" s="1" t="s">
        <v>47</v>
      </c>
      <c r="L142" s="1" t="s">
        <v>47</v>
      </c>
      <c r="M142" s="1" t="s">
        <v>1904</v>
      </c>
      <c r="N142" s="1" t="s">
        <v>16</v>
      </c>
      <c r="O142" s="1" t="s">
        <v>60</v>
      </c>
      <c r="P142" s="1">
        <v>4</v>
      </c>
      <c r="Q142" s="1">
        <v>9</v>
      </c>
      <c r="R142" s="1">
        <v>44</v>
      </c>
      <c r="S142" s="1" t="s">
        <v>44</v>
      </c>
      <c r="T142" s="1" t="s">
        <v>1938</v>
      </c>
      <c r="U142" s="1"/>
      <c r="V142" s="1">
        <v>100</v>
      </c>
    </row>
    <row r="143" spans="1:22" x14ac:dyDescent="0.3">
      <c r="A143" s="100" t="s">
        <v>618</v>
      </c>
      <c r="B143" s="100" t="s">
        <v>1924</v>
      </c>
      <c r="C143" s="1" t="s">
        <v>32</v>
      </c>
      <c r="D143" s="1" t="s">
        <v>1934</v>
      </c>
      <c r="E143" s="1" t="s">
        <v>47</v>
      </c>
      <c r="F143" s="1" t="s">
        <v>47</v>
      </c>
      <c r="G143" s="1" t="s">
        <v>47</v>
      </c>
      <c r="H143" s="1" t="s">
        <v>47</v>
      </c>
      <c r="I143" s="1" t="s">
        <v>47</v>
      </c>
      <c r="J143" s="1" t="s">
        <v>47</v>
      </c>
      <c r="K143" s="1" t="s">
        <v>47</v>
      </c>
      <c r="L143" s="1" t="s">
        <v>47</v>
      </c>
      <c r="M143" s="1" t="s">
        <v>56</v>
      </c>
      <c r="N143" s="1" t="s">
        <v>51</v>
      </c>
      <c r="O143" s="1" t="s">
        <v>60</v>
      </c>
      <c r="P143" s="1">
        <v>4</v>
      </c>
      <c r="Q143" s="1">
        <v>9</v>
      </c>
      <c r="R143" s="1">
        <v>44</v>
      </c>
      <c r="S143" s="1" t="s">
        <v>44</v>
      </c>
      <c r="T143" s="1" t="s">
        <v>1938</v>
      </c>
      <c r="U143" s="1"/>
      <c r="V143" s="1">
        <v>200</v>
      </c>
    </row>
    <row r="144" spans="1:22" x14ac:dyDescent="0.3">
      <c r="A144" s="100" t="s">
        <v>872</v>
      </c>
      <c r="B144" s="100" t="s">
        <v>1925</v>
      </c>
      <c r="C144" s="1" t="s">
        <v>47</v>
      </c>
      <c r="D144" s="1" t="s">
        <v>47</v>
      </c>
      <c r="E144" s="1" t="s">
        <v>32</v>
      </c>
      <c r="F144" s="1" t="s">
        <v>1933</v>
      </c>
      <c r="G144" s="1" t="s">
        <v>47</v>
      </c>
      <c r="H144" s="1" t="s">
        <v>1936</v>
      </c>
      <c r="I144" s="1" t="s">
        <v>47</v>
      </c>
      <c r="J144" s="1" t="s">
        <v>47</v>
      </c>
      <c r="K144" s="1" t="s">
        <v>47</v>
      </c>
      <c r="L144" s="1" t="s">
        <v>47</v>
      </c>
      <c r="M144" s="1" t="s">
        <v>1909</v>
      </c>
      <c r="N144" s="1" t="s">
        <v>20</v>
      </c>
      <c r="O144" s="1" t="s">
        <v>60</v>
      </c>
      <c r="P144" s="1">
        <v>4</v>
      </c>
      <c r="Q144" s="1">
        <v>9</v>
      </c>
      <c r="R144" s="1">
        <v>44</v>
      </c>
      <c r="S144" s="1" t="s">
        <v>44</v>
      </c>
      <c r="T144" s="1" t="s">
        <v>1939</v>
      </c>
      <c r="U144" s="1" t="s">
        <v>1937</v>
      </c>
      <c r="V144" s="1">
        <v>2325</v>
      </c>
    </row>
    <row r="145" spans="1:22" x14ac:dyDescent="0.3">
      <c r="A145" s="99" t="s">
        <v>619</v>
      </c>
      <c r="B145" s="100" t="s">
        <v>1926</v>
      </c>
      <c r="C145" s="1" t="s">
        <v>32</v>
      </c>
      <c r="D145" s="1" t="s">
        <v>1935</v>
      </c>
      <c r="E145" s="1" t="s">
        <v>32</v>
      </c>
      <c r="F145" s="1" t="s">
        <v>1933</v>
      </c>
      <c r="G145" s="1" t="s">
        <v>47</v>
      </c>
      <c r="H145" s="1" t="s">
        <v>47</v>
      </c>
      <c r="I145" s="1" t="s">
        <v>1903</v>
      </c>
      <c r="J145" s="1" t="s">
        <v>47</v>
      </c>
      <c r="K145" s="1" t="s">
        <v>1901</v>
      </c>
      <c r="L145" s="1" t="s">
        <v>47</v>
      </c>
      <c r="M145" s="1" t="s">
        <v>1905</v>
      </c>
      <c r="N145" s="1" t="s">
        <v>20</v>
      </c>
      <c r="O145" s="1" t="s">
        <v>60</v>
      </c>
      <c r="P145" s="1">
        <v>4</v>
      </c>
      <c r="Q145" s="1">
        <v>9</v>
      </c>
      <c r="R145" s="1">
        <v>44</v>
      </c>
      <c r="S145" s="1" t="s">
        <v>44</v>
      </c>
      <c r="T145" s="1" t="s">
        <v>1939</v>
      </c>
      <c r="U145" s="1"/>
      <c r="V145" s="1">
        <v>2500</v>
      </c>
    </row>
    <row r="146" spans="1:22" x14ac:dyDescent="0.3">
      <c r="A146" s="100" t="s">
        <v>620</v>
      </c>
      <c r="B146" s="100" t="s">
        <v>1927</v>
      </c>
      <c r="C146" s="1" t="s">
        <v>47</v>
      </c>
      <c r="D146" s="1" t="s">
        <v>1986</v>
      </c>
      <c r="E146" s="1" t="s">
        <v>47</v>
      </c>
      <c r="F146" s="1" t="s">
        <v>47</v>
      </c>
      <c r="G146" s="1" t="s">
        <v>47</v>
      </c>
      <c r="H146" s="1" t="s">
        <v>47</v>
      </c>
      <c r="I146" s="1" t="s">
        <v>47</v>
      </c>
      <c r="J146" s="1" t="s">
        <v>47</v>
      </c>
      <c r="K146" s="1" t="s">
        <v>1901</v>
      </c>
      <c r="L146" s="1" t="s">
        <v>47</v>
      </c>
      <c r="M146" s="1" t="s">
        <v>1906</v>
      </c>
      <c r="N146" s="1" t="s">
        <v>61</v>
      </c>
      <c r="O146" s="1" t="s">
        <v>60</v>
      </c>
      <c r="P146" s="1">
        <v>4</v>
      </c>
      <c r="Q146" s="1">
        <v>9</v>
      </c>
      <c r="R146" s="1">
        <v>44</v>
      </c>
      <c r="S146" s="1" t="s">
        <v>44</v>
      </c>
      <c r="T146" s="1" t="s">
        <v>1939</v>
      </c>
      <c r="U146" s="1"/>
      <c r="V146" s="1">
        <v>3375</v>
      </c>
    </row>
    <row r="147" spans="1:22" x14ac:dyDescent="0.3">
      <c r="A147" s="99" t="s">
        <v>1941</v>
      </c>
      <c r="B147" s="100" t="s">
        <v>1928</v>
      </c>
      <c r="C147" s="1" t="s">
        <v>32</v>
      </c>
      <c r="D147" s="1" t="s">
        <v>1985</v>
      </c>
      <c r="E147" s="1" t="s">
        <v>47</v>
      </c>
      <c r="F147" s="1" t="s">
        <v>47</v>
      </c>
      <c r="G147" s="42" t="s">
        <v>47</v>
      </c>
      <c r="H147" s="1" t="s">
        <v>47</v>
      </c>
      <c r="I147" s="1" t="s">
        <v>1902</v>
      </c>
      <c r="J147" s="1" t="s">
        <v>47</v>
      </c>
      <c r="K147" s="1" t="s">
        <v>47</v>
      </c>
      <c r="L147" s="1" t="s">
        <v>47</v>
      </c>
      <c r="M147" s="1" t="s">
        <v>47</v>
      </c>
      <c r="N147" s="1" t="s">
        <v>60</v>
      </c>
      <c r="O147" s="1" t="s">
        <v>60</v>
      </c>
      <c r="P147" s="1">
        <v>4</v>
      </c>
      <c r="Q147" s="1">
        <v>9</v>
      </c>
      <c r="R147" s="1">
        <v>44</v>
      </c>
      <c r="S147" s="1" t="s">
        <v>44</v>
      </c>
      <c r="T147" s="1" t="s">
        <v>1939</v>
      </c>
      <c r="U147" s="1"/>
      <c r="V147" s="1" t="s">
        <v>1899</v>
      </c>
    </row>
    <row r="148" spans="1:22" x14ac:dyDescent="0.3">
      <c r="A148" s="99" t="s">
        <v>1942</v>
      </c>
      <c r="B148" s="100" t="s">
        <v>1929</v>
      </c>
      <c r="C148" s="1" t="s">
        <v>47</v>
      </c>
      <c r="D148" s="1" t="s">
        <v>1987</v>
      </c>
      <c r="E148" s="1" t="s">
        <v>47</v>
      </c>
      <c r="F148" s="1" t="s">
        <v>47</v>
      </c>
      <c r="G148" s="1" t="s">
        <v>47</v>
      </c>
      <c r="H148" s="1" t="s">
        <v>47</v>
      </c>
      <c r="I148" s="1" t="s">
        <v>39</v>
      </c>
      <c r="J148" s="1" t="s">
        <v>47</v>
      </c>
      <c r="K148" s="1" t="s">
        <v>47</v>
      </c>
      <c r="L148" s="1" t="s">
        <v>47</v>
      </c>
      <c r="M148" s="1" t="s">
        <v>1943</v>
      </c>
      <c r="N148" s="1" t="s">
        <v>60</v>
      </c>
      <c r="O148" s="1" t="s">
        <v>60</v>
      </c>
      <c r="P148" s="1">
        <v>4</v>
      </c>
      <c r="Q148" s="1">
        <v>9</v>
      </c>
      <c r="R148" s="1">
        <v>44</v>
      </c>
      <c r="S148" s="1" t="s">
        <v>44</v>
      </c>
      <c r="T148" s="1" t="s">
        <v>1939</v>
      </c>
      <c r="U148" s="1" t="s">
        <v>1945</v>
      </c>
      <c r="V148" s="1" t="s">
        <v>1900</v>
      </c>
    </row>
    <row r="149" spans="1:22" x14ac:dyDescent="0.3">
      <c r="A149" s="100" t="s">
        <v>621</v>
      </c>
      <c r="B149" s="100" t="s">
        <v>1930</v>
      </c>
      <c r="C149" s="1" t="s">
        <v>47</v>
      </c>
      <c r="D149" s="1" t="s">
        <v>47</v>
      </c>
      <c r="E149" s="1" t="s">
        <v>58</v>
      </c>
      <c r="F149" s="1" t="s">
        <v>1940</v>
      </c>
      <c r="G149" s="1" t="s">
        <v>47</v>
      </c>
      <c r="H149" s="1" t="s">
        <v>47</v>
      </c>
      <c r="I149" s="1" t="s">
        <v>47</v>
      </c>
      <c r="J149" s="1" t="s">
        <v>47</v>
      </c>
      <c r="K149" s="1" t="s">
        <v>47</v>
      </c>
      <c r="L149" s="1" t="s">
        <v>47</v>
      </c>
      <c r="M149" s="1" t="s">
        <v>1907</v>
      </c>
      <c r="N149" s="1" t="s">
        <v>1898</v>
      </c>
      <c r="O149" s="1" t="s">
        <v>60</v>
      </c>
      <c r="P149" s="1">
        <v>4</v>
      </c>
      <c r="Q149" s="1">
        <v>9</v>
      </c>
      <c r="R149" s="1">
        <v>44</v>
      </c>
      <c r="S149" s="1" t="s">
        <v>44</v>
      </c>
      <c r="T149" s="1" t="s">
        <v>1944</v>
      </c>
      <c r="U149" s="1"/>
      <c r="V149" s="1">
        <v>675</v>
      </c>
    </row>
    <row r="150" spans="1:22" ht="15" thickBot="1" x14ac:dyDescent="0.35">
      <c r="A150" s="105" t="s">
        <v>622</v>
      </c>
      <c r="B150" s="105" t="s">
        <v>1931</v>
      </c>
      <c r="C150" s="14" t="s">
        <v>47</v>
      </c>
      <c r="D150" s="14" t="s">
        <v>47</v>
      </c>
      <c r="E150" s="14" t="s">
        <v>32</v>
      </c>
      <c r="F150" s="14" t="s">
        <v>1933</v>
      </c>
      <c r="G150" s="14" t="s">
        <v>47</v>
      </c>
      <c r="H150" s="14" t="s">
        <v>47</v>
      </c>
      <c r="I150" s="14" t="s">
        <v>47</v>
      </c>
      <c r="J150" s="14" t="s">
        <v>47</v>
      </c>
      <c r="K150" s="14" t="s">
        <v>47</v>
      </c>
      <c r="L150" s="14" t="s">
        <v>47</v>
      </c>
      <c r="M150" s="14" t="s">
        <v>1908</v>
      </c>
      <c r="N150" s="14" t="s">
        <v>503</v>
      </c>
      <c r="O150" s="14" t="s">
        <v>60</v>
      </c>
      <c r="P150" s="14">
        <v>4</v>
      </c>
      <c r="Q150" s="14">
        <v>9</v>
      </c>
      <c r="R150" s="14">
        <v>44</v>
      </c>
      <c r="S150" s="14" t="s">
        <v>44</v>
      </c>
      <c r="T150" s="14" t="s">
        <v>1946</v>
      </c>
      <c r="U150" s="14"/>
      <c r="V150" s="14">
        <v>550</v>
      </c>
    </row>
    <row r="151" spans="1:22" ht="15" thickBot="1" x14ac:dyDescent="0.35">
      <c r="A151" s="128" t="s">
        <v>1079</v>
      </c>
      <c r="B151" s="129" t="s">
        <v>47</v>
      </c>
      <c r="C151" s="49">
        <v>4</v>
      </c>
      <c r="D151" s="49">
        <v>5</v>
      </c>
      <c r="E151" s="49">
        <v>4</v>
      </c>
      <c r="F151" s="49">
        <v>4</v>
      </c>
      <c r="G151" s="49">
        <v>0</v>
      </c>
      <c r="H151" s="49">
        <v>1</v>
      </c>
      <c r="I151" s="49">
        <v>4</v>
      </c>
      <c r="J151" s="49">
        <v>0</v>
      </c>
      <c r="K151" s="49">
        <v>2</v>
      </c>
      <c r="L151" s="49">
        <v>0</v>
      </c>
      <c r="M151" s="49">
        <v>8</v>
      </c>
      <c r="N151" s="49" t="s">
        <v>1947</v>
      </c>
      <c r="O151" s="49" t="s">
        <v>60</v>
      </c>
      <c r="P151" s="49"/>
      <c r="Q151" s="49"/>
      <c r="R151" s="49"/>
      <c r="S151" s="49"/>
      <c r="T151" s="49"/>
      <c r="U151" s="50" t="s">
        <v>1078</v>
      </c>
      <c r="V151" s="74">
        <f>AVERAGE(V142:V150)</f>
        <v>1389.2857142857142</v>
      </c>
    </row>
    <row r="152" spans="1:22" x14ac:dyDescent="0.3">
      <c r="A152" s="148" t="s">
        <v>1948</v>
      </c>
      <c r="B152" s="4" t="s">
        <v>47</v>
      </c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</row>
    <row r="153" spans="1:22" x14ac:dyDescent="0.3">
      <c r="A153" s="31" t="s">
        <v>1949</v>
      </c>
      <c r="B153" s="1" t="s">
        <v>47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 t="s">
        <v>47</v>
      </c>
    </row>
    <row r="154" spans="1:22" x14ac:dyDescent="0.3">
      <c r="A154" s="1" t="s">
        <v>1950</v>
      </c>
      <c r="B154" s="1" t="s">
        <v>1932</v>
      </c>
      <c r="C154" s="1" t="s">
        <v>60</v>
      </c>
      <c r="D154" s="1" t="s">
        <v>60</v>
      </c>
      <c r="E154" s="1" t="s">
        <v>60</v>
      </c>
      <c r="F154" s="1" t="s">
        <v>60</v>
      </c>
      <c r="G154" s="1" t="s">
        <v>60</v>
      </c>
      <c r="H154" s="1" t="s">
        <v>60</v>
      </c>
      <c r="I154" s="1" t="s">
        <v>47</v>
      </c>
      <c r="J154" s="1" t="s">
        <v>47</v>
      </c>
      <c r="K154" s="1" t="s">
        <v>47</v>
      </c>
      <c r="L154" s="1" t="s">
        <v>47</v>
      </c>
      <c r="M154" s="1" t="s">
        <v>47</v>
      </c>
      <c r="N154" s="1" t="s">
        <v>16</v>
      </c>
      <c r="O154" s="1" t="s">
        <v>60</v>
      </c>
      <c r="P154" s="1">
        <v>9</v>
      </c>
      <c r="Q154" s="1">
        <v>1</v>
      </c>
      <c r="R154" s="1">
        <v>11</v>
      </c>
      <c r="S154" s="1" t="s">
        <v>44</v>
      </c>
      <c r="T154" s="1" t="s">
        <v>1957</v>
      </c>
      <c r="U154" s="1"/>
      <c r="V154" s="1">
        <v>2</v>
      </c>
    </row>
    <row r="155" spans="1:22" x14ac:dyDescent="0.3">
      <c r="A155" s="1" t="s">
        <v>1951</v>
      </c>
      <c r="B155" s="1" t="s">
        <v>1960</v>
      </c>
      <c r="C155" s="1" t="s">
        <v>60</v>
      </c>
      <c r="D155" s="1" t="s">
        <v>60</v>
      </c>
      <c r="E155" s="1" t="s">
        <v>60</v>
      </c>
      <c r="F155" s="1" t="s">
        <v>60</v>
      </c>
      <c r="G155" s="1" t="s">
        <v>60</v>
      </c>
      <c r="H155" s="1" t="s">
        <v>60</v>
      </c>
      <c r="I155" s="1" t="s">
        <v>47</v>
      </c>
      <c r="J155" s="1" t="s">
        <v>47</v>
      </c>
      <c r="K155" s="1" t="s">
        <v>47</v>
      </c>
      <c r="L155" s="1" t="s">
        <v>47</v>
      </c>
      <c r="M155" s="1" t="s">
        <v>47</v>
      </c>
      <c r="N155" s="1" t="s">
        <v>1898</v>
      </c>
      <c r="O155" s="1" t="s">
        <v>60</v>
      </c>
      <c r="P155" s="1">
        <v>9</v>
      </c>
      <c r="Q155" s="1">
        <v>1</v>
      </c>
      <c r="R155" s="1">
        <v>11</v>
      </c>
      <c r="S155" s="1" t="s">
        <v>44</v>
      </c>
      <c r="T155" s="1" t="s">
        <v>1957</v>
      </c>
      <c r="U155" s="1"/>
      <c r="V155" s="1">
        <v>2</v>
      </c>
    </row>
    <row r="156" spans="1:22" x14ac:dyDescent="0.3">
      <c r="A156" s="6" t="s">
        <v>1953</v>
      </c>
      <c r="B156" s="1" t="s">
        <v>1961</v>
      </c>
      <c r="C156" s="1" t="s">
        <v>32</v>
      </c>
      <c r="D156" s="1" t="s">
        <v>323</v>
      </c>
      <c r="E156" s="1" t="s">
        <v>60</v>
      </c>
      <c r="F156" s="1" t="s">
        <v>60</v>
      </c>
      <c r="G156" s="1" t="s">
        <v>60</v>
      </c>
      <c r="H156" s="1" t="s">
        <v>60</v>
      </c>
      <c r="I156" s="1" t="s">
        <v>31</v>
      </c>
      <c r="J156" s="1" t="s">
        <v>47</v>
      </c>
      <c r="K156" s="1" t="s">
        <v>47</v>
      </c>
      <c r="L156" s="1" t="s">
        <v>47</v>
      </c>
      <c r="M156" s="1" t="s">
        <v>47</v>
      </c>
      <c r="N156" s="1" t="s">
        <v>65</v>
      </c>
      <c r="O156" s="1" t="s">
        <v>60</v>
      </c>
      <c r="P156" s="1">
        <v>9</v>
      </c>
      <c r="Q156" s="1">
        <v>1</v>
      </c>
      <c r="R156" s="1">
        <v>11</v>
      </c>
      <c r="S156" s="1" t="s">
        <v>44</v>
      </c>
      <c r="T156" s="1" t="s">
        <v>1959</v>
      </c>
      <c r="U156" s="1"/>
      <c r="V156" s="1">
        <v>98</v>
      </c>
    </row>
    <row r="157" spans="1:22" x14ac:dyDescent="0.3">
      <c r="A157" s="1" t="s">
        <v>1952</v>
      </c>
      <c r="B157" s="1" t="s">
        <v>1962</v>
      </c>
      <c r="C157" s="1" t="s">
        <v>60</v>
      </c>
      <c r="D157" s="1" t="s">
        <v>60</v>
      </c>
      <c r="E157" s="1" t="s">
        <v>60</v>
      </c>
      <c r="F157" s="1" t="s">
        <v>60</v>
      </c>
      <c r="G157" s="1" t="s">
        <v>60</v>
      </c>
      <c r="H157" s="1" t="s">
        <v>60</v>
      </c>
      <c r="I157" s="1" t="s">
        <v>47</v>
      </c>
      <c r="J157" s="1" t="s">
        <v>47</v>
      </c>
      <c r="K157" s="1" t="s">
        <v>47</v>
      </c>
      <c r="L157" s="1" t="s">
        <v>47</v>
      </c>
      <c r="M157" s="1" t="s">
        <v>47</v>
      </c>
      <c r="N157" s="1" t="s">
        <v>65</v>
      </c>
      <c r="O157" s="1" t="s">
        <v>60</v>
      </c>
      <c r="P157" s="1">
        <v>9</v>
      </c>
      <c r="Q157" s="1">
        <v>1</v>
      </c>
      <c r="R157" s="1">
        <v>11</v>
      </c>
      <c r="S157" s="1" t="s">
        <v>44</v>
      </c>
      <c r="T157" s="1" t="s">
        <v>1957</v>
      </c>
      <c r="U157" s="1"/>
      <c r="V157" s="1">
        <v>19</v>
      </c>
    </row>
    <row r="158" spans="1:22" x14ac:dyDescent="0.3">
      <c r="A158" s="1" t="s">
        <v>602</v>
      </c>
      <c r="B158" s="1" t="s">
        <v>1963</v>
      </c>
      <c r="C158" s="1" t="s">
        <v>60</v>
      </c>
      <c r="D158" s="1" t="s">
        <v>60</v>
      </c>
      <c r="E158" s="1" t="s">
        <v>60</v>
      </c>
      <c r="F158" s="1" t="s">
        <v>60</v>
      </c>
      <c r="G158" s="1" t="s">
        <v>60</v>
      </c>
      <c r="H158" s="1" t="s">
        <v>60</v>
      </c>
      <c r="I158" s="1" t="s">
        <v>47</v>
      </c>
      <c r="J158" s="1" t="s">
        <v>47</v>
      </c>
      <c r="K158" s="1" t="s">
        <v>47</v>
      </c>
      <c r="L158" s="1" t="s">
        <v>47</v>
      </c>
      <c r="M158" s="1" t="s">
        <v>47</v>
      </c>
      <c r="N158" s="1" t="s">
        <v>65</v>
      </c>
      <c r="O158" s="1" t="s">
        <v>60</v>
      </c>
      <c r="P158" s="1">
        <v>9</v>
      </c>
      <c r="Q158" s="1">
        <v>1</v>
      </c>
      <c r="R158" s="1">
        <v>11</v>
      </c>
      <c r="S158" s="1" t="s">
        <v>44</v>
      </c>
      <c r="T158" s="1" t="s">
        <v>1957</v>
      </c>
      <c r="U158" s="1"/>
      <c r="V158" s="1">
        <v>20</v>
      </c>
    </row>
    <row r="159" spans="1:22" x14ac:dyDescent="0.3">
      <c r="A159" s="1" t="s">
        <v>1954</v>
      </c>
      <c r="B159" s="1" t="s">
        <v>1964</v>
      </c>
      <c r="C159" s="1" t="s">
        <v>60</v>
      </c>
      <c r="D159" s="1" t="s">
        <v>60</v>
      </c>
      <c r="E159" s="1" t="s">
        <v>60</v>
      </c>
      <c r="F159" s="1" t="s">
        <v>60</v>
      </c>
      <c r="G159" s="1" t="s">
        <v>60</v>
      </c>
      <c r="H159" s="1" t="s">
        <v>60</v>
      </c>
      <c r="I159" s="1" t="s">
        <v>47</v>
      </c>
      <c r="J159" s="1" t="s">
        <v>47</v>
      </c>
      <c r="K159" s="1" t="s">
        <v>47</v>
      </c>
      <c r="L159" s="1" t="s">
        <v>47</v>
      </c>
      <c r="M159" s="1" t="s">
        <v>47</v>
      </c>
      <c r="N159" s="1" t="s">
        <v>60</v>
      </c>
      <c r="O159" s="1" t="s">
        <v>60</v>
      </c>
      <c r="P159" s="1">
        <v>9</v>
      </c>
      <c r="Q159" s="1">
        <v>1</v>
      </c>
      <c r="R159" s="1">
        <v>11</v>
      </c>
      <c r="S159" s="1" t="s">
        <v>44</v>
      </c>
      <c r="T159" s="1" t="s">
        <v>1957</v>
      </c>
      <c r="U159" s="1"/>
      <c r="V159" s="1">
        <v>2</v>
      </c>
    </row>
    <row r="160" spans="1:22" x14ac:dyDescent="0.3">
      <c r="A160" s="1" t="s">
        <v>603</v>
      </c>
      <c r="B160" s="1" t="s">
        <v>1965</v>
      </c>
      <c r="C160" s="1" t="s">
        <v>60</v>
      </c>
      <c r="D160" s="1" t="s">
        <v>60</v>
      </c>
      <c r="E160" s="1" t="s">
        <v>60</v>
      </c>
      <c r="F160" s="1" t="s">
        <v>60</v>
      </c>
      <c r="G160" s="1" t="s">
        <v>60</v>
      </c>
      <c r="H160" s="1" t="s">
        <v>60</v>
      </c>
      <c r="I160" s="1" t="s">
        <v>47</v>
      </c>
      <c r="J160" s="1" t="s">
        <v>47</v>
      </c>
      <c r="K160" s="1" t="s">
        <v>47</v>
      </c>
      <c r="L160" s="1" t="s">
        <v>47</v>
      </c>
      <c r="M160" s="1" t="s">
        <v>47</v>
      </c>
      <c r="N160" s="1" t="s">
        <v>1898</v>
      </c>
      <c r="O160" s="1" t="s">
        <v>60</v>
      </c>
      <c r="P160" s="1">
        <v>9</v>
      </c>
      <c r="Q160" s="1">
        <v>1</v>
      </c>
      <c r="R160" s="1">
        <v>11</v>
      </c>
      <c r="S160" s="1" t="s">
        <v>44</v>
      </c>
      <c r="T160" s="1" t="s">
        <v>1957</v>
      </c>
      <c r="U160" s="1"/>
      <c r="V160" s="1">
        <v>12</v>
      </c>
    </row>
    <row r="161" spans="1:22" x14ac:dyDescent="0.3">
      <c r="A161" s="1" t="s">
        <v>1955</v>
      </c>
      <c r="B161" s="1" t="s">
        <v>1966</v>
      </c>
      <c r="C161" s="1" t="s">
        <v>60</v>
      </c>
      <c r="D161" s="1" t="s">
        <v>60</v>
      </c>
      <c r="E161" s="1" t="s">
        <v>60</v>
      </c>
      <c r="F161" s="1" t="s">
        <v>60</v>
      </c>
      <c r="G161" s="1" t="s">
        <v>60</v>
      </c>
      <c r="H161" s="1" t="s">
        <v>60</v>
      </c>
      <c r="I161" s="1" t="s">
        <v>47</v>
      </c>
      <c r="J161" s="1" t="s">
        <v>47</v>
      </c>
      <c r="K161" s="1" t="s">
        <v>47</v>
      </c>
      <c r="L161" s="1" t="s">
        <v>47</v>
      </c>
      <c r="M161" s="1" t="s">
        <v>47</v>
      </c>
      <c r="N161" s="1" t="s">
        <v>1898</v>
      </c>
      <c r="O161" s="1" t="s">
        <v>60</v>
      </c>
      <c r="P161" s="1">
        <v>9</v>
      </c>
      <c r="Q161" s="1">
        <v>1</v>
      </c>
      <c r="R161" s="1">
        <v>11</v>
      </c>
      <c r="S161" s="1" t="s">
        <v>44</v>
      </c>
      <c r="T161" s="1" t="s">
        <v>1957</v>
      </c>
      <c r="U161" s="1"/>
      <c r="V161" s="1">
        <v>37</v>
      </c>
    </row>
    <row r="162" spans="1:22" ht="15" thickBot="1" x14ac:dyDescent="0.35">
      <c r="A162" s="14" t="s">
        <v>1956</v>
      </c>
      <c r="B162" s="132" t="s">
        <v>1967</v>
      </c>
      <c r="C162" s="14" t="s">
        <v>60</v>
      </c>
      <c r="D162" s="14" t="s">
        <v>60</v>
      </c>
      <c r="E162" s="14" t="s">
        <v>60</v>
      </c>
      <c r="F162" s="14" t="s">
        <v>60</v>
      </c>
      <c r="G162" s="14" t="s">
        <v>60</v>
      </c>
      <c r="H162" s="14" t="s">
        <v>60</v>
      </c>
      <c r="I162" s="14" t="s">
        <v>47</v>
      </c>
      <c r="J162" s="14" t="s">
        <v>47</v>
      </c>
      <c r="K162" s="14" t="s">
        <v>47</v>
      </c>
      <c r="L162" s="14" t="s">
        <v>47</v>
      </c>
      <c r="M162" s="14" t="s">
        <v>47</v>
      </c>
      <c r="N162" s="14" t="s">
        <v>60</v>
      </c>
      <c r="O162" s="14" t="s">
        <v>60</v>
      </c>
      <c r="P162" s="14">
        <v>9</v>
      </c>
      <c r="Q162" s="14">
        <v>1</v>
      </c>
      <c r="R162" s="14">
        <v>11</v>
      </c>
      <c r="S162" s="14" t="s">
        <v>44</v>
      </c>
      <c r="T162" s="14" t="s">
        <v>1957</v>
      </c>
      <c r="U162" s="14"/>
      <c r="V162" s="14">
        <v>7</v>
      </c>
    </row>
    <row r="163" spans="1:22" ht="15" thickBot="1" x14ac:dyDescent="0.35">
      <c r="A163" s="110" t="s">
        <v>1079</v>
      </c>
      <c r="B163" s="133" t="s">
        <v>47</v>
      </c>
      <c r="C163" s="49">
        <v>1</v>
      </c>
      <c r="D163" s="49">
        <v>1</v>
      </c>
      <c r="E163" s="49" t="s">
        <v>60</v>
      </c>
      <c r="F163" s="49" t="s">
        <v>60</v>
      </c>
      <c r="G163" s="49" t="s">
        <v>60</v>
      </c>
      <c r="H163" s="49" t="s">
        <v>60</v>
      </c>
      <c r="I163" s="49">
        <v>1</v>
      </c>
      <c r="J163" s="49">
        <v>0</v>
      </c>
      <c r="K163" s="49">
        <v>0</v>
      </c>
      <c r="L163" s="49">
        <v>0</v>
      </c>
      <c r="M163" s="49">
        <v>0</v>
      </c>
      <c r="N163" s="49" t="s">
        <v>1958</v>
      </c>
      <c r="O163" s="49" t="s">
        <v>60</v>
      </c>
      <c r="P163" s="49"/>
      <c r="Q163" s="49"/>
      <c r="R163" s="49"/>
      <c r="S163" s="49"/>
      <c r="T163" s="49"/>
      <c r="U163" s="50" t="s">
        <v>1078</v>
      </c>
      <c r="V163" s="74">
        <f>AVERAGE(V154:V162)</f>
        <v>22.111111111111111</v>
      </c>
    </row>
    <row r="164" spans="1:22" x14ac:dyDescent="0.3">
      <c r="A164" s="106" t="s">
        <v>591</v>
      </c>
      <c r="B164" s="14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</row>
    <row r="165" spans="1:22" x14ac:dyDescent="0.3">
      <c r="A165" s="1" t="s">
        <v>891</v>
      </c>
      <c r="B165" s="132" t="s">
        <v>1988</v>
      </c>
      <c r="C165" s="1" t="s">
        <v>32</v>
      </c>
      <c r="D165" s="1" t="s">
        <v>874</v>
      </c>
      <c r="E165" s="1" t="s">
        <v>78</v>
      </c>
      <c r="F165" s="1" t="s">
        <v>60</v>
      </c>
      <c r="G165" s="1" t="s">
        <v>47</v>
      </c>
      <c r="H165" s="1" t="s">
        <v>47</v>
      </c>
      <c r="I165" s="1" t="s">
        <v>60</v>
      </c>
      <c r="J165" s="1" t="s">
        <v>60</v>
      </c>
      <c r="K165" s="1" t="s">
        <v>60</v>
      </c>
      <c r="L165" s="1" t="s">
        <v>60</v>
      </c>
      <c r="M165" s="1" t="s">
        <v>60</v>
      </c>
      <c r="N165" s="1" t="s">
        <v>581</v>
      </c>
      <c r="O165" s="1" t="s">
        <v>71</v>
      </c>
      <c r="P165" s="1" t="s">
        <v>806</v>
      </c>
      <c r="Q165" s="1">
        <v>7</v>
      </c>
      <c r="R165" s="1">
        <v>14</v>
      </c>
      <c r="S165" s="1" t="s">
        <v>122</v>
      </c>
      <c r="T165" s="1"/>
      <c r="U165" s="1"/>
      <c r="V165" s="1">
        <v>684</v>
      </c>
    </row>
    <row r="166" spans="1:22" x14ac:dyDescent="0.3">
      <c r="A166" s="6" t="s">
        <v>884</v>
      </c>
      <c r="B166" s="132" t="s">
        <v>1989</v>
      </c>
      <c r="C166" s="1" t="s">
        <v>60</v>
      </c>
      <c r="D166" s="1" t="s">
        <v>60</v>
      </c>
      <c r="E166" s="1" t="s">
        <v>877</v>
      </c>
      <c r="F166" s="1" t="s">
        <v>60</v>
      </c>
      <c r="G166" s="1" t="s">
        <v>47</v>
      </c>
      <c r="H166" s="1" t="s">
        <v>886</v>
      </c>
      <c r="I166" s="1" t="s">
        <v>878</v>
      </c>
      <c r="J166" s="1" t="s">
        <v>39</v>
      </c>
      <c r="K166" s="1" t="s">
        <v>579</v>
      </c>
      <c r="L166" s="1" t="s">
        <v>47</v>
      </c>
      <c r="M166" s="1" t="s">
        <v>879</v>
      </c>
      <c r="N166" s="1" t="s">
        <v>60</v>
      </c>
      <c r="O166" s="1" t="s">
        <v>60</v>
      </c>
      <c r="P166" s="1" t="s">
        <v>806</v>
      </c>
      <c r="Q166" s="1">
        <v>7</v>
      </c>
      <c r="R166" s="1">
        <v>14</v>
      </c>
      <c r="S166" s="1" t="s">
        <v>122</v>
      </c>
      <c r="T166" s="1" t="s">
        <v>883</v>
      </c>
      <c r="U166" s="1"/>
      <c r="V166" s="1">
        <v>99</v>
      </c>
    </row>
    <row r="167" spans="1:22" x14ac:dyDescent="0.3">
      <c r="A167" s="1" t="s">
        <v>885</v>
      </c>
      <c r="B167" s="132" t="s">
        <v>1990</v>
      </c>
      <c r="C167" s="1" t="s">
        <v>60</v>
      </c>
      <c r="D167" s="1" t="s">
        <v>60</v>
      </c>
      <c r="E167" s="1" t="s">
        <v>78</v>
      </c>
      <c r="F167" s="1" t="s">
        <v>47</v>
      </c>
      <c r="G167" s="1" t="s">
        <v>47</v>
      </c>
      <c r="H167" s="1" t="s">
        <v>47</v>
      </c>
      <c r="I167" s="1" t="s">
        <v>60</v>
      </c>
      <c r="J167" s="1" t="s">
        <v>60</v>
      </c>
      <c r="K167" s="1" t="s">
        <v>60</v>
      </c>
      <c r="L167" s="1" t="s">
        <v>60</v>
      </c>
      <c r="M167" s="1" t="s">
        <v>60</v>
      </c>
      <c r="N167" s="1" t="s">
        <v>60</v>
      </c>
      <c r="O167" s="1" t="s">
        <v>60</v>
      </c>
      <c r="P167" s="1" t="s">
        <v>806</v>
      </c>
      <c r="Q167" s="1">
        <v>7</v>
      </c>
      <c r="R167" s="1">
        <v>14</v>
      </c>
      <c r="S167" s="1" t="s">
        <v>122</v>
      </c>
      <c r="T167" s="1" t="s">
        <v>883</v>
      </c>
      <c r="U167" s="1"/>
      <c r="V167" s="1">
        <v>132</v>
      </c>
    </row>
    <row r="168" spans="1:22" x14ac:dyDescent="0.3">
      <c r="A168" s="1" t="s">
        <v>890</v>
      </c>
      <c r="B168" s="132" t="s">
        <v>1991</v>
      </c>
      <c r="C168" s="1" t="s">
        <v>60</v>
      </c>
      <c r="D168" s="1" t="s">
        <v>60</v>
      </c>
      <c r="E168" s="1" t="s">
        <v>78</v>
      </c>
      <c r="F168" s="1" t="s">
        <v>60</v>
      </c>
      <c r="G168" s="1" t="s">
        <v>47</v>
      </c>
      <c r="H168" s="1" t="s">
        <v>47</v>
      </c>
      <c r="I168" s="1" t="s">
        <v>60</v>
      </c>
      <c r="J168" s="1" t="s">
        <v>60</v>
      </c>
      <c r="K168" s="1" t="s">
        <v>60</v>
      </c>
      <c r="L168" s="1" t="s">
        <v>60</v>
      </c>
      <c r="M168" s="1" t="s">
        <v>60</v>
      </c>
      <c r="N168" s="1" t="s">
        <v>60</v>
      </c>
      <c r="O168" s="1" t="s">
        <v>60</v>
      </c>
      <c r="P168" s="1" t="s">
        <v>806</v>
      </c>
      <c r="Q168" s="1">
        <v>7</v>
      </c>
      <c r="R168" s="1">
        <v>14</v>
      </c>
      <c r="S168" s="1" t="s">
        <v>122</v>
      </c>
      <c r="T168" s="1" t="s">
        <v>882</v>
      </c>
      <c r="U168" s="1"/>
      <c r="V168" s="1">
        <v>9</v>
      </c>
    </row>
    <row r="169" spans="1:22" x14ac:dyDescent="0.3">
      <c r="A169" s="1" t="s">
        <v>889</v>
      </c>
      <c r="B169" s="132" t="s">
        <v>1992</v>
      </c>
      <c r="C169" s="1" t="s">
        <v>60</v>
      </c>
      <c r="D169" s="1" t="s">
        <v>60</v>
      </c>
      <c r="E169" s="1" t="s">
        <v>230</v>
      </c>
      <c r="F169" s="1" t="s">
        <v>60</v>
      </c>
      <c r="G169" s="1" t="s">
        <v>47</v>
      </c>
      <c r="H169" s="1" t="s">
        <v>875</v>
      </c>
      <c r="I169" s="1"/>
      <c r="J169" s="1" t="s">
        <v>60</v>
      </c>
      <c r="K169" s="1" t="s">
        <v>60</v>
      </c>
      <c r="L169" s="1" t="s">
        <v>60</v>
      </c>
      <c r="M169" s="1" t="s">
        <v>60</v>
      </c>
      <c r="N169" s="1" t="s">
        <v>876</v>
      </c>
      <c r="O169" s="1" t="s">
        <v>60</v>
      </c>
      <c r="P169" s="1" t="s">
        <v>806</v>
      </c>
      <c r="Q169" s="1">
        <v>7</v>
      </c>
      <c r="R169" s="1">
        <v>14</v>
      </c>
      <c r="S169" s="1" t="s">
        <v>122</v>
      </c>
      <c r="T169" s="1" t="s">
        <v>881</v>
      </c>
      <c r="U169" s="1"/>
      <c r="V169" s="1">
        <v>256</v>
      </c>
    </row>
    <row r="170" spans="1:22" x14ac:dyDescent="0.3">
      <c r="A170" s="1" t="s">
        <v>887</v>
      </c>
      <c r="B170" s="132" t="s">
        <v>1993</v>
      </c>
      <c r="C170" s="1" t="s">
        <v>60</v>
      </c>
      <c r="D170" s="1" t="s">
        <v>60</v>
      </c>
      <c r="E170" s="1" t="s">
        <v>78</v>
      </c>
      <c r="F170" s="1" t="s">
        <v>47</v>
      </c>
      <c r="G170" s="1" t="s">
        <v>47</v>
      </c>
      <c r="H170" s="1" t="s">
        <v>47</v>
      </c>
      <c r="I170" s="1" t="s">
        <v>60</v>
      </c>
      <c r="J170" s="1" t="s">
        <v>60</v>
      </c>
      <c r="K170" s="1" t="s">
        <v>60</v>
      </c>
      <c r="L170" s="1" t="s">
        <v>60</v>
      </c>
      <c r="M170" s="1" t="s">
        <v>60</v>
      </c>
      <c r="N170" s="1" t="s">
        <v>20</v>
      </c>
      <c r="O170" s="1" t="s">
        <v>60</v>
      </c>
      <c r="P170" s="1" t="s">
        <v>806</v>
      </c>
      <c r="Q170" s="1">
        <v>7</v>
      </c>
      <c r="R170" s="1">
        <v>14</v>
      </c>
      <c r="S170" s="1" t="s">
        <v>122</v>
      </c>
      <c r="T170" s="1"/>
      <c r="U170" s="1"/>
      <c r="V170" s="1">
        <v>372</v>
      </c>
    </row>
    <row r="171" spans="1:22" ht="15" thickBot="1" x14ac:dyDescent="0.35">
      <c r="A171" s="14" t="s">
        <v>873</v>
      </c>
      <c r="B171" s="141" t="s">
        <v>1994</v>
      </c>
      <c r="C171" s="14" t="s">
        <v>60</v>
      </c>
      <c r="D171" s="14" t="s">
        <v>60</v>
      </c>
      <c r="E171" s="14"/>
      <c r="F171" s="14" t="s">
        <v>60</v>
      </c>
      <c r="G171" s="14" t="s">
        <v>47</v>
      </c>
      <c r="H171" s="14" t="s">
        <v>888</v>
      </c>
      <c r="I171" s="14" t="s">
        <v>60</v>
      </c>
      <c r="J171" s="14" t="s">
        <v>60</v>
      </c>
      <c r="K171" s="14" t="s">
        <v>60</v>
      </c>
      <c r="L171" s="14" t="s">
        <v>60</v>
      </c>
      <c r="M171" s="14" t="s">
        <v>60</v>
      </c>
      <c r="N171" s="14" t="s">
        <v>60</v>
      </c>
      <c r="O171" s="14" t="s">
        <v>60</v>
      </c>
      <c r="P171" s="14" t="s">
        <v>806</v>
      </c>
      <c r="Q171" s="14">
        <v>7</v>
      </c>
      <c r="R171" s="14">
        <v>14</v>
      </c>
      <c r="S171" s="14" t="s">
        <v>122</v>
      </c>
      <c r="T171" s="14"/>
      <c r="U171" s="59"/>
      <c r="V171" s="14">
        <v>127</v>
      </c>
    </row>
    <row r="172" spans="1:22" ht="15" thickBot="1" x14ac:dyDescent="0.35">
      <c r="A172" s="110" t="s">
        <v>1079</v>
      </c>
      <c r="B172" s="133" t="s">
        <v>47</v>
      </c>
      <c r="C172" s="49">
        <v>1</v>
      </c>
      <c r="D172" s="49">
        <v>1</v>
      </c>
      <c r="E172" s="49">
        <v>2</v>
      </c>
      <c r="F172" s="49">
        <v>0</v>
      </c>
      <c r="G172" s="49">
        <v>0</v>
      </c>
      <c r="H172" s="49">
        <v>3</v>
      </c>
      <c r="I172" s="49">
        <v>1</v>
      </c>
      <c r="J172" s="49">
        <v>1</v>
      </c>
      <c r="K172" s="49">
        <v>1</v>
      </c>
      <c r="L172" s="49" t="s">
        <v>60</v>
      </c>
      <c r="M172" s="49">
        <v>1</v>
      </c>
      <c r="N172" s="49" t="s">
        <v>2097</v>
      </c>
      <c r="O172" s="49" t="s">
        <v>1110</v>
      </c>
      <c r="P172" s="49" t="s">
        <v>60</v>
      </c>
      <c r="Q172" s="49"/>
      <c r="R172" s="49"/>
      <c r="S172" s="49"/>
      <c r="T172" s="49"/>
      <c r="U172" s="69" t="s">
        <v>1078</v>
      </c>
      <c r="V172" s="74">
        <f>AVERAGE(V165:V171)</f>
        <v>239.85714285714286</v>
      </c>
    </row>
    <row r="173" spans="1:22" x14ac:dyDescent="0.3">
      <c r="A173" s="147" t="s">
        <v>55</v>
      </c>
      <c r="B173" s="14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spans="1:22" x14ac:dyDescent="0.3">
      <c r="A174" s="31" t="s">
        <v>691</v>
      </c>
      <c r="B174" s="137"/>
      <c r="C174" s="6" t="s">
        <v>2098</v>
      </c>
      <c r="D174" s="1"/>
      <c r="E174" s="1" t="s">
        <v>227</v>
      </c>
      <c r="F174" s="1" t="s">
        <v>47</v>
      </c>
      <c r="G174" s="1" t="s">
        <v>47</v>
      </c>
      <c r="H174" s="1" t="s">
        <v>47</v>
      </c>
      <c r="I174" s="1" t="s">
        <v>47</v>
      </c>
      <c r="J174" s="1" t="s">
        <v>47</v>
      </c>
      <c r="K174" s="1" t="s">
        <v>47</v>
      </c>
      <c r="L174" s="1"/>
      <c r="M174" s="1"/>
      <c r="N174" s="1"/>
      <c r="O174" s="1"/>
      <c r="P174" s="1"/>
      <c r="Q174" s="1"/>
      <c r="R174" s="1"/>
      <c r="S174" s="1" t="s">
        <v>44</v>
      </c>
      <c r="T174" s="1"/>
      <c r="U174" s="1"/>
      <c r="V174" s="4"/>
    </row>
    <row r="175" spans="1:22" x14ac:dyDescent="0.3">
      <c r="A175" s="1">
        <v>1385</v>
      </c>
      <c r="B175" s="132" t="s">
        <v>1995</v>
      </c>
      <c r="C175" s="1">
        <v>0</v>
      </c>
      <c r="D175" s="1" t="s">
        <v>47</v>
      </c>
      <c r="E175" s="1" t="s">
        <v>227</v>
      </c>
      <c r="F175" s="1" t="s">
        <v>47</v>
      </c>
      <c r="G175" s="1" t="s">
        <v>47</v>
      </c>
      <c r="H175" s="1" t="s">
        <v>47</v>
      </c>
      <c r="I175" s="1" t="s">
        <v>47</v>
      </c>
      <c r="J175" s="1" t="s">
        <v>47</v>
      </c>
      <c r="K175" s="1" t="s">
        <v>47</v>
      </c>
      <c r="L175" s="1" t="s">
        <v>47</v>
      </c>
      <c r="M175" s="1" t="s">
        <v>47</v>
      </c>
      <c r="N175" s="1" t="s">
        <v>60</v>
      </c>
      <c r="O175" s="1" t="s">
        <v>60</v>
      </c>
      <c r="P175" s="1">
        <v>3</v>
      </c>
      <c r="Q175" s="1">
        <v>44</v>
      </c>
      <c r="R175" s="1">
        <f>SUM(P175/Q175)*100</f>
        <v>6.8181818181818175</v>
      </c>
      <c r="S175" s="1" t="s">
        <v>44</v>
      </c>
      <c r="T175" s="1" t="s">
        <v>725</v>
      </c>
      <c r="U175" s="1"/>
      <c r="V175" s="1">
        <v>171</v>
      </c>
    </row>
    <row r="176" spans="1:22" x14ac:dyDescent="0.3">
      <c r="A176" s="1">
        <v>1387</v>
      </c>
      <c r="B176" s="132" t="s">
        <v>1999</v>
      </c>
      <c r="C176" s="1">
        <v>0</v>
      </c>
      <c r="D176" s="1" t="s">
        <v>47</v>
      </c>
      <c r="E176" s="1" t="s">
        <v>227</v>
      </c>
      <c r="F176" s="1" t="s">
        <v>47</v>
      </c>
      <c r="G176" s="1" t="s">
        <v>47</v>
      </c>
      <c r="H176" s="1" t="s">
        <v>47</v>
      </c>
      <c r="I176" s="1" t="s">
        <v>47</v>
      </c>
      <c r="J176" s="1" t="s">
        <v>47</v>
      </c>
      <c r="K176" s="1" t="s">
        <v>47</v>
      </c>
      <c r="L176" s="1" t="s">
        <v>47</v>
      </c>
      <c r="M176" s="1" t="s">
        <v>47</v>
      </c>
      <c r="N176" s="1" t="s">
        <v>581</v>
      </c>
      <c r="O176" s="1" t="s">
        <v>95</v>
      </c>
      <c r="P176" s="1">
        <v>3</v>
      </c>
      <c r="Q176" s="1">
        <v>44</v>
      </c>
      <c r="R176" s="1">
        <f t="shared" ref="R176:R219" si="2">SUM(P176/Q176)*100</f>
        <v>6.8181818181818175</v>
      </c>
      <c r="S176" s="1" t="s">
        <v>44</v>
      </c>
      <c r="T176" s="1" t="s">
        <v>725</v>
      </c>
      <c r="U176" s="1"/>
      <c r="V176" s="1">
        <v>2191</v>
      </c>
    </row>
    <row r="177" spans="1:22" x14ac:dyDescent="0.3">
      <c r="A177" s="1">
        <v>1460</v>
      </c>
      <c r="B177" s="132" t="s">
        <v>2000</v>
      </c>
      <c r="C177" s="1">
        <v>1</v>
      </c>
      <c r="D177" s="42" t="s">
        <v>47</v>
      </c>
      <c r="E177" s="1" t="s">
        <v>227</v>
      </c>
      <c r="F177" s="1" t="s">
        <v>47</v>
      </c>
      <c r="G177" s="1" t="s">
        <v>47</v>
      </c>
      <c r="H177" s="1" t="s">
        <v>47</v>
      </c>
      <c r="I177" s="1" t="s">
        <v>47</v>
      </c>
      <c r="J177" s="1" t="s">
        <v>47</v>
      </c>
      <c r="K177" s="1" t="s">
        <v>47</v>
      </c>
      <c r="L177" s="1" t="s">
        <v>47</v>
      </c>
      <c r="M177" s="1" t="s">
        <v>47</v>
      </c>
      <c r="N177" s="1" t="s">
        <v>20</v>
      </c>
      <c r="O177" s="1" t="s">
        <v>60</v>
      </c>
      <c r="P177" s="1">
        <v>3</v>
      </c>
      <c r="Q177" s="1">
        <v>44</v>
      </c>
      <c r="R177" s="1">
        <f t="shared" si="2"/>
        <v>6.8181818181818175</v>
      </c>
      <c r="S177" s="1" t="s">
        <v>186</v>
      </c>
      <c r="T177" s="1" t="s">
        <v>725</v>
      </c>
      <c r="U177" s="1"/>
      <c r="V177" s="1">
        <v>475</v>
      </c>
    </row>
    <row r="178" spans="1:22" x14ac:dyDescent="0.3">
      <c r="A178" s="1">
        <v>1462</v>
      </c>
      <c r="B178" s="132" t="s">
        <v>2001</v>
      </c>
      <c r="C178" s="1">
        <v>0</v>
      </c>
      <c r="D178" s="1" t="s">
        <v>47</v>
      </c>
      <c r="E178" s="1" t="s">
        <v>227</v>
      </c>
      <c r="F178" s="1" t="s">
        <v>47</v>
      </c>
      <c r="G178" s="1" t="s">
        <v>47</v>
      </c>
      <c r="H178" s="1" t="s">
        <v>47</v>
      </c>
      <c r="I178" s="1" t="s">
        <v>47</v>
      </c>
      <c r="J178" s="1" t="s">
        <v>47</v>
      </c>
      <c r="K178" s="1" t="s">
        <v>47</v>
      </c>
      <c r="L178" s="1" t="s">
        <v>47</v>
      </c>
      <c r="M178" s="1" t="s">
        <v>47</v>
      </c>
      <c r="N178" s="1" t="s">
        <v>695</v>
      </c>
      <c r="O178" s="1" t="s">
        <v>60</v>
      </c>
      <c r="P178" s="1">
        <v>3</v>
      </c>
      <c r="Q178" s="1">
        <v>44</v>
      </c>
      <c r="R178" s="1">
        <f t="shared" si="2"/>
        <v>6.8181818181818175</v>
      </c>
      <c r="S178" s="1" t="s">
        <v>44</v>
      </c>
      <c r="T178" s="1" t="s">
        <v>725</v>
      </c>
      <c r="U178" s="1"/>
      <c r="V178" s="1">
        <v>1867</v>
      </c>
    </row>
    <row r="179" spans="1:22" x14ac:dyDescent="0.3">
      <c r="A179" s="1">
        <v>1479</v>
      </c>
      <c r="B179" s="132" t="s">
        <v>2002</v>
      </c>
      <c r="C179" s="1">
        <v>0</v>
      </c>
      <c r="D179" s="1" t="s">
        <v>47</v>
      </c>
      <c r="E179" s="1" t="s">
        <v>227</v>
      </c>
      <c r="F179" s="1" t="s">
        <v>47</v>
      </c>
      <c r="G179" s="1" t="s">
        <v>47</v>
      </c>
      <c r="H179" s="1" t="s">
        <v>47</v>
      </c>
      <c r="I179" s="1" t="s">
        <v>47</v>
      </c>
      <c r="J179" s="1" t="s">
        <v>47</v>
      </c>
      <c r="K179" s="1" t="s">
        <v>47</v>
      </c>
      <c r="L179" s="1" t="s">
        <v>47</v>
      </c>
      <c r="M179" s="1" t="s">
        <v>47</v>
      </c>
      <c r="N179" s="1" t="s">
        <v>695</v>
      </c>
      <c r="O179" s="1" t="s">
        <v>60</v>
      </c>
      <c r="P179" s="1">
        <v>3</v>
      </c>
      <c r="Q179" s="1">
        <v>44</v>
      </c>
      <c r="R179" s="1">
        <f t="shared" si="2"/>
        <v>6.8181818181818175</v>
      </c>
      <c r="S179" s="1" t="s">
        <v>44</v>
      </c>
      <c r="T179" s="1" t="s">
        <v>725</v>
      </c>
      <c r="U179" s="1"/>
      <c r="V179" s="1">
        <v>702</v>
      </c>
    </row>
    <row r="180" spans="1:22" x14ac:dyDescent="0.3">
      <c r="A180" s="1">
        <v>1485</v>
      </c>
      <c r="B180" s="132" t="s">
        <v>2003</v>
      </c>
      <c r="C180" s="1">
        <v>0</v>
      </c>
      <c r="D180" s="1" t="s">
        <v>47</v>
      </c>
      <c r="E180" s="1" t="s">
        <v>227</v>
      </c>
      <c r="F180" s="1" t="s">
        <v>47</v>
      </c>
      <c r="G180" s="1" t="s">
        <v>47</v>
      </c>
      <c r="H180" s="1" t="s">
        <v>47</v>
      </c>
      <c r="I180" s="1" t="s">
        <v>47</v>
      </c>
      <c r="J180" s="1" t="s">
        <v>47</v>
      </c>
      <c r="K180" s="1" t="s">
        <v>47</v>
      </c>
      <c r="L180" s="1" t="s">
        <v>47</v>
      </c>
      <c r="M180" s="1" t="s">
        <v>47</v>
      </c>
      <c r="N180" s="1" t="s">
        <v>696</v>
      </c>
      <c r="O180" s="1" t="s">
        <v>698</v>
      </c>
      <c r="P180" s="1">
        <v>3</v>
      </c>
      <c r="Q180" s="1">
        <v>44</v>
      </c>
      <c r="R180" s="1">
        <f t="shared" si="2"/>
        <v>6.8181818181818175</v>
      </c>
      <c r="S180" s="1" t="s">
        <v>186</v>
      </c>
      <c r="T180" s="1" t="s">
        <v>725</v>
      </c>
      <c r="U180" s="1"/>
      <c r="V180" s="1">
        <v>543</v>
      </c>
    </row>
    <row r="181" spans="1:22" x14ac:dyDescent="0.3">
      <c r="A181" s="1">
        <v>1487</v>
      </c>
      <c r="B181" s="132" t="s">
        <v>2004</v>
      </c>
      <c r="C181" s="1">
        <v>1</v>
      </c>
      <c r="D181" s="1" t="s">
        <v>47</v>
      </c>
      <c r="E181" s="1" t="s">
        <v>227</v>
      </c>
      <c r="F181" s="1" t="s">
        <v>47</v>
      </c>
      <c r="G181" s="1" t="s">
        <v>47</v>
      </c>
      <c r="H181" s="1" t="s">
        <v>47</v>
      </c>
      <c r="I181" s="1" t="s">
        <v>47</v>
      </c>
      <c r="J181" s="1" t="s">
        <v>47</v>
      </c>
      <c r="K181" s="1" t="s">
        <v>47</v>
      </c>
      <c r="L181" s="1" t="s">
        <v>47</v>
      </c>
      <c r="M181" s="1" t="s">
        <v>47</v>
      </c>
      <c r="N181" s="1" t="s">
        <v>60</v>
      </c>
      <c r="O181" s="1" t="s">
        <v>71</v>
      </c>
      <c r="P181" s="1">
        <v>3</v>
      </c>
      <c r="Q181" s="1">
        <v>44</v>
      </c>
      <c r="R181" s="1">
        <f t="shared" si="2"/>
        <v>6.8181818181818175</v>
      </c>
      <c r="S181" s="1" t="s">
        <v>186</v>
      </c>
      <c r="T181" s="1" t="s">
        <v>725</v>
      </c>
      <c r="U181" s="1"/>
      <c r="V181" s="1">
        <v>885</v>
      </c>
    </row>
    <row r="182" spans="1:22" x14ac:dyDescent="0.3">
      <c r="A182" s="1">
        <v>1494</v>
      </c>
      <c r="B182" s="132" t="s">
        <v>2005</v>
      </c>
      <c r="C182" s="1">
        <v>0</v>
      </c>
      <c r="D182" s="42" t="s">
        <v>47</v>
      </c>
      <c r="E182" s="1" t="s">
        <v>227</v>
      </c>
      <c r="F182" s="1" t="s">
        <v>47</v>
      </c>
      <c r="G182" s="1" t="s">
        <v>47</v>
      </c>
      <c r="H182" s="1" t="s">
        <v>47</v>
      </c>
      <c r="I182" s="1" t="s">
        <v>47</v>
      </c>
      <c r="J182" s="1" t="s">
        <v>47</v>
      </c>
      <c r="K182" s="1" t="s">
        <v>47</v>
      </c>
      <c r="L182" s="1" t="s">
        <v>47</v>
      </c>
      <c r="M182" s="1" t="s">
        <v>47</v>
      </c>
      <c r="N182" s="1" t="s">
        <v>20</v>
      </c>
      <c r="O182" s="1" t="s">
        <v>95</v>
      </c>
      <c r="P182" s="1">
        <v>3</v>
      </c>
      <c r="Q182" s="1">
        <v>44</v>
      </c>
      <c r="R182" s="1">
        <f t="shared" si="2"/>
        <v>6.8181818181818175</v>
      </c>
      <c r="S182" s="1" t="s">
        <v>44</v>
      </c>
      <c r="T182" s="1" t="s">
        <v>725</v>
      </c>
      <c r="U182" s="1"/>
      <c r="V182" s="1">
        <v>2107</v>
      </c>
    </row>
    <row r="183" spans="1:22" x14ac:dyDescent="0.3">
      <c r="A183" s="1">
        <v>1506</v>
      </c>
      <c r="B183" s="132" t="s">
        <v>2006</v>
      </c>
      <c r="C183" s="1">
        <v>0</v>
      </c>
      <c r="D183" s="1" t="s">
        <v>47</v>
      </c>
      <c r="E183" s="1" t="s">
        <v>227</v>
      </c>
      <c r="F183" s="1" t="s">
        <v>47</v>
      </c>
      <c r="G183" s="1" t="s">
        <v>47</v>
      </c>
      <c r="H183" s="1" t="s">
        <v>47</v>
      </c>
      <c r="I183" s="1" t="s">
        <v>47</v>
      </c>
      <c r="J183" s="1" t="s">
        <v>47</v>
      </c>
      <c r="K183" s="1" t="s">
        <v>47</v>
      </c>
      <c r="L183" s="1" t="s">
        <v>47</v>
      </c>
      <c r="M183" s="1" t="s">
        <v>47</v>
      </c>
      <c r="N183" s="1" t="s">
        <v>581</v>
      </c>
      <c r="O183" s="1" t="s">
        <v>95</v>
      </c>
      <c r="P183" s="1">
        <v>3</v>
      </c>
      <c r="Q183" s="1">
        <v>44</v>
      </c>
      <c r="R183" s="1">
        <f t="shared" si="2"/>
        <v>6.8181818181818175</v>
      </c>
      <c r="S183" s="1" t="s">
        <v>44</v>
      </c>
      <c r="T183" s="1" t="s">
        <v>725</v>
      </c>
      <c r="U183" s="1"/>
      <c r="V183" s="1">
        <v>830</v>
      </c>
    </row>
    <row r="184" spans="1:22" x14ac:dyDescent="0.3">
      <c r="A184" s="1">
        <v>1690</v>
      </c>
      <c r="B184" s="132" t="s">
        <v>2007</v>
      </c>
      <c r="C184" s="1">
        <v>21</v>
      </c>
      <c r="D184" s="1" t="s">
        <v>47</v>
      </c>
      <c r="E184" s="1" t="s">
        <v>722</v>
      </c>
      <c r="F184" s="1" t="s">
        <v>47</v>
      </c>
      <c r="G184" s="1" t="s">
        <v>47</v>
      </c>
      <c r="H184" s="1" t="s">
        <v>47</v>
      </c>
      <c r="I184" s="1" t="s">
        <v>47</v>
      </c>
      <c r="J184" s="1" t="s">
        <v>47</v>
      </c>
      <c r="K184" s="1" t="s">
        <v>47</v>
      </c>
      <c r="L184" s="1" t="s">
        <v>47</v>
      </c>
      <c r="M184" s="1" t="s">
        <v>47</v>
      </c>
      <c r="N184" s="1" t="s">
        <v>20</v>
      </c>
      <c r="O184" s="1" t="s">
        <v>71</v>
      </c>
      <c r="P184" s="1">
        <v>3</v>
      </c>
      <c r="Q184" s="1">
        <v>44</v>
      </c>
      <c r="R184" s="1">
        <f t="shared" si="2"/>
        <v>6.8181818181818175</v>
      </c>
      <c r="S184" s="1" t="s">
        <v>186</v>
      </c>
      <c r="T184" s="1" t="s">
        <v>725</v>
      </c>
      <c r="U184" s="1"/>
      <c r="V184" s="1">
        <v>1878</v>
      </c>
    </row>
    <row r="185" spans="1:22" x14ac:dyDescent="0.3">
      <c r="A185" s="1" t="s">
        <v>707</v>
      </c>
      <c r="B185" s="132" t="s">
        <v>1996</v>
      </c>
      <c r="C185" s="1">
        <v>3</v>
      </c>
      <c r="D185" s="1" t="s">
        <v>47</v>
      </c>
      <c r="E185" s="1" t="s">
        <v>692</v>
      </c>
      <c r="F185" s="1" t="s">
        <v>47</v>
      </c>
      <c r="G185" s="1" t="s">
        <v>723</v>
      </c>
      <c r="H185" s="1" t="s">
        <v>47</v>
      </c>
      <c r="I185" s="1" t="s">
        <v>47</v>
      </c>
      <c r="J185" s="1" t="s">
        <v>47</v>
      </c>
      <c r="K185" s="1" t="s">
        <v>47</v>
      </c>
      <c r="L185" s="1" t="s">
        <v>47</v>
      </c>
      <c r="M185" s="1" t="s">
        <v>47</v>
      </c>
      <c r="N185" s="1" t="s">
        <v>60</v>
      </c>
      <c r="O185" s="1" t="s">
        <v>60</v>
      </c>
      <c r="P185" s="1">
        <v>3</v>
      </c>
      <c r="Q185" s="1">
        <v>44</v>
      </c>
      <c r="R185" s="1">
        <f t="shared" si="2"/>
        <v>6.8181818181818175</v>
      </c>
      <c r="S185" s="1" t="s">
        <v>122</v>
      </c>
      <c r="T185" s="1" t="s">
        <v>721</v>
      </c>
      <c r="U185" s="1"/>
      <c r="V185" s="1">
        <v>7</v>
      </c>
    </row>
    <row r="186" spans="1:22" x14ac:dyDescent="0.3">
      <c r="A186" s="1">
        <v>1961</v>
      </c>
      <c r="B186" s="132" t="s">
        <v>2008</v>
      </c>
      <c r="C186" s="1">
        <v>0</v>
      </c>
      <c r="D186" s="1" t="s">
        <v>47</v>
      </c>
      <c r="E186" s="1" t="s">
        <v>227</v>
      </c>
      <c r="F186" s="1" t="s">
        <v>47</v>
      </c>
      <c r="G186" s="1" t="s">
        <v>47</v>
      </c>
      <c r="H186" s="1" t="s">
        <v>47</v>
      </c>
      <c r="I186" s="1" t="s">
        <v>47</v>
      </c>
      <c r="J186" s="1" t="s">
        <v>47</v>
      </c>
      <c r="K186" s="1" t="s">
        <v>47</v>
      </c>
      <c r="L186" s="1" t="s">
        <v>47</v>
      </c>
      <c r="M186" s="1" t="s">
        <v>47</v>
      </c>
      <c r="N186" s="1" t="s">
        <v>695</v>
      </c>
      <c r="O186" s="1" t="s">
        <v>95</v>
      </c>
      <c r="P186" s="1">
        <v>3</v>
      </c>
      <c r="Q186" s="1">
        <v>44</v>
      </c>
      <c r="R186" s="1">
        <f t="shared" si="2"/>
        <v>6.8181818181818175</v>
      </c>
      <c r="S186" s="1" t="s">
        <v>44</v>
      </c>
      <c r="T186" s="1" t="s">
        <v>725</v>
      </c>
      <c r="U186" s="1"/>
      <c r="V186" s="1">
        <v>1408</v>
      </c>
    </row>
    <row r="187" spans="1:22" x14ac:dyDescent="0.3">
      <c r="A187" s="1">
        <v>1529</v>
      </c>
      <c r="B187" s="132" t="s">
        <v>2009</v>
      </c>
      <c r="C187" s="1">
        <v>1</v>
      </c>
      <c r="D187" s="42" t="s">
        <v>47</v>
      </c>
      <c r="E187" s="1" t="s">
        <v>227</v>
      </c>
      <c r="F187" s="1" t="s">
        <v>47</v>
      </c>
      <c r="G187" s="1" t="s">
        <v>47</v>
      </c>
      <c r="H187" s="1" t="s">
        <v>47</v>
      </c>
      <c r="I187" s="1" t="s">
        <v>47</v>
      </c>
      <c r="J187" s="1" t="s">
        <v>47</v>
      </c>
      <c r="K187" s="1" t="s">
        <v>47</v>
      </c>
      <c r="L187" s="1" t="s">
        <v>47</v>
      </c>
      <c r="M187" s="1" t="s">
        <v>47</v>
      </c>
      <c r="N187" s="1" t="s">
        <v>60</v>
      </c>
      <c r="O187" s="1" t="s">
        <v>60</v>
      </c>
      <c r="P187" s="1">
        <v>3</v>
      </c>
      <c r="Q187" s="1">
        <v>44</v>
      </c>
      <c r="R187" s="1">
        <f t="shared" si="2"/>
        <v>6.8181818181818175</v>
      </c>
      <c r="S187" s="1" t="s">
        <v>44</v>
      </c>
      <c r="T187" s="1" t="s">
        <v>725</v>
      </c>
      <c r="U187" s="1"/>
      <c r="V187" s="1">
        <v>0</v>
      </c>
    </row>
    <row r="188" spans="1:22" x14ac:dyDescent="0.3">
      <c r="A188" s="1">
        <v>1751</v>
      </c>
      <c r="B188" s="132" t="s">
        <v>2010</v>
      </c>
      <c r="C188" s="1">
        <v>0</v>
      </c>
      <c r="D188" s="1" t="s">
        <v>47</v>
      </c>
      <c r="E188" s="1" t="s">
        <v>227</v>
      </c>
      <c r="F188" s="1" t="s">
        <v>47</v>
      </c>
      <c r="G188" s="1" t="s">
        <v>47</v>
      </c>
      <c r="H188" s="1" t="s">
        <v>47</v>
      </c>
      <c r="I188" s="1" t="s">
        <v>47</v>
      </c>
      <c r="J188" s="1" t="s">
        <v>47</v>
      </c>
      <c r="K188" s="1" t="s">
        <v>47</v>
      </c>
      <c r="L188" s="1" t="s">
        <v>47</v>
      </c>
      <c r="M188" s="1" t="s">
        <v>47</v>
      </c>
      <c r="N188" s="1" t="s">
        <v>60</v>
      </c>
      <c r="O188" s="1" t="s">
        <v>60</v>
      </c>
      <c r="P188" s="1">
        <v>3</v>
      </c>
      <c r="Q188" s="1">
        <v>44</v>
      </c>
      <c r="R188" s="1">
        <f t="shared" si="2"/>
        <v>6.8181818181818175</v>
      </c>
      <c r="S188" s="1" t="s">
        <v>44</v>
      </c>
      <c r="T188" s="1" t="s">
        <v>725</v>
      </c>
      <c r="U188" s="1"/>
      <c r="V188" s="1">
        <v>103</v>
      </c>
    </row>
    <row r="189" spans="1:22" x14ac:dyDescent="0.3">
      <c r="A189" s="1">
        <v>3766</v>
      </c>
      <c r="B189" s="132" t="s">
        <v>2011</v>
      </c>
      <c r="C189" s="1">
        <v>0</v>
      </c>
      <c r="D189" s="1" t="s">
        <v>47</v>
      </c>
      <c r="E189" s="1" t="s">
        <v>78</v>
      </c>
      <c r="F189" s="1" t="s">
        <v>47</v>
      </c>
      <c r="G189" s="1" t="s">
        <v>47</v>
      </c>
      <c r="H189" s="1" t="s">
        <v>47</v>
      </c>
      <c r="I189" s="1" t="s">
        <v>47</v>
      </c>
      <c r="J189" s="1" t="s">
        <v>47</v>
      </c>
      <c r="K189" s="1" t="s">
        <v>47</v>
      </c>
      <c r="L189" s="1" t="s">
        <v>47</v>
      </c>
      <c r="M189" s="1" t="s">
        <v>47</v>
      </c>
      <c r="N189" s="1" t="s">
        <v>60</v>
      </c>
      <c r="O189" s="1" t="s">
        <v>60</v>
      </c>
      <c r="P189" s="1">
        <v>3</v>
      </c>
      <c r="Q189" s="1">
        <v>44</v>
      </c>
      <c r="R189" s="1">
        <f t="shared" si="2"/>
        <v>6.8181818181818175</v>
      </c>
      <c r="S189" s="1" t="s">
        <v>44</v>
      </c>
      <c r="T189" s="1" t="s">
        <v>725</v>
      </c>
      <c r="U189" s="1"/>
      <c r="V189" s="1">
        <v>0</v>
      </c>
    </row>
    <row r="190" spans="1:22" x14ac:dyDescent="0.3">
      <c r="A190" s="1">
        <v>1393</v>
      </c>
      <c r="B190" s="132" t="s">
        <v>2012</v>
      </c>
      <c r="C190" s="1">
        <v>0</v>
      </c>
      <c r="D190" s="1" t="s">
        <v>47</v>
      </c>
      <c r="E190" s="1" t="s">
        <v>78</v>
      </c>
      <c r="F190" s="1" t="s">
        <v>60</v>
      </c>
      <c r="G190" s="1" t="s">
        <v>47</v>
      </c>
      <c r="H190" s="1" t="s">
        <v>47</v>
      </c>
      <c r="I190" s="1" t="s">
        <v>47</v>
      </c>
      <c r="J190" s="1" t="s">
        <v>47</v>
      </c>
      <c r="K190" s="1" t="s">
        <v>47</v>
      </c>
      <c r="L190" s="1" t="s">
        <v>47</v>
      </c>
      <c r="M190" s="1" t="s">
        <v>47</v>
      </c>
      <c r="N190" s="1" t="s">
        <v>60</v>
      </c>
      <c r="O190" s="1" t="s">
        <v>95</v>
      </c>
      <c r="P190" s="1">
        <v>3</v>
      </c>
      <c r="Q190" s="1">
        <v>44</v>
      </c>
      <c r="R190" s="1">
        <f t="shared" si="2"/>
        <v>6.8181818181818175</v>
      </c>
      <c r="S190" s="1" t="s">
        <v>44</v>
      </c>
      <c r="T190" s="1" t="s">
        <v>725</v>
      </c>
      <c r="U190" s="1"/>
      <c r="V190" s="1">
        <v>189</v>
      </c>
    </row>
    <row r="191" spans="1:22" x14ac:dyDescent="0.3">
      <c r="A191" s="1">
        <v>1412</v>
      </c>
      <c r="B191" s="132" t="s">
        <v>2013</v>
      </c>
      <c r="C191" s="1">
        <v>12</v>
      </c>
      <c r="D191" s="1" t="s">
        <v>47</v>
      </c>
      <c r="E191" s="1" t="s">
        <v>78</v>
      </c>
      <c r="F191" s="1" t="s">
        <v>60</v>
      </c>
      <c r="G191" s="1" t="s">
        <v>47</v>
      </c>
      <c r="H191" s="1" t="s">
        <v>479</v>
      </c>
      <c r="I191" s="1" t="s">
        <v>47</v>
      </c>
      <c r="J191" s="1" t="s">
        <v>47</v>
      </c>
      <c r="K191" s="1" t="s">
        <v>47</v>
      </c>
      <c r="L191" s="1" t="s">
        <v>47</v>
      </c>
      <c r="M191" s="1" t="s">
        <v>47</v>
      </c>
      <c r="N191" s="1" t="s">
        <v>695</v>
      </c>
      <c r="O191" s="1" t="s">
        <v>71</v>
      </c>
      <c r="P191" s="1">
        <v>3</v>
      </c>
      <c r="Q191" s="1">
        <v>44</v>
      </c>
      <c r="R191" s="1">
        <f t="shared" si="2"/>
        <v>6.8181818181818175</v>
      </c>
      <c r="S191" s="1" t="s">
        <v>186</v>
      </c>
      <c r="T191" s="1" t="s">
        <v>725</v>
      </c>
      <c r="U191" s="1"/>
      <c r="V191" s="1">
        <v>2119</v>
      </c>
    </row>
    <row r="192" spans="1:22" x14ac:dyDescent="0.3">
      <c r="A192" s="1">
        <v>1480</v>
      </c>
      <c r="B192" s="132" t="s">
        <v>2014</v>
      </c>
      <c r="C192" s="1">
        <v>0</v>
      </c>
      <c r="D192" s="1">
        <v>1</v>
      </c>
      <c r="E192" s="1" t="s">
        <v>78</v>
      </c>
      <c r="F192" s="1" t="s">
        <v>60</v>
      </c>
      <c r="G192" s="1" t="s">
        <v>47</v>
      </c>
      <c r="H192" s="1" t="s">
        <v>47</v>
      </c>
      <c r="I192" s="1" t="s">
        <v>47</v>
      </c>
      <c r="J192" s="1" t="s">
        <v>47</v>
      </c>
      <c r="K192" s="1" t="s">
        <v>47</v>
      </c>
      <c r="L192" s="1" t="s">
        <v>47</v>
      </c>
      <c r="M192" s="1" t="s">
        <v>47</v>
      </c>
      <c r="N192" s="1" t="s">
        <v>696</v>
      </c>
      <c r="O192" s="1" t="s">
        <v>698</v>
      </c>
      <c r="P192" s="1">
        <v>3</v>
      </c>
      <c r="Q192" s="1">
        <v>44</v>
      </c>
      <c r="R192" s="1">
        <f t="shared" si="2"/>
        <v>6.8181818181818175</v>
      </c>
      <c r="S192" s="1" t="s">
        <v>186</v>
      </c>
      <c r="T192" s="1" t="s">
        <v>725</v>
      </c>
      <c r="U192" s="1"/>
      <c r="V192" s="1">
        <v>497</v>
      </c>
    </row>
    <row r="193" spans="1:22" x14ac:dyDescent="0.3">
      <c r="A193" s="1">
        <v>1483</v>
      </c>
      <c r="B193" s="132" t="s">
        <v>2015</v>
      </c>
      <c r="C193" s="1">
        <v>0</v>
      </c>
      <c r="D193" s="1">
        <v>2</v>
      </c>
      <c r="E193" s="1" t="s">
        <v>78</v>
      </c>
      <c r="F193" s="1" t="s">
        <v>60</v>
      </c>
      <c r="G193" s="1" t="s">
        <v>47</v>
      </c>
      <c r="H193" s="1" t="s">
        <v>47</v>
      </c>
      <c r="I193" s="1" t="s">
        <v>47</v>
      </c>
      <c r="J193" s="1" t="s">
        <v>47</v>
      </c>
      <c r="K193" s="1" t="s">
        <v>47</v>
      </c>
      <c r="L193" s="1" t="s">
        <v>47</v>
      </c>
      <c r="M193" s="1" t="s">
        <v>47</v>
      </c>
      <c r="N193" s="1" t="s">
        <v>60</v>
      </c>
      <c r="O193" s="1" t="s">
        <v>71</v>
      </c>
      <c r="P193" s="1">
        <v>3</v>
      </c>
      <c r="Q193" s="1">
        <v>44</v>
      </c>
      <c r="R193" s="1">
        <f t="shared" si="2"/>
        <v>6.8181818181818175</v>
      </c>
      <c r="S193" s="1" t="s">
        <v>186</v>
      </c>
      <c r="T193" s="1" t="s">
        <v>725</v>
      </c>
      <c r="U193" s="1"/>
      <c r="V193" s="1">
        <v>910</v>
      </c>
    </row>
    <row r="194" spans="1:22" x14ac:dyDescent="0.3">
      <c r="A194" s="1">
        <v>1489</v>
      </c>
      <c r="B194" s="132" t="s">
        <v>2016</v>
      </c>
      <c r="C194" s="1">
        <v>1</v>
      </c>
      <c r="D194" s="1" t="s">
        <v>47</v>
      </c>
      <c r="E194" s="1" t="s">
        <v>78</v>
      </c>
      <c r="F194" s="1" t="s">
        <v>60</v>
      </c>
      <c r="G194" s="1" t="s">
        <v>47</v>
      </c>
      <c r="H194" s="1" t="s">
        <v>47</v>
      </c>
      <c r="I194" s="1" t="s">
        <v>47</v>
      </c>
      <c r="J194" s="1" t="s">
        <v>47</v>
      </c>
      <c r="K194" s="1" t="s">
        <v>47</v>
      </c>
      <c r="L194" s="1" t="s">
        <v>47</v>
      </c>
      <c r="M194" s="1" t="s">
        <v>47</v>
      </c>
      <c r="N194" s="1" t="s">
        <v>60</v>
      </c>
      <c r="O194" s="1" t="s">
        <v>60</v>
      </c>
      <c r="P194" s="1">
        <v>3</v>
      </c>
      <c r="Q194" s="1">
        <v>44</v>
      </c>
      <c r="R194" s="1">
        <f t="shared" si="2"/>
        <v>6.8181818181818175</v>
      </c>
      <c r="S194" s="1" t="s">
        <v>44</v>
      </c>
      <c r="T194" s="1" t="s">
        <v>725</v>
      </c>
      <c r="U194" s="1"/>
      <c r="V194" s="1">
        <v>20</v>
      </c>
    </row>
    <row r="195" spans="1:22" x14ac:dyDescent="0.3">
      <c r="A195" s="1">
        <v>1491</v>
      </c>
      <c r="B195" s="132" t="s">
        <v>1997</v>
      </c>
      <c r="C195" s="1">
        <v>1</v>
      </c>
      <c r="D195" s="1" t="s">
        <v>47</v>
      </c>
      <c r="E195" s="1" t="s">
        <v>78</v>
      </c>
      <c r="F195" s="1" t="s">
        <v>60</v>
      </c>
      <c r="G195" s="1" t="s">
        <v>47</v>
      </c>
      <c r="H195" s="1" t="s">
        <v>47</v>
      </c>
      <c r="I195" s="1" t="s">
        <v>47</v>
      </c>
      <c r="J195" s="1" t="s">
        <v>47</v>
      </c>
      <c r="K195" s="1" t="s">
        <v>47</v>
      </c>
      <c r="L195" s="1" t="s">
        <v>47</v>
      </c>
      <c r="M195" s="1" t="s">
        <v>47</v>
      </c>
      <c r="N195" s="1" t="s">
        <v>677</v>
      </c>
      <c r="O195" s="1" t="s">
        <v>698</v>
      </c>
      <c r="P195" s="1">
        <v>3</v>
      </c>
      <c r="Q195" s="1">
        <v>44</v>
      </c>
      <c r="R195" s="1">
        <f t="shared" si="2"/>
        <v>6.8181818181818175</v>
      </c>
      <c r="S195" s="1" t="s">
        <v>44</v>
      </c>
      <c r="T195" s="1" t="s">
        <v>725</v>
      </c>
      <c r="U195" s="1" t="s">
        <v>728</v>
      </c>
      <c r="V195" s="1">
        <v>59</v>
      </c>
    </row>
    <row r="196" spans="1:22" x14ac:dyDescent="0.3">
      <c r="A196" s="1">
        <v>1493</v>
      </c>
      <c r="B196" s="132" t="s">
        <v>2017</v>
      </c>
      <c r="C196" s="1" t="s">
        <v>32</v>
      </c>
      <c r="D196" s="1" t="s">
        <v>32</v>
      </c>
      <c r="E196" s="1" t="s">
        <v>78</v>
      </c>
      <c r="F196" s="1" t="s">
        <v>60</v>
      </c>
      <c r="G196" s="1" t="s">
        <v>47</v>
      </c>
      <c r="H196" s="1" t="s">
        <v>47</v>
      </c>
      <c r="I196" s="1" t="s">
        <v>47</v>
      </c>
      <c r="J196" s="1" t="s">
        <v>47</v>
      </c>
      <c r="K196" s="1" t="s">
        <v>47</v>
      </c>
      <c r="L196" s="1" t="s">
        <v>47</v>
      </c>
      <c r="M196" s="1" t="s">
        <v>47</v>
      </c>
      <c r="N196" s="1" t="s">
        <v>696</v>
      </c>
      <c r="O196" s="1" t="s">
        <v>698</v>
      </c>
      <c r="P196" s="1">
        <v>3</v>
      </c>
      <c r="Q196" s="1">
        <v>44</v>
      </c>
      <c r="R196" s="1">
        <f t="shared" si="2"/>
        <v>6.8181818181818175</v>
      </c>
      <c r="S196" s="1" t="s">
        <v>186</v>
      </c>
      <c r="T196" s="1" t="s">
        <v>725</v>
      </c>
      <c r="U196" s="1"/>
      <c r="V196" s="1">
        <v>137</v>
      </c>
    </row>
    <row r="197" spans="1:22" x14ac:dyDescent="0.3">
      <c r="A197" s="1">
        <v>1508</v>
      </c>
      <c r="B197" s="132" t="s">
        <v>2018</v>
      </c>
      <c r="C197" s="1">
        <v>43</v>
      </c>
      <c r="D197" s="1" t="s">
        <v>47</v>
      </c>
      <c r="E197" s="1" t="s">
        <v>78</v>
      </c>
      <c r="F197" s="1" t="s">
        <v>60</v>
      </c>
      <c r="G197" s="1" t="s">
        <v>47</v>
      </c>
      <c r="H197" s="1" t="s">
        <v>47</v>
      </c>
      <c r="I197" s="1" t="s">
        <v>47</v>
      </c>
      <c r="J197" s="1" t="s">
        <v>47</v>
      </c>
      <c r="K197" s="1" t="s">
        <v>47</v>
      </c>
      <c r="L197" s="1" t="s">
        <v>47</v>
      </c>
      <c r="M197" s="1" t="s">
        <v>47</v>
      </c>
      <c r="N197" s="1" t="s">
        <v>60</v>
      </c>
      <c r="O197" s="1" t="s">
        <v>60</v>
      </c>
      <c r="P197" s="1">
        <v>3</v>
      </c>
      <c r="Q197" s="1">
        <v>44</v>
      </c>
      <c r="R197" s="1">
        <f t="shared" si="2"/>
        <v>6.8181818181818175</v>
      </c>
      <c r="S197" s="1" t="s">
        <v>44</v>
      </c>
      <c r="T197" s="1" t="s">
        <v>725</v>
      </c>
      <c r="U197" s="1"/>
      <c r="V197" s="1">
        <v>1357</v>
      </c>
    </row>
    <row r="198" spans="1:22" x14ac:dyDescent="0.3">
      <c r="A198" s="6">
        <v>1510</v>
      </c>
      <c r="B198" s="132" t="s">
        <v>2019</v>
      </c>
      <c r="C198" s="1">
        <v>71</v>
      </c>
      <c r="D198" s="1" t="s">
        <v>47</v>
      </c>
      <c r="E198" s="1" t="s">
        <v>78</v>
      </c>
      <c r="F198" s="1" t="s">
        <v>60</v>
      </c>
      <c r="G198" s="1" t="s">
        <v>47</v>
      </c>
      <c r="H198" s="1" t="s">
        <v>47</v>
      </c>
      <c r="I198" s="1" t="s">
        <v>123</v>
      </c>
      <c r="J198" s="1" t="s">
        <v>47</v>
      </c>
      <c r="K198" s="1" t="s">
        <v>47</v>
      </c>
      <c r="L198" s="1" t="s">
        <v>47</v>
      </c>
      <c r="M198" s="1" t="s">
        <v>47</v>
      </c>
      <c r="N198" s="1" t="s">
        <v>60</v>
      </c>
      <c r="O198" s="1" t="s">
        <v>95</v>
      </c>
      <c r="P198" s="1">
        <v>3</v>
      </c>
      <c r="Q198" s="1">
        <v>44</v>
      </c>
      <c r="R198" s="1">
        <f t="shared" si="2"/>
        <v>6.8181818181818175</v>
      </c>
      <c r="S198" s="1" t="s">
        <v>44</v>
      </c>
      <c r="T198" s="1" t="s">
        <v>725</v>
      </c>
      <c r="U198" s="1"/>
      <c r="V198" s="1">
        <v>274</v>
      </c>
    </row>
    <row r="199" spans="1:22" x14ac:dyDescent="0.3">
      <c r="A199" s="1">
        <v>1512</v>
      </c>
      <c r="B199" s="132" t="s">
        <v>2020</v>
      </c>
      <c r="C199" s="1" t="s">
        <v>32</v>
      </c>
      <c r="D199" s="1" t="s">
        <v>32</v>
      </c>
      <c r="E199" s="1" t="s">
        <v>78</v>
      </c>
      <c r="F199" s="1" t="s">
        <v>60</v>
      </c>
      <c r="G199" s="1" t="s">
        <v>47</v>
      </c>
      <c r="H199" s="1" t="s">
        <v>47</v>
      </c>
      <c r="I199" s="1" t="s">
        <v>47</v>
      </c>
      <c r="J199" s="1" t="s">
        <v>47</v>
      </c>
      <c r="K199" s="1" t="s">
        <v>47</v>
      </c>
      <c r="L199" s="1" t="s">
        <v>47</v>
      </c>
      <c r="M199" s="1" t="s">
        <v>47</v>
      </c>
      <c r="N199" s="1" t="s">
        <v>60</v>
      </c>
      <c r="O199" s="1" t="s">
        <v>60</v>
      </c>
      <c r="P199" s="1">
        <v>3</v>
      </c>
      <c r="Q199" s="1">
        <v>44</v>
      </c>
      <c r="R199" s="1">
        <f t="shared" si="2"/>
        <v>6.8181818181818175</v>
      </c>
      <c r="S199" s="1" t="s">
        <v>186</v>
      </c>
      <c r="T199" s="1" t="s">
        <v>725</v>
      </c>
      <c r="U199" s="1" t="s">
        <v>729</v>
      </c>
      <c r="V199" s="1">
        <v>61</v>
      </c>
    </row>
    <row r="200" spans="1:22" x14ac:dyDescent="0.3">
      <c r="A200" s="1">
        <v>1514</v>
      </c>
      <c r="B200" s="132" t="s">
        <v>2021</v>
      </c>
      <c r="C200" s="1">
        <v>1</v>
      </c>
      <c r="D200" s="1" t="s">
        <v>47</v>
      </c>
      <c r="E200" s="1" t="s">
        <v>78</v>
      </c>
      <c r="F200" s="1" t="s">
        <v>60</v>
      </c>
      <c r="G200" s="1" t="s">
        <v>47</v>
      </c>
      <c r="H200" s="1" t="s">
        <v>47</v>
      </c>
      <c r="I200" s="1" t="s">
        <v>47</v>
      </c>
      <c r="J200" s="1" t="s">
        <v>47</v>
      </c>
      <c r="K200" s="1" t="s">
        <v>47</v>
      </c>
      <c r="L200" s="1" t="s">
        <v>47</v>
      </c>
      <c r="M200" s="1" t="s">
        <v>47</v>
      </c>
      <c r="N200" s="1" t="s">
        <v>20</v>
      </c>
      <c r="O200" s="1" t="s">
        <v>60</v>
      </c>
      <c r="P200" s="1">
        <v>3</v>
      </c>
      <c r="Q200" s="1">
        <v>44</v>
      </c>
      <c r="R200" s="1">
        <f t="shared" si="2"/>
        <v>6.8181818181818175</v>
      </c>
      <c r="S200" s="1" t="s">
        <v>44</v>
      </c>
      <c r="T200" s="1" t="s">
        <v>725</v>
      </c>
      <c r="U200" s="1"/>
      <c r="V200" s="1">
        <v>498</v>
      </c>
    </row>
    <row r="201" spans="1:22" x14ac:dyDescent="0.3">
      <c r="A201" s="1">
        <v>1516</v>
      </c>
      <c r="B201" s="132" t="s">
        <v>2022</v>
      </c>
      <c r="C201" s="1">
        <v>16</v>
      </c>
      <c r="D201" s="1" t="s">
        <v>47</v>
      </c>
      <c r="E201" s="1" t="s">
        <v>78</v>
      </c>
      <c r="F201" s="1" t="s">
        <v>60</v>
      </c>
      <c r="G201" s="1" t="s">
        <v>47</v>
      </c>
      <c r="H201" s="1" t="s">
        <v>47</v>
      </c>
      <c r="I201" s="1" t="s">
        <v>47</v>
      </c>
      <c r="J201" s="1" t="s">
        <v>47</v>
      </c>
      <c r="K201" s="1" t="s">
        <v>47</v>
      </c>
      <c r="L201" s="1" t="s">
        <v>47</v>
      </c>
      <c r="M201" s="1" t="s">
        <v>47</v>
      </c>
      <c r="N201" s="1" t="s">
        <v>60</v>
      </c>
      <c r="O201" s="1" t="s">
        <v>60</v>
      </c>
      <c r="P201" s="1">
        <v>3</v>
      </c>
      <c r="Q201" s="1">
        <v>44</v>
      </c>
      <c r="R201" s="1">
        <f t="shared" si="2"/>
        <v>6.8181818181818175</v>
      </c>
      <c r="S201" s="1" t="s">
        <v>44</v>
      </c>
      <c r="T201" s="1" t="s">
        <v>725</v>
      </c>
      <c r="U201" s="1"/>
      <c r="V201" s="1">
        <v>13</v>
      </c>
    </row>
    <row r="202" spans="1:22" x14ac:dyDescent="0.3">
      <c r="A202" s="1">
        <v>1544</v>
      </c>
      <c r="B202" s="132" t="s">
        <v>2023</v>
      </c>
      <c r="C202" s="1" t="s">
        <v>47</v>
      </c>
      <c r="D202" s="1" t="s">
        <v>32</v>
      </c>
      <c r="E202" s="1" t="s">
        <v>78</v>
      </c>
      <c r="F202" s="1" t="s">
        <v>60</v>
      </c>
      <c r="G202" s="1" t="s">
        <v>47</v>
      </c>
      <c r="H202" s="1" t="s">
        <v>47</v>
      </c>
      <c r="I202" s="1" t="s">
        <v>47</v>
      </c>
      <c r="J202" s="1" t="s">
        <v>47</v>
      </c>
      <c r="K202" s="1" t="s">
        <v>47</v>
      </c>
      <c r="L202" s="1" t="s">
        <v>47</v>
      </c>
      <c r="M202" s="1" t="s">
        <v>47</v>
      </c>
      <c r="N202" s="1" t="s">
        <v>696</v>
      </c>
      <c r="O202" s="1" t="s">
        <v>698</v>
      </c>
      <c r="P202" s="1">
        <v>3</v>
      </c>
      <c r="Q202" s="1">
        <v>44</v>
      </c>
      <c r="R202" s="1">
        <f t="shared" si="2"/>
        <v>6.8181818181818175</v>
      </c>
      <c r="S202" s="1" t="s">
        <v>186</v>
      </c>
      <c r="T202" s="1" t="s">
        <v>725</v>
      </c>
      <c r="U202" s="1"/>
      <c r="V202" s="1">
        <v>35</v>
      </c>
    </row>
    <row r="203" spans="1:22" x14ac:dyDescent="0.3">
      <c r="A203" s="6">
        <v>1693</v>
      </c>
      <c r="B203" s="132" t="s">
        <v>2024</v>
      </c>
      <c r="C203" s="1">
        <v>6</v>
      </c>
      <c r="D203" s="1" t="s">
        <v>47</v>
      </c>
      <c r="E203" s="1" t="s">
        <v>78</v>
      </c>
      <c r="F203" s="1" t="s">
        <v>60</v>
      </c>
      <c r="G203" s="1" t="s">
        <v>47</v>
      </c>
      <c r="H203" s="1" t="s">
        <v>47</v>
      </c>
      <c r="I203" s="1" t="s">
        <v>123</v>
      </c>
      <c r="J203" s="1" t="s">
        <v>47</v>
      </c>
      <c r="K203" s="1" t="s">
        <v>47</v>
      </c>
      <c r="L203" s="1" t="s">
        <v>719</v>
      </c>
      <c r="M203" s="1" t="s">
        <v>720</v>
      </c>
      <c r="N203" s="1" t="s">
        <v>696</v>
      </c>
      <c r="O203" s="1" t="s">
        <v>698</v>
      </c>
      <c r="P203" s="1">
        <v>3</v>
      </c>
      <c r="Q203" s="1">
        <v>44</v>
      </c>
      <c r="R203" s="1">
        <f t="shared" si="2"/>
        <v>6.8181818181818175</v>
      </c>
      <c r="S203" s="1" t="s">
        <v>44</v>
      </c>
      <c r="T203" s="1" t="s">
        <v>725</v>
      </c>
      <c r="U203" s="1"/>
      <c r="V203" s="1">
        <v>164</v>
      </c>
    </row>
    <row r="204" spans="1:22" x14ac:dyDescent="0.3">
      <c r="A204" s="1">
        <v>1721</v>
      </c>
      <c r="B204" s="132" t="s">
        <v>2025</v>
      </c>
      <c r="C204" s="1">
        <v>0</v>
      </c>
      <c r="D204" s="1" t="s">
        <v>47</v>
      </c>
      <c r="E204" s="1" t="s">
        <v>78</v>
      </c>
      <c r="F204" s="1" t="s">
        <v>60</v>
      </c>
      <c r="G204" s="1" t="s">
        <v>47</v>
      </c>
      <c r="H204" s="1" t="s">
        <v>47</v>
      </c>
      <c r="I204" s="1" t="s">
        <v>47</v>
      </c>
      <c r="J204" s="1" t="s">
        <v>47</v>
      </c>
      <c r="K204" s="1" t="s">
        <v>47</v>
      </c>
      <c r="L204" s="1" t="s">
        <v>47</v>
      </c>
      <c r="M204" s="1" t="s">
        <v>47</v>
      </c>
      <c r="N204" s="1" t="s">
        <v>60</v>
      </c>
      <c r="O204" s="1" t="s">
        <v>60</v>
      </c>
      <c r="P204" s="1">
        <v>3</v>
      </c>
      <c r="Q204" s="1">
        <v>44</v>
      </c>
      <c r="R204" s="1">
        <f t="shared" si="2"/>
        <v>6.8181818181818175</v>
      </c>
      <c r="S204" s="1" t="s">
        <v>44</v>
      </c>
      <c r="T204" s="1" t="s">
        <v>725</v>
      </c>
      <c r="U204" s="1"/>
      <c r="V204" s="1">
        <v>868</v>
      </c>
    </row>
    <row r="205" spans="1:22" x14ac:dyDescent="0.3">
      <c r="A205" s="1">
        <v>1763</v>
      </c>
      <c r="B205" s="132" t="s">
        <v>2026</v>
      </c>
      <c r="C205" s="1">
        <v>7</v>
      </c>
      <c r="D205" s="1" t="s">
        <v>47</v>
      </c>
      <c r="E205" s="1" t="s">
        <v>78</v>
      </c>
      <c r="F205" s="1" t="s">
        <v>60</v>
      </c>
      <c r="G205" s="1" t="s">
        <v>47</v>
      </c>
      <c r="H205" s="1" t="s">
        <v>47</v>
      </c>
      <c r="I205" s="1" t="s">
        <v>47</v>
      </c>
      <c r="J205" s="1" t="s">
        <v>47</v>
      </c>
      <c r="K205" s="1" t="s">
        <v>47</v>
      </c>
      <c r="L205" s="1" t="s">
        <v>47</v>
      </c>
      <c r="M205" s="1" t="s">
        <v>47</v>
      </c>
      <c r="N205" s="1" t="s">
        <v>60</v>
      </c>
      <c r="O205" s="1" t="s">
        <v>95</v>
      </c>
      <c r="P205" s="1">
        <v>3</v>
      </c>
      <c r="Q205" s="1">
        <v>44</v>
      </c>
      <c r="R205" s="1">
        <f t="shared" si="2"/>
        <v>6.8181818181818175</v>
      </c>
      <c r="S205" s="1" t="s">
        <v>44</v>
      </c>
      <c r="T205" s="1" t="s">
        <v>725</v>
      </c>
      <c r="U205" s="1"/>
      <c r="V205" s="1">
        <v>449</v>
      </c>
    </row>
    <row r="206" spans="1:22" x14ac:dyDescent="0.3">
      <c r="A206" s="6">
        <v>2495</v>
      </c>
      <c r="B206" s="132" t="s">
        <v>2027</v>
      </c>
      <c r="C206" s="1">
        <v>85</v>
      </c>
      <c r="D206" s="1" t="s">
        <v>47</v>
      </c>
      <c r="E206" s="1" t="s">
        <v>78</v>
      </c>
      <c r="F206" s="1" t="s">
        <v>60</v>
      </c>
      <c r="G206" s="1" t="s">
        <v>47</v>
      </c>
      <c r="H206" s="1" t="s">
        <v>47</v>
      </c>
      <c r="I206" s="1" t="s">
        <v>123</v>
      </c>
      <c r="J206" s="1" t="s">
        <v>47</v>
      </c>
      <c r="K206" s="1" t="s">
        <v>47</v>
      </c>
      <c r="L206" s="1" t="s">
        <v>580</v>
      </c>
      <c r="M206" s="1" t="s">
        <v>47</v>
      </c>
      <c r="N206" s="1" t="s">
        <v>697</v>
      </c>
      <c r="O206" s="1" t="s">
        <v>60</v>
      </c>
      <c r="P206" s="1">
        <v>3</v>
      </c>
      <c r="Q206" s="1">
        <v>44</v>
      </c>
      <c r="R206" s="1">
        <f t="shared" si="2"/>
        <v>6.8181818181818175</v>
      </c>
      <c r="S206" s="1" t="s">
        <v>44</v>
      </c>
      <c r="T206" s="1" t="s">
        <v>725</v>
      </c>
      <c r="U206" s="1"/>
      <c r="V206" s="1">
        <v>2602</v>
      </c>
    </row>
    <row r="207" spans="1:22" x14ac:dyDescent="0.3">
      <c r="A207" s="1">
        <v>2499</v>
      </c>
      <c r="B207" s="132" t="s">
        <v>2028</v>
      </c>
      <c r="C207" s="1">
        <v>1</v>
      </c>
      <c r="D207" s="1" t="s">
        <v>47</v>
      </c>
      <c r="E207" s="1" t="s">
        <v>78</v>
      </c>
      <c r="F207" s="1" t="s">
        <v>60</v>
      </c>
      <c r="G207" s="1" t="s">
        <v>47</v>
      </c>
      <c r="H207" s="1" t="s">
        <v>47</v>
      </c>
      <c r="I207" s="1" t="s">
        <v>47</v>
      </c>
      <c r="J207" s="1" t="s">
        <v>47</v>
      </c>
      <c r="K207" s="1" t="s">
        <v>47</v>
      </c>
      <c r="L207" s="1" t="s">
        <v>47</v>
      </c>
      <c r="M207" s="1" t="s">
        <v>47</v>
      </c>
      <c r="N207" s="1" t="s">
        <v>696</v>
      </c>
      <c r="O207" s="1" t="s">
        <v>60</v>
      </c>
      <c r="P207" s="1">
        <v>3</v>
      </c>
      <c r="Q207" s="1">
        <v>44</v>
      </c>
      <c r="R207" s="1">
        <f t="shared" si="2"/>
        <v>6.8181818181818175</v>
      </c>
      <c r="S207" s="1" t="s">
        <v>44</v>
      </c>
      <c r="T207" s="1" t="s">
        <v>725</v>
      </c>
      <c r="U207" s="1"/>
      <c r="V207" s="1">
        <v>129</v>
      </c>
    </row>
    <row r="208" spans="1:22" x14ac:dyDescent="0.3">
      <c r="A208" s="1">
        <v>2506</v>
      </c>
      <c r="B208" s="132" t="s">
        <v>2029</v>
      </c>
      <c r="C208" s="1" t="s">
        <v>47</v>
      </c>
      <c r="D208" s="1" t="s">
        <v>32</v>
      </c>
      <c r="E208" s="1" t="s">
        <v>78</v>
      </c>
      <c r="F208" s="1" t="s">
        <v>60</v>
      </c>
      <c r="G208" s="1" t="s">
        <v>47</v>
      </c>
      <c r="H208" s="1" t="s">
        <v>47</v>
      </c>
      <c r="I208" s="1" t="s">
        <v>47</v>
      </c>
      <c r="J208" s="1" t="s">
        <v>47</v>
      </c>
      <c r="K208" s="1" t="s">
        <v>47</v>
      </c>
      <c r="L208" s="1" t="s">
        <v>47</v>
      </c>
      <c r="M208" s="1" t="s">
        <v>47</v>
      </c>
      <c r="N208" s="1" t="s">
        <v>677</v>
      </c>
      <c r="O208" s="1" t="s">
        <v>698</v>
      </c>
      <c r="P208" s="1">
        <v>3</v>
      </c>
      <c r="Q208" s="1">
        <v>44</v>
      </c>
      <c r="R208" s="1">
        <f t="shared" si="2"/>
        <v>6.8181818181818175</v>
      </c>
      <c r="S208" s="1" t="s">
        <v>186</v>
      </c>
      <c r="T208" s="1" t="s">
        <v>725</v>
      </c>
      <c r="U208" s="1"/>
      <c r="V208" s="1">
        <v>87</v>
      </c>
    </row>
    <row r="209" spans="1:22" x14ac:dyDescent="0.3">
      <c r="A209" s="1">
        <v>2660</v>
      </c>
      <c r="B209" s="132" t="s">
        <v>2030</v>
      </c>
      <c r="C209" s="1">
        <v>1</v>
      </c>
      <c r="D209" s="1" t="s">
        <v>47</v>
      </c>
      <c r="E209" s="1" t="s">
        <v>78</v>
      </c>
      <c r="F209" s="1" t="s">
        <v>60</v>
      </c>
      <c r="G209" s="1" t="s">
        <v>47</v>
      </c>
      <c r="H209" s="1" t="s">
        <v>47</v>
      </c>
      <c r="I209" s="1" t="s">
        <v>47</v>
      </c>
      <c r="J209" s="1" t="s">
        <v>47</v>
      </c>
      <c r="K209" s="1" t="s">
        <v>47</v>
      </c>
      <c r="L209" s="1" t="s">
        <v>47</v>
      </c>
      <c r="M209" s="1" t="s">
        <v>47</v>
      </c>
      <c r="N209" s="1" t="s">
        <v>696</v>
      </c>
      <c r="O209" s="1" t="s">
        <v>698</v>
      </c>
      <c r="P209" s="1">
        <v>3</v>
      </c>
      <c r="Q209" s="1">
        <v>44</v>
      </c>
      <c r="R209" s="1">
        <f t="shared" si="2"/>
        <v>6.8181818181818175</v>
      </c>
      <c r="S209" s="1" t="s">
        <v>44</v>
      </c>
      <c r="T209" s="1" t="s">
        <v>725</v>
      </c>
      <c r="U209" s="1"/>
      <c r="V209" s="1">
        <v>986</v>
      </c>
    </row>
    <row r="210" spans="1:22" x14ac:dyDescent="0.3">
      <c r="A210" s="6">
        <v>2668</v>
      </c>
      <c r="B210" s="132" t="s">
        <v>2031</v>
      </c>
      <c r="C210" s="1">
        <v>18</v>
      </c>
      <c r="D210" s="1" t="s">
        <v>47</v>
      </c>
      <c r="E210" s="1" t="s">
        <v>78</v>
      </c>
      <c r="F210" s="1" t="s">
        <v>60</v>
      </c>
      <c r="G210" s="1" t="s">
        <v>724</v>
      </c>
      <c r="H210" s="1" t="s">
        <v>47</v>
      </c>
      <c r="I210" s="1" t="s">
        <v>123</v>
      </c>
      <c r="J210" s="1" t="s">
        <v>47</v>
      </c>
      <c r="K210" s="1" t="s">
        <v>47</v>
      </c>
      <c r="L210" s="1" t="s">
        <v>717</v>
      </c>
      <c r="M210" s="1" t="s">
        <v>718</v>
      </c>
      <c r="N210" s="1" t="s">
        <v>696</v>
      </c>
      <c r="O210" s="1" t="s">
        <v>698</v>
      </c>
      <c r="P210" s="1">
        <v>3</v>
      </c>
      <c r="Q210" s="1">
        <v>44</v>
      </c>
      <c r="R210" s="1">
        <f t="shared" si="2"/>
        <v>6.8181818181818175</v>
      </c>
      <c r="S210" s="1" t="s">
        <v>44</v>
      </c>
      <c r="T210" s="1" t="s">
        <v>725</v>
      </c>
      <c r="U210" s="1"/>
      <c r="V210" s="1">
        <v>1583</v>
      </c>
    </row>
    <row r="211" spans="1:22" x14ac:dyDescent="0.3">
      <c r="A211" s="1">
        <v>2671</v>
      </c>
      <c r="B211" s="132" t="s">
        <v>2032</v>
      </c>
      <c r="C211" s="42" t="s">
        <v>694</v>
      </c>
      <c r="D211" s="1" t="s">
        <v>47</v>
      </c>
      <c r="E211" s="1" t="s">
        <v>78</v>
      </c>
      <c r="F211" s="1" t="s">
        <v>60</v>
      </c>
      <c r="G211" s="1" t="s">
        <v>47</v>
      </c>
      <c r="H211" s="1" t="s">
        <v>47</v>
      </c>
      <c r="I211" s="1" t="s">
        <v>47</v>
      </c>
      <c r="J211" s="1" t="s">
        <v>47</v>
      </c>
      <c r="K211" s="1" t="s">
        <v>47</v>
      </c>
      <c r="L211" s="1" t="s">
        <v>47</v>
      </c>
      <c r="M211" s="1" t="s">
        <v>47</v>
      </c>
      <c r="N211" s="1" t="s">
        <v>60</v>
      </c>
      <c r="O211" s="1" t="s">
        <v>698</v>
      </c>
      <c r="P211" s="1">
        <v>3</v>
      </c>
      <c r="Q211" s="1">
        <v>44</v>
      </c>
      <c r="R211" s="1">
        <f t="shared" si="2"/>
        <v>6.8181818181818175</v>
      </c>
      <c r="S211" s="1" t="s">
        <v>44</v>
      </c>
      <c r="T211" s="1" t="s">
        <v>725</v>
      </c>
      <c r="U211" s="1"/>
      <c r="V211" s="1">
        <v>29</v>
      </c>
    </row>
    <row r="212" spans="1:22" x14ac:dyDescent="0.3">
      <c r="A212" s="1">
        <v>2673</v>
      </c>
      <c r="B212" s="132" t="s">
        <v>2033</v>
      </c>
      <c r="C212" s="42" t="s">
        <v>693</v>
      </c>
      <c r="D212" s="1" t="s">
        <v>47</v>
      </c>
      <c r="E212" s="1" t="s">
        <v>78</v>
      </c>
      <c r="F212" s="1" t="s">
        <v>60</v>
      </c>
      <c r="G212" s="1" t="s">
        <v>47</v>
      </c>
      <c r="H212" s="1" t="s">
        <v>47</v>
      </c>
      <c r="I212" s="1" t="s">
        <v>47</v>
      </c>
      <c r="J212" s="1" t="s">
        <v>47</v>
      </c>
      <c r="K212" s="1" t="s">
        <v>47</v>
      </c>
      <c r="L212" s="1" t="s">
        <v>47</v>
      </c>
      <c r="M212" s="1" t="s">
        <v>47</v>
      </c>
      <c r="N212" s="1" t="s">
        <v>693</v>
      </c>
      <c r="O212" s="1" t="s">
        <v>60</v>
      </c>
      <c r="P212" s="1">
        <v>3</v>
      </c>
      <c r="Q212" s="1">
        <v>44</v>
      </c>
      <c r="R212" s="1">
        <f t="shared" si="2"/>
        <v>6.8181818181818175</v>
      </c>
      <c r="S212" s="1" t="s">
        <v>44</v>
      </c>
      <c r="T212" s="1" t="s">
        <v>725</v>
      </c>
      <c r="U212" s="1"/>
      <c r="V212" s="1" t="s">
        <v>693</v>
      </c>
    </row>
    <row r="213" spans="1:22" x14ac:dyDescent="0.3">
      <c r="A213" s="138">
        <v>1459</v>
      </c>
      <c r="B213" s="132" t="s">
        <v>2034</v>
      </c>
      <c r="C213" s="42" t="s">
        <v>47</v>
      </c>
      <c r="D213" s="1" t="s">
        <v>32</v>
      </c>
      <c r="E213" s="1" t="s">
        <v>78</v>
      </c>
      <c r="F213" s="1" t="s">
        <v>60</v>
      </c>
      <c r="G213" s="1" t="s">
        <v>47</v>
      </c>
      <c r="H213" s="1" t="s">
        <v>47</v>
      </c>
      <c r="I213" s="1" t="s">
        <v>47</v>
      </c>
      <c r="J213" s="1" t="s">
        <v>47</v>
      </c>
      <c r="K213" s="1" t="s">
        <v>47</v>
      </c>
      <c r="L213" s="1" t="s">
        <v>47</v>
      </c>
      <c r="M213" s="1" t="s">
        <v>47</v>
      </c>
      <c r="N213" s="1" t="s">
        <v>47</v>
      </c>
      <c r="O213" s="1" t="s">
        <v>699</v>
      </c>
      <c r="P213" s="1">
        <v>3</v>
      </c>
      <c r="Q213" s="1">
        <v>44</v>
      </c>
      <c r="R213" s="1">
        <f t="shared" si="2"/>
        <v>6.8181818181818175</v>
      </c>
      <c r="S213" s="1" t="s">
        <v>186</v>
      </c>
      <c r="T213" s="1" t="s">
        <v>725</v>
      </c>
      <c r="U213" s="1"/>
      <c r="V213" s="1">
        <v>0</v>
      </c>
    </row>
    <row r="214" spans="1:22" x14ac:dyDescent="0.3">
      <c r="A214" s="100">
        <v>1464</v>
      </c>
      <c r="B214" s="132" t="s">
        <v>2035</v>
      </c>
      <c r="C214" s="1" t="s">
        <v>47</v>
      </c>
      <c r="D214" s="1" t="s">
        <v>32</v>
      </c>
      <c r="E214" s="1" t="s">
        <v>78</v>
      </c>
      <c r="F214" s="1" t="s">
        <v>60</v>
      </c>
      <c r="G214" s="1" t="s">
        <v>47</v>
      </c>
      <c r="H214" s="1" t="s">
        <v>47</v>
      </c>
      <c r="I214" s="1" t="s">
        <v>47</v>
      </c>
      <c r="J214" s="1" t="s">
        <v>47</v>
      </c>
      <c r="K214" s="1" t="s">
        <v>47</v>
      </c>
      <c r="L214" s="1" t="s">
        <v>47</v>
      </c>
      <c r="M214" s="1" t="s">
        <v>47</v>
      </c>
      <c r="N214" s="1" t="s">
        <v>60</v>
      </c>
      <c r="O214" s="1" t="s">
        <v>60</v>
      </c>
      <c r="P214" s="1">
        <v>3</v>
      </c>
      <c r="Q214" s="1">
        <v>44</v>
      </c>
      <c r="R214" s="1">
        <f t="shared" si="2"/>
        <v>6.8181818181818175</v>
      </c>
      <c r="S214" s="1" t="s">
        <v>186</v>
      </c>
      <c r="T214" s="1" t="s">
        <v>725</v>
      </c>
      <c r="U214" s="1"/>
      <c r="V214" s="1">
        <v>3</v>
      </c>
    </row>
    <row r="215" spans="1:22" x14ac:dyDescent="0.3">
      <c r="A215" s="100">
        <v>1522</v>
      </c>
      <c r="B215" s="132" t="s">
        <v>2036</v>
      </c>
      <c r="C215" s="1" t="s">
        <v>47</v>
      </c>
      <c r="D215" s="1" t="s">
        <v>32</v>
      </c>
      <c r="E215" s="1" t="s">
        <v>78</v>
      </c>
      <c r="F215" s="1" t="s">
        <v>60</v>
      </c>
      <c r="G215" s="1" t="s">
        <v>47</v>
      </c>
      <c r="H215" s="1" t="s">
        <v>47</v>
      </c>
      <c r="I215" s="1" t="s">
        <v>47</v>
      </c>
      <c r="J215" s="1" t="s">
        <v>47</v>
      </c>
      <c r="K215" s="1" t="s">
        <v>47</v>
      </c>
      <c r="L215" s="1" t="s">
        <v>47</v>
      </c>
      <c r="M215" s="1" t="s">
        <v>47</v>
      </c>
      <c r="N215" s="1" t="s">
        <v>60</v>
      </c>
      <c r="O215" s="1" t="s">
        <v>60</v>
      </c>
      <c r="P215" s="1">
        <v>3</v>
      </c>
      <c r="Q215" s="1">
        <v>44</v>
      </c>
      <c r="R215" s="1">
        <f t="shared" si="2"/>
        <v>6.8181818181818175</v>
      </c>
      <c r="S215" s="1" t="s">
        <v>186</v>
      </c>
      <c r="T215" s="1" t="s">
        <v>725</v>
      </c>
      <c r="U215" s="1"/>
      <c r="V215" s="1">
        <v>2</v>
      </c>
    </row>
    <row r="216" spans="1:22" x14ac:dyDescent="0.3">
      <c r="A216" s="100">
        <v>1532</v>
      </c>
      <c r="B216" s="132" t="s">
        <v>2037</v>
      </c>
      <c r="C216" s="42" t="s">
        <v>694</v>
      </c>
      <c r="D216" s="1" t="s">
        <v>47</v>
      </c>
      <c r="E216" s="1" t="s">
        <v>78</v>
      </c>
      <c r="F216" s="1" t="s">
        <v>60</v>
      </c>
      <c r="G216" s="1" t="s">
        <v>47</v>
      </c>
      <c r="H216" s="1" t="s">
        <v>47</v>
      </c>
      <c r="I216" s="1" t="s">
        <v>47</v>
      </c>
      <c r="J216" s="1" t="s">
        <v>47</v>
      </c>
      <c r="K216" s="1" t="s">
        <v>47</v>
      </c>
      <c r="L216" s="1" t="s">
        <v>47</v>
      </c>
      <c r="M216" s="1" t="s">
        <v>47</v>
      </c>
      <c r="N216" s="1" t="s">
        <v>60</v>
      </c>
      <c r="O216" s="1" t="s">
        <v>60</v>
      </c>
      <c r="P216" s="1">
        <v>3</v>
      </c>
      <c r="Q216" s="1">
        <v>44</v>
      </c>
      <c r="R216" s="1">
        <f t="shared" si="2"/>
        <v>6.8181818181818175</v>
      </c>
      <c r="S216" s="1" t="s">
        <v>44</v>
      </c>
      <c r="T216" s="1" t="s">
        <v>725</v>
      </c>
      <c r="U216" s="1"/>
      <c r="V216" s="1">
        <v>0</v>
      </c>
    </row>
    <row r="217" spans="1:22" x14ac:dyDescent="0.3">
      <c r="A217" s="100">
        <v>1542</v>
      </c>
      <c r="B217" s="132" t="s">
        <v>2038</v>
      </c>
      <c r="C217" s="42" t="s">
        <v>694</v>
      </c>
      <c r="D217" s="1" t="s">
        <v>47</v>
      </c>
      <c r="E217" s="1" t="s">
        <v>78</v>
      </c>
      <c r="F217" s="1" t="s">
        <v>60</v>
      </c>
      <c r="G217" s="1" t="s">
        <v>47</v>
      </c>
      <c r="H217" s="1" t="s">
        <v>47</v>
      </c>
      <c r="I217" s="1" t="s">
        <v>47</v>
      </c>
      <c r="J217" s="1" t="s">
        <v>47</v>
      </c>
      <c r="K217" s="1" t="s">
        <v>47</v>
      </c>
      <c r="L217" s="1" t="s">
        <v>47</v>
      </c>
      <c r="M217" s="1" t="s">
        <v>47</v>
      </c>
      <c r="N217" s="1" t="s">
        <v>60</v>
      </c>
      <c r="O217" s="1" t="s">
        <v>60</v>
      </c>
      <c r="P217" s="1">
        <v>3</v>
      </c>
      <c r="Q217" s="1">
        <v>44</v>
      </c>
      <c r="R217" s="1">
        <f t="shared" si="2"/>
        <v>6.8181818181818175</v>
      </c>
      <c r="S217" s="1" t="s">
        <v>44</v>
      </c>
      <c r="T217" s="1" t="s">
        <v>725</v>
      </c>
      <c r="U217" s="1"/>
      <c r="V217" s="1" t="s">
        <v>700</v>
      </c>
    </row>
    <row r="218" spans="1:22" x14ac:dyDescent="0.3">
      <c r="A218" s="100">
        <v>1858</v>
      </c>
      <c r="B218" s="132" t="s">
        <v>2039</v>
      </c>
      <c r="C218" s="1" t="s">
        <v>47</v>
      </c>
      <c r="D218" s="1" t="s">
        <v>32</v>
      </c>
      <c r="E218" s="1" t="s">
        <v>78</v>
      </c>
      <c r="F218" s="1" t="s">
        <v>60</v>
      </c>
      <c r="G218" s="1" t="s">
        <v>47</v>
      </c>
      <c r="H218" s="1" t="s">
        <v>47</v>
      </c>
      <c r="I218" s="1" t="s">
        <v>47</v>
      </c>
      <c r="J218" s="1" t="s">
        <v>47</v>
      </c>
      <c r="K218" s="1" t="s">
        <v>47</v>
      </c>
      <c r="L218" s="1" t="s">
        <v>47</v>
      </c>
      <c r="M218" s="1" t="s">
        <v>47</v>
      </c>
      <c r="N218" s="1" t="s">
        <v>60</v>
      </c>
      <c r="O218" s="1" t="s">
        <v>60</v>
      </c>
      <c r="P218" s="1">
        <v>3</v>
      </c>
      <c r="Q218" s="1">
        <v>44</v>
      </c>
      <c r="R218" s="1">
        <f t="shared" si="2"/>
        <v>6.8181818181818175</v>
      </c>
      <c r="S218" s="1" t="s">
        <v>186</v>
      </c>
      <c r="T218" s="1" t="s">
        <v>725</v>
      </c>
      <c r="U218" s="1"/>
      <c r="V218" s="1">
        <v>2</v>
      </c>
    </row>
    <row r="219" spans="1:22" ht="15" thickBot="1" x14ac:dyDescent="0.35">
      <c r="A219" s="105">
        <v>2493</v>
      </c>
      <c r="B219" s="141" t="s">
        <v>2040</v>
      </c>
      <c r="C219" s="59" t="s">
        <v>694</v>
      </c>
      <c r="D219" s="14" t="s">
        <v>47</v>
      </c>
      <c r="E219" s="14"/>
      <c r="F219" s="14" t="s">
        <v>60</v>
      </c>
      <c r="G219" s="14" t="s">
        <v>47</v>
      </c>
      <c r="H219" s="1" t="s">
        <v>47</v>
      </c>
      <c r="I219" s="14" t="s">
        <v>47</v>
      </c>
      <c r="J219" s="14" t="s">
        <v>47</v>
      </c>
      <c r="K219" s="14" t="s">
        <v>47</v>
      </c>
      <c r="L219" s="14" t="s">
        <v>47</v>
      </c>
      <c r="M219" s="14" t="s">
        <v>47</v>
      </c>
      <c r="N219" s="14" t="s">
        <v>60</v>
      </c>
      <c r="O219" s="14" t="s">
        <v>60</v>
      </c>
      <c r="P219" s="14">
        <v>3</v>
      </c>
      <c r="Q219" s="14">
        <v>44</v>
      </c>
      <c r="R219" s="14">
        <f t="shared" si="2"/>
        <v>6.8181818181818175</v>
      </c>
      <c r="S219" s="14" t="s">
        <v>44</v>
      </c>
      <c r="T219" s="14" t="s">
        <v>725</v>
      </c>
      <c r="U219" s="14"/>
      <c r="V219" s="14">
        <v>0</v>
      </c>
    </row>
    <row r="220" spans="1:22" ht="15" thickBot="1" x14ac:dyDescent="0.35">
      <c r="A220" s="128" t="s">
        <v>1079</v>
      </c>
      <c r="B220" s="133" t="s">
        <v>47</v>
      </c>
      <c r="C220" s="144">
        <v>25</v>
      </c>
      <c r="D220" s="49">
        <v>10</v>
      </c>
      <c r="E220" s="49">
        <v>15</v>
      </c>
      <c r="F220" s="49">
        <v>0</v>
      </c>
      <c r="G220" s="49">
        <v>2</v>
      </c>
      <c r="H220" s="49">
        <v>1</v>
      </c>
      <c r="I220" s="49">
        <v>4</v>
      </c>
      <c r="J220" s="49">
        <v>0</v>
      </c>
      <c r="K220" s="49">
        <v>0</v>
      </c>
      <c r="L220" s="49">
        <v>3</v>
      </c>
      <c r="M220" s="49">
        <v>2</v>
      </c>
      <c r="N220" s="49" t="s">
        <v>2100</v>
      </c>
      <c r="O220" s="49" t="s">
        <v>2101</v>
      </c>
      <c r="P220" s="49" t="s">
        <v>47</v>
      </c>
      <c r="Q220" s="49" t="s">
        <v>47</v>
      </c>
      <c r="R220" s="49" t="s">
        <v>47</v>
      </c>
      <c r="S220" s="49" t="s">
        <v>47</v>
      </c>
      <c r="T220" s="49" t="s">
        <v>47</v>
      </c>
      <c r="U220" s="50" t="s">
        <v>1078</v>
      </c>
      <c r="V220" s="140">
        <f>AVERAGE(V175:V219)</f>
        <v>610.23255813953483</v>
      </c>
    </row>
    <row r="221" spans="1:22" x14ac:dyDescent="0.3">
      <c r="A221" s="145" t="s">
        <v>701</v>
      </c>
      <c r="B221" s="146"/>
      <c r="C221" s="4"/>
      <c r="D221" s="4"/>
      <c r="E221" s="4" t="s">
        <v>227</v>
      </c>
      <c r="F221" s="4"/>
      <c r="G221" s="4"/>
      <c r="H221" s="4"/>
      <c r="I221" s="4" t="s">
        <v>47</v>
      </c>
      <c r="J221" s="4" t="s">
        <v>47</v>
      </c>
      <c r="K221" s="4" t="s">
        <v>47</v>
      </c>
      <c r="L221" s="4" t="s">
        <v>47</v>
      </c>
      <c r="M221" s="4" t="s">
        <v>47</v>
      </c>
      <c r="N221" s="4"/>
      <c r="O221" s="4"/>
      <c r="P221" s="4"/>
      <c r="Q221" s="4"/>
      <c r="R221" s="4"/>
      <c r="S221" s="4" t="s">
        <v>44</v>
      </c>
      <c r="T221" s="4"/>
      <c r="U221" s="4"/>
      <c r="V221" s="4"/>
    </row>
    <row r="222" spans="1:22" x14ac:dyDescent="0.3">
      <c r="A222" s="1">
        <v>921</v>
      </c>
      <c r="B222" s="132" t="s">
        <v>2041</v>
      </c>
      <c r="C222" s="1">
        <v>0</v>
      </c>
      <c r="D222" s="1" t="s">
        <v>47</v>
      </c>
      <c r="E222" s="1" t="s">
        <v>227</v>
      </c>
      <c r="F222" s="1" t="s">
        <v>47</v>
      </c>
      <c r="G222" s="1" t="s">
        <v>47</v>
      </c>
      <c r="H222" s="1" t="s">
        <v>47</v>
      </c>
      <c r="I222" s="1" t="s">
        <v>47</v>
      </c>
      <c r="J222" s="1" t="s">
        <v>47</v>
      </c>
      <c r="K222" s="1" t="s">
        <v>47</v>
      </c>
      <c r="L222" s="1" t="s">
        <v>47</v>
      </c>
      <c r="M222" s="1" t="s">
        <v>47</v>
      </c>
      <c r="N222" s="1" t="s">
        <v>702</v>
      </c>
      <c r="O222" s="1" t="s">
        <v>62</v>
      </c>
      <c r="P222" s="1">
        <v>3</v>
      </c>
      <c r="Q222" s="1">
        <v>14</v>
      </c>
      <c r="R222" s="1">
        <f>3/14*100</f>
        <v>21.428571428571427</v>
      </c>
      <c r="S222" s="1" t="s">
        <v>44</v>
      </c>
      <c r="T222" s="1" t="s">
        <v>726</v>
      </c>
      <c r="U222" s="1"/>
      <c r="V222" s="1">
        <v>3844</v>
      </c>
    </row>
    <row r="223" spans="1:22" x14ac:dyDescent="0.3">
      <c r="A223" s="1">
        <v>885</v>
      </c>
      <c r="B223" s="132" t="s">
        <v>2042</v>
      </c>
      <c r="C223" s="1">
        <v>0</v>
      </c>
      <c r="D223" s="1" t="s">
        <v>47</v>
      </c>
      <c r="E223" s="1" t="s">
        <v>227</v>
      </c>
      <c r="F223" s="1" t="s">
        <v>47</v>
      </c>
      <c r="G223" s="1" t="s">
        <v>47</v>
      </c>
      <c r="H223" s="1" t="s">
        <v>47</v>
      </c>
      <c r="I223" s="1" t="s">
        <v>47</v>
      </c>
      <c r="J223" s="1" t="s">
        <v>47</v>
      </c>
      <c r="K223" s="1" t="s">
        <v>47</v>
      </c>
      <c r="L223" s="1" t="s">
        <v>47</v>
      </c>
      <c r="M223" s="1" t="s">
        <v>47</v>
      </c>
      <c r="N223" s="1" t="s">
        <v>60</v>
      </c>
      <c r="O223" s="1" t="s">
        <v>60</v>
      </c>
      <c r="P223" s="1">
        <v>3</v>
      </c>
      <c r="Q223" s="1">
        <v>14</v>
      </c>
      <c r="R223" s="1">
        <f t="shared" ref="R223:R236" si="3">3/14*100</f>
        <v>21.428571428571427</v>
      </c>
      <c r="S223" s="1" t="s">
        <v>44</v>
      </c>
      <c r="T223" s="1" t="s">
        <v>726</v>
      </c>
      <c r="U223" s="1"/>
      <c r="V223" s="1">
        <v>0</v>
      </c>
    </row>
    <row r="224" spans="1:22" x14ac:dyDescent="0.3">
      <c r="A224" s="1">
        <v>928</v>
      </c>
      <c r="B224" s="132" t="s">
        <v>2043</v>
      </c>
      <c r="C224" s="1" t="s">
        <v>47</v>
      </c>
      <c r="D224" s="1" t="s">
        <v>1984</v>
      </c>
      <c r="E224" s="1" t="s">
        <v>78</v>
      </c>
      <c r="F224" s="1" t="s">
        <v>47</v>
      </c>
      <c r="G224" s="1" t="s">
        <v>47</v>
      </c>
      <c r="H224" s="1" t="s">
        <v>47</v>
      </c>
      <c r="I224" s="1" t="s">
        <v>47</v>
      </c>
      <c r="J224" s="1" t="s">
        <v>47</v>
      </c>
      <c r="K224" s="1" t="s">
        <v>47</v>
      </c>
      <c r="L224" s="1" t="s">
        <v>47</v>
      </c>
      <c r="M224" s="1" t="s">
        <v>47</v>
      </c>
      <c r="N224" s="1" t="s">
        <v>60</v>
      </c>
      <c r="O224" s="1" t="s">
        <v>60</v>
      </c>
      <c r="P224" s="1">
        <v>3</v>
      </c>
      <c r="Q224" s="1">
        <v>14</v>
      </c>
      <c r="R224" s="1">
        <f t="shared" si="3"/>
        <v>21.428571428571427</v>
      </c>
      <c r="S224" s="1" t="s">
        <v>44</v>
      </c>
      <c r="T224" s="1" t="s">
        <v>726</v>
      </c>
      <c r="U224" s="1"/>
      <c r="V224" s="1">
        <v>38</v>
      </c>
    </row>
    <row r="225" spans="1:22" x14ac:dyDescent="0.3">
      <c r="A225" s="6">
        <v>767</v>
      </c>
      <c r="B225" s="132" t="s">
        <v>2044</v>
      </c>
      <c r="C225" s="1" t="s">
        <v>47</v>
      </c>
      <c r="D225" s="1" t="s">
        <v>2102</v>
      </c>
      <c r="E225" s="1" t="s">
        <v>78</v>
      </c>
      <c r="F225" s="1" t="s">
        <v>60</v>
      </c>
      <c r="G225" s="1" t="s">
        <v>47</v>
      </c>
      <c r="H225" s="1" t="s">
        <v>47</v>
      </c>
      <c r="I225" s="1" t="s">
        <v>123</v>
      </c>
      <c r="J225" s="1" t="s">
        <v>47</v>
      </c>
      <c r="K225" s="1" t="s">
        <v>47</v>
      </c>
      <c r="L225" s="1" t="s">
        <v>714</v>
      </c>
      <c r="M225" s="1" t="s">
        <v>715</v>
      </c>
      <c r="N225" s="1" t="s">
        <v>60</v>
      </c>
      <c r="O225" s="1" t="s">
        <v>95</v>
      </c>
      <c r="P225" s="1">
        <v>3</v>
      </c>
      <c r="Q225" s="1">
        <v>14</v>
      </c>
      <c r="R225" s="1">
        <f t="shared" si="3"/>
        <v>21.428571428571427</v>
      </c>
      <c r="S225" s="1" t="s">
        <v>186</v>
      </c>
      <c r="T225" s="1" t="s">
        <v>726</v>
      </c>
      <c r="U225" s="1"/>
      <c r="V225" s="1">
        <v>549</v>
      </c>
    </row>
    <row r="226" spans="1:22" x14ac:dyDescent="0.3">
      <c r="A226" s="1">
        <v>1058</v>
      </c>
      <c r="B226" s="132" t="s">
        <v>2045</v>
      </c>
      <c r="C226" s="1" t="s">
        <v>2103</v>
      </c>
      <c r="D226" s="1" t="s">
        <v>47</v>
      </c>
      <c r="E226" s="1" t="s">
        <v>78</v>
      </c>
      <c r="F226" s="1" t="s">
        <v>60</v>
      </c>
      <c r="G226" s="1" t="s">
        <v>47</v>
      </c>
      <c r="H226" s="1" t="s">
        <v>47</v>
      </c>
      <c r="I226" s="1" t="s">
        <v>47</v>
      </c>
      <c r="J226" s="1" t="s">
        <v>47</v>
      </c>
      <c r="K226" s="1" t="s">
        <v>47</v>
      </c>
      <c r="L226" s="1" t="s">
        <v>47</v>
      </c>
      <c r="M226" s="1" t="s">
        <v>47</v>
      </c>
      <c r="N226" s="1" t="s">
        <v>60</v>
      </c>
      <c r="O226" s="1" t="s">
        <v>95</v>
      </c>
      <c r="P226" s="1">
        <v>3</v>
      </c>
      <c r="Q226" s="1">
        <v>14</v>
      </c>
      <c r="R226" s="1">
        <f t="shared" si="3"/>
        <v>21.428571428571427</v>
      </c>
      <c r="S226" s="1" t="s">
        <v>186</v>
      </c>
      <c r="T226" s="1" t="s">
        <v>726</v>
      </c>
      <c r="U226" s="1"/>
      <c r="V226" s="1">
        <v>1213</v>
      </c>
    </row>
    <row r="227" spans="1:22" x14ac:dyDescent="0.3">
      <c r="A227" s="1">
        <v>1079</v>
      </c>
      <c r="B227" s="132" t="s">
        <v>2046</v>
      </c>
      <c r="C227" s="1" t="s">
        <v>47</v>
      </c>
      <c r="D227" s="1" t="s">
        <v>2104</v>
      </c>
      <c r="E227" s="1" t="s">
        <v>78</v>
      </c>
      <c r="F227" s="1" t="s">
        <v>60</v>
      </c>
      <c r="G227" s="1" t="s">
        <v>47</v>
      </c>
      <c r="H227" s="1" t="s">
        <v>47</v>
      </c>
      <c r="I227" s="1" t="s">
        <v>47</v>
      </c>
      <c r="J227" s="1" t="s">
        <v>47</v>
      </c>
      <c r="K227" s="1" t="s">
        <v>47</v>
      </c>
      <c r="L227" s="1" t="s">
        <v>47</v>
      </c>
      <c r="M227" s="1" t="s">
        <v>47</v>
      </c>
      <c r="N227" s="1" t="s">
        <v>696</v>
      </c>
      <c r="O227" s="1" t="s">
        <v>60</v>
      </c>
      <c r="P227" s="1">
        <v>3</v>
      </c>
      <c r="Q227" s="1">
        <v>14</v>
      </c>
      <c r="R227" s="1">
        <f t="shared" si="3"/>
        <v>21.428571428571427</v>
      </c>
      <c r="S227" s="1" t="s">
        <v>186</v>
      </c>
      <c r="T227" s="1" t="s">
        <v>726</v>
      </c>
      <c r="U227" s="1"/>
      <c r="V227" s="1">
        <v>260</v>
      </c>
    </row>
    <row r="228" spans="1:22" x14ac:dyDescent="0.3">
      <c r="A228" s="1">
        <v>1108</v>
      </c>
      <c r="B228" s="132" t="s">
        <v>2047</v>
      </c>
      <c r="C228" s="1" t="s">
        <v>32</v>
      </c>
      <c r="D228" s="1" t="s">
        <v>209</v>
      </c>
      <c r="E228" s="1" t="s">
        <v>78</v>
      </c>
      <c r="F228" s="1" t="s">
        <v>60</v>
      </c>
      <c r="G228" s="1" t="s">
        <v>47</v>
      </c>
      <c r="H228" s="1" t="s">
        <v>47</v>
      </c>
      <c r="I228" s="1" t="s">
        <v>47</v>
      </c>
      <c r="J228" s="1" t="s">
        <v>47</v>
      </c>
      <c r="K228" s="1" t="s">
        <v>47</v>
      </c>
      <c r="L228" s="1" t="s">
        <v>47</v>
      </c>
      <c r="M228" s="1" t="s">
        <v>47</v>
      </c>
      <c r="N228" s="1" t="s">
        <v>60</v>
      </c>
      <c r="O228" s="1" t="s">
        <v>60</v>
      </c>
      <c r="P228" s="1">
        <v>3</v>
      </c>
      <c r="Q228" s="1">
        <v>14</v>
      </c>
      <c r="R228" s="1">
        <f t="shared" si="3"/>
        <v>21.428571428571427</v>
      </c>
      <c r="S228" s="1" t="s">
        <v>186</v>
      </c>
      <c r="T228" s="1" t="s">
        <v>726</v>
      </c>
      <c r="U228" s="1"/>
      <c r="V228" s="1">
        <v>297</v>
      </c>
    </row>
    <row r="229" spans="1:22" x14ac:dyDescent="0.3">
      <c r="A229" s="6">
        <v>1118</v>
      </c>
      <c r="B229" s="132" t="s">
        <v>2048</v>
      </c>
      <c r="C229" s="1" t="s">
        <v>32</v>
      </c>
      <c r="D229" s="1" t="s">
        <v>2105</v>
      </c>
      <c r="E229" s="1" t="s">
        <v>78</v>
      </c>
      <c r="F229" s="1" t="s">
        <v>60</v>
      </c>
      <c r="G229" s="1" t="s">
        <v>47</v>
      </c>
      <c r="H229" s="1" t="s">
        <v>47</v>
      </c>
      <c r="I229" s="1" t="s">
        <v>108</v>
      </c>
      <c r="J229" s="1" t="s">
        <v>47</v>
      </c>
      <c r="K229" s="1" t="s">
        <v>47</v>
      </c>
      <c r="L229" s="1" t="s">
        <v>716</v>
      </c>
      <c r="M229" s="1" t="s">
        <v>56</v>
      </c>
      <c r="N229" s="1" t="s">
        <v>20</v>
      </c>
      <c r="O229" s="1" t="s">
        <v>95</v>
      </c>
      <c r="P229" s="1">
        <v>3</v>
      </c>
      <c r="Q229" s="1">
        <v>14</v>
      </c>
      <c r="R229" s="1">
        <f t="shared" si="3"/>
        <v>21.428571428571427</v>
      </c>
      <c r="S229" s="1" t="s">
        <v>186</v>
      </c>
      <c r="T229" s="1" t="s">
        <v>726</v>
      </c>
      <c r="U229" s="1"/>
      <c r="V229" s="1">
        <v>1009</v>
      </c>
    </row>
    <row r="230" spans="1:22" x14ac:dyDescent="0.3">
      <c r="A230" s="1">
        <v>2508</v>
      </c>
      <c r="B230" s="132" t="s">
        <v>2049</v>
      </c>
      <c r="C230" s="1" t="s">
        <v>47</v>
      </c>
      <c r="D230" s="1" t="s">
        <v>2106</v>
      </c>
      <c r="E230" s="1" t="s">
        <v>78</v>
      </c>
      <c r="F230" s="1" t="s">
        <v>60</v>
      </c>
      <c r="G230" s="1" t="s">
        <v>47</v>
      </c>
      <c r="H230" s="1" t="s">
        <v>47</v>
      </c>
      <c r="I230" s="1" t="s">
        <v>47</v>
      </c>
      <c r="J230" s="1" t="s">
        <v>47</v>
      </c>
      <c r="K230" s="1" t="s">
        <v>47</v>
      </c>
      <c r="L230" s="1" t="s">
        <v>47</v>
      </c>
      <c r="M230" s="1" t="s">
        <v>47</v>
      </c>
      <c r="N230" s="1" t="s">
        <v>60</v>
      </c>
      <c r="O230" s="1" t="s">
        <v>95</v>
      </c>
      <c r="P230" s="1">
        <v>3</v>
      </c>
      <c r="Q230" s="1">
        <v>14</v>
      </c>
      <c r="R230" s="1">
        <f t="shared" si="3"/>
        <v>21.428571428571427</v>
      </c>
      <c r="S230" s="1" t="s">
        <v>186</v>
      </c>
      <c r="T230" s="1" t="s">
        <v>726</v>
      </c>
      <c r="U230" s="1"/>
      <c r="V230" s="1">
        <v>316</v>
      </c>
    </row>
    <row r="231" spans="1:22" x14ac:dyDescent="0.3">
      <c r="A231" s="6">
        <v>2545</v>
      </c>
      <c r="B231" s="132" t="s">
        <v>2050</v>
      </c>
      <c r="C231" s="1" t="s">
        <v>32</v>
      </c>
      <c r="D231" s="1" t="s">
        <v>2107</v>
      </c>
      <c r="E231" s="1" t="s">
        <v>78</v>
      </c>
      <c r="F231" s="1" t="s">
        <v>60</v>
      </c>
      <c r="G231" s="1" t="s">
        <v>47</v>
      </c>
      <c r="H231" s="1" t="s">
        <v>47</v>
      </c>
      <c r="I231" s="1" t="s">
        <v>39</v>
      </c>
      <c r="J231" s="1" t="s">
        <v>709</v>
      </c>
      <c r="K231" s="1" t="s">
        <v>47</v>
      </c>
      <c r="L231" s="1" t="s">
        <v>711</v>
      </c>
      <c r="M231" s="1" t="s">
        <v>710</v>
      </c>
      <c r="N231" s="1" t="s">
        <v>60</v>
      </c>
      <c r="O231" s="1" t="s">
        <v>95</v>
      </c>
      <c r="P231" s="1">
        <v>3</v>
      </c>
      <c r="Q231" s="1">
        <v>14</v>
      </c>
      <c r="R231" s="1">
        <f t="shared" si="3"/>
        <v>21.428571428571427</v>
      </c>
      <c r="S231" s="1" t="s">
        <v>186</v>
      </c>
      <c r="T231" s="1" t="s">
        <v>726</v>
      </c>
      <c r="U231" s="1"/>
      <c r="V231" s="1">
        <v>1047</v>
      </c>
    </row>
    <row r="232" spans="1:22" x14ac:dyDescent="0.3">
      <c r="A232" s="1">
        <v>2549</v>
      </c>
      <c r="B232" s="132" t="s">
        <v>2051</v>
      </c>
      <c r="C232" s="1" t="s">
        <v>2108</v>
      </c>
      <c r="D232" s="1" t="s">
        <v>47</v>
      </c>
      <c r="E232" s="1" t="s">
        <v>706</v>
      </c>
      <c r="F232" s="1" t="s">
        <v>60</v>
      </c>
      <c r="G232" s="1" t="s">
        <v>47</v>
      </c>
      <c r="H232" s="1" t="s">
        <v>47</v>
      </c>
      <c r="I232" s="1" t="s">
        <v>47</v>
      </c>
      <c r="J232" s="1" t="s">
        <v>47</v>
      </c>
      <c r="K232" s="1" t="s">
        <v>47</v>
      </c>
      <c r="L232" s="1" t="s">
        <v>47</v>
      </c>
      <c r="M232" s="1" t="s">
        <v>47</v>
      </c>
      <c r="N232" s="1" t="s">
        <v>20</v>
      </c>
      <c r="O232" s="1" t="s">
        <v>71</v>
      </c>
      <c r="P232" s="1">
        <v>3</v>
      </c>
      <c r="Q232" s="1">
        <v>14</v>
      </c>
      <c r="R232" s="1">
        <f t="shared" si="3"/>
        <v>21.428571428571427</v>
      </c>
      <c r="S232" s="1" t="s">
        <v>186</v>
      </c>
      <c r="T232" s="1" t="s">
        <v>726</v>
      </c>
      <c r="U232" s="1"/>
      <c r="V232" s="1">
        <v>841</v>
      </c>
    </row>
    <row r="233" spans="1:22" x14ac:dyDescent="0.3">
      <c r="A233" s="1">
        <v>926</v>
      </c>
      <c r="B233" s="132" t="s">
        <v>2052</v>
      </c>
      <c r="C233" s="42" t="s">
        <v>47</v>
      </c>
      <c r="D233" s="1" t="s">
        <v>1984</v>
      </c>
      <c r="E233" s="1" t="s">
        <v>706</v>
      </c>
      <c r="F233" s="1" t="s">
        <v>47</v>
      </c>
      <c r="G233" s="1" t="s">
        <v>47</v>
      </c>
      <c r="H233" s="1" t="s">
        <v>47</v>
      </c>
      <c r="I233" s="1" t="s">
        <v>47</v>
      </c>
      <c r="J233" s="1" t="s">
        <v>47</v>
      </c>
      <c r="K233" s="1" t="s">
        <v>47</v>
      </c>
      <c r="L233" s="1" t="s">
        <v>47</v>
      </c>
      <c r="M233" s="1" t="s">
        <v>47</v>
      </c>
      <c r="N233" s="1" t="s">
        <v>60</v>
      </c>
      <c r="O233" s="1" t="s">
        <v>60</v>
      </c>
      <c r="P233" s="1">
        <v>3</v>
      </c>
      <c r="Q233" s="1">
        <v>14</v>
      </c>
      <c r="R233" s="1">
        <f t="shared" si="3"/>
        <v>21.428571428571427</v>
      </c>
      <c r="S233" s="1" t="s">
        <v>186</v>
      </c>
      <c r="T233" s="1" t="s">
        <v>726</v>
      </c>
      <c r="U233" s="1"/>
      <c r="V233" s="1" t="s">
        <v>242</v>
      </c>
    </row>
    <row r="234" spans="1:22" x14ac:dyDescent="0.3">
      <c r="A234" s="1">
        <v>927</v>
      </c>
      <c r="B234" s="132" t="s">
        <v>2053</v>
      </c>
      <c r="C234" s="1" t="s">
        <v>32</v>
      </c>
      <c r="D234" s="1" t="s">
        <v>2109</v>
      </c>
      <c r="E234" s="1" t="s">
        <v>706</v>
      </c>
      <c r="F234" s="1" t="s">
        <v>47</v>
      </c>
      <c r="G234" s="1" t="s">
        <v>47</v>
      </c>
      <c r="H234" s="1" t="s">
        <v>47</v>
      </c>
      <c r="I234" s="1" t="s">
        <v>47</v>
      </c>
      <c r="J234" s="1" t="s">
        <v>47</v>
      </c>
      <c r="K234" s="1" t="s">
        <v>47</v>
      </c>
      <c r="L234" s="1" t="s">
        <v>47</v>
      </c>
      <c r="M234" s="1" t="s">
        <v>47</v>
      </c>
      <c r="N234" s="1" t="s">
        <v>60</v>
      </c>
      <c r="O234" s="1" t="s">
        <v>60</v>
      </c>
      <c r="P234" s="1">
        <v>3</v>
      </c>
      <c r="Q234" s="1">
        <v>14</v>
      </c>
      <c r="R234" s="1">
        <f t="shared" si="3"/>
        <v>21.428571428571427</v>
      </c>
      <c r="S234" s="1" t="s">
        <v>186</v>
      </c>
      <c r="T234" s="1" t="s">
        <v>726</v>
      </c>
      <c r="U234" s="1"/>
      <c r="V234" s="1" t="s">
        <v>700</v>
      </c>
    </row>
    <row r="235" spans="1:22" x14ac:dyDescent="0.3">
      <c r="A235" s="1">
        <v>1078</v>
      </c>
      <c r="B235" s="132" t="s">
        <v>2054</v>
      </c>
      <c r="C235" s="1" t="s">
        <v>32</v>
      </c>
      <c r="D235" s="1" t="s">
        <v>2110</v>
      </c>
      <c r="E235" s="1" t="s">
        <v>706</v>
      </c>
      <c r="F235" s="1" t="s">
        <v>47</v>
      </c>
      <c r="G235" s="1" t="s">
        <v>47</v>
      </c>
      <c r="H235" s="1" t="s">
        <v>47</v>
      </c>
      <c r="I235" s="1" t="s">
        <v>47</v>
      </c>
      <c r="J235" s="1" t="s">
        <v>47</v>
      </c>
      <c r="K235" s="1" t="s">
        <v>47</v>
      </c>
      <c r="L235" s="1" t="s">
        <v>47</v>
      </c>
      <c r="M235" s="1" t="s">
        <v>47</v>
      </c>
      <c r="N235" s="1" t="s">
        <v>60</v>
      </c>
      <c r="O235" s="1" t="s">
        <v>60</v>
      </c>
      <c r="P235" s="1">
        <v>3</v>
      </c>
      <c r="Q235" s="1">
        <v>14</v>
      </c>
      <c r="R235" s="1">
        <f t="shared" si="3"/>
        <v>21.428571428571427</v>
      </c>
      <c r="S235" s="1" t="s">
        <v>186</v>
      </c>
      <c r="T235" s="1" t="s">
        <v>726</v>
      </c>
      <c r="U235" s="1"/>
      <c r="V235" s="1" t="s">
        <v>700</v>
      </c>
    </row>
    <row r="236" spans="1:22" ht="15" thickBot="1" x14ac:dyDescent="0.35">
      <c r="A236" s="14">
        <v>2551</v>
      </c>
      <c r="B236" s="141" t="s">
        <v>2055</v>
      </c>
      <c r="C236" s="14" t="s">
        <v>700</v>
      </c>
      <c r="D236" s="14" t="s">
        <v>47</v>
      </c>
      <c r="E236" s="14" t="s">
        <v>706</v>
      </c>
      <c r="F236" s="14" t="s">
        <v>47</v>
      </c>
      <c r="G236" s="14" t="s">
        <v>47</v>
      </c>
      <c r="H236" s="14" t="s">
        <v>47</v>
      </c>
      <c r="I236" s="14" t="s">
        <v>47</v>
      </c>
      <c r="J236" s="14" t="s">
        <v>47</v>
      </c>
      <c r="K236" s="14" t="s">
        <v>47</v>
      </c>
      <c r="L236" s="14" t="s">
        <v>47</v>
      </c>
      <c r="M236" s="14" t="s">
        <v>47</v>
      </c>
      <c r="N236" s="14" t="s">
        <v>60</v>
      </c>
      <c r="O236" s="14" t="s">
        <v>60</v>
      </c>
      <c r="P236" s="14">
        <v>3</v>
      </c>
      <c r="Q236" s="14">
        <v>14</v>
      </c>
      <c r="R236" s="14">
        <f t="shared" si="3"/>
        <v>21.428571428571427</v>
      </c>
      <c r="S236" s="14" t="s">
        <v>44</v>
      </c>
      <c r="T236" s="14" t="s">
        <v>726</v>
      </c>
      <c r="U236" s="14"/>
      <c r="V236" s="1" t="s">
        <v>700</v>
      </c>
    </row>
    <row r="237" spans="1:22" ht="15" thickBot="1" x14ac:dyDescent="0.35">
      <c r="A237" s="110" t="s">
        <v>1079</v>
      </c>
      <c r="B237" s="133" t="s">
        <v>47</v>
      </c>
      <c r="C237" s="49">
        <v>8</v>
      </c>
      <c r="D237" s="49">
        <v>10</v>
      </c>
      <c r="E237" s="49" t="s">
        <v>2111</v>
      </c>
      <c r="F237" s="49" t="s">
        <v>47</v>
      </c>
      <c r="G237" s="49" t="s">
        <v>47</v>
      </c>
      <c r="H237" s="49" t="s">
        <v>47</v>
      </c>
      <c r="I237" s="49">
        <v>3</v>
      </c>
      <c r="J237" s="49">
        <v>1</v>
      </c>
      <c r="K237" s="49">
        <v>0</v>
      </c>
      <c r="L237" s="49">
        <v>3</v>
      </c>
      <c r="M237" s="49">
        <v>3</v>
      </c>
      <c r="N237" s="49" t="s">
        <v>2112</v>
      </c>
      <c r="O237" s="49" t="s">
        <v>2113</v>
      </c>
      <c r="P237" s="49"/>
      <c r="Q237" s="49"/>
      <c r="R237" s="49"/>
      <c r="S237" s="49"/>
      <c r="T237" s="49"/>
      <c r="U237" s="50" t="s">
        <v>1078</v>
      </c>
      <c r="V237" s="140">
        <f>AVERAGE(V222:V236)</f>
        <v>855.81818181818187</v>
      </c>
    </row>
    <row r="238" spans="1:22" x14ac:dyDescent="0.3">
      <c r="A238" s="145" t="s">
        <v>703</v>
      </c>
      <c r="B238" s="146"/>
      <c r="C238" s="4"/>
      <c r="D238" s="4"/>
      <c r="E238" s="4"/>
      <c r="F238" s="4"/>
      <c r="G238" s="4"/>
      <c r="H238" s="4"/>
      <c r="I238" s="127" t="s">
        <v>47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1:22" x14ac:dyDescent="0.3">
      <c r="A239" s="1">
        <v>931</v>
      </c>
      <c r="B239" s="132" t="s">
        <v>1998</v>
      </c>
      <c r="C239" s="1" t="s">
        <v>47</v>
      </c>
      <c r="D239" s="1" t="s">
        <v>47</v>
      </c>
      <c r="E239" s="1" t="s">
        <v>692</v>
      </c>
      <c r="F239" s="1" t="s">
        <v>47</v>
      </c>
      <c r="G239" s="1" t="s">
        <v>47</v>
      </c>
      <c r="H239" s="1" t="s">
        <v>47</v>
      </c>
      <c r="I239" s="1" t="s">
        <v>47</v>
      </c>
      <c r="J239" s="1" t="s">
        <v>47</v>
      </c>
      <c r="K239" s="1" t="s">
        <v>47</v>
      </c>
      <c r="L239" s="1" t="s">
        <v>47</v>
      </c>
      <c r="M239" s="1" t="s">
        <v>47</v>
      </c>
      <c r="N239" s="1" t="s">
        <v>20</v>
      </c>
      <c r="O239" s="1" t="s">
        <v>71</v>
      </c>
      <c r="P239" s="1">
        <v>1</v>
      </c>
      <c r="Q239" s="1">
        <v>12</v>
      </c>
      <c r="R239" s="1">
        <f>1/12*100</f>
        <v>8.3333333333333321</v>
      </c>
      <c r="S239" s="1" t="s">
        <v>44</v>
      </c>
      <c r="T239" s="1" t="s">
        <v>727</v>
      </c>
      <c r="U239" s="1"/>
      <c r="V239" s="1">
        <v>1142</v>
      </c>
    </row>
    <row r="240" spans="1:22" x14ac:dyDescent="0.3">
      <c r="A240" s="1">
        <v>990</v>
      </c>
      <c r="B240" s="132" t="s">
        <v>2056</v>
      </c>
      <c r="C240" s="1" t="s">
        <v>47</v>
      </c>
      <c r="D240" s="1" t="s">
        <v>47</v>
      </c>
      <c r="E240" s="1" t="s">
        <v>692</v>
      </c>
      <c r="F240" s="1" t="s">
        <v>47</v>
      </c>
      <c r="G240" s="1" t="s">
        <v>47</v>
      </c>
      <c r="H240" s="1" t="s">
        <v>47</v>
      </c>
      <c r="I240" s="1" t="s">
        <v>47</v>
      </c>
      <c r="J240" s="1" t="s">
        <v>47</v>
      </c>
      <c r="K240" s="1" t="s">
        <v>47</v>
      </c>
      <c r="L240" s="1" t="s">
        <v>47</v>
      </c>
      <c r="M240" s="1" t="s">
        <v>47</v>
      </c>
      <c r="N240" s="1" t="s">
        <v>695</v>
      </c>
      <c r="O240" s="1" t="s">
        <v>52</v>
      </c>
      <c r="P240" s="1">
        <v>1</v>
      </c>
      <c r="Q240" s="1">
        <v>12</v>
      </c>
      <c r="R240" s="1">
        <f t="shared" ref="R240:R250" si="4">1/12*100</f>
        <v>8.3333333333333321</v>
      </c>
      <c r="S240" s="1" t="s">
        <v>44</v>
      </c>
      <c r="T240" s="1" t="s">
        <v>727</v>
      </c>
      <c r="U240" s="1"/>
      <c r="V240" s="1">
        <v>3067</v>
      </c>
    </row>
    <row r="241" spans="1:22" x14ac:dyDescent="0.3">
      <c r="A241" s="1">
        <v>992</v>
      </c>
      <c r="B241" s="132" t="s">
        <v>2057</v>
      </c>
      <c r="C241" s="1" t="s">
        <v>32</v>
      </c>
      <c r="D241" s="1" t="s">
        <v>2114</v>
      </c>
      <c r="E241" s="1" t="s">
        <v>227</v>
      </c>
      <c r="F241" s="1" t="s">
        <v>47</v>
      </c>
      <c r="G241" s="1" t="s">
        <v>47</v>
      </c>
      <c r="H241" s="1" t="s">
        <v>479</v>
      </c>
      <c r="I241" s="1" t="s">
        <v>47</v>
      </c>
      <c r="J241" s="1" t="s">
        <v>47</v>
      </c>
      <c r="K241" s="1" t="s">
        <v>47</v>
      </c>
      <c r="L241" s="1" t="s">
        <v>47</v>
      </c>
      <c r="M241" s="1" t="s">
        <v>47</v>
      </c>
      <c r="N241" s="1" t="s">
        <v>697</v>
      </c>
      <c r="O241" s="1" t="s">
        <v>62</v>
      </c>
      <c r="P241" s="1">
        <v>1</v>
      </c>
      <c r="Q241" s="1">
        <v>12</v>
      </c>
      <c r="R241" s="1">
        <f t="shared" si="4"/>
        <v>8.3333333333333321</v>
      </c>
      <c r="S241" s="1" t="s">
        <v>186</v>
      </c>
      <c r="T241" s="1" t="s">
        <v>727</v>
      </c>
      <c r="U241" s="1"/>
      <c r="V241" s="1">
        <v>3076</v>
      </c>
    </row>
    <row r="242" spans="1:22" x14ac:dyDescent="0.3">
      <c r="A242" s="1">
        <v>1033</v>
      </c>
      <c r="B242" s="132" t="s">
        <v>2058</v>
      </c>
      <c r="C242" s="1" t="s">
        <v>47</v>
      </c>
      <c r="D242" s="1" t="s">
        <v>47</v>
      </c>
      <c r="E242" s="1" t="s">
        <v>227</v>
      </c>
      <c r="F242" s="1" t="s">
        <v>47</v>
      </c>
      <c r="G242" s="1" t="s">
        <v>47</v>
      </c>
      <c r="H242" s="1" t="s">
        <v>47</v>
      </c>
      <c r="I242" s="1" t="s">
        <v>47</v>
      </c>
      <c r="J242" s="1" t="s">
        <v>47</v>
      </c>
      <c r="K242" s="1" t="s">
        <v>47</v>
      </c>
      <c r="L242" s="1" t="s">
        <v>47</v>
      </c>
      <c r="M242" s="1" t="s">
        <v>47</v>
      </c>
      <c r="N242" s="1" t="s">
        <v>20</v>
      </c>
      <c r="O242" s="1" t="s">
        <v>60</v>
      </c>
      <c r="P242" s="1">
        <v>1</v>
      </c>
      <c r="Q242" s="1">
        <v>12</v>
      </c>
      <c r="R242" s="1">
        <f t="shared" si="4"/>
        <v>8.3333333333333321</v>
      </c>
      <c r="S242" s="1" t="s">
        <v>44</v>
      </c>
      <c r="T242" s="1" t="s">
        <v>727</v>
      </c>
      <c r="U242" s="1"/>
      <c r="V242" s="1">
        <v>598</v>
      </c>
    </row>
    <row r="243" spans="1:22" x14ac:dyDescent="0.3">
      <c r="A243" s="1">
        <v>1034</v>
      </c>
      <c r="B243" s="132" t="s">
        <v>2059</v>
      </c>
      <c r="C243" s="1" t="s">
        <v>47</v>
      </c>
      <c r="D243" s="1" t="s">
        <v>209</v>
      </c>
      <c r="E243" s="1" t="s">
        <v>227</v>
      </c>
      <c r="F243" s="1" t="s">
        <v>47</v>
      </c>
      <c r="G243" s="1" t="s">
        <v>47</v>
      </c>
      <c r="H243" s="1" t="s">
        <v>47</v>
      </c>
      <c r="I243" s="1" t="s">
        <v>47</v>
      </c>
      <c r="J243" s="1" t="s">
        <v>47</v>
      </c>
      <c r="K243" s="1" t="s">
        <v>47</v>
      </c>
      <c r="L243" s="1" t="s">
        <v>47</v>
      </c>
      <c r="M243" s="1" t="s">
        <v>47</v>
      </c>
      <c r="N243" s="1" t="s">
        <v>695</v>
      </c>
      <c r="O243" s="1" t="s">
        <v>71</v>
      </c>
      <c r="P243" s="1">
        <v>1</v>
      </c>
      <c r="Q243" s="1">
        <v>12</v>
      </c>
      <c r="R243" s="1">
        <f t="shared" si="4"/>
        <v>8.3333333333333321</v>
      </c>
      <c r="S243" s="1" t="s">
        <v>186</v>
      </c>
      <c r="T243" s="1" t="s">
        <v>727</v>
      </c>
      <c r="U243" s="1"/>
      <c r="V243" s="1">
        <v>2791</v>
      </c>
    </row>
    <row r="244" spans="1:22" x14ac:dyDescent="0.3">
      <c r="A244" s="1">
        <v>985</v>
      </c>
      <c r="B244" s="132" t="s">
        <v>2060</v>
      </c>
      <c r="C244" s="1" t="s">
        <v>32</v>
      </c>
      <c r="D244" s="1" t="s">
        <v>2115</v>
      </c>
      <c r="E244" s="1" t="s">
        <v>78</v>
      </c>
      <c r="F244" s="1" t="s">
        <v>60</v>
      </c>
      <c r="G244" s="1" t="s">
        <v>47</v>
      </c>
      <c r="H244" s="1" t="s">
        <v>47</v>
      </c>
      <c r="I244" s="1" t="s">
        <v>47</v>
      </c>
      <c r="J244" s="1" t="s">
        <v>47</v>
      </c>
      <c r="K244" s="1" t="s">
        <v>47</v>
      </c>
      <c r="L244" s="1" t="s">
        <v>47</v>
      </c>
      <c r="M244" s="1" t="s">
        <v>47</v>
      </c>
      <c r="N244" s="1" t="s">
        <v>20</v>
      </c>
      <c r="O244" s="1" t="s">
        <v>71</v>
      </c>
      <c r="P244" s="1">
        <v>1</v>
      </c>
      <c r="Q244" s="1">
        <v>12</v>
      </c>
      <c r="R244" s="1">
        <f t="shared" si="4"/>
        <v>8.3333333333333321</v>
      </c>
      <c r="S244" s="1" t="s">
        <v>186</v>
      </c>
      <c r="T244" s="1" t="s">
        <v>727</v>
      </c>
      <c r="U244" s="1"/>
      <c r="V244" s="1">
        <v>2715</v>
      </c>
    </row>
    <row r="245" spans="1:22" x14ac:dyDescent="0.3">
      <c r="A245" s="6">
        <v>988</v>
      </c>
      <c r="B245" s="139" t="s">
        <v>2061</v>
      </c>
      <c r="C245" s="1" t="s">
        <v>2116</v>
      </c>
      <c r="D245" s="1" t="s">
        <v>47</v>
      </c>
      <c r="E245" s="1" t="s">
        <v>78</v>
      </c>
      <c r="F245" s="1" t="s">
        <v>60</v>
      </c>
      <c r="G245" s="1" t="s">
        <v>47</v>
      </c>
      <c r="H245" s="1" t="s">
        <v>47</v>
      </c>
      <c r="I245" s="1" t="s">
        <v>708</v>
      </c>
      <c r="J245" s="1" t="s">
        <v>47</v>
      </c>
      <c r="K245" s="1" t="s">
        <v>47</v>
      </c>
      <c r="L245" s="1" t="s">
        <v>712</v>
      </c>
      <c r="M245" s="1" t="s">
        <v>713</v>
      </c>
      <c r="N245" s="1" t="s">
        <v>581</v>
      </c>
      <c r="O245" s="1" t="s">
        <v>71</v>
      </c>
      <c r="P245" s="1">
        <v>1</v>
      </c>
      <c r="Q245" s="1">
        <v>12</v>
      </c>
      <c r="R245" s="1">
        <f t="shared" si="4"/>
        <v>8.3333333333333321</v>
      </c>
      <c r="S245" s="1" t="s">
        <v>186</v>
      </c>
      <c r="T245" s="1" t="s">
        <v>727</v>
      </c>
      <c r="U245" s="1"/>
      <c r="V245" s="1">
        <v>1128</v>
      </c>
    </row>
    <row r="246" spans="1:22" x14ac:dyDescent="0.3">
      <c r="A246" s="1">
        <v>1021</v>
      </c>
      <c r="B246" s="132" t="s">
        <v>2062</v>
      </c>
      <c r="C246" s="1" t="s">
        <v>32</v>
      </c>
      <c r="D246" s="1" t="s">
        <v>1984</v>
      </c>
      <c r="E246" s="1" t="s">
        <v>78</v>
      </c>
      <c r="F246" s="1" t="s">
        <v>60</v>
      </c>
      <c r="G246" s="1" t="s">
        <v>47</v>
      </c>
      <c r="H246" s="1" t="s">
        <v>47</v>
      </c>
      <c r="I246" s="1" t="s">
        <v>47</v>
      </c>
      <c r="J246" s="1" t="s">
        <v>47</v>
      </c>
      <c r="K246" s="1" t="s">
        <v>47</v>
      </c>
      <c r="L246" s="1" t="s">
        <v>47</v>
      </c>
      <c r="M246" s="1" t="s">
        <v>47</v>
      </c>
      <c r="N246" s="1" t="s">
        <v>20</v>
      </c>
      <c r="O246" s="1" t="s">
        <v>71</v>
      </c>
      <c r="P246" s="1">
        <v>1</v>
      </c>
      <c r="Q246" s="1">
        <v>12</v>
      </c>
      <c r="R246" s="1">
        <f t="shared" si="4"/>
        <v>8.3333333333333321</v>
      </c>
      <c r="S246" s="1" t="s">
        <v>186</v>
      </c>
      <c r="T246" s="1" t="s">
        <v>727</v>
      </c>
      <c r="U246" s="1"/>
      <c r="V246" s="1">
        <v>1434</v>
      </c>
    </row>
    <row r="247" spans="1:22" x14ac:dyDescent="0.3">
      <c r="A247" s="1">
        <v>1025</v>
      </c>
      <c r="B247" s="132" t="s">
        <v>2063</v>
      </c>
      <c r="C247" s="1">
        <v>1</v>
      </c>
      <c r="D247" s="1" t="s">
        <v>47</v>
      </c>
      <c r="E247" s="1" t="s">
        <v>78</v>
      </c>
      <c r="F247" s="1" t="s">
        <v>60</v>
      </c>
      <c r="G247" s="1" t="s">
        <v>47</v>
      </c>
      <c r="H247" s="1" t="s">
        <v>47</v>
      </c>
      <c r="I247" s="1" t="s">
        <v>47</v>
      </c>
      <c r="J247" s="1" t="s">
        <v>47</v>
      </c>
      <c r="K247" s="1" t="s">
        <v>47</v>
      </c>
      <c r="L247" s="1" t="s">
        <v>47</v>
      </c>
      <c r="M247" s="1" t="s">
        <v>47</v>
      </c>
      <c r="N247" s="1" t="s">
        <v>60</v>
      </c>
      <c r="O247" s="1" t="s">
        <v>60</v>
      </c>
      <c r="P247" s="1">
        <v>1</v>
      </c>
      <c r="Q247" s="1">
        <v>12</v>
      </c>
      <c r="R247" s="1">
        <f t="shared" si="4"/>
        <v>8.3333333333333321</v>
      </c>
      <c r="S247" s="1" t="s">
        <v>186</v>
      </c>
      <c r="T247" s="1" t="s">
        <v>727</v>
      </c>
      <c r="U247" s="1"/>
      <c r="V247" s="1">
        <v>96</v>
      </c>
    </row>
    <row r="248" spans="1:22" x14ac:dyDescent="0.3">
      <c r="A248" s="1">
        <v>1042</v>
      </c>
      <c r="B248" s="132" t="s">
        <v>2064</v>
      </c>
      <c r="C248" s="1" t="s">
        <v>2108</v>
      </c>
      <c r="D248" s="1" t="s">
        <v>47</v>
      </c>
      <c r="E248" s="1" t="s">
        <v>78</v>
      </c>
      <c r="F248" s="1" t="s">
        <v>60</v>
      </c>
      <c r="G248" s="1" t="s">
        <v>47</v>
      </c>
      <c r="H248" s="1" t="s">
        <v>47</v>
      </c>
      <c r="I248" s="1" t="s">
        <v>47</v>
      </c>
      <c r="J248" s="1" t="s">
        <v>47</v>
      </c>
      <c r="K248" s="1" t="s">
        <v>47</v>
      </c>
      <c r="L248" s="1" t="s">
        <v>47</v>
      </c>
      <c r="M248" s="1" t="s">
        <v>47</v>
      </c>
      <c r="N248" s="1" t="s">
        <v>60</v>
      </c>
      <c r="O248" s="1" t="s">
        <v>71</v>
      </c>
      <c r="P248" s="1">
        <v>1</v>
      </c>
      <c r="Q248" s="1">
        <v>12</v>
      </c>
      <c r="R248" s="1">
        <f t="shared" si="4"/>
        <v>8.3333333333333321</v>
      </c>
      <c r="S248" s="1" t="s">
        <v>186</v>
      </c>
      <c r="T248" s="1" t="s">
        <v>727</v>
      </c>
      <c r="U248" s="1"/>
      <c r="V248" s="1">
        <v>1214</v>
      </c>
    </row>
    <row r="249" spans="1:22" x14ac:dyDescent="0.3">
      <c r="A249" s="1">
        <v>1044</v>
      </c>
      <c r="B249" s="132" t="s">
        <v>2065</v>
      </c>
      <c r="C249" s="1" t="s">
        <v>32</v>
      </c>
      <c r="D249" s="1" t="s">
        <v>202</v>
      </c>
      <c r="E249" s="1" t="s">
        <v>78</v>
      </c>
      <c r="F249" s="1" t="s">
        <v>60</v>
      </c>
      <c r="G249" s="1" t="s">
        <v>47</v>
      </c>
      <c r="H249" s="1" t="s">
        <v>47</v>
      </c>
      <c r="I249" s="1" t="s">
        <v>47</v>
      </c>
      <c r="J249" s="1" t="s">
        <v>47</v>
      </c>
      <c r="K249" s="1" t="s">
        <v>47</v>
      </c>
      <c r="L249" s="1" t="s">
        <v>47</v>
      </c>
      <c r="M249" s="1" t="s">
        <v>47</v>
      </c>
      <c r="N249" s="1" t="s">
        <v>704</v>
      </c>
      <c r="O249" s="1" t="s">
        <v>705</v>
      </c>
      <c r="P249" s="1">
        <v>1</v>
      </c>
      <c r="Q249" s="1">
        <v>12</v>
      </c>
      <c r="R249" s="1">
        <f t="shared" si="4"/>
        <v>8.3333333333333321</v>
      </c>
      <c r="S249" s="1" t="s">
        <v>186</v>
      </c>
      <c r="T249" s="1" t="s">
        <v>727</v>
      </c>
      <c r="U249" s="1"/>
      <c r="V249" s="1">
        <v>1760</v>
      </c>
    </row>
    <row r="250" spans="1:22" ht="15" thickBot="1" x14ac:dyDescent="0.35">
      <c r="A250" s="14">
        <v>1023</v>
      </c>
      <c r="B250" s="141" t="s">
        <v>2066</v>
      </c>
      <c r="C250" s="59" t="s">
        <v>694</v>
      </c>
      <c r="D250" s="14" t="s">
        <v>47</v>
      </c>
      <c r="E250" s="14" t="s">
        <v>706</v>
      </c>
      <c r="F250" s="14" t="s">
        <v>47</v>
      </c>
      <c r="G250" s="14" t="s">
        <v>47</v>
      </c>
      <c r="H250" s="14" t="s">
        <v>47</v>
      </c>
      <c r="I250" s="14" t="s">
        <v>47</v>
      </c>
      <c r="J250" s="14" t="s">
        <v>47</v>
      </c>
      <c r="K250" s="14" t="s">
        <v>47</v>
      </c>
      <c r="L250" s="14" t="s">
        <v>47</v>
      </c>
      <c r="M250" s="14" t="s">
        <v>47</v>
      </c>
      <c r="N250" s="14" t="s">
        <v>60</v>
      </c>
      <c r="O250" s="14" t="s">
        <v>60</v>
      </c>
      <c r="P250" s="14">
        <v>1</v>
      </c>
      <c r="Q250" s="14">
        <v>12</v>
      </c>
      <c r="R250" s="14">
        <f t="shared" si="4"/>
        <v>8.3333333333333321</v>
      </c>
      <c r="S250" s="14" t="s">
        <v>44</v>
      </c>
      <c r="T250" s="14" t="s">
        <v>727</v>
      </c>
      <c r="U250" s="14"/>
      <c r="V250" s="14">
        <v>2</v>
      </c>
    </row>
    <row r="251" spans="1:22" ht="15" thickBot="1" x14ac:dyDescent="0.35">
      <c r="A251" s="110" t="s">
        <v>1079</v>
      </c>
      <c r="B251" s="133" t="s">
        <v>47</v>
      </c>
      <c r="C251" s="144">
        <v>7</v>
      </c>
      <c r="D251" s="49">
        <v>5</v>
      </c>
      <c r="E251" s="49" t="s">
        <v>2117</v>
      </c>
      <c r="F251" s="49" t="s">
        <v>47</v>
      </c>
      <c r="G251" s="49">
        <v>0</v>
      </c>
      <c r="H251" s="49">
        <v>0</v>
      </c>
      <c r="I251" s="49">
        <v>1</v>
      </c>
      <c r="J251" s="49">
        <v>0</v>
      </c>
      <c r="K251" s="49">
        <v>0</v>
      </c>
      <c r="L251" s="49">
        <v>1</v>
      </c>
      <c r="M251" s="49">
        <v>1</v>
      </c>
      <c r="N251" s="49" t="s">
        <v>2118</v>
      </c>
      <c r="O251" s="49" t="s">
        <v>2119</v>
      </c>
      <c r="P251" s="49"/>
      <c r="Q251" s="49"/>
      <c r="R251" s="49"/>
      <c r="S251" s="49"/>
      <c r="T251" s="49"/>
      <c r="U251" s="150" t="s">
        <v>1078</v>
      </c>
      <c r="V251" s="151">
        <f>AVERAGE(V239:V250)</f>
        <v>1585.25</v>
      </c>
    </row>
    <row r="252" spans="1:22" x14ac:dyDescent="0.3">
      <c r="A252" s="142" t="s">
        <v>781</v>
      </c>
      <c r="B252" s="14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149"/>
      <c r="V252" s="4"/>
    </row>
    <row r="253" spans="1:22" x14ac:dyDescent="0.3">
      <c r="A253" s="6" t="s">
        <v>782</v>
      </c>
      <c r="B253" s="132" t="s">
        <v>2067</v>
      </c>
      <c r="C253" s="1" t="s">
        <v>794</v>
      </c>
      <c r="D253" s="1" t="s">
        <v>799</v>
      </c>
      <c r="E253" s="1" t="s">
        <v>791</v>
      </c>
      <c r="F253" s="1" t="s">
        <v>47</v>
      </c>
      <c r="G253" s="1" t="s">
        <v>47</v>
      </c>
      <c r="H253" s="1" t="s">
        <v>47</v>
      </c>
      <c r="I253" s="1" t="s">
        <v>39</v>
      </c>
      <c r="J253" s="1" t="s">
        <v>47</v>
      </c>
      <c r="K253" s="1" t="s">
        <v>47</v>
      </c>
      <c r="L253" s="1" t="s">
        <v>56</v>
      </c>
      <c r="M253" s="1" t="s">
        <v>47</v>
      </c>
      <c r="N253" s="1" t="s">
        <v>793</v>
      </c>
      <c r="O253" s="1" t="s">
        <v>60</v>
      </c>
      <c r="P253" s="1">
        <v>4</v>
      </c>
      <c r="Q253" s="1">
        <v>4</v>
      </c>
      <c r="R253" s="1">
        <v>100</v>
      </c>
      <c r="S253" s="1" t="s">
        <v>122</v>
      </c>
      <c r="T253" s="1" t="s">
        <v>792</v>
      </c>
      <c r="U253" s="1"/>
      <c r="V253" s="4">
        <v>790</v>
      </c>
    </row>
    <row r="254" spans="1:22" x14ac:dyDescent="0.3">
      <c r="A254" s="6" t="s">
        <v>783</v>
      </c>
      <c r="B254" s="132" t="s">
        <v>2068</v>
      </c>
      <c r="C254" s="1" t="s">
        <v>794</v>
      </c>
      <c r="D254" s="1" t="s">
        <v>797</v>
      </c>
      <c r="E254" s="1" t="s">
        <v>596</v>
      </c>
      <c r="F254" s="1" t="s">
        <v>47</v>
      </c>
      <c r="G254" s="1" t="s">
        <v>47</v>
      </c>
      <c r="H254" s="1" t="s">
        <v>790</v>
      </c>
      <c r="I254" s="1" t="s">
        <v>786</v>
      </c>
      <c r="J254" s="1" t="s">
        <v>47</v>
      </c>
      <c r="K254" s="1" t="s">
        <v>47</v>
      </c>
      <c r="L254" s="1" t="s">
        <v>787</v>
      </c>
      <c r="M254" s="1" t="s">
        <v>126</v>
      </c>
      <c r="N254" s="1" t="s">
        <v>20</v>
      </c>
      <c r="O254" s="1" t="s">
        <v>95</v>
      </c>
      <c r="P254" s="1">
        <v>4</v>
      </c>
      <c r="Q254" s="1">
        <v>4</v>
      </c>
      <c r="R254" s="1">
        <v>100</v>
      </c>
      <c r="S254" s="1" t="s">
        <v>122</v>
      </c>
      <c r="T254" s="1" t="s">
        <v>800</v>
      </c>
      <c r="U254" s="1"/>
      <c r="V254" s="1">
        <v>16</v>
      </c>
    </row>
    <row r="255" spans="1:22" x14ac:dyDescent="0.3">
      <c r="A255" s="6" t="s">
        <v>784</v>
      </c>
      <c r="B255" s="132" t="s">
        <v>2069</v>
      </c>
      <c r="C255" s="1" t="s">
        <v>794</v>
      </c>
      <c r="D255" s="1" t="s">
        <v>47</v>
      </c>
      <c r="E255" s="1" t="s">
        <v>47</v>
      </c>
      <c r="F255" s="1" t="s">
        <v>60</v>
      </c>
      <c r="G255" s="1" t="s">
        <v>47</v>
      </c>
      <c r="H255" s="1" t="s">
        <v>47</v>
      </c>
      <c r="I255" s="1" t="s">
        <v>796</v>
      </c>
      <c r="J255" s="1" t="s">
        <v>47</v>
      </c>
      <c r="K255" s="1" t="s">
        <v>47</v>
      </c>
      <c r="L255" s="1" t="s">
        <v>788</v>
      </c>
      <c r="M255" s="1" t="s">
        <v>789</v>
      </c>
      <c r="N255" s="1" t="s">
        <v>503</v>
      </c>
      <c r="O255" s="1" t="s">
        <v>60</v>
      </c>
      <c r="P255" s="1">
        <v>4</v>
      </c>
      <c r="Q255" s="1">
        <v>4</v>
      </c>
      <c r="R255" s="1">
        <v>100</v>
      </c>
      <c r="S255" s="1" t="s">
        <v>114</v>
      </c>
      <c r="T255" s="1" t="s">
        <v>795</v>
      </c>
      <c r="U255" s="1" t="s">
        <v>897</v>
      </c>
      <c r="V255" s="1">
        <v>16</v>
      </c>
    </row>
    <row r="256" spans="1:22" ht="15" thickBot="1" x14ac:dyDescent="0.35">
      <c r="A256" s="109" t="s">
        <v>785</v>
      </c>
      <c r="B256" s="14" t="s">
        <v>2070</v>
      </c>
      <c r="C256" s="14" t="s">
        <v>794</v>
      </c>
      <c r="D256" s="14" t="s">
        <v>798</v>
      </c>
      <c r="E256" s="14" t="s">
        <v>47</v>
      </c>
      <c r="F256" s="14" t="s">
        <v>60</v>
      </c>
      <c r="G256" s="14" t="s">
        <v>47</v>
      </c>
      <c r="H256" s="14" t="s">
        <v>47</v>
      </c>
      <c r="I256" s="14" t="s">
        <v>796</v>
      </c>
      <c r="J256" s="14" t="s">
        <v>47</v>
      </c>
      <c r="K256" s="14" t="s">
        <v>47</v>
      </c>
      <c r="L256" s="14" t="s">
        <v>508</v>
      </c>
      <c r="M256" s="14" t="s">
        <v>47</v>
      </c>
      <c r="N256" s="14" t="s">
        <v>60</v>
      </c>
      <c r="O256" s="14" t="s">
        <v>60</v>
      </c>
      <c r="P256" s="14">
        <v>4</v>
      </c>
      <c r="Q256" s="14">
        <v>4</v>
      </c>
      <c r="R256" s="14">
        <v>100</v>
      </c>
      <c r="S256" s="14" t="s">
        <v>114</v>
      </c>
      <c r="T256" s="14" t="s">
        <v>795</v>
      </c>
      <c r="U256" s="14"/>
      <c r="V256" s="14">
        <v>2467.1999999999998</v>
      </c>
    </row>
    <row r="257" spans="1:22" ht="15" thickBot="1" x14ac:dyDescent="0.35">
      <c r="A257" s="110" t="s">
        <v>1079</v>
      </c>
      <c r="B257" s="49" t="s">
        <v>47</v>
      </c>
      <c r="C257" s="49">
        <v>4</v>
      </c>
      <c r="D257" s="49">
        <v>2</v>
      </c>
      <c r="E257" s="49">
        <v>2</v>
      </c>
      <c r="F257" s="49">
        <v>0</v>
      </c>
      <c r="G257" s="49">
        <v>0</v>
      </c>
      <c r="H257" s="49">
        <v>1</v>
      </c>
      <c r="I257" s="49">
        <v>4</v>
      </c>
      <c r="J257" s="49">
        <v>0</v>
      </c>
      <c r="K257" s="49">
        <v>0</v>
      </c>
      <c r="L257" s="49">
        <v>4</v>
      </c>
      <c r="M257" s="49">
        <v>2</v>
      </c>
      <c r="N257" s="49" t="s">
        <v>2120</v>
      </c>
      <c r="O257" s="49" t="s">
        <v>1102</v>
      </c>
      <c r="P257" s="49"/>
      <c r="Q257" s="49"/>
      <c r="R257" s="49"/>
      <c r="S257" s="49"/>
      <c r="T257" s="49"/>
      <c r="U257" s="49"/>
      <c r="V257" s="140">
        <f>AVERAGE(V253:V256)</f>
        <v>822.3</v>
      </c>
    </row>
    <row r="258" spans="1:22" x14ac:dyDescent="0.3">
      <c r="A258" s="106" t="s">
        <v>880</v>
      </c>
      <c r="B258" s="106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 t="s">
        <v>44</v>
      </c>
      <c r="T258" s="4"/>
      <c r="U258" s="4"/>
      <c r="V258" s="4"/>
    </row>
    <row r="259" spans="1:22" ht="15" thickBot="1" x14ac:dyDescent="0.35">
      <c r="A259" s="109" t="s">
        <v>892</v>
      </c>
      <c r="B259" s="14" t="s">
        <v>2071</v>
      </c>
      <c r="C259" s="14" t="s">
        <v>47</v>
      </c>
      <c r="D259" s="14" t="s">
        <v>202</v>
      </c>
      <c r="E259" s="14" t="s">
        <v>893</v>
      </c>
      <c r="F259" s="14" t="s">
        <v>47</v>
      </c>
      <c r="G259" s="14" t="s">
        <v>47</v>
      </c>
      <c r="H259" s="14" t="s">
        <v>47</v>
      </c>
      <c r="I259" s="14" t="s">
        <v>895</v>
      </c>
      <c r="J259" s="14" t="s">
        <v>108</v>
      </c>
      <c r="K259" s="14" t="s">
        <v>430</v>
      </c>
      <c r="L259" s="14" t="s">
        <v>47</v>
      </c>
      <c r="M259" s="14" t="s">
        <v>47</v>
      </c>
      <c r="N259" s="14" t="s">
        <v>894</v>
      </c>
      <c r="O259" s="14"/>
      <c r="P259" s="14">
        <v>1</v>
      </c>
      <c r="Q259" s="14">
        <v>1</v>
      </c>
      <c r="R259" s="14">
        <v>100</v>
      </c>
      <c r="S259" s="14" t="s">
        <v>122</v>
      </c>
      <c r="T259" s="14" t="s">
        <v>896</v>
      </c>
      <c r="U259" s="14"/>
      <c r="V259" s="14">
        <v>2350</v>
      </c>
    </row>
    <row r="260" spans="1:22" ht="15" thickBot="1" x14ac:dyDescent="0.35">
      <c r="A260" s="110" t="s">
        <v>1079</v>
      </c>
      <c r="B260" s="49"/>
      <c r="C260" s="49">
        <v>0</v>
      </c>
      <c r="D260" s="49">
        <v>1</v>
      </c>
      <c r="E260" s="49">
        <v>1</v>
      </c>
      <c r="F260" s="49">
        <v>0</v>
      </c>
      <c r="G260" s="49">
        <v>0</v>
      </c>
      <c r="H260" s="49">
        <v>0</v>
      </c>
      <c r="I260" s="49">
        <v>1</v>
      </c>
      <c r="J260" s="49">
        <v>1</v>
      </c>
      <c r="K260" s="49">
        <v>1</v>
      </c>
      <c r="L260" s="49">
        <v>0</v>
      </c>
      <c r="M260" s="49">
        <v>0</v>
      </c>
      <c r="N260" s="49" t="s">
        <v>1191</v>
      </c>
      <c r="O260" s="49">
        <v>0</v>
      </c>
      <c r="P260" s="49"/>
      <c r="Q260" s="49"/>
      <c r="R260" s="49"/>
      <c r="S260" s="49"/>
      <c r="T260" s="49"/>
      <c r="U260" s="50" t="s">
        <v>1078</v>
      </c>
      <c r="V260" s="140">
        <v>2350</v>
      </c>
    </row>
  </sheetData>
  <sortState xmlns:xlrd2="http://schemas.microsoft.com/office/spreadsheetml/2017/richdata2" ref="A164:V167">
    <sortCondition ref="A164:A167"/>
  </sortState>
  <phoneticPr fontId="7" type="noConversion"/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8B88-0AEC-491F-AA37-8CAC0BBFDFCA}">
  <dimension ref="A1:CQ540"/>
  <sheetViews>
    <sheetView zoomScale="76" workbookViewId="0">
      <pane xSplit="4092" ySplit="1404" topLeftCell="A529" activePane="bottomLeft"/>
      <selection activeCell="A3" sqref="A3"/>
      <selection pane="topRight" activeCell="J2" sqref="J2"/>
      <selection pane="bottomLeft" activeCell="A494" sqref="A494"/>
      <selection pane="bottomRight" activeCell="A316" sqref="A316"/>
    </sheetView>
  </sheetViews>
  <sheetFormatPr defaultRowHeight="14.4" x14ac:dyDescent="0.3"/>
  <cols>
    <col min="1" max="1" width="59.6640625" style="25" bestFit="1" customWidth="1"/>
    <col min="2" max="2" width="11.21875" style="25" customWidth="1"/>
    <col min="3" max="3" width="13.5546875" bestFit="1" customWidth="1"/>
    <col min="4" max="4" width="28.5546875" bestFit="1" customWidth="1"/>
    <col min="5" max="5" width="27.5546875" bestFit="1" customWidth="1"/>
    <col min="6" max="6" width="12" customWidth="1"/>
    <col min="7" max="7" width="45.109375" customWidth="1"/>
    <col min="8" max="8" width="19.5546875" bestFit="1" customWidth="1"/>
    <col min="10" max="10" width="10.88671875" bestFit="1" customWidth="1"/>
    <col min="11" max="11" width="23.5546875" customWidth="1"/>
    <col min="12" max="12" width="20.33203125" bestFit="1" customWidth="1"/>
    <col min="13" max="13" width="15.33203125" customWidth="1"/>
    <col min="14" max="14" width="18" customWidth="1"/>
    <col min="15" max="15" width="32.5546875" customWidth="1"/>
    <col min="16" max="17" width="19.109375" bestFit="1" customWidth="1"/>
    <col min="18" max="18" width="13.77734375" bestFit="1" customWidth="1"/>
    <col min="19" max="19" width="30.33203125" bestFit="1" customWidth="1"/>
    <col min="20" max="20" width="30.33203125" customWidth="1"/>
    <col min="21" max="21" width="29.5546875" customWidth="1"/>
    <col min="22" max="22" width="24.44140625" bestFit="1" customWidth="1"/>
  </cols>
  <sheetData>
    <row r="1" spans="1:27" x14ac:dyDescent="0.3">
      <c r="A1" s="22"/>
      <c r="B1" s="22" t="s">
        <v>1794</v>
      </c>
      <c r="C1" s="6" t="s">
        <v>1</v>
      </c>
      <c r="D1" s="6"/>
      <c r="E1" s="6" t="s">
        <v>4</v>
      </c>
      <c r="F1" s="6"/>
      <c r="G1" s="6"/>
      <c r="H1" s="6" t="s">
        <v>13</v>
      </c>
      <c r="I1" s="6"/>
      <c r="J1" s="6"/>
      <c r="K1" s="6" t="s">
        <v>8</v>
      </c>
      <c r="L1" s="6"/>
      <c r="M1" s="6" t="s">
        <v>15</v>
      </c>
      <c r="N1" s="6"/>
      <c r="O1" s="6" t="s">
        <v>131</v>
      </c>
      <c r="P1" s="6"/>
      <c r="Q1" s="6"/>
      <c r="R1" s="6" t="s">
        <v>40</v>
      </c>
      <c r="S1" s="6" t="s">
        <v>42</v>
      </c>
      <c r="T1" s="6" t="s">
        <v>239</v>
      </c>
      <c r="U1" s="6" t="s">
        <v>46</v>
      </c>
      <c r="V1" s="6" t="s">
        <v>80</v>
      </c>
    </row>
    <row r="2" spans="1:27" ht="28.8" x14ac:dyDescent="0.3">
      <c r="A2" s="23" t="s">
        <v>0</v>
      </c>
      <c r="B2" s="23"/>
      <c r="C2" s="1" t="s">
        <v>2</v>
      </c>
      <c r="D2" s="1" t="s">
        <v>3</v>
      </c>
      <c r="E2" s="1" t="s">
        <v>5</v>
      </c>
      <c r="F2" s="2" t="s">
        <v>7</v>
      </c>
      <c r="G2" s="1" t="s">
        <v>91</v>
      </c>
      <c r="H2" s="1" t="s">
        <v>27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14</v>
      </c>
      <c r="N2" s="1" t="s">
        <v>21</v>
      </c>
      <c r="O2" s="2" t="s">
        <v>54</v>
      </c>
      <c r="P2" s="1" t="s">
        <v>498</v>
      </c>
      <c r="Q2" s="1" t="s">
        <v>25</v>
      </c>
      <c r="R2" s="1" t="s">
        <v>41</v>
      </c>
      <c r="S2" s="1"/>
      <c r="T2" s="1"/>
      <c r="U2" s="1"/>
      <c r="V2" s="1"/>
    </row>
    <row r="3" spans="1:27" ht="20.399999999999999" customHeight="1" x14ac:dyDescent="0.3">
      <c r="A3" s="36" t="s">
        <v>2099</v>
      </c>
      <c r="B3" s="3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>
        <v>7</v>
      </c>
      <c r="P3" s="1">
        <v>32</v>
      </c>
      <c r="Q3" s="1">
        <v>5</v>
      </c>
      <c r="R3" s="1"/>
      <c r="S3" s="1"/>
      <c r="T3" s="1"/>
      <c r="U3" s="16"/>
      <c r="V3" s="1"/>
    </row>
    <row r="4" spans="1:27" x14ac:dyDescent="0.3">
      <c r="A4" s="22" t="s">
        <v>37</v>
      </c>
      <c r="B4" s="23" t="s">
        <v>1324</v>
      </c>
      <c r="C4" s="1" t="s">
        <v>32</v>
      </c>
      <c r="D4" s="1" t="s">
        <v>1968</v>
      </c>
      <c r="E4" s="1" t="s">
        <v>43</v>
      </c>
      <c r="F4" s="1" t="s">
        <v>47</v>
      </c>
      <c r="G4" s="1" t="s">
        <v>47</v>
      </c>
      <c r="H4" s="1" t="s">
        <v>38</v>
      </c>
      <c r="I4" s="1" t="s">
        <v>39</v>
      </c>
      <c r="J4" s="1" t="s">
        <v>123</v>
      </c>
      <c r="K4" s="1" t="s">
        <v>47</v>
      </c>
      <c r="L4" s="1" t="s">
        <v>1976</v>
      </c>
      <c r="M4" s="1" t="s">
        <v>17</v>
      </c>
      <c r="N4" s="1" t="s">
        <v>47</v>
      </c>
      <c r="O4" s="1">
        <v>7</v>
      </c>
      <c r="P4" s="1">
        <v>32</v>
      </c>
      <c r="Q4" s="1">
        <v>5</v>
      </c>
      <c r="R4" s="1" t="s">
        <v>44</v>
      </c>
      <c r="S4" s="1" t="s">
        <v>45</v>
      </c>
      <c r="T4" s="1" t="s">
        <v>689</v>
      </c>
      <c r="U4" s="1" t="s">
        <v>687</v>
      </c>
      <c r="V4" s="1">
        <v>1373</v>
      </c>
      <c r="Z4" s="19"/>
      <c r="AA4" s="19"/>
    </row>
    <row r="5" spans="1:27" x14ac:dyDescent="0.3">
      <c r="A5" s="22" t="s">
        <v>22</v>
      </c>
      <c r="B5" s="23" t="s">
        <v>1325</v>
      </c>
      <c r="C5" s="1" t="s">
        <v>86</v>
      </c>
      <c r="D5" s="1" t="s">
        <v>47</v>
      </c>
      <c r="E5" s="1" t="s">
        <v>78</v>
      </c>
      <c r="F5" s="1" t="s">
        <v>47</v>
      </c>
      <c r="G5" s="1" t="s">
        <v>47</v>
      </c>
      <c r="H5" s="1" t="s">
        <v>28</v>
      </c>
      <c r="I5" s="1" t="s">
        <v>47</v>
      </c>
      <c r="J5" s="1" t="s">
        <v>26</v>
      </c>
      <c r="K5" s="1" t="s">
        <v>47</v>
      </c>
      <c r="L5" s="1" t="s">
        <v>1975</v>
      </c>
      <c r="M5" s="1" t="s">
        <v>19</v>
      </c>
      <c r="N5" s="1" t="s">
        <v>47</v>
      </c>
      <c r="O5" s="1">
        <v>7</v>
      </c>
      <c r="P5" s="1">
        <v>32</v>
      </c>
      <c r="Q5" s="1">
        <v>5</v>
      </c>
      <c r="R5" s="1" t="s">
        <v>44</v>
      </c>
      <c r="S5" s="1" t="s">
        <v>45</v>
      </c>
      <c r="T5" s="1" t="s">
        <v>689</v>
      </c>
      <c r="U5" s="1" t="s">
        <v>47</v>
      </c>
      <c r="V5" s="1">
        <v>1032</v>
      </c>
    </row>
    <row r="6" spans="1:27" x14ac:dyDescent="0.3">
      <c r="A6" s="23" t="s">
        <v>1017</v>
      </c>
      <c r="B6" s="23" t="s">
        <v>1326</v>
      </c>
      <c r="C6" s="1" t="s">
        <v>60</v>
      </c>
      <c r="D6" s="1" t="s">
        <v>60</v>
      </c>
      <c r="E6" s="1" t="s">
        <v>78</v>
      </c>
      <c r="F6" s="1" t="s">
        <v>86</v>
      </c>
      <c r="G6" s="1" t="s">
        <v>479</v>
      </c>
      <c r="H6" s="1" t="s">
        <v>666</v>
      </c>
      <c r="I6" s="1" t="s">
        <v>47</v>
      </c>
      <c r="J6" s="1" t="s">
        <v>47</v>
      </c>
      <c r="K6" s="1" t="s">
        <v>47</v>
      </c>
      <c r="L6" s="1"/>
      <c r="M6" s="1" t="s">
        <v>47</v>
      </c>
      <c r="N6" s="1" t="s">
        <v>47</v>
      </c>
      <c r="O6" s="1">
        <v>7</v>
      </c>
      <c r="P6" s="1">
        <v>32</v>
      </c>
      <c r="Q6" s="1">
        <v>5</v>
      </c>
      <c r="R6" s="1" t="s">
        <v>44</v>
      </c>
      <c r="S6" s="1" t="s">
        <v>45</v>
      </c>
      <c r="T6" s="1" t="s">
        <v>689</v>
      </c>
      <c r="U6" s="1" t="s">
        <v>47</v>
      </c>
      <c r="V6" s="1">
        <v>1</v>
      </c>
    </row>
    <row r="7" spans="1:27" x14ac:dyDescent="0.3">
      <c r="A7" s="22" t="s">
        <v>30</v>
      </c>
      <c r="B7" s="23" t="s">
        <v>1327</v>
      </c>
      <c r="C7" s="1" t="s">
        <v>32</v>
      </c>
      <c r="D7" s="1" t="s">
        <v>1968</v>
      </c>
      <c r="E7" s="1" t="s">
        <v>78</v>
      </c>
      <c r="F7" s="1" t="s">
        <v>86</v>
      </c>
      <c r="G7" s="1" t="s">
        <v>675</v>
      </c>
      <c r="H7" s="1" t="s">
        <v>31</v>
      </c>
      <c r="I7" s="1" t="s">
        <v>47</v>
      </c>
      <c r="J7" s="1" t="s">
        <v>47</v>
      </c>
      <c r="K7" s="1" t="s">
        <v>47</v>
      </c>
      <c r="L7" s="1" t="s">
        <v>1974</v>
      </c>
      <c r="M7" s="1" t="s">
        <v>1065</v>
      </c>
      <c r="N7" s="1" t="s">
        <v>47</v>
      </c>
      <c r="O7" s="1">
        <v>7</v>
      </c>
      <c r="P7" s="1">
        <v>32</v>
      </c>
      <c r="Q7" s="1">
        <v>5</v>
      </c>
      <c r="R7" s="1" t="s">
        <v>44</v>
      </c>
      <c r="S7" s="1" t="s">
        <v>45</v>
      </c>
      <c r="T7" s="1" t="s">
        <v>689</v>
      </c>
      <c r="U7" s="1" t="s">
        <v>47</v>
      </c>
      <c r="V7" s="1">
        <v>840</v>
      </c>
    </row>
    <row r="8" spans="1:27" x14ac:dyDescent="0.3">
      <c r="A8" s="23" t="s">
        <v>647</v>
      </c>
      <c r="B8" s="23" t="s">
        <v>1328</v>
      </c>
      <c r="C8" s="1" t="s">
        <v>60</v>
      </c>
      <c r="D8" s="1" t="s">
        <v>60</v>
      </c>
      <c r="E8" s="1" t="s">
        <v>78</v>
      </c>
      <c r="F8" s="1" t="s">
        <v>47</v>
      </c>
      <c r="G8" s="1" t="s">
        <v>47</v>
      </c>
      <c r="H8" s="1" t="s">
        <v>47</v>
      </c>
      <c r="I8" s="1" t="s">
        <v>47</v>
      </c>
      <c r="J8" s="1" t="s">
        <v>47</v>
      </c>
      <c r="K8" s="1" t="s">
        <v>47</v>
      </c>
      <c r="L8" s="1" t="s">
        <v>1973</v>
      </c>
      <c r="M8" s="1" t="s">
        <v>677</v>
      </c>
      <c r="N8" s="1" t="s">
        <v>47</v>
      </c>
      <c r="O8" s="1">
        <v>7</v>
      </c>
      <c r="P8" s="1">
        <v>32</v>
      </c>
      <c r="Q8" s="1">
        <v>5</v>
      </c>
      <c r="R8" s="1" t="s">
        <v>44</v>
      </c>
      <c r="S8" s="1" t="s">
        <v>45</v>
      </c>
      <c r="T8" s="1" t="s">
        <v>689</v>
      </c>
      <c r="U8" s="1" t="s">
        <v>47</v>
      </c>
      <c r="V8" s="1">
        <v>40</v>
      </c>
    </row>
    <row r="9" spans="1:27" x14ac:dyDescent="0.3">
      <c r="A9" s="23" t="s">
        <v>648</v>
      </c>
      <c r="B9" s="23" t="s">
        <v>1329</v>
      </c>
      <c r="C9" s="1" t="s">
        <v>60</v>
      </c>
      <c r="D9" s="1" t="s">
        <v>60</v>
      </c>
      <c r="E9" s="1" t="s">
        <v>78</v>
      </c>
      <c r="F9" s="1" t="s">
        <v>47</v>
      </c>
      <c r="G9" s="1" t="s">
        <v>47</v>
      </c>
      <c r="H9" s="1" t="s">
        <v>667</v>
      </c>
      <c r="I9" s="1" t="s">
        <v>47</v>
      </c>
      <c r="J9" s="1" t="s">
        <v>47</v>
      </c>
      <c r="K9" s="1" t="s">
        <v>47</v>
      </c>
      <c r="L9" s="1" t="s">
        <v>47</v>
      </c>
      <c r="M9" s="1" t="s">
        <v>51</v>
      </c>
      <c r="N9" s="1" t="s">
        <v>60</v>
      </c>
      <c r="O9" s="1">
        <v>7</v>
      </c>
      <c r="P9" s="1">
        <v>32</v>
      </c>
      <c r="Q9" s="1">
        <v>5</v>
      </c>
      <c r="R9" s="1" t="s">
        <v>44</v>
      </c>
      <c r="S9" s="1" t="s">
        <v>45</v>
      </c>
      <c r="T9" s="1" t="s">
        <v>689</v>
      </c>
      <c r="U9" s="1" t="s">
        <v>676</v>
      </c>
      <c r="V9" s="1">
        <v>1534</v>
      </c>
    </row>
    <row r="10" spans="1:27" x14ac:dyDescent="0.3">
      <c r="A10" s="23" t="s">
        <v>649</v>
      </c>
      <c r="B10" s="23" t="s">
        <v>1330</v>
      </c>
      <c r="C10" s="1" t="s">
        <v>60</v>
      </c>
      <c r="D10" s="1" t="s">
        <v>60</v>
      </c>
      <c r="E10" s="1" t="s">
        <v>78</v>
      </c>
      <c r="F10" s="1" t="s">
        <v>47</v>
      </c>
      <c r="G10" s="1"/>
      <c r="H10" s="1" t="s">
        <v>668</v>
      </c>
      <c r="I10" s="1" t="s">
        <v>47</v>
      </c>
      <c r="J10" s="1" t="s">
        <v>47</v>
      </c>
      <c r="K10" s="1" t="s">
        <v>47</v>
      </c>
      <c r="L10" s="1" t="s">
        <v>1972</v>
      </c>
      <c r="M10" s="1" t="s">
        <v>677</v>
      </c>
      <c r="N10" s="1" t="s">
        <v>60</v>
      </c>
      <c r="O10" s="1">
        <v>7</v>
      </c>
      <c r="P10" s="1">
        <v>32</v>
      </c>
      <c r="Q10" s="1">
        <v>5</v>
      </c>
      <c r="R10" s="1" t="s">
        <v>44</v>
      </c>
      <c r="S10" s="1" t="s">
        <v>45</v>
      </c>
      <c r="T10" s="1" t="s">
        <v>689</v>
      </c>
      <c r="U10" s="1" t="s">
        <v>47</v>
      </c>
      <c r="V10" s="1">
        <v>83</v>
      </c>
    </row>
    <row r="11" spans="1:27" x14ac:dyDescent="0.3">
      <c r="A11" s="23" t="s">
        <v>650</v>
      </c>
      <c r="B11" s="23" t="s">
        <v>1331</v>
      </c>
      <c r="C11" s="1" t="s">
        <v>60</v>
      </c>
      <c r="D11" s="1" t="s">
        <v>60</v>
      </c>
      <c r="E11" s="1" t="s">
        <v>78</v>
      </c>
      <c r="F11" s="1" t="s">
        <v>86</v>
      </c>
      <c r="G11" s="1" t="s">
        <v>47</v>
      </c>
      <c r="H11" s="1" t="s">
        <v>47</v>
      </c>
      <c r="I11" s="1" t="s">
        <v>47</v>
      </c>
      <c r="J11" s="1" t="s">
        <v>47</v>
      </c>
      <c r="K11" s="1" t="s">
        <v>47</v>
      </c>
      <c r="L11" s="1" t="s">
        <v>47</v>
      </c>
      <c r="M11" s="1" t="s">
        <v>18</v>
      </c>
      <c r="N11" s="1" t="s">
        <v>60</v>
      </c>
      <c r="O11" s="1">
        <v>7</v>
      </c>
      <c r="P11" s="1">
        <v>32</v>
      </c>
      <c r="Q11" s="1">
        <v>5</v>
      </c>
      <c r="R11" s="1" t="s">
        <v>44</v>
      </c>
      <c r="S11" s="1" t="s">
        <v>45</v>
      </c>
      <c r="T11" s="1" t="s">
        <v>689</v>
      </c>
      <c r="U11" s="1" t="s">
        <v>47</v>
      </c>
      <c r="V11" s="1">
        <v>464</v>
      </c>
    </row>
    <row r="12" spans="1:27" x14ac:dyDescent="0.3">
      <c r="A12" s="23" t="s">
        <v>651</v>
      </c>
      <c r="B12" s="23" t="s">
        <v>1332</v>
      </c>
      <c r="C12" s="1" t="s">
        <v>60</v>
      </c>
      <c r="D12" s="1" t="s">
        <v>60</v>
      </c>
      <c r="E12" s="1" t="s">
        <v>78</v>
      </c>
      <c r="F12" s="1" t="s">
        <v>86</v>
      </c>
      <c r="G12" s="1" t="s">
        <v>47</v>
      </c>
      <c r="H12" s="1" t="s">
        <v>47</v>
      </c>
      <c r="I12" s="1" t="s">
        <v>47</v>
      </c>
      <c r="J12" s="1" t="s">
        <v>47</v>
      </c>
      <c r="K12" s="1" t="s">
        <v>47</v>
      </c>
      <c r="L12" s="1" t="s">
        <v>47</v>
      </c>
      <c r="M12" s="1" t="s">
        <v>20</v>
      </c>
      <c r="N12" s="1" t="s">
        <v>60</v>
      </c>
      <c r="O12" s="1">
        <v>7</v>
      </c>
      <c r="P12" s="1">
        <v>32</v>
      </c>
      <c r="Q12" s="1">
        <v>5</v>
      </c>
      <c r="R12" s="1" t="s">
        <v>44</v>
      </c>
      <c r="S12" s="1" t="s">
        <v>45</v>
      </c>
      <c r="T12" s="1" t="s">
        <v>689</v>
      </c>
      <c r="U12" s="1" t="s">
        <v>47</v>
      </c>
      <c r="V12" s="1">
        <v>472</v>
      </c>
    </row>
    <row r="13" spans="1:27" x14ac:dyDescent="0.3">
      <c r="A13" s="23" t="s">
        <v>652</v>
      </c>
      <c r="B13" s="23" t="s">
        <v>1333</v>
      </c>
      <c r="C13" s="1" t="s">
        <v>60</v>
      </c>
      <c r="D13" s="1" t="s">
        <v>60</v>
      </c>
      <c r="E13" s="1" t="s">
        <v>685</v>
      </c>
      <c r="F13" s="1" t="s">
        <v>47</v>
      </c>
      <c r="G13" s="1" t="s">
        <v>224</v>
      </c>
      <c r="H13" s="1" t="s">
        <v>47</v>
      </c>
      <c r="I13" s="1" t="s">
        <v>47</v>
      </c>
      <c r="J13" s="1" t="s">
        <v>47</v>
      </c>
      <c r="K13" s="1" t="s">
        <v>47</v>
      </c>
      <c r="L13" s="1" t="s">
        <v>47</v>
      </c>
      <c r="M13" s="1" t="s">
        <v>677</v>
      </c>
      <c r="N13" s="1" t="s">
        <v>60</v>
      </c>
      <c r="O13" s="1">
        <v>7</v>
      </c>
      <c r="P13" s="1">
        <v>32</v>
      </c>
      <c r="Q13" s="1">
        <v>5</v>
      </c>
      <c r="R13" s="1" t="s">
        <v>44</v>
      </c>
      <c r="S13" s="1" t="s">
        <v>45</v>
      </c>
      <c r="T13" s="1" t="s">
        <v>689</v>
      </c>
      <c r="U13" s="1" t="s">
        <v>47</v>
      </c>
      <c r="V13" s="1">
        <v>744</v>
      </c>
    </row>
    <row r="14" spans="1:27" x14ac:dyDescent="0.3">
      <c r="A14" s="23" t="s">
        <v>653</v>
      </c>
      <c r="B14" s="23" t="s">
        <v>1334</v>
      </c>
      <c r="C14" s="1" t="s">
        <v>60</v>
      </c>
      <c r="D14" s="1" t="s">
        <v>60</v>
      </c>
      <c r="E14" s="1" t="s">
        <v>78</v>
      </c>
      <c r="F14" s="1" t="s">
        <v>47</v>
      </c>
      <c r="G14" s="1" t="s">
        <v>678</v>
      </c>
      <c r="H14" s="1" t="s">
        <v>47</v>
      </c>
      <c r="I14" s="1" t="s">
        <v>47</v>
      </c>
      <c r="J14" s="1" t="s">
        <v>47</v>
      </c>
      <c r="K14" s="1" t="s">
        <v>47</v>
      </c>
      <c r="L14" s="1" t="s">
        <v>47</v>
      </c>
      <c r="M14" s="1" t="s">
        <v>20</v>
      </c>
      <c r="N14" s="1" t="s">
        <v>71</v>
      </c>
      <c r="O14" s="1">
        <v>7</v>
      </c>
      <c r="P14" s="1">
        <v>32</v>
      </c>
      <c r="Q14" s="1">
        <v>5</v>
      </c>
      <c r="R14" s="1" t="s">
        <v>44</v>
      </c>
      <c r="S14" s="1" t="s">
        <v>45</v>
      </c>
      <c r="T14" s="1" t="s">
        <v>689</v>
      </c>
      <c r="U14" s="1" t="s">
        <v>47</v>
      </c>
      <c r="V14" s="1">
        <v>1075</v>
      </c>
    </row>
    <row r="15" spans="1:27" x14ac:dyDescent="0.3">
      <c r="A15" s="23" t="s">
        <v>654</v>
      </c>
      <c r="B15" s="23" t="s">
        <v>1335</v>
      </c>
      <c r="C15" s="1" t="s">
        <v>60</v>
      </c>
      <c r="D15" s="1" t="s">
        <v>60</v>
      </c>
      <c r="E15" s="1" t="s">
        <v>78</v>
      </c>
      <c r="F15" s="1" t="s">
        <v>47</v>
      </c>
      <c r="G15" s="1" t="s">
        <v>47</v>
      </c>
      <c r="H15" s="1" t="s">
        <v>47</v>
      </c>
      <c r="I15" s="1" t="s">
        <v>47</v>
      </c>
      <c r="J15" s="1" t="s">
        <v>47</v>
      </c>
      <c r="K15" s="1" t="s">
        <v>47</v>
      </c>
      <c r="L15" s="1" t="s">
        <v>47</v>
      </c>
      <c r="M15" s="1" t="s">
        <v>20</v>
      </c>
      <c r="N15" s="1" t="s">
        <v>60</v>
      </c>
      <c r="O15" s="1">
        <v>7</v>
      </c>
      <c r="P15" s="1">
        <v>32</v>
      </c>
      <c r="Q15" s="1">
        <v>5</v>
      </c>
      <c r="R15" s="1" t="s">
        <v>44</v>
      </c>
      <c r="S15" s="1" t="s">
        <v>45</v>
      </c>
      <c r="T15" s="1" t="s">
        <v>689</v>
      </c>
      <c r="U15" s="1" t="s">
        <v>47</v>
      </c>
      <c r="V15" s="1">
        <v>291</v>
      </c>
    </row>
    <row r="16" spans="1:27" x14ac:dyDescent="0.3">
      <c r="A16" s="23" t="s">
        <v>1021</v>
      </c>
      <c r="B16" s="23" t="s">
        <v>1336</v>
      </c>
      <c r="C16" s="1" t="s">
        <v>60</v>
      </c>
      <c r="D16" s="1" t="s">
        <v>60</v>
      </c>
      <c r="E16" s="1" t="s">
        <v>227</v>
      </c>
      <c r="F16" s="1" t="s">
        <v>47</v>
      </c>
      <c r="G16" s="1" t="s">
        <v>47</v>
      </c>
      <c r="H16" s="1" t="s">
        <v>47</v>
      </c>
      <c r="I16" s="1" t="s">
        <v>47</v>
      </c>
      <c r="J16" s="1" t="s">
        <v>47</v>
      </c>
      <c r="K16" s="1" t="s">
        <v>47</v>
      </c>
      <c r="L16" s="1" t="s">
        <v>1971</v>
      </c>
      <c r="M16" s="1" t="s">
        <v>20</v>
      </c>
      <c r="N16" s="1" t="s">
        <v>71</v>
      </c>
      <c r="O16" s="1">
        <v>7</v>
      </c>
      <c r="P16" s="1">
        <v>32</v>
      </c>
      <c r="Q16" s="1">
        <v>5</v>
      </c>
      <c r="R16" s="1" t="s">
        <v>44</v>
      </c>
      <c r="S16" s="1" t="s">
        <v>45</v>
      </c>
      <c r="T16" s="1" t="s">
        <v>689</v>
      </c>
      <c r="U16" s="1" t="s">
        <v>47</v>
      </c>
      <c r="V16" s="1">
        <v>2248</v>
      </c>
    </row>
    <row r="17" spans="1:22" x14ac:dyDescent="0.3">
      <c r="A17" s="22" t="s">
        <v>33</v>
      </c>
      <c r="B17" s="23" t="s">
        <v>1337</v>
      </c>
      <c r="C17" s="1" t="s">
        <v>32</v>
      </c>
      <c r="D17" s="1" t="s">
        <v>1968</v>
      </c>
      <c r="E17" s="1" t="s">
        <v>43</v>
      </c>
      <c r="F17" s="1" t="s">
        <v>47</v>
      </c>
      <c r="G17" s="1" t="s">
        <v>47</v>
      </c>
      <c r="H17" s="1" t="s">
        <v>31</v>
      </c>
      <c r="I17" s="1" t="s">
        <v>47</v>
      </c>
      <c r="J17" s="1" t="s">
        <v>47</v>
      </c>
      <c r="K17" s="1" t="s">
        <v>47</v>
      </c>
      <c r="L17" s="1" t="s">
        <v>1970</v>
      </c>
      <c r="M17" s="1" t="s">
        <v>20</v>
      </c>
      <c r="N17" s="1" t="s">
        <v>71</v>
      </c>
      <c r="O17" s="1">
        <v>7</v>
      </c>
      <c r="P17" s="1">
        <v>32</v>
      </c>
      <c r="Q17" s="1">
        <v>5</v>
      </c>
      <c r="R17" s="1" t="s">
        <v>44</v>
      </c>
      <c r="S17" s="1" t="s">
        <v>45</v>
      </c>
      <c r="T17" s="1" t="s">
        <v>689</v>
      </c>
      <c r="U17" s="1" t="s">
        <v>47</v>
      </c>
      <c r="V17" s="1">
        <v>793</v>
      </c>
    </row>
    <row r="18" spans="1:22" x14ac:dyDescent="0.3">
      <c r="A18" s="23" t="s">
        <v>1018</v>
      </c>
      <c r="B18" s="23" t="s">
        <v>1338</v>
      </c>
      <c r="C18" s="1" t="s">
        <v>60</v>
      </c>
      <c r="D18" s="1" t="s">
        <v>60</v>
      </c>
      <c r="E18" s="1" t="s">
        <v>78</v>
      </c>
      <c r="F18" s="1" t="s">
        <v>47</v>
      </c>
      <c r="G18" s="1" t="s">
        <v>47</v>
      </c>
      <c r="H18" s="1" t="s">
        <v>47</v>
      </c>
      <c r="I18" s="1" t="s">
        <v>47</v>
      </c>
      <c r="J18" s="1" t="s">
        <v>47</v>
      </c>
      <c r="K18" s="1" t="s">
        <v>47</v>
      </c>
      <c r="L18" s="1" t="s">
        <v>47</v>
      </c>
      <c r="M18" s="1" t="s">
        <v>51</v>
      </c>
      <c r="N18" s="1" t="s">
        <v>60</v>
      </c>
      <c r="O18" s="1">
        <v>7</v>
      </c>
      <c r="P18" s="1">
        <v>32</v>
      </c>
      <c r="Q18" s="1">
        <v>5</v>
      </c>
      <c r="R18" s="1" t="s">
        <v>44</v>
      </c>
      <c r="S18" s="1" t="s">
        <v>45</v>
      </c>
      <c r="T18" s="1" t="s">
        <v>689</v>
      </c>
      <c r="U18" s="1" t="s">
        <v>47</v>
      </c>
      <c r="V18" s="1">
        <v>1644</v>
      </c>
    </row>
    <row r="19" spans="1:22" x14ac:dyDescent="0.3">
      <c r="A19" s="23" t="s">
        <v>655</v>
      </c>
      <c r="B19" s="23" t="s">
        <v>1339</v>
      </c>
      <c r="C19" s="1" t="s">
        <v>60</v>
      </c>
      <c r="D19" s="1" t="s">
        <v>60</v>
      </c>
      <c r="E19" s="1" t="s">
        <v>78</v>
      </c>
      <c r="F19" s="1" t="s">
        <v>86</v>
      </c>
      <c r="G19" s="1" t="s">
        <v>47</v>
      </c>
      <c r="H19" s="1" t="s">
        <v>47</v>
      </c>
      <c r="I19" s="1" t="s">
        <v>47</v>
      </c>
      <c r="J19" s="1" t="s">
        <v>47</v>
      </c>
      <c r="K19" s="1" t="s">
        <v>47</v>
      </c>
      <c r="L19" s="1" t="s">
        <v>47</v>
      </c>
      <c r="M19" s="1" t="s">
        <v>18</v>
      </c>
      <c r="N19" s="1" t="s">
        <v>60</v>
      </c>
      <c r="O19" s="1">
        <v>7</v>
      </c>
      <c r="P19" s="1">
        <v>32</v>
      </c>
      <c r="Q19" s="1">
        <v>5</v>
      </c>
      <c r="R19" s="1" t="s">
        <v>44</v>
      </c>
      <c r="S19" s="1" t="s">
        <v>45</v>
      </c>
      <c r="T19" s="1" t="s">
        <v>689</v>
      </c>
      <c r="U19" s="1" t="s">
        <v>47</v>
      </c>
      <c r="V19" s="1">
        <v>675</v>
      </c>
    </row>
    <row r="20" spans="1:22" x14ac:dyDescent="0.3">
      <c r="A20" s="23" t="s">
        <v>1019</v>
      </c>
      <c r="B20" s="23" t="s">
        <v>1340</v>
      </c>
      <c r="C20" s="1" t="s">
        <v>60</v>
      </c>
      <c r="D20" s="1" t="s">
        <v>60</v>
      </c>
      <c r="E20" s="1" t="s">
        <v>78</v>
      </c>
      <c r="F20" s="1" t="s">
        <v>47</v>
      </c>
      <c r="G20" s="1" t="s">
        <v>47</v>
      </c>
      <c r="H20" s="1" t="s">
        <v>47</v>
      </c>
      <c r="I20" s="1" t="s">
        <v>47</v>
      </c>
      <c r="J20" s="1" t="s">
        <v>47</v>
      </c>
      <c r="K20" s="1" t="s">
        <v>47</v>
      </c>
      <c r="L20" s="1" t="s">
        <v>47</v>
      </c>
      <c r="M20" s="1" t="s">
        <v>18</v>
      </c>
      <c r="N20" s="1" t="s">
        <v>60</v>
      </c>
      <c r="O20" s="1">
        <v>7</v>
      </c>
      <c r="P20" s="1">
        <v>32</v>
      </c>
      <c r="Q20" s="1">
        <v>5</v>
      </c>
      <c r="R20" s="1" t="s">
        <v>44</v>
      </c>
      <c r="S20" s="1" t="s">
        <v>45</v>
      </c>
      <c r="T20" s="1" t="s">
        <v>689</v>
      </c>
      <c r="U20" s="1" t="s">
        <v>47</v>
      </c>
      <c r="V20" s="1">
        <v>11</v>
      </c>
    </row>
    <row r="21" spans="1:22" x14ac:dyDescent="0.3">
      <c r="A21" s="23" t="s">
        <v>664</v>
      </c>
      <c r="B21" s="23" t="s">
        <v>1341</v>
      </c>
      <c r="C21" s="1" t="s">
        <v>47</v>
      </c>
      <c r="D21" s="1" t="s">
        <v>47</v>
      </c>
      <c r="E21" s="1" t="s">
        <v>78</v>
      </c>
      <c r="F21" s="1" t="s">
        <v>86</v>
      </c>
      <c r="G21" s="1" t="s">
        <v>680</v>
      </c>
      <c r="H21" s="1" t="s">
        <v>47</v>
      </c>
      <c r="I21" s="1" t="s">
        <v>47</v>
      </c>
      <c r="J21" s="1" t="s">
        <v>47</v>
      </c>
      <c r="K21" s="1" t="s">
        <v>47</v>
      </c>
      <c r="L21" s="1" t="s">
        <v>47</v>
      </c>
      <c r="M21" s="1" t="s">
        <v>679</v>
      </c>
      <c r="N21" s="1" t="s">
        <v>60</v>
      </c>
      <c r="O21" s="1">
        <v>7</v>
      </c>
      <c r="P21" s="1">
        <v>32</v>
      </c>
      <c r="Q21" s="1">
        <v>5</v>
      </c>
      <c r="R21" s="1" t="s">
        <v>44</v>
      </c>
      <c r="S21" s="1" t="s">
        <v>45</v>
      </c>
      <c r="T21" s="1" t="s">
        <v>689</v>
      </c>
      <c r="U21" s="1" t="s">
        <v>47</v>
      </c>
      <c r="V21" s="1">
        <v>1073</v>
      </c>
    </row>
    <row r="22" spans="1:22" x14ac:dyDescent="0.3">
      <c r="A22" s="22" t="s">
        <v>34</v>
      </c>
      <c r="B22" s="23" t="s">
        <v>1342</v>
      </c>
      <c r="C22" s="1" t="s">
        <v>86</v>
      </c>
      <c r="D22" s="1" t="s">
        <v>47</v>
      </c>
      <c r="E22" s="1" t="s">
        <v>78</v>
      </c>
      <c r="F22" s="1" t="s">
        <v>47</v>
      </c>
      <c r="G22" s="1" t="s">
        <v>47</v>
      </c>
      <c r="H22" s="1" t="s">
        <v>48</v>
      </c>
      <c r="I22" s="1" t="s">
        <v>47</v>
      </c>
      <c r="J22" s="1" t="s">
        <v>47</v>
      </c>
      <c r="K22" s="1" t="s">
        <v>47</v>
      </c>
      <c r="L22" s="1" t="s">
        <v>1969</v>
      </c>
      <c r="M22" s="1" t="s">
        <v>20</v>
      </c>
      <c r="N22" s="1" t="s">
        <v>53</v>
      </c>
      <c r="O22" s="1">
        <v>7</v>
      </c>
      <c r="P22" s="1">
        <v>32</v>
      </c>
      <c r="Q22" s="1">
        <v>5</v>
      </c>
      <c r="R22" s="1" t="s">
        <v>44</v>
      </c>
      <c r="S22" s="1" t="s">
        <v>45</v>
      </c>
      <c r="T22" s="1" t="s">
        <v>689</v>
      </c>
      <c r="U22" s="6" t="s">
        <v>47</v>
      </c>
      <c r="V22" s="1">
        <v>1219</v>
      </c>
    </row>
    <row r="23" spans="1:22" x14ac:dyDescent="0.3">
      <c r="A23" s="23" t="s">
        <v>1020</v>
      </c>
      <c r="B23" s="23" t="s">
        <v>1343</v>
      </c>
      <c r="C23" s="1" t="s">
        <v>60</v>
      </c>
      <c r="D23" s="1" t="s">
        <v>60</v>
      </c>
      <c r="E23" s="1" t="s">
        <v>78</v>
      </c>
      <c r="F23" s="1" t="s">
        <v>47</v>
      </c>
      <c r="G23" s="1" t="s">
        <v>47</v>
      </c>
      <c r="H23" s="1" t="s">
        <v>47</v>
      </c>
      <c r="I23" s="1" t="s">
        <v>47</v>
      </c>
      <c r="J23" s="1" t="s">
        <v>47</v>
      </c>
      <c r="K23" s="1" t="s">
        <v>47</v>
      </c>
      <c r="L23" s="1" t="s">
        <v>1068</v>
      </c>
      <c r="M23" s="1" t="s">
        <v>677</v>
      </c>
      <c r="N23" s="1" t="s">
        <v>60</v>
      </c>
      <c r="O23" s="1">
        <v>7</v>
      </c>
      <c r="P23" s="1">
        <v>32</v>
      </c>
      <c r="Q23" s="1">
        <v>5</v>
      </c>
      <c r="R23" s="1" t="s">
        <v>44</v>
      </c>
      <c r="S23" s="1" t="s">
        <v>45</v>
      </c>
      <c r="T23" s="1" t="s">
        <v>689</v>
      </c>
      <c r="U23" s="6" t="s">
        <v>47</v>
      </c>
      <c r="V23" s="1">
        <v>1</v>
      </c>
    </row>
    <row r="24" spans="1:22" x14ac:dyDescent="0.3">
      <c r="A24" s="22" t="s">
        <v>35</v>
      </c>
      <c r="B24" s="23" t="s">
        <v>1344</v>
      </c>
      <c r="C24" s="1" t="s">
        <v>47</v>
      </c>
      <c r="D24" s="1" t="s">
        <v>47</v>
      </c>
      <c r="E24" s="1" t="s">
        <v>78</v>
      </c>
      <c r="F24" s="1" t="s">
        <v>47</v>
      </c>
      <c r="G24" s="1" t="s">
        <v>47</v>
      </c>
      <c r="H24" s="1" t="s">
        <v>31</v>
      </c>
      <c r="I24" s="1" t="s">
        <v>47</v>
      </c>
      <c r="J24" s="1" t="s">
        <v>50</v>
      </c>
      <c r="K24" s="1" t="s">
        <v>47</v>
      </c>
      <c r="L24" s="1" t="s">
        <v>29</v>
      </c>
      <c r="M24" s="1" t="s">
        <v>16</v>
      </c>
      <c r="N24" s="1" t="s">
        <v>47</v>
      </c>
      <c r="O24" s="1">
        <v>7</v>
      </c>
      <c r="P24" s="1">
        <v>32</v>
      </c>
      <c r="Q24" s="1">
        <v>5</v>
      </c>
      <c r="R24" s="1" t="s">
        <v>44</v>
      </c>
      <c r="S24" s="1" t="s">
        <v>45</v>
      </c>
      <c r="T24" s="1" t="s">
        <v>689</v>
      </c>
      <c r="U24" s="1" t="s">
        <v>47</v>
      </c>
      <c r="V24" s="1">
        <v>190</v>
      </c>
    </row>
    <row r="25" spans="1:22" x14ac:dyDescent="0.3">
      <c r="A25" s="23" t="s">
        <v>665</v>
      </c>
      <c r="B25" s="23" t="s">
        <v>1345</v>
      </c>
      <c r="C25" s="1" t="s">
        <v>47</v>
      </c>
      <c r="D25" s="1" t="s">
        <v>47</v>
      </c>
      <c r="E25" s="1" t="s">
        <v>686</v>
      </c>
      <c r="F25" s="1" t="s">
        <v>47</v>
      </c>
      <c r="G25" s="1" t="s">
        <v>47</v>
      </c>
      <c r="H25" s="1" t="s">
        <v>47</v>
      </c>
      <c r="I25" s="1" t="s">
        <v>47</v>
      </c>
      <c r="J25" s="1" t="s">
        <v>47</v>
      </c>
      <c r="K25" s="1" t="s">
        <v>47</v>
      </c>
      <c r="L25" s="1" t="s">
        <v>47</v>
      </c>
      <c r="M25" s="1" t="s">
        <v>20</v>
      </c>
      <c r="N25" s="1" t="s">
        <v>60</v>
      </c>
      <c r="O25" s="1">
        <v>7</v>
      </c>
      <c r="P25" s="1">
        <v>32</v>
      </c>
      <c r="Q25" s="1">
        <v>5</v>
      </c>
      <c r="R25" s="1" t="s">
        <v>44</v>
      </c>
      <c r="S25" s="1" t="s">
        <v>45</v>
      </c>
      <c r="T25" s="1" t="s">
        <v>689</v>
      </c>
      <c r="U25" s="1" t="s">
        <v>47</v>
      </c>
      <c r="V25" s="1">
        <v>1316</v>
      </c>
    </row>
    <row r="26" spans="1:22" x14ac:dyDescent="0.3">
      <c r="A26" s="23" t="s">
        <v>657</v>
      </c>
      <c r="B26" s="23" t="s">
        <v>1346</v>
      </c>
      <c r="C26" s="1" t="s">
        <v>60</v>
      </c>
      <c r="D26" s="1" t="s">
        <v>60</v>
      </c>
      <c r="E26" s="1" t="s">
        <v>32</v>
      </c>
      <c r="F26" s="1"/>
      <c r="G26" s="1"/>
      <c r="H26" s="1" t="s">
        <v>47</v>
      </c>
      <c r="I26" s="1" t="s">
        <v>47</v>
      </c>
      <c r="J26" s="1" t="s">
        <v>47</v>
      </c>
      <c r="K26" s="1" t="s">
        <v>47</v>
      </c>
      <c r="L26" s="1" t="s">
        <v>47</v>
      </c>
      <c r="M26" s="1" t="s">
        <v>677</v>
      </c>
      <c r="N26" s="1" t="s">
        <v>60</v>
      </c>
      <c r="O26" s="1">
        <v>7</v>
      </c>
      <c r="P26" s="1">
        <v>32</v>
      </c>
      <c r="Q26" s="1">
        <v>5</v>
      </c>
      <c r="R26" s="1" t="s">
        <v>44</v>
      </c>
      <c r="S26" s="1" t="s">
        <v>45</v>
      </c>
      <c r="T26" s="1" t="s">
        <v>689</v>
      </c>
      <c r="U26" s="1" t="s">
        <v>47</v>
      </c>
      <c r="V26" s="1">
        <v>354</v>
      </c>
    </row>
    <row r="27" spans="1:22" x14ac:dyDescent="0.3">
      <c r="A27" s="23" t="s">
        <v>656</v>
      </c>
      <c r="B27" s="23" t="s">
        <v>1347</v>
      </c>
      <c r="C27" s="1" t="s">
        <v>60</v>
      </c>
      <c r="D27" s="1" t="s">
        <v>60</v>
      </c>
      <c r="E27" s="1" t="s">
        <v>686</v>
      </c>
      <c r="F27" s="1"/>
      <c r="G27" s="1" t="s">
        <v>479</v>
      </c>
      <c r="H27" s="1" t="s">
        <v>669</v>
      </c>
      <c r="I27" s="1" t="s">
        <v>47</v>
      </c>
      <c r="J27" s="1" t="s">
        <v>47</v>
      </c>
      <c r="K27" s="1" t="s">
        <v>47</v>
      </c>
      <c r="L27" s="1" t="s">
        <v>47</v>
      </c>
      <c r="M27" s="1" t="s">
        <v>681</v>
      </c>
      <c r="N27" s="1" t="s">
        <v>60</v>
      </c>
      <c r="O27" s="1">
        <v>7</v>
      </c>
      <c r="P27" s="1">
        <v>32</v>
      </c>
      <c r="Q27" s="1">
        <v>5</v>
      </c>
      <c r="R27" s="1" t="s">
        <v>44</v>
      </c>
      <c r="S27" s="1" t="s">
        <v>45</v>
      </c>
      <c r="T27" s="1" t="s">
        <v>689</v>
      </c>
      <c r="U27" s="1" t="s">
        <v>47</v>
      </c>
      <c r="V27" s="1">
        <v>1</v>
      </c>
    </row>
    <row r="28" spans="1:22" x14ac:dyDescent="0.3">
      <c r="A28" s="22" t="s">
        <v>36</v>
      </c>
      <c r="B28" s="23" t="s">
        <v>1348</v>
      </c>
      <c r="C28" s="1" t="s">
        <v>86</v>
      </c>
      <c r="D28" s="1" t="s">
        <v>60</v>
      </c>
      <c r="E28" s="1" t="s">
        <v>43</v>
      </c>
      <c r="F28" s="1" t="s">
        <v>47</v>
      </c>
      <c r="G28" s="1" t="s">
        <v>47</v>
      </c>
      <c r="H28" s="1" t="s">
        <v>49</v>
      </c>
      <c r="I28" s="1" t="s">
        <v>47</v>
      </c>
      <c r="J28" s="1" t="s">
        <v>47</v>
      </c>
      <c r="K28" s="1" t="s">
        <v>47</v>
      </c>
      <c r="L28" s="1" t="s">
        <v>670</v>
      </c>
      <c r="M28" s="1" t="s">
        <v>20</v>
      </c>
      <c r="N28" s="1" t="s">
        <v>47</v>
      </c>
      <c r="O28" s="1">
        <v>7</v>
      </c>
      <c r="P28" s="1">
        <v>32</v>
      </c>
      <c r="Q28" s="1">
        <v>5</v>
      </c>
      <c r="R28" s="1" t="s">
        <v>44</v>
      </c>
      <c r="S28" s="1" t="s">
        <v>45</v>
      </c>
      <c r="T28" s="1" t="s">
        <v>689</v>
      </c>
      <c r="U28" s="1" t="s">
        <v>684</v>
      </c>
      <c r="V28" s="1">
        <v>1009</v>
      </c>
    </row>
    <row r="29" spans="1:22" x14ac:dyDescent="0.3">
      <c r="A29" s="23" t="s">
        <v>658</v>
      </c>
      <c r="B29" s="23" t="s">
        <v>1349</v>
      </c>
      <c r="C29" s="1" t="s">
        <v>60</v>
      </c>
      <c r="D29" s="1" t="s">
        <v>60</v>
      </c>
      <c r="E29" s="1" t="s">
        <v>32</v>
      </c>
      <c r="F29" s="1" t="s">
        <v>47</v>
      </c>
      <c r="G29" s="1" t="s">
        <v>479</v>
      </c>
      <c r="H29" s="1" t="s">
        <v>47</v>
      </c>
      <c r="I29" s="1" t="s">
        <v>47</v>
      </c>
      <c r="J29" s="1" t="s">
        <v>47</v>
      </c>
      <c r="K29" s="1" t="s">
        <v>47</v>
      </c>
      <c r="L29" s="1" t="s">
        <v>47</v>
      </c>
      <c r="M29" s="1" t="s">
        <v>681</v>
      </c>
      <c r="N29" s="1" t="s">
        <v>60</v>
      </c>
      <c r="O29" s="1">
        <v>7</v>
      </c>
      <c r="P29" s="1">
        <v>32</v>
      </c>
      <c r="Q29" s="1">
        <v>5</v>
      </c>
      <c r="R29" s="1" t="s">
        <v>44</v>
      </c>
      <c r="S29" s="1" t="s">
        <v>45</v>
      </c>
      <c r="T29" s="1" t="s">
        <v>689</v>
      </c>
      <c r="U29" s="1" t="s">
        <v>47</v>
      </c>
      <c r="V29" s="1">
        <v>158</v>
      </c>
    </row>
    <row r="30" spans="1:22" x14ac:dyDescent="0.3">
      <c r="A30" s="23" t="s">
        <v>659</v>
      </c>
      <c r="B30" s="23" t="s">
        <v>1350</v>
      </c>
      <c r="C30" s="1" t="s">
        <v>60</v>
      </c>
      <c r="D30" s="1" t="s">
        <v>60</v>
      </c>
      <c r="E30" s="1" t="s">
        <v>32</v>
      </c>
      <c r="F30" s="1" t="s">
        <v>47</v>
      </c>
      <c r="G30" s="1" t="s">
        <v>47</v>
      </c>
      <c r="H30" s="1" t="s">
        <v>47</v>
      </c>
      <c r="I30" s="1" t="s">
        <v>47</v>
      </c>
      <c r="J30" s="1" t="s">
        <v>48</v>
      </c>
      <c r="K30" s="1" t="s">
        <v>47</v>
      </c>
      <c r="L30" s="1" t="s">
        <v>671</v>
      </c>
      <c r="M30" s="1" t="s">
        <v>677</v>
      </c>
      <c r="N30" s="1" t="s">
        <v>60</v>
      </c>
      <c r="O30" s="1">
        <v>7</v>
      </c>
      <c r="P30" s="1">
        <v>32</v>
      </c>
      <c r="Q30" s="1">
        <v>5</v>
      </c>
      <c r="R30" s="1" t="s">
        <v>44</v>
      </c>
      <c r="S30" s="1" t="s">
        <v>45</v>
      </c>
      <c r="T30" s="1" t="s">
        <v>689</v>
      </c>
      <c r="U30" s="1" t="s">
        <v>47</v>
      </c>
      <c r="V30" s="1">
        <v>3</v>
      </c>
    </row>
    <row r="31" spans="1:22" x14ac:dyDescent="0.3">
      <c r="A31" s="23" t="s">
        <v>660</v>
      </c>
      <c r="B31" s="23" t="s">
        <v>1351</v>
      </c>
      <c r="C31" s="1" t="s">
        <v>60</v>
      </c>
      <c r="D31" s="1" t="s">
        <v>60</v>
      </c>
      <c r="E31" s="1" t="s">
        <v>32</v>
      </c>
      <c r="F31" s="1" t="s">
        <v>47</v>
      </c>
      <c r="G31" s="1" t="s">
        <v>47</v>
      </c>
      <c r="H31" s="1" t="s">
        <v>47</v>
      </c>
      <c r="I31" s="1" t="s">
        <v>47</v>
      </c>
      <c r="J31" s="1" t="s">
        <v>47</v>
      </c>
      <c r="K31" s="1" t="s">
        <v>47</v>
      </c>
      <c r="L31" s="1" t="s">
        <v>672</v>
      </c>
      <c r="M31" s="1" t="s">
        <v>677</v>
      </c>
      <c r="N31" s="1" t="s">
        <v>60</v>
      </c>
      <c r="O31" s="1">
        <v>7</v>
      </c>
      <c r="P31" s="1">
        <v>32</v>
      </c>
      <c r="Q31" s="1">
        <v>5</v>
      </c>
      <c r="R31" s="1" t="s">
        <v>44</v>
      </c>
      <c r="S31" s="1" t="s">
        <v>45</v>
      </c>
      <c r="T31" s="1" t="s">
        <v>689</v>
      </c>
      <c r="U31" s="1" t="s">
        <v>47</v>
      </c>
      <c r="V31" s="1">
        <v>13</v>
      </c>
    </row>
    <row r="32" spans="1:22" x14ac:dyDescent="0.3">
      <c r="A32" s="23" t="s">
        <v>661</v>
      </c>
      <c r="B32" s="23" t="s">
        <v>1352</v>
      </c>
      <c r="C32" s="1" t="s">
        <v>60</v>
      </c>
      <c r="D32" s="1" t="s">
        <v>60</v>
      </c>
      <c r="E32" s="1" t="s">
        <v>32</v>
      </c>
      <c r="F32" s="1" t="s">
        <v>86</v>
      </c>
      <c r="G32" s="1" t="s">
        <v>47</v>
      </c>
      <c r="H32" s="1" t="s">
        <v>47</v>
      </c>
      <c r="I32" s="1" t="s">
        <v>47</v>
      </c>
      <c r="J32" s="1" t="s">
        <v>47</v>
      </c>
      <c r="K32" s="1" t="s">
        <v>47</v>
      </c>
      <c r="L32" s="1" t="s">
        <v>47</v>
      </c>
      <c r="M32" s="1" t="s">
        <v>677</v>
      </c>
      <c r="N32" s="1" t="s">
        <v>60</v>
      </c>
      <c r="O32" s="1">
        <v>7</v>
      </c>
      <c r="P32" s="1">
        <v>32</v>
      </c>
      <c r="Q32" s="1">
        <v>5</v>
      </c>
      <c r="R32" s="1" t="s">
        <v>44</v>
      </c>
      <c r="S32" s="1" t="s">
        <v>45</v>
      </c>
      <c r="T32" s="1" t="s">
        <v>689</v>
      </c>
      <c r="U32" s="1" t="s">
        <v>47</v>
      </c>
      <c r="V32" s="1">
        <v>116</v>
      </c>
    </row>
    <row r="33" spans="1:95" x14ac:dyDescent="0.3">
      <c r="A33" s="23" t="s">
        <v>662</v>
      </c>
      <c r="B33" s="23" t="s">
        <v>1353</v>
      </c>
      <c r="C33" s="1" t="s">
        <v>60</v>
      </c>
      <c r="D33" s="1" t="s">
        <v>60</v>
      </c>
      <c r="E33" s="1" t="s">
        <v>32</v>
      </c>
      <c r="F33" s="1" t="s">
        <v>47</v>
      </c>
      <c r="G33" s="1" t="s">
        <v>683</v>
      </c>
      <c r="H33" s="1" t="s">
        <v>47</v>
      </c>
      <c r="I33" s="1" t="s">
        <v>47</v>
      </c>
      <c r="J33" s="1" t="s">
        <v>47</v>
      </c>
      <c r="K33" s="1" t="s">
        <v>47</v>
      </c>
      <c r="L33" s="1" t="s">
        <v>47</v>
      </c>
      <c r="M33" s="1" t="s">
        <v>677</v>
      </c>
      <c r="N33" s="1" t="s">
        <v>60</v>
      </c>
      <c r="O33" s="1">
        <v>7</v>
      </c>
      <c r="P33" s="1">
        <v>32</v>
      </c>
      <c r="Q33" s="1">
        <v>5</v>
      </c>
      <c r="R33" s="1" t="s">
        <v>44</v>
      </c>
      <c r="S33" s="1" t="s">
        <v>45</v>
      </c>
      <c r="T33" s="1" t="s">
        <v>689</v>
      </c>
      <c r="U33" s="1" t="s">
        <v>47</v>
      </c>
      <c r="V33" s="1">
        <v>9</v>
      </c>
    </row>
    <row r="34" spans="1:95" x14ac:dyDescent="0.3">
      <c r="A34" s="23" t="s">
        <v>1022</v>
      </c>
      <c r="B34" s="23" t="s">
        <v>1354</v>
      </c>
      <c r="C34" s="1" t="s">
        <v>60</v>
      </c>
      <c r="D34" s="1" t="s">
        <v>60</v>
      </c>
      <c r="E34" s="1" t="s">
        <v>78</v>
      </c>
      <c r="F34" s="1" t="s">
        <v>47</v>
      </c>
      <c r="G34" s="1" t="s">
        <v>47</v>
      </c>
      <c r="H34" s="1" t="s">
        <v>47</v>
      </c>
      <c r="I34" s="1" t="s">
        <v>47</v>
      </c>
      <c r="J34" s="1" t="s">
        <v>47</v>
      </c>
      <c r="K34" s="1" t="s">
        <v>47</v>
      </c>
      <c r="L34" s="1" t="s">
        <v>47</v>
      </c>
      <c r="M34" s="1" t="s">
        <v>18</v>
      </c>
      <c r="N34" s="1" t="s">
        <v>60</v>
      </c>
      <c r="O34" s="1">
        <v>7</v>
      </c>
      <c r="P34" s="1">
        <v>32</v>
      </c>
      <c r="Q34" s="1">
        <v>5</v>
      </c>
      <c r="R34" s="1" t="s">
        <v>44</v>
      </c>
      <c r="S34" s="1" t="s">
        <v>45</v>
      </c>
      <c r="T34" s="1" t="s">
        <v>689</v>
      </c>
      <c r="U34" s="1" t="s">
        <v>47</v>
      </c>
      <c r="V34" s="1">
        <v>9</v>
      </c>
    </row>
    <row r="35" spans="1:95" ht="15" thickBot="1" x14ac:dyDescent="0.35">
      <c r="A35" s="35" t="s">
        <v>663</v>
      </c>
      <c r="B35" s="23" t="s">
        <v>1355</v>
      </c>
      <c r="C35" s="14" t="s">
        <v>60</v>
      </c>
      <c r="D35" s="14" t="s">
        <v>60</v>
      </c>
      <c r="E35" s="14" t="s">
        <v>78</v>
      </c>
      <c r="F35" s="14" t="s">
        <v>47</v>
      </c>
      <c r="G35" s="14" t="s">
        <v>682</v>
      </c>
      <c r="H35" s="14" t="s">
        <v>47</v>
      </c>
      <c r="I35" s="14" t="s">
        <v>47</v>
      </c>
      <c r="J35" s="14" t="s">
        <v>47</v>
      </c>
      <c r="K35" s="14" t="s">
        <v>674</v>
      </c>
      <c r="L35" s="14" t="s">
        <v>673</v>
      </c>
      <c r="M35" s="14" t="s">
        <v>20</v>
      </c>
      <c r="N35" s="14" t="s">
        <v>95</v>
      </c>
      <c r="O35" s="14">
        <v>7</v>
      </c>
      <c r="P35" s="14">
        <v>32</v>
      </c>
      <c r="Q35" s="14">
        <v>5</v>
      </c>
      <c r="R35" s="14" t="s">
        <v>60</v>
      </c>
      <c r="S35" s="14" t="s">
        <v>688</v>
      </c>
      <c r="T35" s="14" t="s">
        <v>689</v>
      </c>
      <c r="U35" s="14" t="s">
        <v>47</v>
      </c>
      <c r="V35" s="14">
        <v>1661</v>
      </c>
    </row>
    <row r="36" spans="1:95" ht="15" thickBot="1" x14ac:dyDescent="0.35">
      <c r="A36" s="48" t="s">
        <v>1064</v>
      </c>
      <c r="B36" s="112" t="s">
        <v>47</v>
      </c>
      <c r="C36" s="49">
        <v>2</v>
      </c>
      <c r="D36" s="49">
        <v>3</v>
      </c>
      <c r="E36" s="49">
        <v>13</v>
      </c>
      <c r="F36" s="49">
        <v>7</v>
      </c>
      <c r="G36" s="49" t="s">
        <v>1063</v>
      </c>
      <c r="H36" s="49">
        <v>4</v>
      </c>
      <c r="I36" s="49">
        <v>1</v>
      </c>
      <c r="J36" s="49">
        <v>4</v>
      </c>
      <c r="K36" s="49">
        <v>1</v>
      </c>
      <c r="L36" s="49">
        <v>14</v>
      </c>
      <c r="M36" s="49" t="s">
        <v>1066</v>
      </c>
      <c r="N36" s="49" t="s">
        <v>1067</v>
      </c>
      <c r="O36" s="49">
        <v>7</v>
      </c>
      <c r="P36" s="49">
        <v>32</v>
      </c>
      <c r="Q36" s="49">
        <v>5</v>
      </c>
      <c r="R36" s="49" t="s">
        <v>44</v>
      </c>
      <c r="S36" s="49"/>
      <c r="T36" s="49"/>
      <c r="U36" s="50" t="s">
        <v>1078</v>
      </c>
      <c r="V36" s="50">
        <f>AVERAGE(V4:V35)</f>
        <v>639.125</v>
      </c>
    </row>
    <row r="37" spans="1:95" s="1" customFormat="1" x14ac:dyDescent="0.3">
      <c r="A37" s="47" t="s">
        <v>69</v>
      </c>
      <c r="B37" s="47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 x14ac:dyDescent="0.3">
      <c r="A38" s="24" t="s">
        <v>82</v>
      </c>
      <c r="B38" s="2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95" x14ac:dyDescent="0.3">
      <c r="A39" s="37">
        <v>100</v>
      </c>
      <c r="B39" s="23" t="s">
        <v>1356</v>
      </c>
      <c r="C39" s="1" t="s">
        <v>32</v>
      </c>
      <c r="D39" s="1" t="s">
        <v>129</v>
      </c>
      <c r="E39" s="1" t="s">
        <v>78</v>
      </c>
      <c r="F39" s="1" t="s">
        <v>60</v>
      </c>
      <c r="G39" s="1" t="s">
        <v>47</v>
      </c>
      <c r="H39" s="1" t="s">
        <v>84</v>
      </c>
      <c r="I39" s="1" t="s">
        <v>60</v>
      </c>
      <c r="J39" s="1" t="s">
        <v>31</v>
      </c>
      <c r="K39" s="1" t="s">
        <v>60</v>
      </c>
      <c r="L39" s="1" t="s">
        <v>60</v>
      </c>
      <c r="M39" s="1" t="s">
        <v>81</v>
      </c>
      <c r="N39" s="1" t="s">
        <v>60</v>
      </c>
      <c r="O39" s="1">
        <v>1</v>
      </c>
      <c r="P39" s="1">
        <v>8</v>
      </c>
      <c r="Q39" s="1">
        <f>1/8*100</f>
        <v>12.5</v>
      </c>
      <c r="R39" s="1" t="s">
        <v>44</v>
      </c>
      <c r="S39" s="1" t="s">
        <v>914</v>
      </c>
      <c r="T39" s="1" t="s">
        <v>70</v>
      </c>
      <c r="U39" s="1" t="s">
        <v>47</v>
      </c>
      <c r="V39" s="1">
        <v>57.2</v>
      </c>
    </row>
    <row r="40" spans="1:95" x14ac:dyDescent="0.3">
      <c r="A40" s="38">
        <v>116</v>
      </c>
      <c r="B40" s="23" t="s">
        <v>1357</v>
      </c>
      <c r="C40" s="1" t="s">
        <v>32</v>
      </c>
      <c r="D40" s="1" t="s">
        <v>47</v>
      </c>
      <c r="E40" s="1" t="s">
        <v>911</v>
      </c>
      <c r="F40" s="1" t="s">
        <v>60</v>
      </c>
      <c r="G40" s="1" t="s">
        <v>47</v>
      </c>
      <c r="H40" s="1" t="s">
        <v>60</v>
      </c>
      <c r="I40" s="1" t="s">
        <v>60</v>
      </c>
      <c r="J40" s="1" t="s">
        <v>60</v>
      </c>
      <c r="K40" s="1" t="s">
        <v>60</v>
      </c>
      <c r="L40" s="1" t="s">
        <v>60</v>
      </c>
      <c r="M40" s="1" t="s">
        <v>898</v>
      </c>
      <c r="N40" s="1" t="s">
        <v>60</v>
      </c>
      <c r="O40" s="1">
        <v>1</v>
      </c>
      <c r="P40" s="1">
        <v>8</v>
      </c>
      <c r="Q40" s="1">
        <v>12.5</v>
      </c>
      <c r="R40" s="1" t="s">
        <v>44</v>
      </c>
      <c r="S40" s="1" t="s">
        <v>914</v>
      </c>
      <c r="T40" s="1" t="s">
        <v>70</v>
      </c>
      <c r="U40" s="1" t="s">
        <v>47</v>
      </c>
      <c r="V40" s="1">
        <v>1.2</v>
      </c>
    </row>
    <row r="41" spans="1:95" x14ac:dyDescent="0.3">
      <c r="A41" s="38">
        <v>122</v>
      </c>
      <c r="B41" s="23" t="s">
        <v>1358</v>
      </c>
      <c r="C41" s="1" t="s">
        <v>32</v>
      </c>
      <c r="D41" s="1" t="s">
        <v>47</v>
      </c>
      <c r="E41" s="1" t="s">
        <v>911</v>
      </c>
      <c r="F41" s="1" t="s">
        <v>60</v>
      </c>
      <c r="G41" s="1" t="s">
        <v>47</v>
      </c>
      <c r="H41" s="1" t="s">
        <v>60</v>
      </c>
      <c r="I41" s="1" t="s">
        <v>60</v>
      </c>
      <c r="J41" s="1" t="s">
        <v>60</v>
      </c>
      <c r="K41" s="1" t="s">
        <v>60</v>
      </c>
      <c r="L41" s="1" t="s">
        <v>60</v>
      </c>
      <c r="M41" s="1" t="s">
        <v>898</v>
      </c>
      <c r="N41" s="1" t="s">
        <v>60</v>
      </c>
      <c r="O41" s="1">
        <v>1</v>
      </c>
      <c r="P41" s="1">
        <v>8</v>
      </c>
      <c r="Q41" s="1">
        <v>12.5</v>
      </c>
      <c r="R41" s="1" t="s">
        <v>44</v>
      </c>
      <c r="S41" s="1" t="s">
        <v>914</v>
      </c>
      <c r="T41" s="1" t="s">
        <v>70</v>
      </c>
      <c r="U41" s="1" t="s">
        <v>47</v>
      </c>
      <c r="V41" s="1">
        <v>40.4</v>
      </c>
    </row>
    <row r="42" spans="1:95" x14ac:dyDescent="0.3">
      <c r="A42" s="38">
        <v>152</v>
      </c>
      <c r="B42" s="23" t="s">
        <v>1359</v>
      </c>
      <c r="C42" s="1" t="s">
        <v>60</v>
      </c>
      <c r="D42" s="1" t="s">
        <v>60</v>
      </c>
      <c r="E42" s="1" t="s">
        <v>911</v>
      </c>
      <c r="F42" s="1" t="s">
        <v>60</v>
      </c>
      <c r="G42" s="1" t="s">
        <v>47</v>
      </c>
      <c r="H42" s="1" t="s">
        <v>60</v>
      </c>
      <c r="I42" s="1" t="s">
        <v>60</v>
      </c>
      <c r="J42" s="1" t="s">
        <v>60</v>
      </c>
      <c r="K42" s="1" t="s">
        <v>60</v>
      </c>
      <c r="L42" s="1" t="s">
        <v>60</v>
      </c>
      <c r="M42" s="1" t="s">
        <v>60</v>
      </c>
      <c r="N42" s="1" t="s">
        <v>60</v>
      </c>
      <c r="O42" s="1">
        <v>1</v>
      </c>
      <c r="P42" s="1">
        <v>8</v>
      </c>
      <c r="Q42" s="1">
        <f t="shared" ref="Q42" si="0">1/8*100</f>
        <v>12.5</v>
      </c>
      <c r="R42" s="1" t="s">
        <v>44</v>
      </c>
      <c r="S42" s="1" t="s">
        <v>914</v>
      </c>
      <c r="T42" s="1" t="s">
        <v>70</v>
      </c>
      <c r="U42" s="1" t="s">
        <v>47</v>
      </c>
      <c r="V42" s="1">
        <v>0.6</v>
      </c>
    </row>
    <row r="43" spans="1:95" x14ac:dyDescent="0.3">
      <c r="A43" s="38">
        <v>154</v>
      </c>
      <c r="B43" s="23" t="s">
        <v>1360</v>
      </c>
      <c r="C43" s="1" t="s">
        <v>60</v>
      </c>
      <c r="D43" s="1" t="s">
        <v>60</v>
      </c>
      <c r="E43" s="1" t="s">
        <v>78</v>
      </c>
      <c r="F43" s="1" t="s">
        <v>60</v>
      </c>
      <c r="G43" s="1" t="s">
        <v>47</v>
      </c>
      <c r="H43" s="1" t="s">
        <v>60</v>
      </c>
      <c r="I43" s="1" t="s">
        <v>60</v>
      </c>
      <c r="J43" s="1" t="s">
        <v>60</v>
      </c>
      <c r="K43" s="1" t="s">
        <v>60</v>
      </c>
      <c r="L43" s="1" t="s">
        <v>60</v>
      </c>
      <c r="M43" s="1" t="s">
        <v>899</v>
      </c>
      <c r="N43" s="1" t="s">
        <v>60</v>
      </c>
      <c r="O43" s="1">
        <v>1</v>
      </c>
      <c r="P43" s="1">
        <v>8</v>
      </c>
      <c r="Q43" s="1">
        <v>12.5</v>
      </c>
      <c r="R43" s="1" t="s">
        <v>44</v>
      </c>
      <c r="S43" s="1" t="s">
        <v>914</v>
      </c>
      <c r="T43" s="1" t="s">
        <v>70</v>
      </c>
      <c r="U43" s="1" t="s">
        <v>47</v>
      </c>
      <c r="V43" s="1">
        <v>103.2</v>
      </c>
    </row>
    <row r="44" spans="1:95" x14ac:dyDescent="0.3">
      <c r="A44" s="38">
        <v>302</v>
      </c>
      <c r="B44" s="23" t="s">
        <v>1361</v>
      </c>
      <c r="C44" s="1" t="s">
        <v>32</v>
      </c>
      <c r="D44" s="1" t="s">
        <v>47</v>
      </c>
      <c r="E44" s="1" t="s">
        <v>911</v>
      </c>
      <c r="F44" s="1" t="s">
        <v>60</v>
      </c>
      <c r="G44" s="1" t="s">
        <v>47</v>
      </c>
      <c r="H44" s="1" t="s">
        <v>60</v>
      </c>
      <c r="I44" s="1" t="s">
        <v>60</v>
      </c>
      <c r="J44" s="1" t="s">
        <v>60</v>
      </c>
      <c r="K44" s="1" t="s">
        <v>60</v>
      </c>
      <c r="L44" s="1" t="s">
        <v>60</v>
      </c>
      <c r="M44" s="1" t="s">
        <v>79</v>
      </c>
      <c r="N44" s="1" t="s">
        <v>60</v>
      </c>
      <c r="O44" s="1">
        <v>1</v>
      </c>
      <c r="P44" s="1">
        <v>8</v>
      </c>
      <c r="Q44" s="1">
        <v>12.5</v>
      </c>
      <c r="R44" s="1" t="s">
        <v>44</v>
      </c>
      <c r="S44" s="1" t="s">
        <v>914</v>
      </c>
      <c r="T44" s="1" t="s">
        <v>70</v>
      </c>
      <c r="U44" s="1" t="s">
        <v>47</v>
      </c>
      <c r="V44" s="1">
        <v>13.7</v>
      </c>
    </row>
    <row r="45" spans="1:95" x14ac:dyDescent="0.3">
      <c r="A45" s="38">
        <v>2111</v>
      </c>
      <c r="B45" s="23" t="s">
        <v>1362</v>
      </c>
      <c r="C45" s="1" t="s">
        <v>60</v>
      </c>
      <c r="D45" s="1" t="s">
        <v>60</v>
      </c>
      <c r="E45" s="1" t="s">
        <v>911</v>
      </c>
      <c r="F45" s="1" t="s">
        <v>60</v>
      </c>
      <c r="G45" s="1" t="s">
        <v>47</v>
      </c>
      <c r="H45" s="1" t="s">
        <v>60</v>
      </c>
      <c r="I45" s="1" t="s">
        <v>60</v>
      </c>
      <c r="J45" s="1" t="s">
        <v>60</v>
      </c>
      <c r="K45" s="1" t="s">
        <v>60</v>
      </c>
      <c r="L45" s="1" t="s">
        <v>60</v>
      </c>
      <c r="M45" s="1" t="s">
        <v>900</v>
      </c>
      <c r="N45" s="1" t="s">
        <v>60</v>
      </c>
      <c r="O45" s="1">
        <v>1</v>
      </c>
      <c r="P45" s="1">
        <v>8</v>
      </c>
      <c r="Q45" s="1">
        <f t="shared" ref="Q45" si="1">1/8*100</f>
        <v>12.5</v>
      </c>
      <c r="R45" s="1" t="s">
        <v>44</v>
      </c>
      <c r="S45" s="1" t="s">
        <v>914</v>
      </c>
      <c r="T45" s="1" t="s">
        <v>70</v>
      </c>
      <c r="U45" s="1" t="s">
        <v>47</v>
      </c>
      <c r="V45" s="1">
        <v>2.2999999999999998</v>
      </c>
    </row>
    <row r="46" spans="1:95" ht="15" thickBot="1" x14ac:dyDescent="0.35">
      <c r="A46" s="51">
        <v>3225</v>
      </c>
      <c r="B46" s="35" t="s">
        <v>1363</v>
      </c>
      <c r="C46" s="14" t="s">
        <v>60</v>
      </c>
      <c r="D46" s="14" t="s">
        <v>60</v>
      </c>
      <c r="E46" s="14" t="s">
        <v>912</v>
      </c>
      <c r="F46" s="14" t="s">
        <v>60</v>
      </c>
      <c r="G46" s="14" t="s">
        <v>32</v>
      </c>
      <c r="H46" s="14" t="s">
        <v>60</v>
      </c>
      <c r="I46" s="14" t="s">
        <v>60</v>
      </c>
      <c r="J46" s="14" t="s">
        <v>60</v>
      </c>
      <c r="K46" s="14" t="s">
        <v>60</v>
      </c>
      <c r="L46" s="14" t="s">
        <v>60</v>
      </c>
      <c r="M46" s="14" t="s">
        <v>901</v>
      </c>
      <c r="N46" s="14" t="s">
        <v>95</v>
      </c>
      <c r="O46" s="14">
        <v>1</v>
      </c>
      <c r="P46" s="14">
        <v>8</v>
      </c>
      <c r="Q46" s="14">
        <v>12.5</v>
      </c>
      <c r="R46" s="14" t="s">
        <v>44</v>
      </c>
      <c r="S46" s="14" t="s">
        <v>914</v>
      </c>
      <c r="T46" s="14" t="s">
        <v>70</v>
      </c>
      <c r="U46" s="14" t="s">
        <v>47</v>
      </c>
      <c r="V46" s="14">
        <v>338.1</v>
      </c>
    </row>
    <row r="47" spans="1:95" ht="15" thickBot="1" x14ac:dyDescent="0.35">
      <c r="A47" s="52" t="s">
        <v>1079</v>
      </c>
      <c r="B47" s="96"/>
      <c r="C47" s="49" t="s">
        <v>1069</v>
      </c>
      <c r="D47" s="49" t="s">
        <v>1070</v>
      </c>
      <c r="E47" s="49">
        <v>0</v>
      </c>
      <c r="F47" s="49">
        <v>0</v>
      </c>
      <c r="G47" s="49" t="s">
        <v>1071</v>
      </c>
      <c r="H47" s="49">
        <v>1</v>
      </c>
      <c r="I47" s="49">
        <v>0</v>
      </c>
      <c r="J47" s="49">
        <v>1</v>
      </c>
      <c r="K47" s="49">
        <v>0</v>
      </c>
      <c r="L47" s="49">
        <v>0</v>
      </c>
      <c r="M47" s="49" t="s">
        <v>1072</v>
      </c>
      <c r="N47" s="49" t="s">
        <v>1073</v>
      </c>
      <c r="O47" s="49"/>
      <c r="P47" s="49"/>
      <c r="Q47" s="49"/>
      <c r="R47" s="49" t="s">
        <v>44</v>
      </c>
      <c r="S47" s="49"/>
      <c r="T47" s="49"/>
      <c r="U47" s="50" t="s">
        <v>1078</v>
      </c>
      <c r="V47" s="74">
        <f>AVERAGE(V39:V46)</f>
        <v>69.587500000000006</v>
      </c>
    </row>
    <row r="48" spans="1:95" x14ac:dyDescent="0.3">
      <c r="A48" s="131" t="s">
        <v>83</v>
      </c>
      <c r="B48" s="131"/>
      <c r="C48" s="4"/>
      <c r="D48" s="4"/>
      <c r="E48" s="4" t="s">
        <v>47</v>
      </c>
      <c r="F48" s="4"/>
      <c r="G48" s="4" t="s">
        <v>47</v>
      </c>
      <c r="H48" s="4"/>
      <c r="I48" s="4" t="s">
        <v>60</v>
      </c>
      <c r="J48" s="4" t="s">
        <v>60</v>
      </c>
      <c r="K48" s="4" t="s">
        <v>60</v>
      </c>
      <c r="L48" s="4" t="s">
        <v>60</v>
      </c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95" x14ac:dyDescent="0.3">
      <c r="A49" s="38">
        <v>40</v>
      </c>
      <c r="B49" s="23" t="s">
        <v>1364</v>
      </c>
      <c r="C49" s="1" t="s">
        <v>32</v>
      </c>
      <c r="D49" s="1" t="s">
        <v>47</v>
      </c>
      <c r="E49" s="1" t="s">
        <v>912</v>
      </c>
      <c r="F49" s="1" t="s">
        <v>60</v>
      </c>
      <c r="G49" s="1" t="s">
        <v>47</v>
      </c>
      <c r="H49" s="1" t="s">
        <v>60</v>
      </c>
      <c r="I49" s="1" t="s">
        <v>60</v>
      </c>
      <c r="J49" s="1" t="s">
        <v>60</v>
      </c>
      <c r="K49" s="1" t="s">
        <v>60</v>
      </c>
      <c r="L49" s="1" t="s">
        <v>60</v>
      </c>
      <c r="M49" s="1" t="s">
        <v>902</v>
      </c>
      <c r="N49" s="1" t="s">
        <v>60</v>
      </c>
      <c r="O49" s="1">
        <v>2</v>
      </c>
      <c r="P49" s="1">
        <v>25</v>
      </c>
      <c r="Q49" s="1">
        <f>2/25*100</f>
        <v>8</v>
      </c>
      <c r="R49" s="1" t="s">
        <v>546</v>
      </c>
      <c r="S49" s="1" t="s">
        <v>83</v>
      </c>
      <c r="T49" s="1" t="s">
        <v>70</v>
      </c>
      <c r="U49" s="1" t="s">
        <v>47</v>
      </c>
      <c r="V49" s="1">
        <v>124.6</v>
      </c>
    </row>
    <row r="50" spans="1:95" x14ac:dyDescent="0.3">
      <c r="A50" s="38">
        <v>2119</v>
      </c>
      <c r="B50" s="23" t="s">
        <v>1365</v>
      </c>
      <c r="C50" s="1" t="s">
        <v>32</v>
      </c>
      <c r="D50" s="1" t="s">
        <v>47</v>
      </c>
      <c r="E50" s="1" t="s">
        <v>912</v>
      </c>
      <c r="F50" s="1" t="s">
        <v>60</v>
      </c>
      <c r="G50" s="1" t="s">
        <v>32</v>
      </c>
      <c r="H50" s="1" t="s">
        <v>60</v>
      </c>
      <c r="I50" s="1" t="s">
        <v>60</v>
      </c>
      <c r="J50" s="1" t="s">
        <v>60</v>
      </c>
      <c r="K50" s="1" t="s">
        <v>60</v>
      </c>
      <c r="L50" s="1" t="s">
        <v>60</v>
      </c>
      <c r="M50" s="1" t="s">
        <v>900</v>
      </c>
      <c r="N50" s="1" t="s">
        <v>60</v>
      </c>
      <c r="O50" s="1">
        <v>2</v>
      </c>
      <c r="P50" s="1">
        <v>25</v>
      </c>
      <c r="Q50" s="1">
        <v>8</v>
      </c>
      <c r="R50" s="1" t="s">
        <v>546</v>
      </c>
      <c r="S50" s="1" t="s">
        <v>83</v>
      </c>
      <c r="T50" s="1" t="s">
        <v>70</v>
      </c>
      <c r="U50" s="1" t="s">
        <v>47</v>
      </c>
      <c r="V50" s="1">
        <v>94.6</v>
      </c>
    </row>
    <row r="51" spans="1:95" x14ac:dyDescent="0.3">
      <c r="A51" s="38">
        <v>2121</v>
      </c>
      <c r="B51" s="23" t="s">
        <v>1366</v>
      </c>
      <c r="C51" s="1" t="s">
        <v>32</v>
      </c>
      <c r="D51" s="1" t="s">
        <v>47</v>
      </c>
      <c r="E51" s="1" t="s">
        <v>912</v>
      </c>
      <c r="F51" s="1" t="s">
        <v>60</v>
      </c>
      <c r="G51" s="1" t="s">
        <v>47</v>
      </c>
      <c r="H51" s="1" t="s">
        <v>60</v>
      </c>
      <c r="I51" s="1" t="s">
        <v>60</v>
      </c>
      <c r="J51" s="1" t="s">
        <v>60</v>
      </c>
      <c r="K51" s="1" t="s">
        <v>60</v>
      </c>
      <c r="L51" s="1" t="s">
        <v>60</v>
      </c>
      <c r="M51" s="1" t="s">
        <v>1075</v>
      </c>
      <c r="N51" s="1" t="s">
        <v>60</v>
      </c>
      <c r="O51" s="1">
        <v>2</v>
      </c>
      <c r="P51" s="1">
        <v>25</v>
      </c>
      <c r="Q51" s="1">
        <v>8</v>
      </c>
      <c r="R51" s="1" t="s">
        <v>546</v>
      </c>
      <c r="S51" s="1" t="s">
        <v>83</v>
      </c>
      <c r="T51" s="1" t="s">
        <v>70</v>
      </c>
      <c r="U51" s="1" t="s">
        <v>47</v>
      </c>
      <c r="V51" s="1">
        <v>23.9</v>
      </c>
    </row>
    <row r="52" spans="1:95" x14ac:dyDescent="0.3">
      <c r="A52" s="38">
        <v>2122</v>
      </c>
      <c r="B52" s="23" t="s">
        <v>1367</v>
      </c>
      <c r="C52" s="1" t="s">
        <v>32</v>
      </c>
      <c r="D52" s="1" t="s">
        <v>47</v>
      </c>
      <c r="E52" s="1" t="s">
        <v>912</v>
      </c>
      <c r="F52" s="1" t="s">
        <v>60</v>
      </c>
      <c r="G52" s="1" t="s">
        <v>47</v>
      </c>
      <c r="H52" s="1" t="s">
        <v>60</v>
      </c>
      <c r="I52" s="1" t="s">
        <v>60</v>
      </c>
      <c r="J52" s="1" t="s">
        <v>60</v>
      </c>
      <c r="K52" s="1" t="s">
        <v>60</v>
      </c>
      <c r="L52" s="1" t="s">
        <v>60</v>
      </c>
      <c r="M52" s="1" t="s">
        <v>904</v>
      </c>
      <c r="N52" s="1" t="s">
        <v>60</v>
      </c>
      <c r="O52" s="1">
        <v>2</v>
      </c>
      <c r="P52" s="1">
        <v>25</v>
      </c>
      <c r="Q52" s="1">
        <v>8</v>
      </c>
      <c r="R52" s="1" t="s">
        <v>546</v>
      </c>
      <c r="S52" s="1" t="s">
        <v>83</v>
      </c>
      <c r="T52" s="1" t="s">
        <v>70</v>
      </c>
      <c r="U52" s="1" t="s">
        <v>47</v>
      </c>
      <c r="V52" s="1">
        <v>1.2</v>
      </c>
    </row>
    <row r="53" spans="1:95" x14ac:dyDescent="0.3">
      <c r="A53" s="38">
        <v>2125</v>
      </c>
      <c r="B53" s="23" t="s">
        <v>1368</v>
      </c>
      <c r="C53" s="1" t="s">
        <v>32</v>
      </c>
      <c r="D53" s="1" t="s">
        <v>47</v>
      </c>
      <c r="E53" s="1" t="s">
        <v>913</v>
      </c>
      <c r="F53" s="1" t="s">
        <v>60</v>
      </c>
      <c r="G53" s="1" t="s">
        <v>47</v>
      </c>
      <c r="H53" s="1" t="s">
        <v>60</v>
      </c>
      <c r="I53" s="1" t="s">
        <v>60</v>
      </c>
      <c r="J53" s="1" t="s">
        <v>60</v>
      </c>
      <c r="K53" s="1" t="s">
        <v>60</v>
      </c>
      <c r="L53" s="1" t="s">
        <v>60</v>
      </c>
      <c r="M53" s="1" t="s">
        <v>900</v>
      </c>
      <c r="N53" s="1" t="s">
        <v>60</v>
      </c>
      <c r="O53" s="1">
        <v>2</v>
      </c>
      <c r="P53" s="1">
        <v>25</v>
      </c>
      <c r="Q53" s="1">
        <v>8</v>
      </c>
      <c r="R53" s="1" t="s">
        <v>546</v>
      </c>
      <c r="S53" s="1" t="s">
        <v>83</v>
      </c>
      <c r="T53" s="1" t="s">
        <v>70</v>
      </c>
      <c r="U53" s="1" t="s">
        <v>47</v>
      </c>
      <c r="V53" s="1">
        <v>1.9</v>
      </c>
    </row>
    <row r="54" spans="1:95" x14ac:dyDescent="0.3">
      <c r="A54" s="38">
        <v>2126</v>
      </c>
      <c r="B54" s="23" t="s">
        <v>1369</v>
      </c>
      <c r="C54" s="1" t="s">
        <v>32</v>
      </c>
      <c r="D54" s="1" t="s">
        <v>47</v>
      </c>
      <c r="E54" s="1" t="s">
        <v>912</v>
      </c>
      <c r="F54" s="1" t="s">
        <v>60</v>
      </c>
      <c r="G54" s="1" t="s">
        <v>47</v>
      </c>
      <c r="H54" s="1" t="s">
        <v>60</v>
      </c>
      <c r="I54" s="1" t="s">
        <v>60</v>
      </c>
      <c r="J54" s="1" t="s">
        <v>60</v>
      </c>
      <c r="K54" s="1" t="s">
        <v>60</v>
      </c>
      <c r="L54" s="1" t="s">
        <v>60</v>
      </c>
      <c r="M54" s="1" t="s">
        <v>900</v>
      </c>
      <c r="N54" s="1" t="s">
        <v>60</v>
      </c>
      <c r="O54" s="1">
        <v>2</v>
      </c>
      <c r="P54" s="1">
        <v>25</v>
      </c>
      <c r="Q54" s="1">
        <f t="shared" ref="Q54" si="2">2/25*100</f>
        <v>8</v>
      </c>
      <c r="R54" s="1" t="s">
        <v>546</v>
      </c>
      <c r="S54" s="1" t="s">
        <v>83</v>
      </c>
      <c r="T54" s="1" t="s">
        <v>70</v>
      </c>
      <c r="U54" s="1" t="s">
        <v>47</v>
      </c>
      <c r="V54" s="1">
        <v>16</v>
      </c>
    </row>
    <row r="55" spans="1:95" x14ac:dyDescent="0.3">
      <c r="A55" s="38">
        <v>2127</v>
      </c>
      <c r="B55" s="23" t="s">
        <v>1370</v>
      </c>
      <c r="C55" s="1" t="s">
        <v>32</v>
      </c>
      <c r="D55" s="1" t="s">
        <v>47</v>
      </c>
      <c r="E55" s="1" t="s">
        <v>912</v>
      </c>
      <c r="F55" s="1" t="s">
        <v>60</v>
      </c>
      <c r="G55" s="1" t="s">
        <v>32</v>
      </c>
      <c r="H55" s="1" t="s">
        <v>60</v>
      </c>
      <c r="I55" s="1" t="s">
        <v>60</v>
      </c>
      <c r="J55" s="1" t="s">
        <v>60</v>
      </c>
      <c r="K55" s="1" t="s">
        <v>60</v>
      </c>
      <c r="L55" s="1" t="s">
        <v>60</v>
      </c>
      <c r="M55" s="1" t="s">
        <v>905</v>
      </c>
      <c r="N55" s="1" t="s">
        <v>60</v>
      </c>
      <c r="O55" s="1">
        <v>2</v>
      </c>
      <c r="P55" s="1">
        <v>25</v>
      </c>
      <c r="Q55" s="1">
        <v>8</v>
      </c>
      <c r="R55" s="1" t="s">
        <v>546</v>
      </c>
      <c r="S55" s="1" t="s">
        <v>83</v>
      </c>
      <c r="T55" s="1" t="s">
        <v>70</v>
      </c>
      <c r="U55" s="1" t="s">
        <v>47</v>
      </c>
      <c r="V55" s="1">
        <v>243.8</v>
      </c>
    </row>
    <row r="56" spans="1:95" x14ac:dyDescent="0.3">
      <c r="A56" s="38">
        <v>2128</v>
      </c>
      <c r="B56" s="23" t="s">
        <v>1371</v>
      </c>
      <c r="C56" s="1" t="s">
        <v>32</v>
      </c>
      <c r="D56" s="1" t="s">
        <v>47</v>
      </c>
      <c r="E56" s="1" t="s">
        <v>912</v>
      </c>
      <c r="F56" s="1" t="s">
        <v>60</v>
      </c>
      <c r="G56" s="1" t="s">
        <v>47</v>
      </c>
      <c r="H56" s="1" t="s">
        <v>60</v>
      </c>
      <c r="I56" s="1" t="s">
        <v>60</v>
      </c>
      <c r="J56" s="1" t="s">
        <v>60</v>
      </c>
      <c r="K56" s="1" t="s">
        <v>60</v>
      </c>
      <c r="L56" s="1" t="s">
        <v>60</v>
      </c>
      <c r="M56" s="1" t="s">
        <v>903</v>
      </c>
      <c r="N56" s="1" t="s">
        <v>60</v>
      </c>
      <c r="O56" s="1">
        <v>2</v>
      </c>
      <c r="P56" s="1">
        <v>25</v>
      </c>
      <c r="Q56" s="1">
        <v>8</v>
      </c>
      <c r="R56" s="1" t="s">
        <v>546</v>
      </c>
      <c r="S56" s="1" t="s">
        <v>83</v>
      </c>
      <c r="T56" s="1" t="s">
        <v>70</v>
      </c>
      <c r="U56" s="1" t="s">
        <v>47</v>
      </c>
      <c r="V56" s="1">
        <v>44.5</v>
      </c>
    </row>
    <row r="57" spans="1:95" x14ac:dyDescent="0.3">
      <c r="A57" s="38">
        <v>2129</v>
      </c>
      <c r="B57" s="23" t="s">
        <v>1372</v>
      </c>
      <c r="C57" s="1" t="s">
        <v>32</v>
      </c>
      <c r="D57" s="1" t="s">
        <v>47</v>
      </c>
      <c r="E57" s="1" t="s">
        <v>912</v>
      </c>
      <c r="F57" s="1" t="s">
        <v>60</v>
      </c>
      <c r="G57" s="1" t="s">
        <v>47</v>
      </c>
      <c r="H57" s="1" t="s">
        <v>60</v>
      </c>
      <c r="I57" s="1" t="s">
        <v>60</v>
      </c>
      <c r="J57" s="1" t="s">
        <v>60</v>
      </c>
      <c r="K57" s="1" t="s">
        <v>60</v>
      </c>
      <c r="L57" s="1" t="s">
        <v>60</v>
      </c>
      <c r="M57" s="1" t="s">
        <v>903</v>
      </c>
      <c r="N57" s="1" t="s">
        <v>95</v>
      </c>
      <c r="O57" s="1">
        <v>2</v>
      </c>
      <c r="P57" s="1">
        <v>25</v>
      </c>
      <c r="Q57" s="1">
        <v>8</v>
      </c>
      <c r="R57" s="1" t="s">
        <v>546</v>
      </c>
      <c r="S57" s="1" t="s">
        <v>83</v>
      </c>
      <c r="T57" s="1" t="s">
        <v>70</v>
      </c>
      <c r="U57" s="1" t="s">
        <v>47</v>
      </c>
      <c r="V57" s="1">
        <v>54.3</v>
      </c>
    </row>
    <row r="58" spans="1:95" x14ac:dyDescent="0.3">
      <c r="A58" s="39">
        <v>2130</v>
      </c>
      <c r="B58" s="23" t="s">
        <v>1373</v>
      </c>
      <c r="C58" s="1" t="s">
        <v>32</v>
      </c>
      <c r="D58" s="1" t="s">
        <v>47</v>
      </c>
      <c r="E58" s="1" t="s">
        <v>911</v>
      </c>
      <c r="F58" s="1" t="s">
        <v>60</v>
      </c>
      <c r="G58" s="1" t="s">
        <v>47</v>
      </c>
      <c r="H58" s="1" t="s">
        <v>60</v>
      </c>
      <c r="I58" s="1" t="s">
        <v>60</v>
      </c>
      <c r="J58" s="1" t="s">
        <v>60</v>
      </c>
      <c r="K58" s="1" t="s">
        <v>60</v>
      </c>
      <c r="L58" s="1" t="s">
        <v>60</v>
      </c>
      <c r="M58" s="1" t="s">
        <v>906</v>
      </c>
      <c r="N58" s="1" t="s">
        <v>60</v>
      </c>
      <c r="O58" s="1">
        <v>2</v>
      </c>
      <c r="P58" s="1">
        <v>25</v>
      </c>
      <c r="Q58" s="1">
        <v>8</v>
      </c>
      <c r="R58" s="1" t="s">
        <v>546</v>
      </c>
      <c r="S58" s="1" t="s">
        <v>83</v>
      </c>
      <c r="T58" s="1" t="s">
        <v>70</v>
      </c>
      <c r="U58" s="1" t="s">
        <v>47</v>
      </c>
      <c r="V58" s="1">
        <v>3.6</v>
      </c>
    </row>
    <row r="59" spans="1:95" x14ac:dyDescent="0.3">
      <c r="A59" s="39">
        <v>2131</v>
      </c>
      <c r="B59" s="23" t="s">
        <v>1374</v>
      </c>
      <c r="C59" s="1" t="s">
        <v>32</v>
      </c>
      <c r="D59" s="1" t="s">
        <v>47</v>
      </c>
      <c r="E59" s="1" t="s">
        <v>912</v>
      </c>
      <c r="F59" s="1" t="s">
        <v>60</v>
      </c>
      <c r="G59" s="1" t="s">
        <v>47</v>
      </c>
      <c r="H59" s="1" t="s">
        <v>60</v>
      </c>
      <c r="I59" s="1" t="s">
        <v>60</v>
      </c>
      <c r="J59" s="1" t="s">
        <v>60</v>
      </c>
      <c r="K59" s="1" t="s">
        <v>60</v>
      </c>
      <c r="L59" s="1" t="s">
        <v>60</v>
      </c>
      <c r="M59" s="1" t="s">
        <v>907</v>
      </c>
      <c r="N59" s="1" t="s">
        <v>60</v>
      </c>
      <c r="O59" s="1">
        <v>2</v>
      </c>
      <c r="P59" s="1">
        <v>25</v>
      </c>
      <c r="Q59" s="1">
        <f t="shared" ref="Q59" si="3">2/25*100</f>
        <v>8</v>
      </c>
      <c r="R59" s="1" t="s">
        <v>546</v>
      </c>
      <c r="S59" s="1" t="s">
        <v>83</v>
      </c>
      <c r="T59" s="1" t="s">
        <v>70</v>
      </c>
      <c r="U59" s="1" t="s">
        <v>47</v>
      </c>
      <c r="V59" s="1">
        <v>232.8</v>
      </c>
    </row>
    <row r="60" spans="1:95" s="8" customFormat="1" ht="15" thickBot="1" x14ac:dyDescent="0.35">
      <c r="A60" s="37">
        <v>2133</v>
      </c>
      <c r="B60" s="23" t="s">
        <v>1375</v>
      </c>
      <c r="C60" s="1" t="s">
        <v>32</v>
      </c>
      <c r="D60" s="1" t="s">
        <v>47</v>
      </c>
      <c r="E60" s="1" t="s">
        <v>912</v>
      </c>
      <c r="F60" s="1" t="s">
        <v>60</v>
      </c>
      <c r="G60" s="1" t="s">
        <v>47</v>
      </c>
      <c r="H60" s="1" t="s">
        <v>84</v>
      </c>
      <c r="I60" s="1" t="s">
        <v>47</v>
      </c>
      <c r="J60" s="1" t="s">
        <v>31</v>
      </c>
      <c r="K60" s="1" t="s">
        <v>60</v>
      </c>
      <c r="L60" s="1" t="s">
        <v>60</v>
      </c>
      <c r="M60" s="1" t="s">
        <v>899</v>
      </c>
      <c r="N60" s="1" t="s">
        <v>60</v>
      </c>
      <c r="O60" s="1">
        <v>2</v>
      </c>
      <c r="P60" s="1">
        <v>25</v>
      </c>
      <c r="Q60" s="1">
        <v>8</v>
      </c>
      <c r="R60" s="1" t="s">
        <v>546</v>
      </c>
      <c r="S60" s="1" t="s">
        <v>83</v>
      </c>
      <c r="T60" s="1" t="s">
        <v>70</v>
      </c>
      <c r="U60" s="1" t="s">
        <v>47</v>
      </c>
      <c r="V60" s="1">
        <v>87.2</v>
      </c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</row>
    <row r="61" spans="1:95" x14ac:dyDescent="0.3">
      <c r="A61" s="38">
        <v>2134</v>
      </c>
      <c r="B61" s="23" t="s">
        <v>1376</v>
      </c>
      <c r="C61" s="1" t="s">
        <v>32</v>
      </c>
      <c r="D61" s="1" t="s">
        <v>47</v>
      </c>
      <c r="E61" s="1" t="s">
        <v>912</v>
      </c>
      <c r="F61" s="1" t="s">
        <v>60</v>
      </c>
      <c r="G61" s="1" t="s">
        <v>47</v>
      </c>
      <c r="H61" s="1" t="s">
        <v>60</v>
      </c>
      <c r="I61" s="1" t="s">
        <v>60</v>
      </c>
      <c r="J61" s="1" t="s">
        <v>60</v>
      </c>
      <c r="K61" s="1" t="s">
        <v>60</v>
      </c>
      <c r="L61" s="1" t="s">
        <v>60</v>
      </c>
      <c r="M61" s="1" t="s">
        <v>899</v>
      </c>
      <c r="N61" s="1" t="s">
        <v>95</v>
      </c>
      <c r="O61" s="1">
        <v>2</v>
      </c>
      <c r="P61" s="1">
        <v>25</v>
      </c>
      <c r="Q61" s="1">
        <v>8</v>
      </c>
      <c r="R61" s="1" t="s">
        <v>546</v>
      </c>
      <c r="S61" s="1" t="s">
        <v>83</v>
      </c>
      <c r="T61" s="1" t="s">
        <v>70</v>
      </c>
      <c r="U61" s="1" t="s">
        <v>47</v>
      </c>
      <c r="V61" s="1">
        <v>71.7</v>
      </c>
    </row>
    <row r="62" spans="1:95" x14ac:dyDescent="0.3">
      <c r="A62" s="38">
        <v>2135</v>
      </c>
      <c r="B62" s="23" t="s">
        <v>1377</v>
      </c>
      <c r="C62" s="1" t="s">
        <v>32</v>
      </c>
      <c r="D62" s="1" t="s">
        <v>47</v>
      </c>
      <c r="E62" s="1" t="s">
        <v>911</v>
      </c>
      <c r="F62" s="1" t="s">
        <v>60</v>
      </c>
      <c r="G62" s="1" t="s">
        <v>47</v>
      </c>
      <c r="H62" s="1" t="s">
        <v>60</v>
      </c>
      <c r="I62" s="1" t="s">
        <v>60</v>
      </c>
      <c r="J62" s="1" t="s">
        <v>60</v>
      </c>
      <c r="K62" s="1" t="s">
        <v>60</v>
      </c>
      <c r="L62" s="1" t="s">
        <v>60</v>
      </c>
      <c r="M62" s="1" t="s">
        <v>79</v>
      </c>
      <c r="N62" s="1" t="s">
        <v>60</v>
      </c>
      <c r="O62" s="1">
        <v>2</v>
      </c>
      <c r="P62" s="1">
        <v>25</v>
      </c>
      <c r="Q62" s="1">
        <v>8</v>
      </c>
      <c r="R62" s="1" t="s">
        <v>546</v>
      </c>
      <c r="S62" s="1" t="s">
        <v>83</v>
      </c>
      <c r="T62" s="1" t="s">
        <v>70</v>
      </c>
      <c r="U62" s="1" t="s">
        <v>47</v>
      </c>
      <c r="V62" s="1">
        <v>1.1000000000000001</v>
      </c>
    </row>
    <row r="63" spans="1:95" x14ac:dyDescent="0.3">
      <c r="A63" s="38">
        <v>2136</v>
      </c>
      <c r="B63" s="23" t="s">
        <v>1378</v>
      </c>
      <c r="C63" s="1" t="s">
        <v>32</v>
      </c>
      <c r="D63" s="1" t="s">
        <v>47</v>
      </c>
      <c r="E63" s="1" t="s">
        <v>912</v>
      </c>
      <c r="F63" s="1" t="s">
        <v>60</v>
      </c>
      <c r="G63" s="1" t="s">
        <v>47</v>
      </c>
      <c r="H63" s="1" t="s">
        <v>60</v>
      </c>
      <c r="I63" s="1" t="s">
        <v>60</v>
      </c>
      <c r="J63" s="1" t="s">
        <v>60</v>
      </c>
      <c r="K63" s="1" t="s">
        <v>60</v>
      </c>
      <c r="L63" s="1" t="s">
        <v>60</v>
      </c>
      <c r="M63" s="1" t="s">
        <v>79</v>
      </c>
      <c r="N63" s="1" t="s">
        <v>60</v>
      </c>
      <c r="O63" s="1">
        <v>2</v>
      </c>
      <c r="P63" s="1">
        <v>25</v>
      </c>
      <c r="Q63" s="1">
        <v>8</v>
      </c>
      <c r="R63" s="1" t="s">
        <v>546</v>
      </c>
      <c r="S63" s="1" t="s">
        <v>83</v>
      </c>
      <c r="T63" s="1" t="s">
        <v>70</v>
      </c>
      <c r="U63" s="1" t="s">
        <v>47</v>
      </c>
      <c r="V63" s="1">
        <v>2.2000000000000002</v>
      </c>
    </row>
    <row r="64" spans="1:95" x14ac:dyDescent="0.3">
      <c r="A64" s="37">
        <v>2138</v>
      </c>
      <c r="B64" s="23" t="s">
        <v>1379</v>
      </c>
      <c r="C64" s="1" t="s">
        <v>32</v>
      </c>
      <c r="D64" s="1" t="s">
        <v>47</v>
      </c>
      <c r="E64" s="1" t="s">
        <v>78</v>
      </c>
      <c r="F64" s="1" t="s">
        <v>60</v>
      </c>
      <c r="G64" s="1" t="s">
        <v>47</v>
      </c>
      <c r="H64" s="1" t="s">
        <v>84</v>
      </c>
      <c r="I64" s="1" t="s">
        <v>47</v>
      </c>
      <c r="J64" s="1" t="s">
        <v>31</v>
      </c>
      <c r="K64" s="1" t="s">
        <v>60</v>
      </c>
      <c r="L64" s="1" t="s">
        <v>60</v>
      </c>
      <c r="M64" s="1" t="s">
        <v>79</v>
      </c>
      <c r="N64" s="1" t="s">
        <v>60</v>
      </c>
      <c r="O64" s="1">
        <v>2</v>
      </c>
      <c r="P64" s="1">
        <v>25</v>
      </c>
      <c r="Q64" s="1">
        <f t="shared" ref="Q64" si="4">2/25*100</f>
        <v>8</v>
      </c>
      <c r="R64" s="1" t="s">
        <v>546</v>
      </c>
      <c r="S64" s="1" t="s">
        <v>83</v>
      </c>
      <c r="T64" s="1" t="s">
        <v>70</v>
      </c>
      <c r="U64" s="1" t="s">
        <v>47</v>
      </c>
      <c r="V64" s="1">
        <v>6.8</v>
      </c>
    </row>
    <row r="65" spans="1:22" x14ac:dyDescent="0.3">
      <c r="A65" s="38">
        <v>2139</v>
      </c>
      <c r="B65" s="23" t="s">
        <v>1380</v>
      </c>
      <c r="C65" s="1" t="s">
        <v>32</v>
      </c>
      <c r="D65" s="1" t="s">
        <v>47</v>
      </c>
      <c r="E65" s="1" t="s">
        <v>60</v>
      </c>
      <c r="F65" s="1" t="s">
        <v>60</v>
      </c>
      <c r="G65" s="1" t="s">
        <v>47</v>
      </c>
      <c r="H65" s="1" t="s">
        <v>60</v>
      </c>
      <c r="I65" s="1" t="s">
        <v>60</v>
      </c>
      <c r="J65" s="1" t="s">
        <v>60</v>
      </c>
      <c r="K65" s="1" t="s">
        <v>60</v>
      </c>
      <c r="L65" s="1" t="s">
        <v>60</v>
      </c>
      <c r="M65" s="1" t="s">
        <v>908</v>
      </c>
      <c r="N65" s="1" t="s">
        <v>60</v>
      </c>
      <c r="O65" s="1">
        <v>2</v>
      </c>
      <c r="P65" s="1">
        <v>25</v>
      </c>
      <c r="Q65" s="1">
        <v>8</v>
      </c>
      <c r="R65" s="1" t="s">
        <v>546</v>
      </c>
      <c r="S65" s="1" t="s">
        <v>83</v>
      </c>
      <c r="T65" s="1" t="s">
        <v>70</v>
      </c>
      <c r="U65" s="1" t="s">
        <v>47</v>
      </c>
      <c r="V65" s="1">
        <v>0.3</v>
      </c>
    </row>
    <row r="66" spans="1:22" x14ac:dyDescent="0.3">
      <c r="A66" s="38">
        <v>2140</v>
      </c>
      <c r="B66" s="23" t="s">
        <v>1381</v>
      </c>
      <c r="C66" s="1" t="s">
        <v>32</v>
      </c>
      <c r="D66" s="1" t="s">
        <v>47</v>
      </c>
      <c r="E66" s="1" t="s">
        <v>912</v>
      </c>
      <c r="F66" s="1" t="s">
        <v>60</v>
      </c>
      <c r="G66" s="1" t="s">
        <v>47</v>
      </c>
      <c r="H66" s="1" t="s">
        <v>60</v>
      </c>
      <c r="I66" s="1" t="s">
        <v>60</v>
      </c>
      <c r="J66" s="1" t="s">
        <v>60</v>
      </c>
      <c r="K66" s="1" t="s">
        <v>60</v>
      </c>
      <c r="L66" s="1" t="s">
        <v>60</v>
      </c>
      <c r="M66" s="1" t="s">
        <v>909</v>
      </c>
      <c r="N66" s="1" t="s">
        <v>60</v>
      </c>
      <c r="O66" s="1">
        <v>2</v>
      </c>
      <c r="P66" s="1">
        <v>25</v>
      </c>
      <c r="Q66" s="1">
        <v>8</v>
      </c>
      <c r="R66" s="1" t="s">
        <v>546</v>
      </c>
      <c r="S66" s="1" t="s">
        <v>83</v>
      </c>
      <c r="T66" s="1" t="s">
        <v>70</v>
      </c>
      <c r="U66" s="1" t="s">
        <v>47</v>
      </c>
      <c r="V66" s="1">
        <v>0.1</v>
      </c>
    </row>
    <row r="67" spans="1:22" x14ac:dyDescent="0.3">
      <c r="A67" s="38">
        <v>2141</v>
      </c>
      <c r="B67" s="23" t="s">
        <v>1382</v>
      </c>
      <c r="C67" s="1" t="s">
        <v>32</v>
      </c>
      <c r="D67" s="1" t="s">
        <v>47</v>
      </c>
      <c r="E67" s="1" t="s">
        <v>912</v>
      </c>
      <c r="F67" s="1" t="s">
        <v>60</v>
      </c>
      <c r="G67" s="1" t="s">
        <v>47</v>
      </c>
      <c r="H67" s="1" t="s">
        <v>60</v>
      </c>
      <c r="I67" s="1" t="s">
        <v>60</v>
      </c>
      <c r="J67" s="1" t="s">
        <v>60</v>
      </c>
      <c r="K67" s="1" t="s">
        <v>60</v>
      </c>
      <c r="L67" s="1" t="s">
        <v>60</v>
      </c>
      <c r="M67" s="1" t="s">
        <v>79</v>
      </c>
      <c r="N67" s="1" t="s">
        <v>60</v>
      </c>
      <c r="O67" s="1">
        <v>2</v>
      </c>
      <c r="P67" s="1">
        <v>25</v>
      </c>
      <c r="Q67" s="1">
        <v>8</v>
      </c>
      <c r="R67" s="1" t="s">
        <v>546</v>
      </c>
      <c r="S67" s="1" t="s">
        <v>83</v>
      </c>
      <c r="T67" s="1" t="s">
        <v>70</v>
      </c>
      <c r="U67" s="1" t="s">
        <v>47</v>
      </c>
      <c r="V67" s="1">
        <v>5.3</v>
      </c>
    </row>
    <row r="68" spans="1:22" x14ac:dyDescent="0.3">
      <c r="A68" s="38">
        <v>2142</v>
      </c>
      <c r="B68" s="23" t="s">
        <v>1383</v>
      </c>
      <c r="C68" s="1" t="s">
        <v>32</v>
      </c>
      <c r="D68" s="1" t="s">
        <v>47</v>
      </c>
      <c r="E68" s="1" t="s">
        <v>912</v>
      </c>
      <c r="F68" s="1" t="s">
        <v>60</v>
      </c>
      <c r="G68" s="1" t="s">
        <v>47</v>
      </c>
      <c r="H68" s="1" t="s">
        <v>60</v>
      </c>
      <c r="I68" s="1" t="s">
        <v>60</v>
      </c>
      <c r="J68" s="1" t="s">
        <v>60</v>
      </c>
      <c r="K68" s="1" t="s">
        <v>60</v>
      </c>
      <c r="L68" s="1" t="s">
        <v>60</v>
      </c>
      <c r="M68" s="1" t="s">
        <v>79</v>
      </c>
      <c r="N68" s="1" t="s">
        <v>60</v>
      </c>
      <c r="O68" s="1">
        <v>2</v>
      </c>
      <c r="P68" s="1">
        <v>25</v>
      </c>
      <c r="Q68" s="1">
        <v>8</v>
      </c>
      <c r="R68" s="1" t="s">
        <v>546</v>
      </c>
      <c r="S68" s="1" t="s">
        <v>83</v>
      </c>
      <c r="T68" s="1" t="s">
        <v>70</v>
      </c>
      <c r="U68" s="1" t="s">
        <v>47</v>
      </c>
      <c r="V68" s="1">
        <v>75.3</v>
      </c>
    </row>
    <row r="69" spans="1:22" x14ac:dyDescent="0.3">
      <c r="A69" s="38">
        <v>2143</v>
      </c>
      <c r="B69" s="23" t="s">
        <v>1384</v>
      </c>
      <c r="C69" s="1" t="s">
        <v>32</v>
      </c>
      <c r="D69" s="1" t="s">
        <v>47</v>
      </c>
      <c r="E69" s="1" t="s">
        <v>912</v>
      </c>
      <c r="F69" s="1" t="s">
        <v>60</v>
      </c>
      <c r="G69" s="1" t="s">
        <v>47</v>
      </c>
      <c r="H69" s="1" t="s">
        <v>60</v>
      </c>
      <c r="I69" s="1" t="s">
        <v>60</v>
      </c>
      <c r="J69" s="1" t="s">
        <v>60</v>
      </c>
      <c r="K69" s="1" t="s">
        <v>60</v>
      </c>
      <c r="L69" s="1" t="s">
        <v>60</v>
      </c>
      <c r="M69" s="1" t="s">
        <v>899</v>
      </c>
      <c r="N69" s="1" t="s">
        <v>95</v>
      </c>
      <c r="O69" s="1">
        <v>2</v>
      </c>
      <c r="P69" s="1">
        <v>25</v>
      </c>
      <c r="Q69" s="1">
        <f t="shared" ref="Q69" si="5">2/25*100</f>
        <v>8</v>
      </c>
      <c r="R69" s="1" t="s">
        <v>546</v>
      </c>
      <c r="S69" s="1" t="s">
        <v>83</v>
      </c>
      <c r="T69" s="1" t="s">
        <v>70</v>
      </c>
      <c r="U69" s="1" t="s">
        <v>47</v>
      </c>
      <c r="V69" s="1">
        <v>86</v>
      </c>
    </row>
    <row r="70" spans="1:22" x14ac:dyDescent="0.3">
      <c r="A70" s="38">
        <v>2144</v>
      </c>
      <c r="B70" s="23" t="s">
        <v>1385</v>
      </c>
      <c r="C70" s="1" t="s">
        <v>32</v>
      </c>
      <c r="D70" s="1" t="s">
        <v>47</v>
      </c>
      <c r="E70" s="1" t="s">
        <v>912</v>
      </c>
      <c r="F70" s="1" t="s">
        <v>60</v>
      </c>
      <c r="G70" s="1" t="s">
        <v>47</v>
      </c>
      <c r="H70" s="1" t="s">
        <v>60</v>
      </c>
      <c r="I70" s="1" t="s">
        <v>60</v>
      </c>
      <c r="J70" s="1" t="s">
        <v>60</v>
      </c>
      <c r="K70" s="1" t="s">
        <v>60</v>
      </c>
      <c r="L70" s="1" t="s">
        <v>60</v>
      </c>
      <c r="M70" s="1" t="s">
        <v>79</v>
      </c>
      <c r="N70" s="1" t="s">
        <v>60</v>
      </c>
      <c r="O70" s="1">
        <v>2</v>
      </c>
      <c r="P70" s="1">
        <v>25</v>
      </c>
      <c r="Q70" s="1">
        <v>8</v>
      </c>
      <c r="R70" s="1" t="s">
        <v>546</v>
      </c>
      <c r="S70" s="1" t="s">
        <v>83</v>
      </c>
      <c r="T70" s="1" t="s">
        <v>70</v>
      </c>
      <c r="U70" s="1" t="s">
        <v>47</v>
      </c>
      <c r="V70" s="1">
        <v>11.5</v>
      </c>
    </row>
    <row r="71" spans="1:22" x14ac:dyDescent="0.3">
      <c r="A71" s="38">
        <v>2146</v>
      </c>
      <c r="B71" s="23" t="s">
        <v>1386</v>
      </c>
      <c r="C71" s="1" t="s">
        <v>32</v>
      </c>
      <c r="D71" s="1" t="s">
        <v>47</v>
      </c>
      <c r="E71" s="1" t="s">
        <v>912</v>
      </c>
      <c r="F71" s="1" t="s">
        <v>60</v>
      </c>
      <c r="G71" s="1" t="s">
        <v>47</v>
      </c>
      <c r="H71" s="1" t="s">
        <v>60</v>
      </c>
      <c r="I71" s="1" t="s">
        <v>60</v>
      </c>
      <c r="J71" s="1" t="s">
        <v>60</v>
      </c>
      <c r="K71" s="1" t="s">
        <v>60</v>
      </c>
      <c r="L71" s="1" t="s">
        <v>60</v>
      </c>
      <c r="M71" s="1" t="s">
        <v>79</v>
      </c>
      <c r="N71" s="1" t="s">
        <v>60</v>
      </c>
      <c r="O71" s="1">
        <v>2</v>
      </c>
      <c r="P71" s="1">
        <v>25</v>
      </c>
      <c r="Q71" s="1">
        <v>8</v>
      </c>
      <c r="R71" s="1" t="s">
        <v>546</v>
      </c>
      <c r="S71" s="1" t="s">
        <v>83</v>
      </c>
      <c r="T71" s="1" t="s">
        <v>70</v>
      </c>
      <c r="U71" s="1" t="s">
        <v>47</v>
      </c>
      <c r="V71" s="1">
        <v>9.1</v>
      </c>
    </row>
    <row r="72" spans="1:22" x14ac:dyDescent="0.3">
      <c r="A72" s="38">
        <v>2196</v>
      </c>
      <c r="B72" s="23" t="s">
        <v>1387</v>
      </c>
      <c r="C72" s="1" t="s">
        <v>32</v>
      </c>
      <c r="D72" s="1" t="s">
        <v>47</v>
      </c>
      <c r="E72" s="1" t="s">
        <v>911</v>
      </c>
      <c r="F72" s="1" t="s">
        <v>60</v>
      </c>
      <c r="G72" s="1" t="s">
        <v>47</v>
      </c>
      <c r="H72" s="1" t="s">
        <v>60</v>
      </c>
      <c r="I72" s="1" t="s">
        <v>60</v>
      </c>
      <c r="J72" s="1" t="s">
        <v>60</v>
      </c>
      <c r="K72" s="1" t="s">
        <v>60</v>
      </c>
      <c r="L72" s="1" t="s">
        <v>60</v>
      </c>
      <c r="M72" s="1" t="s">
        <v>910</v>
      </c>
      <c r="N72" s="1" t="s">
        <v>60</v>
      </c>
      <c r="O72" s="1">
        <v>2</v>
      </c>
      <c r="P72" s="1">
        <v>25</v>
      </c>
      <c r="Q72" s="1">
        <v>8</v>
      </c>
      <c r="R72" s="1" t="s">
        <v>546</v>
      </c>
      <c r="S72" s="1" t="s">
        <v>83</v>
      </c>
      <c r="T72" s="1" t="s">
        <v>70</v>
      </c>
      <c r="U72" s="1" t="s">
        <v>47</v>
      </c>
      <c r="V72" s="1">
        <v>73.599999999999994</v>
      </c>
    </row>
    <row r="73" spans="1:22" ht="15" thickBot="1" x14ac:dyDescent="0.35">
      <c r="A73" s="51">
        <v>2199</v>
      </c>
      <c r="B73" s="23" t="s">
        <v>1388</v>
      </c>
      <c r="C73" s="14" t="s">
        <v>32</v>
      </c>
      <c r="D73" s="14" t="s">
        <v>47</v>
      </c>
      <c r="E73" s="14" t="s">
        <v>911</v>
      </c>
      <c r="F73" s="14" t="s">
        <v>60</v>
      </c>
      <c r="G73" s="14" t="s">
        <v>47</v>
      </c>
      <c r="H73" s="14" t="s">
        <v>60</v>
      </c>
      <c r="I73" s="14" t="s">
        <v>60</v>
      </c>
      <c r="J73" s="14" t="s">
        <v>60</v>
      </c>
      <c r="K73" s="14" t="s">
        <v>60</v>
      </c>
      <c r="L73" s="14" t="s">
        <v>60</v>
      </c>
      <c r="M73" s="14" t="s">
        <v>60</v>
      </c>
      <c r="N73" s="14" t="s">
        <v>60</v>
      </c>
      <c r="O73" s="14">
        <v>2</v>
      </c>
      <c r="P73" s="14">
        <v>25</v>
      </c>
      <c r="Q73" s="14">
        <v>8</v>
      </c>
      <c r="R73" s="14" t="s">
        <v>546</v>
      </c>
      <c r="S73" s="14" t="s">
        <v>83</v>
      </c>
      <c r="T73" s="14" t="s">
        <v>70</v>
      </c>
      <c r="U73" s="14" t="s">
        <v>47</v>
      </c>
      <c r="V73" s="14">
        <v>1.3</v>
      </c>
    </row>
    <row r="74" spans="1:22" ht="15" thickBot="1" x14ac:dyDescent="0.35">
      <c r="A74" s="52" t="s">
        <v>1064</v>
      </c>
      <c r="B74" s="113"/>
      <c r="C74" s="49">
        <v>25</v>
      </c>
      <c r="D74" s="49">
        <v>0</v>
      </c>
      <c r="E74" s="49">
        <v>0</v>
      </c>
      <c r="F74" s="49" t="s">
        <v>60</v>
      </c>
      <c r="G74" s="49" t="s">
        <v>1074</v>
      </c>
      <c r="H74" s="49">
        <v>2</v>
      </c>
      <c r="I74" s="49">
        <v>0</v>
      </c>
      <c r="J74" s="49">
        <v>2</v>
      </c>
      <c r="K74" s="49">
        <v>0</v>
      </c>
      <c r="L74" s="49">
        <v>0</v>
      </c>
      <c r="M74" s="49" t="s">
        <v>1076</v>
      </c>
      <c r="N74" s="49" t="s">
        <v>1077</v>
      </c>
      <c r="O74" s="49"/>
      <c r="P74" s="49"/>
      <c r="Q74" s="49"/>
      <c r="R74" s="49"/>
      <c r="S74" s="49"/>
      <c r="T74" s="49"/>
      <c r="U74" s="50" t="s">
        <v>1078</v>
      </c>
      <c r="V74" s="50">
        <f>AVERAGE(V49:V73)</f>
        <v>50.907999999999994</v>
      </c>
    </row>
    <row r="75" spans="1:22" x14ac:dyDescent="0.3">
      <c r="A75" s="47" t="s">
        <v>88</v>
      </c>
      <c r="B75" s="47"/>
      <c r="C75" s="15"/>
      <c r="D75" s="15"/>
      <c r="E75" s="4"/>
      <c r="F75" s="4"/>
      <c r="G75" s="4" t="s">
        <v>47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 t="s">
        <v>96</v>
      </c>
      <c r="V75" s="4" t="s">
        <v>99</v>
      </c>
    </row>
    <row r="76" spans="1:22" x14ac:dyDescent="0.3">
      <c r="A76" s="37">
        <v>1017</v>
      </c>
      <c r="B76" s="23" t="s">
        <v>1389</v>
      </c>
      <c r="C76" s="1" t="s">
        <v>60</v>
      </c>
      <c r="D76" s="1" t="s">
        <v>60</v>
      </c>
      <c r="E76" s="1" t="s">
        <v>47</v>
      </c>
      <c r="F76" s="1" t="s">
        <v>103</v>
      </c>
      <c r="G76" s="1" t="s">
        <v>92</v>
      </c>
      <c r="H76" s="1" t="s">
        <v>107</v>
      </c>
      <c r="I76" s="1" t="s">
        <v>47</v>
      </c>
      <c r="J76" s="1" t="s">
        <v>47</v>
      </c>
      <c r="K76" s="1" t="s">
        <v>47</v>
      </c>
      <c r="L76" s="1" t="s">
        <v>93</v>
      </c>
      <c r="M76" s="1" t="s">
        <v>94</v>
      </c>
      <c r="N76" s="1" t="s">
        <v>95</v>
      </c>
      <c r="O76" s="1">
        <v>3</v>
      </c>
      <c r="P76" s="1">
        <v>6</v>
      </c>
      <c r="Q76" s="1">
        <f>SUM(O76/P76)*100</f>
        <v>50</v>
      </c>
      <c r="R76" s="1" t="s">
        <v>114</v>
      </c>
      <c r="S76" s="1" t="s">
        <v>97</v>
      </c>
      <c r="T76" s="1" t="s">
        <v>70</v>
      </c>
      <c r="U76" s="1" t="s">
        <v>98</v>
      </c>
      <c r="V76" s="1" t="s">
        <v>99</v>
      </c>
    </row>
    <row r="77" spans="1:22" x14ac:dyDescent="0.3">
      <c r="A77" s="38">
        <v>283</v>
      </c>
      <c r="B77" s="23" t="s">
        <v>1390</v>
      </c>
      <c r="C77" s="1" t="s">
        <v>60</v>
      </c>
      <c r="D77" s="1" t="s">
        <v>60</v>
      </c>
      <c r="E77" s="1" t="s">
        <v>100</v>
      </c>
      <c r="F77" s="1" t="s">
        <v>47</v>
      </c>
      <c r="G77" s="1" t="s">
        <v>47</v>
      </c>
      <c r="H77" s="1" t="s">
        <v>47</v>
      </c>
      <c r="I77" s="1" t="s">
        <v>47</v>
      </c>
      <c r="J77" s="1" t="s">
        <v>47</v>
      </c>
      <c r="K77" s="1" t="s">
        <v>47</v>
      </c>
      <c r="L77" s="1" t="s">
        <v>121</v>
      </c>
      <c r="M77" s="1" t="s">
        <v>20</v>
      </c>
      <c r="N77" s="1" t="s">
        <v>60</v>
      </c>
      <c r="O77" s="1">
        <v>3</v>
      </c>
      <c r="P77" s="1">
        <v>6</v>
      </c>
      <c r="Q77" s="1">
        <f t="shared" ref="Q77:Q81" si="6">SUM(O77/P77)*100</f>
        <v>50</v>
      </c>
      <c r="R77" s="1" t="s">
        <v>105</v>
      </c>
      <c r="S77" s="1" t="s">
        <v>104</v>
      </c>
      <c r="T77" s="1" t="s">
        <v>70</v>
      </c>
      <c r="U77" s="1"/>
      <c r="V77" s="1" t="s">
        <v>99</v>
      </c>
    </row>
    <row r="78" spans="1:22" x14ac:dyDescent="0.3">
      <c r="A78" s="37">
        <v>1032</v>
      </c>
      <c r="B78" s="23" t="s">
        <v>1391</v>
      </c>
      <c r="C78" s="1" t="s">
        <v>60</v>
      </c>
      <c r="D78" s="1" t="s">
        <v>60</v>
      </c>
      <c r="E78" s="1" t="s">
        <v>102</v>
      </c>
      <c r="F78" s="1" t="s">
        <v>47</v>
      </c>
      <c r="G78" s="1" t="s">
        <v>47</v>
      </c>
      <c r="H78" s="1" t="s">
        <v>108</v>
      </c>
      <c r="I78" s="1" t="s">
        <v>47</v>
      </c>
      <c r="J78" s="1" t="s">
        <v>47</v>
      </c>
      <c r="K78" s="1" t="s">
        <v>47</v>
      </c>
      <c r="L78" s="1" t="s">
        <v>119</v>
      </c>
      <c r="M78" s="1" t="s">
        <v>101</v>
      </c>
      <c r="N78" s="1" t="s">
        <v>60</v>
      </c>
      <c r="O78" s="1">
        <v>3</v>
      </c>
      <c r="P78" s="1">
        <v>6</v>
      </c>
      <c r="Q78" s="1">
        <f t="shared" si="6"/>
        <v>50</v>
      </c>
      <c r="R78" s="1" t="s">
        <v>114</v>
      </c>
      <c r="S78" s="1" t="s">
        <v>97</v>
      </c>
      <c r="T78" s="1" t="s">
        <v>70</v>
      </c>
      <c r="U78" s="1" t="s">
        <v>106</v>
      </c>
      <c r="V78" s="1" t="s">
        <v>99</v>
      </c>
    </row>
    <row r="79" spans="1:22" x14ac:dyDescent="0.3">
      <c r="A79" s="38">
        <v>1033</v>
      </c>
      <c r="B79" s="23" t="s">
        <v>1392</v>
      </c>
      <c r="C79" s="1" t="s">
        <v>60</v>
      </c>
      <c r="D79" s="1" t="s">
        <v>60</v>
      </c>
      <c r="E79" s="1" t="s">
        <v>47</v>
      </c>
      <c r="F79" s="1" t="s">
        <v>60</v>
      </c>
      <c r="G79" s="1" t="s">
        <v>47</v>
      </c>
      <c r="H79" s="1" t="s">
        <v>47</v>
      </c>
      <c r="I79" s="1" t="s">
        <v>47</v>
      </c>
      <c r="J79" s="1" t="s">
        <v>47</v>
      </c>
      <c r="K79" s="1" t="s">
        <v>47</v>
      </c>
      <c r="L79" s="1" t="s">
        <v>60</v>
      </c>
      <c r="M79" s="1" t="s">
        <v>20</v>
      </c>
      <c r="N79" s="1" t="s">
        <v>71</v>
      </c>
      <c r="O79" s="1">
        <v>3</v>
      </c>
      <c r="P79" s="1">
        <v>6</v>
      </c>
      <c r="Q79" s="1">
        <f t="shared" si="6"/>
        <v>50</v>
      </c>
      <c r="R79" s="1" t="s">
        <v>114</v>
      </c>
      <c r="S79" s="1" t="s">
        <v>112</v>
      </c>
      <c r="T79" s="1" t="s">
        <v>70</v>
      </c>
      <c r="U79" s="1" t="s">
        <v>113</v>
      </c>
      <c r="V79" s="1" t="s">
        <v>99</v>
      </c>
    </row>
    <row r="80" spans="1:22" x14ac:dyDescent="0.3">
      <c r="A80" s="37">
        <v>1043</v>
      </c>
      <c r="B80" s="23" t="s">
        <v>1393</v>
      </c>
      <c r="C80" s="1" t="s">
        <v>60</v>
      </c>
      <c r="D80" s="1" t="s">
        <v>60</v>
      </c>
      <c r="E80" s="1" t="s">
        <v>47</v>
      </c>
      <c r="F80" s="1" t="s">
        <v>60</v>
      </c>
      <c r="G80" s="1" t="s">
        <v>117</v>
      </c>
      <c r="H80" s="1" t="s">
        <v>109</v>
      </c>
      <c r="I80" s="1" t="s">
        <v>47</v>
      </c>
      <c r="J80" s="1" t="s">
        <v>47</v>
      </c>
      <c r="K80" s="1" t="s">
        <v>47</v>
      </c>
      <c r="L80" s="1" t="s">
        <v>120</v>
      </c>
      <c r="M80" s="1" t="s">
        <v>101</v>
      </c>
      <c r="N80" s="1" t="s">
        <v>95</v>
      </c>
      <c r="O80" s="1">
        <v>3</v>
      </c>
      <c r="P80" s="1">
        <v>6</v>
      </c>
      <c r="Q80" s="1">
        <f t="shared" si="6"/>
        <v>50</v>
      </c>
      <c r="R80" s="1" t="s">
        <v>118</v>
      </c>
      <c r="S80" s="1" t="s">
        <v>116</v>
      </c>
      <c r="T80" s="1" t="s">
        <v>70</v>
      </c>
      <c r="U80" s="1" t="s">
        <v>111</v>
      </c>
      <c r="V80" s="1" t="s">
        <v>99</v>
      </c>
    </row>
    <row r="81" spans="1:22" ht="15" thickBot="1" x14ac:dyDescent="0.35">
      <c r="A81" s="51">
        <v>1054</v>
      </c>
      <c r="B81" s="35" t="s">
        <v>1394</v>
      </c>
      <c r="C81" s="14" t="s">
        <v>60</v>
      </c>
      <c r="D81" s="14" t="s">
        <v>60</v>
      </c>
      <c r="E81" s="14" t="s">
        <v>115</v>
      </c>
      <c r="F81" s="14" t="s">
        <v>47</v>
      </c>
      <c r="G81" s="14" t="s">
        <v>47</v>
      </c>
      <c r="H81" s="14" t="s">
        <v>47</v>
      </c>
      <c r="I81" s="14" t="s">
        <v>47</v>
      </c>
      <c r="J81" s="14" t="s">
        <v>47</v>
      </c>
      <c r="K81" s="14" t="s">
        <v>47</v>
      </c>
      <c r="L81" s="14" t="s">
        <v>60</v>
      </c>
      <c r="M81" s="14" t="s">
        <v>110</v>
      </c>
      <c r="N81" s="14" t="s">
        <v>60</v>
      </c>
      <c r="O81" s="14">
        <v>3</v>
      </c>
      <c r="P81" s="14">
        <v>6</v>
      </c>
      <c r="Q81" s="14">
        <f t="shared" si="6"/>
        <v>50</v>
      </c>
      <c r="R81" s="14" t="s">
        <v>118</v>
      </c>
      <c r="S81" s="14" t="s">
        <v>112</v>
      </c>
      <c r="T81" s="14" t="s">
        <v>70</v>
      </c>
      <c r="U81" s="14" t="s">
        <v>113</v>
      </c>
      <c r="V81" s="14" t="s">
        <v>99</v>
      </c>
    </row>
    <row r="82" spans="1:22" ht="15" thickBot="1" x14ac:dyDescent="0.35">
      <c r="A82" s="52" t="s">
        <v>1079</v>
      </c>
      <c r="B82" s="113" t="s">
        <v>47</v>
      </c>
      <c r="C82" s="49">
        <v>0</v>
      </c>
      <c r="D82" s="49">
        <v>0</v>
      </c>
      <c r="E82" s="49">
        <v>3</v>
      </c>
      <c r="F82" s="49">
        <v>3</v>
      </c>
      <c r="G82" s="49" t="s">
        <v>1080</v>
      </c>
      <c r="H82" s="49">
        <v>3</v>
      </c>
      <c r="I82" s="49">
        <v>0</v>
      </c>
      <c r="J82" s="49">
        <v>0</v>
      </c>
      <c r="K82" s="49">
        <v>0</v>
      </c>
      <c r="L82" s="49">
        <v>3</v>
      </c>
      <c r="M82" s="49" t="s">
        <v>1081</v>
      </c>
      <c r="N82" s="49" t="s">
        <v>1082</v>
      </c>
      <c r="O82" s="49"/>
      <c r="P82" s="49"/>
      <c r="Q82" s="49"/>
      <c r="R82" s="49"/>
      <c r="S82" s="49"/>
      <c r="T82" s="49"/>
      <c r="U82" s="50" t="s">
        <v>1078</v>
      </c>
      <c r="V82" s="50" t="s">
        <v>60</v>
      </c>
    </row>
    <row r="83" spans="1:22" x14ac:dyDescent="0.3">
      <c r="A83" s="47" t="s">
        <v>89</v>
      </c>
      <c r="B83" s="47"/>
      <c r="C83" s="4" t="s">
        <v>47</v>
      </c>
      <c r="D83" s="4" t="s">
        <v>47</v>
      </c>
      <c r="E83" s="4" t="s">
        <v>47</v>
      </c>
      <c r="F83" s="4" t="s">
        <v>47</v>
      </c>
      <c r="G83" s="4" t="s">
        <v>47</v>
      </c>
      <c r="H83" s="4" t="s">
        <v>47</v>
      </c>
      <c r="I83" s="4" t="s">
        <v>47</v>
      </c>
      <c r="J83" s="4" t="s">
        <v>47</v>
      </c>
      <c r="K83" s="4" t="s">
        <v>47</v>
      </c>
      <c r="L83" s="4" t="s">
        <v>47</v>
      </c>
      <c r="M83" s="4" t="s">
        <v>47</v>
      </c>
      <c r="N83" s="4" t="s">
        <v>47</v>
      </c>
      <c r="O83" s="4"/>
      <c r="P83" s="4"/>
      <c r="Q83" s="4"/>
      <c r="R83" s="4"/>
      <c r="S83" s="4"/>
      <c r="T83" s="4"/>
      <c r="U83" s="15"/>
      <c r="V83" s="4"/>
    </row>
    <row r="84" spans="1:22" x14ac:dyDescent="0.3">
      <c r="A84" s="37">
        <v>11</v>
      </c>
      <c r="B84" s="38" t="s">
        <v>1395</v>
      </c>
      <c r="C84" s="1" t="s">
        <v>32</v>
      </c>
      <c r="D84" s="1" t="s">
        <v>128</v>
      </c>
      <c r="E84" s="1" t="s">
        <v>47</v>
      </c>
      <c r="F84" s="1" t="s">
        <v>47</v>
      </c>
      <c r="G84" s="1" t="s">
        <v>139</v>
      </c>
      <c r="H84" s="1" t="s">
        <v>123</v>
      </c>
      <c r="I84" s="1" t="s">
        <v>47</v>
      </c>
      <c r="J84" s="1" t="s">
        <v>123</v>
      </c>
      <c r="K84" s="1" t="s">
        <v>47</v>
      </c>
      <c r="L84" s="1" t="s">
        <v>32</v>
      </c>
      <c r="M84" s="1" t="s">
        <v>20</v>
      </c>
      <c r="N84" s="1" t="s">
        <v>52</v>
      </c>
      <c r="O84" s="1">
        <v>2</v>
      </c>
      <c r="P84" s="1">
        <v>6</v>
      </c>
      <c r="Q84" s="1">
        <v>33</v>
      </c>
      <c r="R84" s="1" t="s">
        <v>122</v>
      </c>
      <c r="S84" s="6" t="s">
        <v>130</v>
      </c>
      <c r="T84" s="1" t="s">
        <v>916</v>
      </c>
      <c r="U84" s="1" t="s">
        <v>138</v>
      </c>
      <c r="V84" s="1">
        <v>733</v>
      </c>
    </row>
    <row r="85" spans="1:22" x14ac:dyDescent="0.3">
      <c r="A85" s="37">
        <v>802</v>
      </c>
      <c r="B85" s="23" t="s">
        <v>1396</v>
      </c>
      <c r="C85" s="1" t="s">
        <v>32</v>
      </c>
      <c r="D85" s="1" t="s">
        <v>126</v>
      </c>
      <c r="E85" s="1" t="s">
        <v>141</v>
      </c>
      <c r="F85" s="1" t="s">
        <v>47</v>
      </c>
      <c r="G85" s="1" t="s">
        <v>2092</v>
      </c>
      <c r="H85" s="1" t="s">
        <v>124</v>
      </c>
      <c r="I85" s="1" t="s">
        <v>47</v>
      </c>
      <c r="J85" s="1" t="s">
        <v>47</v>
      </c>
      <c r="K85" s="1" t="s">
        <v>47</v>
      </c>
      <c r="L85" s="1" t="s">
        <v>47</v>
      </c>
      <c r="M85" s="1" t="s">
        <v>18</v>
      </c>
      <c r="N85" s="1" t="s">
        <v>60</v>
      </c>
      <c r="O85" s="1">
        <v>2</v>
      </c>
      <c r="P85" s="1">
        <v>6</v>
      </c>
      <c r="Q85" s="1">
        <v>33</v>
      </c>
      <c r="R85" s="1" t="s">
        <v>122</v>
      </c>
      <c r="S85" s="6" t="s">
        <v>132</v>
      </c>
      <c r="T85" s="1" t="s">
        <v>915</v>
      </c>
      <c r="U85" s="1"/>
      <c r="V85" s="1">
        <v>532</v>
      </c>
    </row>
    <row r="86" spans="1:22" x14ac:dyDescent="0.3">
      <c r="A86" s="40" t="s">
        <v>125</v>
      </c>
      <c r="B86" s="40" t="s">
        <v>1397</v>
      </c>
      <c r="C86" s="1" t="s">
        <v>47</v>
      </c>
      <c r="D86" s="1" t="s">
        <v>47</v>
      </c>
      <c r="E86" s="1" t="s">
        <v>102</v>
      </c>
      <c r="F86" s="1" t="s">
        <v>47</v>
      </c>
      <c r="G86" s="1" t="s">
        <v>47</v>
      </c>
      <c r="H86" s="1" t="s">
        <v>47</v>
      </c>
      <c r="I86" s="1" t="s">
        <v>47</v>
      </c>
      <c r="J86" s="1" t="s">
        <v>47</v>
      </c>
      <c r="K86" s="1" t="s">
        <v>47</v>
      </c>
      <c r="L86" s="1" t="s">
        <v>47</v>
      </c>
      <c r="M86" s="1" t="s">
        <v>133</v>
      </c>
      <c r="N86" s="1" t="s">
        <v>60</v>
      </c>
      <c r="O86" s="1">
        <v>2</v>
      </c>
      <c r="P86" s="1">
        <v>6</v>
      </c>
      <c r="Q86" s="1">
        <v>33</v>
      </c>
      <c r="R86" s="1" t="s">
        <v>122</v>
      </c>
      <c r="S86" s="1" t="s">
        <v>134</v>
      </c>
      <c r="T86" s="1" t="s">
        <v>915</v>
      </c>
      <c r="U86" s="1"/>
      <c r="V86" s="1">
        <v>22</v>
      </c>
    </row>
    <row r="87" spans="1:22" x14ac:dyDescent="0.3">
      <c r="A87" s="41">
        <v>614</v>
      </c>
      <c r="B87" s="41" t="s">
        <v>1398</v>
      </c>
      <c r="C87" s="1" t="s">
        <v>47</v>
      </c>
      <c r="D87" s="1" t="s">
        <v>47</v>
      </c>
      <c r="E87" s="1" t="s">
        <v>47</v>
      </c>
      <c r="F87" s="1" t="s">
        <v>47</v>
      </c>
      <c r="G87" s="1" t="s">
        <v>47</v>
      </c>
      <c r="H87" s="1" t="s">
        <v>47</v>
      </c>
      <c r="I87" s="1" t="s">
        <v>47</v>
      </c>
      <c r="J87" s="1" t="s">
        <v>47</v>
      </c>
      <c r="K87" s="1" t="s">
        <v>918</v>
      </c>
      <c r="L87" s="1" t="s">
        <v>32</v>
      </c>
      <c r="M87" s="1" t="s">
        <v>20</v>
      </c>
      <c r="N87" s="1" t="s">
        <v>95</v>
      </c>
      <c r="O87" s="1">
        <v>2</v>
      </c>
      <c r="P87" s="1">
        <v>6</v>
      </c>
      <c r="Q87" s="1">
        <v>33</v>
      </c>
      <c r="R87" s="1" t="s">
        <v>919</v>
      </c>
      <c r="S87" s="1" t="s">
        <v>134</v>
      </c>
      <c r="T87" s="1" t="s">
        <v>915</v>
      </c>
      <c r="U87" s="1"/>
      <c r="V87" s="1">
        <v>131</v>
      </c>
    </row>
    <row r="88" spans="1:22" x14ac:dyDescent="0.3">
      <c r="A88" s="38">
        <v>605</v>
      </c>
      <c r="B88" s="38" t="s">
        <v>1399</v>
      </c>
      <c r="C88" s="1" t="s">
        <v>32</v>
      </c>
      <c r="D88" s="1" t="s">
        <v>917</v>
      </c>
      <c r="E88" s="1" t="s">
        <v>47</v>
      </c>
      <c r="F88" s="1" t="s">
        <v>142</v>
      </c>
      <c r="G88" s="1" t="s">
        <v>47</v>
      </c>
      <c r="H88" s="1" t="s">
        <v>47</v>
      </c>
      <c r="I88" s="1" t="s">
        <v>47</v>
      </c>
      <c r="J88" s="1" t="s">
        <v>47</v>
      </c>
      <c r="K88" s="1" t="s">
        <v>47</v>
      </c>
      <c r="L88" s="1" t="s">
        <v>47</v>
      </c>
      <c r="M88" s="1" t="s">
        <v>135</v>
      </c>
      <c r="N88" s="1" t="s">
        <v>60</v>
      </c>
      <c r="O88" s="1">
        <v>2</v>
      </c>
      <c r="P88" s="1">
        <v>6</v>
      </c>
      <c r="Q88" s="1">
        <v>33</v>
      </c>
      <c r="R88" s="1" t="s">
        <v>122</v>
      </c>
      <c r="S88" s="1" t="s">
        <v>134</v>
      </c>
      <c r="T88" s="1" t="s">
        <v>915</v>
      </c>
      <c r="U88" s="1"/>
      <c r="V88" s="1" t="s">
        <v>60</v>
      </c>
    </row>
    <row r="89" spans="1:22" ht="15" thickBot="1" x14ac:dyDescent="0.35">
      <c r="A89" s="51">
        <v>611</v>
      </c>
      <c r="B89" s="35" t="s">
        <v>1400</v>
      </c>
      <c r="C89" s="14" t="s">
        <v>32</v>
      </c>
      <c r="D89" s="14" t="s">
        <v>127</v>
      </c>
      <c r="E89" s="14" t="s">
        <v>32</v>
      </c>
      <c r="F89" s="14" t="s">
        <v>47</v>
      </c>
      <c r="G89" s="14" t="s">
        <v>47</v>
      </c>
      <c r="H89" s="14" t="s">
        <v>47</v>
      </c>
      <c r="I89" s="14" t="s">
        <v>47</v>
      </c>
      <c r="J89" s="14" t="s">
        <v>47</v>
      </c>
      <c r="K89" s="14" t="s">
        <v>47</v>
      </c>
      <c r="L89" s="14" t="s">
        <v>47</v>
      </c>
      <c r="M89" s="14" t="s">
        <v>137</v>
      </c>
      <c r="N89" s="14" t="s">
        <v>60</v>
      </c>
      <c r="O89" s="14">
        <v>2</v>
      </c>
      <c r="P89" s="14">
        <v>6</v>
      </c>
      <c r="Q89" s="14">
        <v>33</v>
      </c>
      <c r="R89" s="14" t="s">
        <v>122</v>
      </c>
      <c r="S89" s="14" t="s">
        <v>136</v>
      </c>
      <c r="T89" s="14" t="s">
        <v>915</v>
      </c>
      <c r="U89" s="14" t="s">
        <v>140</v>
      </c>
      <c r="V89" s="14">
        <v>4</v>
      </c>
    </row>
    <row r="90" spans="1:22" ht="15" thickBot="1" x14ac:dyDescent="0.35">
      <c r="A90" s="52" t="s">
        <v>1079</v>
      </c>
      <c r="B90" s="113" t="s">
        <v>47</v>
      </c>
      <c r="C90" s="49">
        <v>4</v>
      </c>
      <c r="D90" s="49">
        <v>4</v>
      </c>
      <c r="E90" s="49">
        <v>3</v>
      </c>
      <c r="F90" s="49">
        <v>1</v>
      </c>
      <c r="G90" s="49">
        <v>2</v>
      </c>
      <c r="H90" s="49">
        <v>2</v>
      </c>
      <c r="I90" s="49">
        <v>0</v>
      </c>
      <c r="J90" s="49">
        <v>1</v>
      </c>
      <c r="K90" s="49">
        <v>1</v>
      </c>
      <c r="L90" s="49">
        <v>2</v>
      </c>
      <c r="M90" s="49" t="s">
        <v>1083</v>
      </c>
      <c r="N90" s="49" t="s">
        <v>1084</v>
      </c>
      <c r="O90" s="49"/>
      <c r="P90" s="49"/>
      <c r="Q90" s="49"/>
      <c r="R90" s="49"/>
      <c r="S90" s="49"/>
      <c r="T90" s="49"/>
      <c r="U90" s="50" t="s">
        <v>1078</v>
      </c>
      <c r="V90" s="50">
        <f>(AVERAGE(V84:V89))</f>
        <v>284.39999999999998</v>
      </c>
    </row>
    <row r="91" spans="1:22" x14ac:dyDescent="0.3">
      <c r="A91" s="47" t="s">
        <v>923</v>
      </c>
      <c r="B91" s="47"/>
      <c r="C91" s="4" t="s">
        <v>47</v>
      </c>
      <c r="D91" s="4" t="s">
        <v>47</v>
      </c>
      <c r="E91" s="4" t="s">
        <v>47</v>
      </c>
      <c r="F91" s="4" t="s">
        <v>47</v>
      </c>
      <c r="G91" s="4" t="s">
        <v>47</v>
      </c>
      <c r="H91" s="4" t="s">
        <v>47</v>
      </c>
      <c r="I91" s="4" t="s">
        <v>47</v>
      </c>
      <c r="J91" s="4" t="s">
        <v>47</v>
      </c>
      <c r="K91" s="4" t="s">
        <v>47</v>
      </c>
      <c r="L91" s="4" t="s">
        <v>47</v>
      </c>
      <c r="M91" s="4" t="s">
        <v>47</v>
      </c>
      <c r="N91" s="4" t="s">
        <v>47</v>
      </c>
      <c r="O91" s="4" t="s">
        <v>47</v>
      </c>
      <c r="P91" s="4" t="s">
        <v>47</v>
      </c>
      <c r="Q91" s="4" t="s">
        <v>47</v>
      </c>
      <c r="R91" s="4" t="s">
        <v>47</v>
      </c>
      <c r="S91" s="4" t="s">
        <v>47</v>
      </c>
      <c r="T91" s="4"/>
      <c r="U91" s="4" t="s">
        <v>47</v>
      </c>
      <c r="V91" s="4" t="s">
        <v>47</v>
      </c>
    </row>
    <row r="92" spans="1:22" x14ac:dyDescent="0.3">
      <c r="A92" s="22" t="s">
        <v>143</v>
      </c>
      <c r="B92" s="23" t="s">
        <v>1401</v>
      </c>
      <c r="C92" s="1" t="s">
        <v>151</v>
      </c>
      <c r="D92" s="1" t="s">
        <v>151</v>
      </c>
      <c r="E92" s="1" t="s">
        <v>47</v>
      </c>
      <c r="F92" s="1" t="s">
        <v>47</v>
      </c>
      <c r="G92" s="1" t="s">
        <v>47</v>
      </c>
      <c r="H92" s="1" t="s">
        <v>145</v>
      </c>
      <c r="I92" s="1" t="s">
        <v>47</v>
      </c>
      <c r="J92" s="1" t="s">
        <v>47</v>
      </c>
      <c r="K92" s="1" t="s">
        <v>920</v>
      </c>
      <c r="L92" s="1" t="s">
        <v>146</v>
      </c>
      <c r="M92" s="1" t="s">
        <v>148</v>
      </c>
      <c r="N92" s="1" t="s">
        <v>95</v>
      </c>
      <c r="O92" s="1">
        <v>1</v>
      </c>
      <c r="P92" s="1">
        <v>2</v>
      </c>
      <c r="Q92" s="1">
        <v>50</v>
      </c>
      <c r="R92" s="1" t="s">
        <v>44</v>
      </c>
      <c r="S92" s="1" t="s">
        <v>144</v>
      </c>
      <c r="T92" s="1" t="s">
        <v>70</v>
      </c>
      <c r="U92" s="1" t="s">
        <v>149</v>
      </c>
      <c r="V92" s="1" t="s">
        <v>922</v>
      </c>
    </row>
    <row r="93" spans="1:22" ht="15" thickBot="1" x14ac:dyDescent="0.35">
      <c r="A93" s="51" t="s">
        <v>1023</v>
      </c>
      <c r="B93" s="35" t="s">
        <v>1402</v>
      </c>
      <c r="C93" s="14" t="s">
        <v>60</v>
      </c>
      <c r="D93" s="14" t="s">
        <v>60</v>
      </c>
      <c r="E93" s="14" t="s">
        <v>47</v>
      </c>
      <c r="F93" s="14" t="s">
        <v>47</v>
      </c>
      <c r="G93" s="14" t="s">
        <v>47</v>
      </c>
      <c r="H93" s="14" t="s">
        <v>47</v>
      </c>
      <c r="I93" s="14" t="s">
        <v>47</v>
      </c>
      <c r="J93" s="14" t="s">
        <v>47</v>
      </c>
      <c r="K93" s="14" t="s">
        <v>47</v>
      </c>
      <c r="L93" s="14" t="s">
        <v>47</v>
      </c>
      <c r="M93" s="14" t="s">
        <v>20</v>
      </c>
      <c r="N93" s="14" t="s">
        <v>53</v>
      </c>
      <c r="O93" s="14">
        <v>1</v>
      </c>
      <c r="P93" s="14">
        <v>2</v>
      </c>
      <c r="Q93" s="14">
        <v>50</v>
      </c>
      <c r="R93" s="14" t="s">
        <v>147</v>
      </c>
      <c r="S93" s="14" t="s">
        <v>150</v>
      </c>
      <c r="T93" s="14" t="s">
        <v>70</v>
      </c>
      <c r="U93" s="14" t="s">
        <v>152</v>
      </c>
      <c r="V93" s="14" t="s">
        <v>921</v>
      </c>
    </row>
    <row r="94" spans="1:22" ht="15" thickBot="1" x14ac:dyDescent="0.35">
      <c r="A94" s="52" t="s">
        <v>1079</v>
      </c>
      <c r="B94" s="113"/>
      <c r="C94" s="49" t="s">
        <v>60</v>
      </c>
      <c r="D94" s="49" t="s">
        <v>60</v>
      </c>
      <c r="E94" s="49">
        <v>0</v>
      </c>
      <c r="F94" s="49">
        <v>0</v>
      </c>
      <c r="G94" s="49">
        <v>0</v>
      </c>
      <c r="H94" s="49">
        <v>1</v>
      </c>
      <c r="I94" s="49">
        <v>0</v>
      </c>
      <c r="J94" s="49">
        <v>0</v>
      </c>
      <c r="K94" s="49">
        <v>1</v>
      </c>
      <c r="L94" s="49">
        <v>1</v>
      </c>
      <c r="M94" s="49" t="s">
        <v>1085</v>
      </c>
      <c r="N94" s="49" t="s">
        <v>1086</v>
      </c>
      <c r="O94" s="49"/>
      <c r="P94" s="49"/>
      <c r="Q94" s="49"/>
      <c r="R94" s="49"/>
      <c r="S94" s="49"/>
      <c r="T94" s="49"/>
      <c r="U94" s="50" t="s">
        <v>1078</v>
      </c>
      <c r="V94" s="50" t="s">
        <v>60</v>
      </c>
    </row>
    <row r="95" spans="1:22" x14ac:dyDescent="0.3">
      <c r="A95" s="53" t="s">
        <v>924</v>
      </c>
      <c r="B95" s="53"/>
      <c r="C95" s="4" t="s">
        <v>47</v>
      </c>
      <c r="D95" s="4" t="s">
        <v>47</v>
      </c>
      <c r="E95" s="4" t="s">
        <v>47</v>
      </c>
      <c r="F95" s="4" t="s">
        <v>47</v>
      </c>
      <c r="G95" s="4" t="s">
        <v>47</v>
      </c>
      <c r="H95" s="4" t="s">
        <v>47</v>
      </c>
      <c r="I95" s="4" t="s">
        <v>47</v>
      </c>
      <c r="J95" s="4" t="s">
        <v>47</v>
      </c>
      <c r="K95" s="4" t="s">
        <v>47</v>
      </c>
      <c r="L95" s="4" t="s">
        <v>47</v>
      </c>
      <c r="M95" s="4" t="s">
        <v>60</v>
      </c>
      <c r="N95" s="4" t="s">
        <v>60</v>
      </c>
      <c r="O95" s="4" t="s">
        <v>47</v>
      </c>
      <c r="P95" s="4" t="s">
        <v>47</v>
      </c>
      <c r="Q95" s="4" t="s">
        <v>47</v>
      </c>
      <c r="R95" s="4" t="s">
        <v>47</v>
      </c>
      <c r="S95" s="4" t="s">
        <v>47</v>
      </c>
      <c r="T95" s="4"/>
      <c r="U95" s="4" t="s">
        <v>47</v>
      </c>
      <c r="V95" s="4" t="s">
        <v>47</v>
      </c>
    </row>
    <row r="96" spans="1:22" x14ac:dyDescent="0.3">
      <c r="A96" s="23" t="s">
        <v>153</v>
      </c>
      <c r="B96" s="23" t="s">
        <v>1403</v>
      </c>
      <c r="C96" s="1" t="s">
        <v>60</v>
      </c>
      <c r="D96" s="1" t="s">
        <v>60</v>
      </c>
      <c r="E96" s="1" t="s">
        <v>47</v>
      </c>
      <c r="F96" s="1" t="s">
        <v>47</v>
      </c>
      <c r="G96" s="1" t="s">
        <v>47</v>
      </c>
      <c r="H96" s="1" t="s">
        <v>39</v>
      </c>
      <c r="I96" s="1" t="s">
        <v>47</v>
      </c>
      <c r="J96" s="1" t="s">
        <v>47</v>
      </c>
      <c r="K96" s="1" t="s">
        <v>47</v>
      </c>
      <c r="L96" s="1" t="s">
        <v>47</v>
      </c>
      <c r="M96" s="1" t="s">
        <v>60</v>
      </c>
      <c r="N96" s="1" t="s">
        <v>60</v>
      </c>
      <c r="O96" s="1">
        <v>1</v>
      </c>
      <c r="P96" s="1">
        <v>5</v>
      </c>
      <c r="Q96" s="1">
        <f t="shared" ref="Q96:Q100" si="7">SUM(O96/P96)*100</f>
        <v>20</v>
      </c>
      <c r="R96" s="1" t="s">
        <v>44</v>
      </c>
      <c r="S96" s="1" t="s">
        <v>159</v>
      </c>
      <c r="T96" s="1" t="s">
        <v>72</v>
      </c>
      <c r="U96" s="1"/>
      <c r="V96" s="1">
        <v>360</v>
      </c>
    </row>
    <row r="97" spans="1:22" x14ac:dyDescent="0.3">
      <c r="A97" s="22" t="s">
        <v>154</v>
      </c>
      <c r="B97" s="23" t="s">
        <v>1404</v>
      </c>
      <c r="C97" s="1" t="s">
        <v>60</v>
      </c>
      <c r="D97" s="1" t="s">
        <v>60</v>
      </c>
      <c r="E97" s="1" t="s">
        <v>47</v>
      </c>
      <c r="F97" s="1" t="s">
        <v>47</v>
      </c>
      <c r="G97" s="1" t="s">
        <v>158</v>
      </c>
      <c r="H97" s="1" t="s">
        <v>47</v>
      </c>
      <c r="I97" s="1" t="s">
        <v>47</v>
      </c>
      <c r="J97" s="1" t="s">
        <v>47</v>
      </c>
      <c r="K97" s="1" t="s">
        <v>47</v>
      </c>
      <c r="L97" s="1" t="s">
        <v>47</v>
      </c>
      <c r="M97" s="1" t="s">
        <v>60</v>
      </c>
      <c r="N97" s="1" t="s">
        <v>60</v>
      </c>
      <c r="O97" s="1">
        <v>1</v>
      </c>
      <c r="P97" s="1">
        <v>5</v>
      </c>
      <c r="Q97" s="1">
        <f t="shared" si="7"/>
        <v>20</v>
      </c>
      <c r="R97" s="1" t="s">
        <v>44</v>
      </c>
      <c r="S97" s="1" t="s">
        <v>160</v>
      </c>
      <c r="T97" s="1" t="s">
        <v>72</v>
      </c>
      <c r="U97" s="1"/>
      <c r="V97" s="1" t="s">
        <v>60</v>
      </c>
    </row>
    <row r="98" spans="1:22" x14ac:dyDescent="0.3">
      <c r="A98" s="23" t="s">
        <v>155</v>
      </c>
      <c r="B98" s="23" t="s">
        <v>1405</v>
      </c>
      <c r="C98" s="1" t="s">
        <v>60</v>
      </c>
      <c r="D98" s="1" t="s">
        <v>60</v>
      </c>
      <c r="E98" s="1" t="s">
        <v>47</v>
      </c>
      <c r="F98" s="1" t="s">
        <v>47</v>
      </c>
      <c r="G98" s="1" t="s">
        <v>47</v>
      </c>
      <c r="H98" s="1" t="s">
        <v>47</v>
      </c>
      <c r="I98" s="1" t="s">
        <v>47</v>
      </c>
      <c r="J98" s="1" t="s">
        <v>47</v>
      </c>
      <c r="K98" s="1" t="s">
        <v>47</v>
      </c>
      <c r="L98" s="1" t="s">
        <v>47</v>
      </c>
      <c r="M98" s="1" t="s">
        <v>60</v>
      </c>
      <c r="N98" s="1" t="s">
        <v>60</v>
      </c>
      <c r="O98" s="1">
        <v>1</v>
      </c>
      <c r="P98" s="1">
        <v>5</v>
      </c>
      <c r="Q98" s="1">
        <f t="shared" si="7"/>
        <v>20</v>
      </c>
      <c r="R98" s="1" t="s">
        <v>44</v>
      </c>
      <c r="S98" s="1" t="s">
        <v>159</v>
      </c>
      <c r="T98" s="1" t="s">
        <v>72</v>
      </c>
      <c r="U98" s="1"/>
      <c r="V98" s="1">
        <v>9</v>
      </c>
    </row>
    <row r="99" spans="1:22" x14ac:dyDescent="0.3">
      <c r="A99" s="23" t="s">
        <v>156</v>
      </c>
      <c r="B99" s="23" t="s">
        <v>1406</v>
      </c>
      <c r="C99" s="1" t="s">
        <v>60</v>
      </c>
      <c r="D99" s="1" t="s">
        <v>60</v>
      </c>
      <c r="E99" s="1" t="s">
        <v>47</v>
      </c>
      <c r="F99" s="1" t="s">
        <v>47</v>
      </c>
      <c r="G99" s="1" t="s">
        <v>47</v>
      </c>
      <c r="H99" s="1" t="s">
        <v>47</v>
      </c>
      <c r="I99" s="1" t="s">
        <v>47</v>
      </c>
      <c r="J99" s="1" t="s">
        <v>47</v>
      </c>
      <c r="K99" s="1" t="s">
        <v>47</v>
      </c>
      <c r="L99" s="1" t="s">
        <v>47</v>
      </c>
      <c r="M99" s="1" t="s">
        <v>60</v>
      </c>
      <c r="N99" s="1" t="s">
        <v>60</v>
      </c>
      <c r="O99" s="1">
        <v>1</v>
      </c>
      <c r="P99" s="1">
        <v>5</v>
      </c>
      <c r="Q99" s="1">
        <f t="shared" si="7"/>
        <v>20</v>
      </c>
      <c r="R99" s="1" t="s">
        <v>44</v>
      </c>
      <c r="S99" s="1" t="s">
        <v>159</v>
      </c>
      <c r="T99" s="1" t="s">
        <v>72</v>
      </c>
      <c r="U99" s="1"/>
      <c r="V99" s="1">
        <v>6</v>
      </c>
    </row>
    <row r="100" spans="1:22" ht="15" thickBot="1" x14ac:dyDescent="0.35">
      <c r="A100" s="35" t="s">
        <v>157</v>
      </c>
      <c r="B100" s="35" t="s">
        <v>1407</v>
      </c>
      <c r="C100" s="14" t="s">
        <v>60</v>
      </c>
      <c r="D100" s="14" t="s">
        <v>60</v>
      </c>
      <c r="E100" s="14" t="s">
        <v>47</v>
      </c>
      <c r="F100" s="14" t="s">
        <v>47</v>
      </c>
      <c r="G100" s="14" t="s">
        <v>47</v>
      </c>
      <c r="H100" s="14" t="s">
        <v>47</v>
      </c>
      <c r="I100" s="14" t="s">
        <v>47</v>
      </c>
      <c r="J100" s="14" t="s">
        <v>47</v>
      </c>
      <c r="K100" s="14" t="s">
        <v>47</v>
      </c>
      <c r="L100" s="14" t="s">
        <v>47</v>
      </c>
      <c r="M100" s="14" t="s">
        <v>60</v>
      </c>
      <c r="N100" s="14" t="s">
        <v>60</v>
      </c>
      <c r="O100" s="14">
        <v>1</v>
      </c>
      <c r="P100" s="14">
        <v>5</v>
      </c>
      <c r="Q100" s="14">
        <f t="shared" si="7"/>
        <v>20</v>
      </c>
      <c r="R100" s="14" t="s">
        <v>44</v>
      </c>
      <c r="S100" s="14" t="s">
        <v>159</v>
      </c>
      <c r="T100" s="14" t="s">
        <v>72</v>
      </c>
      <c r="U100" s="14"/>
      <c r="V100" s="14">
        <v>31</v>
      </c>
    </row>
    <row r="101" spans="1:22" ht="15" thickBot="1" x14ac:dyDescent="0.35">
      <c r="A101" s="55" t="s">
        <v>1079</v>
      </c>
      <c r="B101" s="114" t="s">
        <v>47</v>
      </c>
      <c r="C101" s="49" t="s">
        <v>60</v>
      </c>
      <c r="D101" s="49" t="s">
        <v>60</v>
      </c>
      <c r="E101" s="49">
        <v>0</v>
      </c>
      <c r="F101" s="49">
        <v>0</v>
      </c>
      <c r="G101" s="49">
        <v>1</v>
      </c>
      <c r="H101" s="49">
        <v>1</v>
      </c>
      <c r="I101" s="49">
        <v>0</v>
      </c>
      <c r="J101" s="49">
        <v>0</v>
      </c>
      <c r="K101" s="49">
        <v>0</v>
      </c>
      <c r="L101" s="49">
        <v>0</v>
      </c>
      <c r="M101" s="49" t="s">
        <v>60</v>
      </c>
      <c r="N101" s="49" t="s">
        <v>60</v>
      </c>
      <c r="O101" s="49"/>
      <c r="P101" s="49"/>
      <c r="Q101" s="49"/>
      <c r="R101" s="49"/>
      <c r="S101" s="49"/>
      <c r="T101" s="49"/>
      <c r="U101" s="50" t="s">
        <v>1078</v>
      </c>
      <c r="V101" s="50">
        <f>(AVERAGE(V96:V100))</f>
        <v>101.5</v>
      </c>
    </row>
    <row r="102" spans="1:22" x14ac:dyDescent="0.3">
      <c r="A102" s="47" t="s">
        <v>925</v>
      </c>
      <c r="B102" s="47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</row>
    <row r="103" spans="1:22" x14ac:dyDescent="0.3">
      <c r="A103" s="22" t="s">
        <v>1016</v>
      </c>
      <c r="B103" s="23" t="s">
        <v>1408</v>
      </c>
      <c r="C103" s="1" t="s">
        <v>32</v>
      </c>
      <c r="D103" s="1" t="s">
        <v>47</v>
      </c>
      <c r="E103" s="1" t="s">
        <v>47</v>
      </c>
      <c r="F103" s="1" t="s">
        <v>164</v>
      </c>
      <c r="G103" s="1" t="s">
        <v>47</v>
      </c>
      <c r="H103" s="20" t="s">
        <v>161</v>
      </c>
      <c r="I103" s="1" t="s">
        <v>47</v>
      </c>
      <c r="J103" s="1" t="s">
        <v>47</v>
      </c>
      <c r="K103" s="1" t="s">
        <v>162</v>
      </c>
      <c r="L103" s="1" t="s">
        <v>32</v>
      </c>
      <c r="M103" s="1" t="s">
        <v>99</v>
      </c>
      <c r="N103" s="1" t="s">
        <v>99</v>
      </c>
      <c r="O103" s="1">
        <v>1</v>
      </c>
      <c r="P103" s="1">
        <v>1</v>
      </c>
      <c r="Q103" s="1">
        <v>100</v>
      </c>
      <c r="R103" s="1" t="s">
        <v>546</v>
      </c>
      <c r="S103" s="1" t="s">
        <v>165</v>
      </c>
      <c r="T103" s="1" t="s">
        <v>85</v>
      </c>
      <c r="U103" s="1"/>
      <c r="V103" s="1" t="s">
        <v>99</v>
      </c>
    </row>
    <row r="104" spans="1:22" ht="15" thickBot="1" x14ac:dyDescent="0.35">
      <c r="A104" s="35" t="s">
        <v>1015</v>
      </c>
      <c r="B104" s="35" t="s">
        <v>1409</v>
      </c>
      <c r="C104" s="14" t="s">
        <v>32</v>
      </c>
      <c r="D104" s="14" t="s">
        <v>163</v>
      </c>
      <c r="E104" s="14" t="s">
        <v>47</v>
      </c>
      <c r="F104" s="14" t="s">
        <v>47</v>
      </c>
      <c r="G104" s="14" t="s">
        <v>47</v>
      </c>
      <c r="H104" s="14" t="s">
        <v>47</v>
      </c>
      <c r="I104" s="14" t="s">
        <v>47</v>
      </c>
      <c r="J104" s="14" t="s">
        <v>47</v>
      </c>
      <c r="K104" s="14" t="s">
        <v>47</v>
      </c>
      <c r="L104" s="14" t="s">
        <v>32</v>
      </c>
      <c r="M104" s="14" t="s">
        <v>99</v>
      </c>
      <c r="N104" s="14" t="s">
        <v>99</v>
      </c>
      <c r="O104" s="14">
        <v>1</v>
      </c>
      <c r="P104" s="14">
        <v>1</v>
      </c>
      <c r="Q104" s="14">
        <v>100</v>
      </c>
      <c r="R104" s="14" t="s">
        <v>546</v>
      </c>
      <c r="S104" s="14" t="s">
        <v>166</v>
      </c>
      <c r="T104" s="14" t="s">
        <v>85</v>
      </c>
      <c r="U104" s="14"/>
      <c r="V104" s="14" t="s">
        <v>99</v>
      </c>
    </row>
    <row r="105" spans="1:22" ht="15" thickBot="1" x14ac:dyDescent="0.35">
      <c r="A105" s="55" t="s">
        <v>1079</v>
      </c>
      <c r="B105" s="114" t="s">
        <v>47</v>
      </c>
      <c r="C105" s="49">
        <v>2</v>
      </c>
      <c r="D105" s="49">
        <v>1</v>
      </c>
      <c r="E105" s="49">
        <v>0</v>
      </c>
      <c r="F105" s="49">
        <v>1</v>
      </c>
      <c r="G105" s="49">
        <v>0</v>
      </c>
      <c r="H105" s="49">
        <v>1</v>
      </c>
      <c r="I105" s="49">
        <v>0</v>
      </c>
      <c r="J105" s="49">
        <v>0</v>
      </c>
      <c r="K105" s="49">
        <v>1</v>
      </c>
      <c r="L105" s="49">
        <v>2</v>
      </c>
      <c r="M105" s="49" t="s">
        <v>60</v>
      </c>
      <c r="N105" s="49" t="s">
        <v>60</v>
      </c>
      <c r="O105" s="49"/>
      <c r="P105" s="49"/>
      <c r="Q105" s="49"/>
      <c r="R105" s="49"/>
      <c r="S105" s="49"/>
      <c r="T105" s="49"/>
      <c r="U105" s="50" t="s">
        <v>1078</v>
      </c>
      <c r="V105" s="50" t="s">
        <v>60</v>
      </c>
    </row>
    <row r="106" spans="1:22" x14ac:dyDescent="0.3">
      <c r="A106" s="47" t="s">
        <v>90</v>
      </c>
      <c r="B106" s="47"/>
      <c r="C106" s="4" t="s">
        <v>47</v>
      </c>
      <c r="D106" s="4" t="s">
        <v>47</v>
      </c>
      <c r="E106" s="4" t="s">
        <v>47</v>
      </c>
      <c r="F106" s="4" t="s">
        <v>47</v>
      </c>
      <c r="G106" s="4" t="s">
        <v>47</v>
      </c>
      <c r="H106" s="4" t="s">
        <v>47</v>
      </c>
      <c r="I106" s="4" t="s">
        <v>47</v>
      </c>
      <c r="J106" s="4" t="s">
        <v>47</v>
      </c>
      <c r="K106" s="4" t="s">
        <v>47</v>
      </c>
      <c r="L106" s="4" t="s">
        <v>47</v>
      </c>
      <c r="M106" s="4" t="s">
        <v>47</v>
      </c>
      <c r="N106" s="4" t="s">
        <v>47</v>
      </c>
      <c r="O106" s="4" t="s">
        <v>47</v>
      </c>
      <c r="P106" s="4" t="s">
        <v>47</v>
      </c>
      <c r="Q106" s="4" t="s">
        <v>47</v>
      </c>
      <c r="R106" s="4" t="s">
        <v>47</v>
      </c>
      <c r="S106" s="4" t="s">
        <v>47</v>
      </c>
      <c r="T106" s="4"/>
      <c r="U106" s="4"/>
      <c r="V106" s="4"/>
    </row>
    <row r="107" spans="1:22" x14ac:dyDescent="0.3">
      <c r="A107" s="22" t="s">
        <v>172</v>
      </c>
      <c r="B107" s="23" t="s">
        <v>1410</v>
      </c>
      <c r="C107" s="1" t="s">
        <v>47</v>
      </c>
      <c r="D107" s="1" t="s">
        <v>168</v>
      </c>
      <c r="E107" s="1" t="s">
        <v>167</v>
      </c>
      <c r="F107" s="1" t="s">
        <v>47</v>
      </c>
      <c r="G107" s="1" t="s">
        <v>47</v>
      </c>
      <c r="H107" s="1" t="s">
        <v>39</v>
      </c>
      <c r="I107" s="1" t="s">
        <v>47</v>
      </c>
      <c r="J107" s="1" t="s">
        <v>47</v>
      </c>
      <c r="K107" s="1" t="s">
        <v>187</v>
      </c>
      <c r="L107" s="1" t="s">
        <v>47</v>
      </c>
      <c r="M107" s="1" t="s">
        <v>63</v>
      </c>
      <c r="N107" s="1" t="s">
        <v>60</v>
      </c>
      <c r="O107" s="1">
        <v>1</v>
      </c>
      <c r="P107" s="1">
        <v>15</v>
      </c>
      <c r="Q107" s="1">
        <f>SUM(O107/P107)*100</f>
        <v>6.666666666666667</v>
      </c>
      <c r="R107" s="1" t="s">
        <v>186</v>
      </c>
      <c r="S107" s="1" t="s">
        <v>171</v>
      </c>
      <c r="T107" s="1"/>
      <c r="U107" s="1" t="s">
        <v>190</v>
      </c>
      <c r="V107" s="1">
        <v>299</v>
      </c>
    </row>
    <row r="108" spans="1:22" x14ac:dyDescent="0.3">
      <c r="A108" s="23" t="s">
        <v>173</v>
      </c>
      <c r="B108" s="23" t="s">
        <v>1411</v>
      </c>
      <c r="C108" s="1" t="s">
        <v>47</v>
      </c>
      <c r="D108" s="1" t="s">
        <v>168</v>
      </c>
      <c r="E108" s="1" t="s">
        <v>47</v>
      </c>
      <c r="F108" s="1" t="s">
        <v>47</v>
      </c>
      <c r="G108" s="1" t="s">
        <v>47</v>
      </c>
      <c r="H108" s="1" t="s">
        <v>47</v>
      </c>
      <c r="I108" s="1" t="s">
        <v>47</v>
      </c>
      <c r="J108" s="1" t="s">
        <v>47</v>
      </c>
      <c r="K108" s="1" t="s">
        <v>47</v>
      </c>
      <c r="L108" s="1" t="s">
        <v>47</v>
      </c>
      <c r="M108" s="1" t="s">
        <v>60</v>
      </c>
      <c r="N108" s="1" t="s">
        <v>60</v>
      </c>
      <c r="O108" s="1">
        <v>1</v>
      </c>
      <c r="P108" s="1">
        <v>15</v>
      </c>
      <c r="Q108" s="1">
        <f>SUM(O108/P108)*100</f>
        <v>6.666666666666667</v>
      </c>
      <c r="R108" s="1" t="s">
        <v>186</v>
      </c>
      <c r="S108" s="1" t="s">
        <v>171</v>
      </c>
      <c r="T108" s="1"/>
      <c r="U108" s="1"/>
      <c r="V108" s="1" t="s">
        <v>191</v>
      </c>
    </row>
    <row r="109" spans="1:22" x14ac:dyDescent="0.3">
      <c r="A109" s="23" t="s">
        <v>192</v>
      </c>
      <c r="B109" s="23" t="s">
        <v>1412</v>
      </c>
      <c r="C109" s="1" t="s">
        <v>47</v>
      </c>
      <c r="D109" s="1" t="s">
        <v>168</v>
      </c>
      <c r="E109" s="1" t="s">
        <v>167</v>
      </c>
      <c r="F109" s="1" t="s">
        <v>47</v>
      </c>
      <c r="G109" s="1" t="s">
        <v>47</v>
      </c>
      <c r="H109" s="1" t="s">
        <v>47</v>
      </c>
      <c r="I109" s="1" t="s">
        <v>47</v>
      </c>
      <c r="J109" s="1" t="s">
        <v>47</v>
      </c>
      <c r="K109" s="1" t="s">
        <v>47</v>
      </c>
      <c r="L109" s="1" t="s">
        <v>47</v>
      </c>
      <c r="M109" s="1" t="s">
        <v>65</v>
      </c>
      <c r="N109" s="1" t="s">
        <v>60</v>
      </c>
      <c r="O109" s="1">
        <v>1</v>
      </c>
      <c r="P109" s="1">
        <v>15</v>
      </c>
      <c r="Q109" s="1">
        <f>SUM(O109/P109)*100</f>
        <v>6.666666666666667</v>
      </c>
      <c r="R109" s="1" t="s">
        <v>186</v>
      </c>
      <c r="S109" s="1" t="s">
        <v>60</v>
      </c>
      <c r="T109" s="1"/>
      <c r="U109" s="1"/>
      <c r="V109" s="1">
        <v>31</v>
      </c>
    </row>
    <row r="110" spans="1:22" x14ac:dyDescent="0.3">
      <c r="A110" s="23" t="s">
        <v>169</v>
      </c>
      <c r="B110" s="23" t="s">
        <v>1413</v>
      </c>
      <c r="C110" s="1" t="s">
        <v>47</v>
      </c>
      <c r="D110" s="1" t="s">
        <v>168</v>
      </c>
      <c r="E110" s="1" t="s">
        <v>167</v>
      </c>
      <c r="F110" s="1" t="s">
        <v>47</v>
      </c>
      <c r="G110" s="1" t="s">
        <v>47</v>
      </c>
      <c r="H110" s="1" t="s">
        <v>47</v>
      </c>
      <c r="I110" s="1" t="s">
        <v>47</v>
      </c>
      <c r="J110" s="1" t="s">
        <v>47</v>
      </c>
      <c r="K110" s="1" t="s">
        <v>188</v>
      </c>
      <c r="L110" s="1" t="s">
        <v>47</v>
      </c>
      <c r="M110" s="1" t="s">
        <v>20</v>
      </c>
      <c r="N110" s="1" t="s">
        <v>60</v>
      </c>
      <c r="O110" s="1">
        <v>1</v>
      </c>
      <c r="P110" s="1">
        <v>15</v>
      </c>
      <c r="Q110" s="1">
        <f t="shared" ref="Q110:Q122" si="8">SUM(O110/P110)*100</f>
        <v>6.666666666666667</v>
      </c>
      <c r="R110" s="1" t="s">
        <v>186</v>
      </c>
      <c r="S110" s="1" t="s">
        <v>171</v>
      </c>
      <c r="T110" s="1"/>
      <c r="U110" s="1"/>
      <c r="V110" s="1">
        <v>1</v>
      </c>
    </row>
    <row r="111" spans="1:22" x14ac:dyDescent="0.3">
      <c r="A111" s="23" t="s">
        <v>174</v>
      </c>
      <c r="B111" s="23" t="s">
        <v>1414</v>
      </c>
      <c r="C111" s="1" t="s">
        <v>47</v>
      </c>
      <c r="D111" s="1" t="s">
        <v>168</v>
      </c>
      <c r="E111" s="1" t="s">
        <v>167</v>
      </c>
      <c r="F111" s="1" t="s">
        <v>47</v>
      </c>
      <c r="G111" s="1" t="s">
        <v>47</v>
      </c>
      <c r="H111" s="1" t="s">
        <v>47</v>
      </c>
      <c r="I111" s="1" t="s">
        <v>47</v>
      </c>
      <c r="J111" s="1" t="s">
        <v>47</v>
      </c>
      <c r="K111" s="1" t="s">
        <v>47</v>
      </c>
      <c r="L111" s="1" t="s">
        <v>47</v>
      </c>
      <c r="M111" s="1" t="s">
        <v>60</v>
      </c>
      <c r="N111" s="1" t="s">
        <v>60</v>
      </c>
      <c r="O111" s="1">
        <v>1</v>
      </c>
      <c r="P111" s="1">
        <v>15</v>
      </c>
      <c r="Q111" s="1">
        <f t="shared" si="8"/>
        <v>6.666666666666667</v>
      </c>
      <c r="R111" s="1" t="s">
        <v>186</v>
      </c>
      <c r="S111" s="1" t="s">
        <v>171</v>
      </c>
      <c r="T111" s="1"/>
      <c r="U111" s="1"/>
      <c r="V111" s="1">
        <v>10</v>
      </c>
    </row>
    <row r="112" spans="1:22" x14ac:dyDescent="0.3">
      <c r="A112" s="23" t="s">
        <v>175</v>
      </c>
      <c r="B112" s="23" t="s">
        <v>1415</v>
      </c>
      <c r="C112" s="1" t="s">
        <v>47</v>
      </c>
      <c r="D112" s="1" t="s">
        <v>168</v>
      </c>
      <c r="E112" s="1" t="s">
        <v>47</v>
      </c>
      <c r="F112" s="1" t="s">
        <v>47</v>
      </c>
      <c r="G112" s="1" t="s">
        <v>47</v>
      </c>
      <c r="H112" s="1" t="s">
        <v>47</v>
      </c>
      <c r="I112" s="1" t="s">
        <v>47</v>
      </c>
      <c r="J112" s="1" t="s">
        <v>47</v>
      </c>
      <c r="K112" s="1" t="s">
        <v>47</v>
      </c>
      <c r="L112" s="1" t="s">
        <v>47</v>
      </c>
      <c r="M112" s="1" t="s">
        <v>20</v>
      </c>
      <c r="N112" s="1" t="s">
        <v>60</v>
      </c>
      <c r="O112" s="1">
        <v>1</v>
      </c>
      <c r="P112" s="1">
        <v>15</v>
      </c>
      <c r="Q112" s="1">
        <f t="shared" si="8"/>
        <v>6.666666666666667</v>
      </c>
      <c r="R112" s="1" t="s">
        <v>186</v>
      </c>
      <c r="S112" s="1" t="s">
        <v>171</v>
      </c>
      <c r="T112" s="1"/>
      <c r="U112" s="1"/>
      <c r="V112" s="1">
        <v>22.5</v>
      </c>
    </row>
    <row r="113" spans="1:22" x14ac:dyDescent="0.3">
      <c r="A113" s="23" t="s">
        <v>176</v>
      </c>
      <c r="B113" s="23" t="s">
        <v>1416</v>
      </c>
      <c r="C113" s="1" t="s">
        <v>47</v>
      </c>
      <c r="D113" s="1" t="s">
        <v>168</v>
      </c>
      <c r="E113" s="1" t="s">
        <v>167</v>
      </c>
      <c r="F113" s="1" t="s">
        <v>47</v>
      </c>
      <c r="G113" s="1" t="s">
        <v>47</v>
      </c>
      <c r="H113" s="1" t="s">
        <v>47</v>
      </c>
      <c r="I113" s="1" t="s">
        <v>47</v>
      </c>
      <c r="J113" s="1" t="s">
        <v>47</v>
      </c>
      <c r="K113" s="1" t="s">
        <v>47</v>
      </c>
      <c r="L113" s="1" t="s">
        <v>47</v>
      </c>
      <c r="M113" s="1" t="s">
        <v>20</v>
      </c>
      <c r="N113" s="1" t="s">
        <v>60</v>
      </c>
      <c r="O113" s="1">
        <v>1</v>
      </c>
      <c r="P113" s="1">
        <v>15</v>
      </c>
      <c r="Q113" s="1">
        <f t="shared" si="8"/>
        <v>6.666666666666667</v>
      </c>
      <c r="R113" s="1" t="s">
        <v>186</v>
      </c>
      <c r="S113" s="1" t="s">
        <v>171</v>
      </c>
      <c r="T113" s="1"/>
      <c r="U113" s="1"/>
      <c r="V113" s="1">
        <v>29</v>
      </c>
    </row>
    <row r="114" spans="1:22" x14ac:dyDescent="0.3">
      <c r="A114" s="23" t="s">
        <v>180</v>
      </c>
      <c r="B114" s="23" t="s">
        <v>1417</v>
      </c>
      <c r="C114" s="1" t="s">
        <v>47</v>
      </c>
      <c r="D114" s="1" t="s">
        <v>168</v>
      </c>
      <c r="E114" s="1" t="s">
        <v>167</v>
      </c>
      <c r="F114" s="1" t="s">
        <v>47</v>
      </c>
      <c r="G114" s="1" t="s">
        <v>47</v>
      </c>
      <c r="H114" s="1" t="s">
        <v>47</v>
      </c>
      <c r="I114" s="1" t="s">
        <v>47</v>
      </c>
      <c r="J114" s="1" t="s">
        <v>47</v>
      </c>
      <c r="K114" s="1" t="s">
        <v>47</v>
      </c>
      <c r="L114" s="1" t="s">
        <v>47</v>
      </c>
      <c r="M114" s="1" t="s">
        <v>20</v>
      </c>
      <c r="N114" s="1" t="s">
        <v>60</v>
      </c>
      <c r="O114" s="1">
        <v>1</v>
      </c>
      <c r="P114" s="1">
        <v>15</v>
      </c>
      <c r="Q114" s="1">
        <f t="shared" si="8"/>
        <v>6.666666666666667</v>
      </c>
      <c r="R114" s="1" t="s">
        <v>186</v>
      </c>
      <c r="S114" s="1" t="s">
        <v>185</v>
      </c>
      <c r="T114" s="1"/>
      <c r="U114" s="1"/>
      <c r="V114" s="1">
        <v>487</v>
      </c>
    </row>
    <row r="115" spans="1:22" x14ac:dyDescent="0.3">
      <c r="A115" s="23" t="s">
        <v>170</v>
      </c>
      <c r="B115" s="23" t="s">
        <v>1418</v>
      </c>
      <c r="C115" s="1" t="s">
        <v>47</v>
      </c>
      <c r="D115" s="1" t="s">
        <v>168</v>
      </c>
      <c r="E115" s="1" t="s">
        <v>167</v>
      </c>
      <c r="F115" s="1" t="s">
        <v>47</v>
      </c>
      <c r="G115" s="1" t="s">
        <v>47</v>
      </c>
      <c r="H115" s="1" t="s">
        <v>47</v>
      </c>
      <c r="I115" s="1" t="s">
        <v>47</v>
      </c>
      <c r="J115" s="1" t="s">
        <v>47</v>
      </c>
      <c r="K115" s="1" t="s">
        <v>189</v>
      </c>
      <c r="L115" s="1" t="s">
        <v>47</v>
      </c>
      <c r="M115" s="1" t="s">
        <v>20</v>
      </c>
      <c r="N115" s="1" t="s">
        <v>60</v>
      </c>
      <c r="O115" s="1">
        <v>1</v>
      </c>
      <c r="P115" s="1">
        <v>15</v>
      </c>
      <c r="Q115" s="1">
        <f t="shared" si="8"/>
        <v>6.666666666666667</v>
      </c>
      <c r="R115" s="1" t="s">
        <v>186</v>
      </c>
      <c r="S115" s="1" t="s">
        <v>171</v>
      </c>
      <c r="T115" s="1"/>
      <c r="U115" s="1"/>
      <c r="V115" s="1">
        <v>298</v>
      </c>
    </row>
    <row r="116" spans="1:22" x14ac:dyDescent="0.3">
      <c r="A116" s="23" t="s">
        <v>177</v>
      </c>
      <c r="B116" s="23" t="s">
        <v>1419</v>
      </c>
      <c r="C116" s="1" t="s">
        <v>47</v>
      </c>
      <c r="D116" s="1" t="s">
        <v>168</v>
      </c>
      <c r="E116" s="1" t="s">
        <v>167</v>
      </c>
      <c r="F116" s="1" t="s">
        <v>47</v>
      </c>
      <c r="G116" s="1" t="s">
        <v>47</v>
      </c>
      <c r="H116" s="1" t="s">
        <v>47</v>
      </c>
      <c r="I116" s="1" t="s">
        <v>47</v>
      </c>
      <c r="J116" s="1" t="s">
        <v>47</v>
      </c>
      <c r="K116" s="1" t="s">
        <v>47</v>
      </c>
      <c r="L116" s="1" t="s">
        <v>47</v>
      </c>
      <c r="M116" s="1" t="s">
        <v>60</v>
      </c>
      <c r="N116" s="1" t="s">
        <v>60</v>
      </c>
      <c r="O116" s="1">
        <v>1</v>
      </c>
      <c r="P116" s="1">
        <v>15</v>
      </c>
      <c r="Q116" s="1">
        <f t="shared" si="8"/>
        <v>6.666666666666667</v>
      </c>
      <c r="R116" s="1" t="s">
        <v>186</v>
      </c>
      <c r="S116" s="1" t="s">
        <v>171</v>
      </c>
      <c r="T116" s="1"/>
      <c r="U116" s="1"/>
      <c r="V116" s="1">
        <v>1</v>
      </c>
    </row>
    <row r="117" spans="1:22" x14ac:dyDescent="0.3">
      <c r="A117" s="23" t="s">
        <v>178</v>
      </c>
      <c r="B117" s="23" t="s">
        <v>1420</v>
      </c>
      <c r="C117" s="1" t="s">
        <v>47</v>
      </c>
      <c r="D117" s="1" t="s">
        <v>168</v>
      </c>
      <c r="E117" s="1" t="s">
        <v>47</v>
      </c>
      <c r="F117" s="1" t="s">
        <v>47</v>
      </c>
      <c r="G117" s="1" t="s">
        <v>47</v>
      </c>
      <c r="H117" s="1" t="s">
        <v>47</v>
      </c>
      <c r="I117" s="1" t="s">
        <v>47</v>
      </c>
      <c r="J117" s="1" t="s">
        <v>47</v>
      </c>
      <c r="K117" s="1" t="s">
        <v>47</v>
      </c>
      <c r="L117" s="1" t="s">
        <v>47</v>
      </c>
      <c r="M117" s="1" t="s">
        <v>60</v>
      </c>
      <c r="N117" s="1" t="s">
        <v>60</v>
      </c>
      <c r="O117" s="1">
        <v>1</v>
      </c>
      <c r="P117" s="1">
        <v>15</v>
      </c>
      <c r="Q117" s="1">
        <f t="shared" si="8"/>
        <v>6.666666666666667</v>
      </c>
      <c r="R117" s="1" t="s">
        <v>186</v>
      </c>
      <c r="S117" s="1" t="s">
        <v>171</v>
      </c>
      <c r="T117" s="1"/>
      <c r="U117" s="1"/>
      <c r="V117" s="1">
        <v>19</v>
      </c>
    </row>
    <row r="118" spans="1:22" x14ac:dyDescent="0.3">
      <c r="A118" s="23" t="s">
        <v>181</v>
      </c>
      <c r="B118" s="23" t="s">
        <v>1421</v>
      </c>
      <c r="C118" s="1" t="s">
        <v>47</v>
      </c>
      <c r="D118" s="1" t="s">
        <v>168</v>
      </c>
      <c r="E118" s="1" t="s">
        <v>47</v>
      </c>
      <c r="F118" s="1" t="s">
        <v>47</v>
      </c>
      <c r="G118" s="1" t="s">
        <v>47</v>
      </c>
      <c r="H118" s="1" t="s">
        <v>47</v>
      </c>
      <c r="I118" s="1" t="s">
        <v>47</v>
      </c>
      <c r="J118" s="1" t="s">
        <v>47</v>
      </c>
      <c r="K118" s="1" t="s">
        <v>47</v>
      </c>
      <c r="L118" s="1" t="s">
        <v>47</v>
      </c>
      <c r="M118" s="1" t="s">
        <v>20</v>
      </c>
      <c r="N118" s="1" t="s">
        <v>60</v>
      </c>
      <c r="O118" s="1">
        <v>1</v>
      </c>
      <c r="P118" s="1">
        <v>15</v>
      </c>
      <c r="Q118" s="1">
        <f t="shared" si="8"/>
        <v>6.666666666666667</v>
      </c>
      <c r="R118" s="1" t="s">
        <v>186</v>
      </c>
      <c r="S118" s="1" t="s">
        <v>185</v>
      </c>
      <c r="T118" s="1"/>
      <c r="U118" s="1"/>
      <c r="V118" s="1">
        <v>30</v>
      </c>
    </row>
    <row r="119" spans="1:22" x14ac:dyDescent="0.3">
      <c r="A119" s="23" t="s">
        <v>179</v>
      </c>
      <c r="B119" s="23" t="s">
        <v>1422</v>
      </c>
      <c r="C119" s="1" t="s">
        <v>47</v>
      </c>
      <c r="D119" s="1" t="s">
        <v>168</v>
      </c>
      <c r="E119" s="1" t="s">
        <v>47</v>
      </c>
      <c r="F119" s="1" t="s">
        <v>47</v>
      </c>
      <c r="G119" s="1" t="s">
        <v>47</v>
      </c>
      <c r="H119" s="1" t="s">
        <v>47</v>
      </c>
      <c r="I119" s="1" t="s">
        <v>47</v>
      </c>
      <c r="J119" s="1" t="s">
        <v>47</v>
      </c>
      <c r="K119" s="1" t="s">
        <v>47</v>
      </c>
      <c r="L119" s="1" t="s">
        <v>47</v>
      </c>
      <c r="M119" s="1" t="s">
        <v>20</v>
      </c>
      <c r="N119" s="1" t="s">
        <v>60</v>
      </c>
      <c r="O119" s="1">
        <v>1</v>
      </c>
      <c r="P119" s="1">
        <v>15</v>
      </c>
      <c r="Q119" s="1">
        <f t="shared" si="8"/>
        <v>6.666666666666667</v>
      </c>
      <c r="R119" s="1" t="s">
        <v>186</v>
      </c>
      <c r="S119" s="1" t="s">
        <v>171</v>
      </c>
      <c r="T119" s="1"/>
      <c r="U119" s="1"/>
      <c r="V119" s="1">
        <v>111</v>
      </c>
    </row>
    <row r="120" spans="1:22" x14ac:dyDescent="0.3">
      <c r="A120" s="23" t="s">
        <v>182</v>
      </c>
      <c r="B120" s="23" t="s">
        <v>1423</v>
      </c>
      <c r="C120" s="1" t="s">
        <v>47</v>
      </c>
      <c r="D120" s="1" t="s">
        <v>168</v>
      </c>
      <c r="E120" s="1" t="s">
        <v>47</v>
      </c>
      <c r="F120" s="1" t="s">
        <v>47</v>
      </c>
      <c r="G120" s="1" t="s">
        <v>47</v>
      </c>
      <c r="H120" s="1" t="s">
        <v>47</v>
      </c>
      <c r="I120" s="1" t="s">
        <v>47</v>
      </c>
      <c r="J120" s="1" t="s">
        <v>47</v>
      </c>
      <c r="K120" s="1" t="s">
        <v>47</v>
      </c>
      <c r="L120" s="1" t="s">
        <v>47</v>
      </c>
      <c r="M120" s="1" t="s">
        <v>20</v>
      </c>
      <c r="N120" s="1" t="s">
        <v>60</v>
      </c>
      <c r="O120" s="1">
        <v>1</v>
      </c>
      <c r="P120" s="1">
        <v>15</v>
      </c>
      <c r="Q120" s="1">
        <f t="shared" si="8"/>
        <v>6.666666666666667</v>
      </c>
      <c r="R120" s="1" t="s">
        <v>186</v>
      </c>
      <c r="S120" s="1" t="s">
        <v>185</v>
      </c>
      <c r="T120" s="1"/>
      <c r="U120" s="1"/>
      <c r="V120" s="1">
        <v>2</v>
      </c>
    </row>
    <row r="121" spans="1:22" x14ac:dyDescent="0.3">
      <c r="A121" s="23" t="s">
        <v>183</v>
      </c>
      <c r="B121" s="23" t="s">
        <v>1424</v>
      </c>
      <c r="C121" s="1" t="s">
        <v>47</v>
      </c>
      <c r="D121" s="1" t="s">
        <v>168</v>
      </c>
      <c r="E121" s="1" t="s">
        <v>47</v>
      </c>
      <c r="F121" s="1" t="s">
        <v>47</v>
      </c>
      <c r="G121" s="1" t="s">
        <v>47</v>
      </c>
      <c r="H121" s="1" t="s">
        <v>47</v>
      </c>
      <c r="I121" s="1" t="s">
        <v>47</v>
      </c>
      <c r="J121" s="1" t="s">
        <v>47</v>
      </c>
      <c r="K121" s="1" t="s">
        <v>47</v>
      </c>
      <c r="L121" s="1" t="s">
        <v>47</v>
      </c>
      <c r="M121" s="1" t="s">
        <v>20</v>
      </c>
      <c r="N121" s="1" t="s">
        <v>60</v>
      </c>
      <c r="O121" s="1">
        <v>1</v>
      </c>
      <c r="P121" s="1">
        <v>15</v>
      </c>
      <c r="Q121" s="1">
        <f t="shared" si="8"/>
        <v>6.666666666666667</v>
      </c>
      <c r="R121" s="1" t="s">
        <v>186</v>
      </c>
      <c r="S121" s="1" t="s">
        <v>185</v>
      </c>
      <c r="T121" s="1"/>
      <c r="U121" s="1"/>
      <c r="V121" s="1">
        <v>19</v>
      </c>
    </row>
    <row r="122" spans="1:22" ht="15" thickBot="1" x14ac:dyDescent="0.35">
      <c r="A122" s="35" t="s">
        <v>184</v>
      </c>
      <c r="B122" s="23" t="s">
        <v>1425</v>
      </c>
      <c r="C122" s="14" t="s">
        <v>47</v>
      </c>
      <c r="D122" s="14" t="s">
        <v>168</v>
      </c>
      <c r="E122" s="14" t="s">
        <v>47</v>
      </c>
      <c r="F122" s="14" t="s">
        <v>47</v>
      </c>
      <c r="G122" s="14" t="s">
        <v>47</v>
      </c>
      <c r="H122" s="14" t="s">
        <v>47</v>
      </c>
      <c r="I122" s="14" t="s">
        <v>47</v>
      </c>
      <c r="J122" s="14" t="s">
        <v>47</v>
      </c>
      <c r="K122" s="14" t="s">
        <v>47</v>
      </c>
      <c r="L122" s="14" t="s">
        <v>47</v>
      </c>
      <c r="M122" s="14" t="s">
        <v>20</v>
      </c>
      <c r="N122" s="14" t="s">
        <v>60</v>
      </c>
      <c r="O122" s="14">
        <v>1</v>
      </c>
      <c r="P122" s="14">
        <v>15</v>
      </c>
      <c r="Q122" s="14">
        <f t="shared" si="8"/>
        <v>6.666666666666667</v>
      </c>
      <c r="R122" s="14" t="s">
        <v>186</v>
      </c>
      <c r="S122" s="14" t="s">
        <v>185</v>
      </c>
      <c r="T122" s="14"/>
      <c r="U122" s="14"/>
      <c r="V122" s="14">
        <v>451</v>
      </c>
    </row>
    <row r="123" spans="1:22" ht="15" thickBot="1" x14ac:dyDescent="0.35">
      <c r="A123" s="48" t="s">
        <v>1079</v>
      </c>
      <c r="B123" s="112" t="s">
        <v>47</v>
      </c>
      <c r="C123" s="49">
        <v>0</v>
      </c>
      <c r="D123" s="49">
        <v>16</v>
      </c>
      <c r="E123" s="49">
        <v>8</v>
      </c>
      <c r="F123" s="49">
        <v>0</v>
      </c>
      <c r="G123" s="49">
        <v>0</v>
      </c>
      <c r="H123" s="49">
        <v>1</v>
      </c>
      <c r="I123" s="49">
        <v>0</v>
      </c>
      <c r="J123" s="49">
        <v>0</v>
      </c>
      <c r="K123" s="49">
        <v>3</v>
      </c>
      <c r="L123" s="49">
        <v>0</v>
      </c>
      <c r="M123" s="49" t="s">
        <v>1087</v>
      </c>
      <c r="N123" s="49" t="s">
        <v>60</v>
      </c>
      <c r="O123" s="49"/>
      <c r="P123" s="49"/>
      <c r="Q123" s="49"/>
      <c r="R123" s="49"/>
      <c r="S123" s="49"/>
      <c r="T123" s="49"/>
      <c r="U123" s="50" t="s">
        <v>1078</v>
      </c>
      <c r="V123" s="50">
        <f>AVERAGE(V107, V109:V122)</f>
        <v>120.7</v>
      </c>
    </row>
    <row r="124" spans="1:22" x14ac:dyDescent="0.3">
      <c r="A124" s="56" t="s">
        <v>193</v>
      </c>
      <c r="B124" s="56"/>
      <c r="C124" s="4" t="s">
        <v>47</v>
      </c>
      <c r="D124" s="4" t="s">
        <v>47</v>
      </c>
      <c r="E124" s="4" t="s">
        <v>47</v>
      </c>
      <c r="F124" s="4" t="s">
        <v>47</v>
      </c>
      <c r="G124" s="4" t="s">
        <v>47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</row>
    <row r="125" spans="1:22" x14ac:dyDescent="0.3">
      <c r="A125" s="22" t="s">
        <v>926</v>
      </c>
      <c r="B125" s="23" t="s">
        <v>1426</v>
      </c>
      <c r="C125" s="1" t="s">
        <v>38</v>
      </c>
      <c r="D125" s="1" t="s">
        <v>201</v>
      </c>
      <c r="E125" s="1" t="s">
        <v>47</v>
      </c>
      <c r="F125" s="1" t="s">
        <v>47</v>
      </c>
      <c r="G125" s="1" t="s">
        <v>47</v>
      </c>
      <c r="H125" s="1" t="s">
        <v>194</v>
      </c>
      <c r="I125" s="1" t="s">
        <v>47</v>
      </c>
      <c r="J125" s="1" t="s">
        <v>47</v>
      </c>
      <c r="K125" s="1" t="s">
        <v>213</v>
      </c>
      <c r="L125" s="1" t="s">
        <v>930</v>
      </c>
      <c r="M125" s="1" t="s">
        <v>60</v>
      </c>
      <c r="N125" s="1" t="s">
        <v>60</v>
      </c>
      <c r="O125" s="1">
        <v>3</v>
      </c>
      <c r="P125" s="1">
        <v>49</v>
      </c>
      <c r="Q125" s="1">
        <f>(O125/P125)*100</f>
        <v>6.1224489795918364</v>
      </c>
      <c r="R125" s="1" t="s">
        <v>44</v>
      </c>
      <c r="S125" s="1"/>
      <c r="T125" s="1"/>
      <c r="U125" s="1"/>
      <c r="V125" s="1">
        <v>81.8</v>
      </c>
    </row>
    <row r="126" spans="1:22" x14ac:dyDescent="0.3">
      <c r="A126" s="23">
        <v>16.13</v>
      </c>
      <c r="B126" s="23" t="s">
        <v>1427</v>
      </c>
      <c r="C126" s="1" t="s">
        <v>47</v>
      </c>
      <c r="D126" s="1" t="s">
        <v>47</v>
      </c>
      <c r="E126" s="1" t="s">
        <v>47</v>
      </c>
      <c r="F126" s="1" t="s">
        <v>47</v>
      </c>
      <c r="G126" s="1" t="s">
        <v>47</v>
      </c>
      <c r="H126" s="1" t="s">
        <v>47</v>
      </c>
      <c r="I126" s="1" t="s">
        <v>47</v>
      </c>
      <c r="J126" s="1" t="s">
        <v>47</v>
      </c>
      <c r="K126" s="1" t="s">
        <v>47</v>
      </c>
      <c r="L126" s="1" t="s">
        <v>47</v>
      </c>
      <c r="M126" s="1" t="s">
        <v>228</v>
      </c>
      <c r="N126" s="1" t="s">
        <v>60</v>
      </c>
      <c r="O126" s="1">
        <v>3</v>
      </c>
      <c r="P126" s="1">
        <v>49</v>
      </c>
      <c r="Q126" s="1">
        <f t="shared" ref="Q126:Q174" si="9">(O126/P126)*100</f>
        <v>6.1224489795918364</v>
      </c>
      <c r="R126" s="1" t="s">
        <v>44</v>
      </c>
      <c r="S126" s="1"/>
      <c r="T126" s="1"/>
      <c r="U126" s="1"/>
      <c r="V126" s="1">
        <v>1269</v>
      </c>
    </row>
    <row r="127" spans="1:22" x14ac:dyDescent="0.3">
      <c r="A127" s="23">
        <v>16.196999999999999</v>
      </c>
      <c r="B127" s="23" t="s">
        <v>1428</v>
      </c>
      <c r="C127" s="1" t="s">
        <v>47</v>
      </c>
      <c r="D127" s="1" t="s">
        <v>47</v>
      </c>
      <c r="E127" s="1" t="s">
        <v>102</v>
      </c>
      <c r="F127" s="1" t="s">
        <v>47</v>
      </c>
      <c r="G127" s="1" t="s">
        <v>47</v>
      </c>
      <c r="H127" s="1" t="s">
        <v>47</v>
      </c>
      <c r="I127" s="1" t="s">
        <v>47</v>
      </c>
      <c r="J127" s="1" t="s">
        <v>47</v>
      </c>
      <c r="K127" s="1" t="s">
        <v>47</v>
      </c>
      <c r="L127" s="1" t="s">
        <v>47</v>
      </c>
      <c r="M127" s="1" t="s">
        <v>60</v>
      </c>
      <c r="N127" s="1" t="s">
        <v>60</v>
      </c>
      <c r="O127" s="1">
        <v>3</v>
      </c>
      <c r="P127" s="1">
        <v>49</v>
      </c>
      <c r="Q127" s="1">
        <f t="shared" si="9"/>
        <v>6.1224489795918364</v>
      </c>
      <c r="R127" s="1" t="s">
        <v>44</v>
      </c>
      <c r="S127" s="1"/>
      <c r="T127" s="1"/>
      <c r="U127" s="1"/>
      <c r="V127" s="1">
        <v>1.8</v>
      </c>
    </row>
    <row r="128" spans="1:22" x14ac:dyDescent="0.3">
      <c r="A128" s="23">
        <v>16.198</v>
      </c>
      <c r="B128" s="23" t="s">
        <v>1429</v>
      </c>
      <c r="C128" s="1" t="s">
        <v>47</v>
      </c>
      <c r="D128" s="1" t="s">
        <v>47</v>
      </c>
      <c r="E128" s="1" t="s">
        <v>200</v>
      </c>
      <c r="F128" s="1" t="s">
        <v>47</v>
      </c>
      <c r="G128" s="1" t="s">
        <v>47</v>
      </c>
      <c r="H128" s="1" t="s">
        <v>47</v>
      </c>
      <c r="I128" s="1" t="s">
        <v>47</v>
      </c>
      <c r="J128" s="1" t="s">
        <v>47</v>
      </c>
      <c r="K128" s="1" t="s">
        <v>47</v>
      </c>
      <c r="L128" s="1" t="s">
        <v>47</v>
      </c>
      <c r="M128" s="1" t="s">
        <v>942</v>
      </c>
      <c r="N128" s="1" t="s">
        <v>60</v>
      </c>
      <c r="O128" s="1">
        <v>3</v>
      </c>
      <c r="P128" s="1">
        <v>49</v>
      </c>
      <c r="Q128" s="1">
        <f t="shared" si="9"/>
        <v>6.1224489795918364</v>
      </c>
      <c r="R128" s="1" t="s">
        <v>44</v>
      </c>
      <c r="S128" s="1"/>
      <c r="T128" s="1"/>
      <c r="U128" s="1"/>
      <c r="V128" s="1">
        <v>781.4</v>
      </c>
    </row>
    <row r="129" spans="1:22" x14ac:dyDescent="0.3">
      <c r="A129" s="20">
        <v>16.21</v>
      </c>
      <c r="B129" s="23" t="s">
        <v>1430</v>
      </c>
      <c r="C129" s="1" t="s">
        <v>47</v>
      </c>
      <c r="D129" s="1" t="s">
        <v>47</v>
      </c>
      <c r="E129" s="1" t="s">
        <v>196</v>
      </c>
      <c r="F129" s="1" t="s">
        <v>47</v>
      </c>
      <c r="G129" s="1" t="s">
        <v>47</v>
      </c>
      <c r="H129" s="1" t="s">
        <v>47</v>
      </c>
      <c r="I129" s="1" t="s">
        <v>47</v>
      </c>
      <c r="J129" s="1" t="s">
        <v>47</v>
      </c>
      <c r="K129" s="1" t="s">
        <v>47</v>
      </c>
      <c r="L129" s="1" t="s">
        <v>47</v>
      </c>
      <c r="M129" s="1" t="s">
        <v>20</v>
      </c>
      <c r="N129" s="1" t="s">
        <v>60</v>
      </c>
      <c r="O129" s="1">
        <v>3</v>
      </c>
      <c r="P129" s="1">
        <v>49</v>
      </c>
      <c r="Q129" s="1">
        <f t="shared" si="9"/>
        <v>6.1224489795918364</v>
      </c>
      <c r="R129" s="1" t="s">
        <v>44</v>
      </c>
      <c r="S129" s="1"/>
      <c r="T129" s="1"/>
      <c r="U129" s="1"/>
      <c r="V129" s="1">
        <v>157.6</v>
      </c>
    </row>
    <row r="130" spans="1:22" x14ac:dyDescent="0.3">
      <c r="A130" s="20">
        <v>16.22</v>
      </c>
      <c r="B130" s="23" t="s">
        <v>1431</v>
      </c>
      <c r="C130" s="1" t="s">
        <v>47</v>
      </c>
      <c r="D130" s="1" t="s">
        <v>47</v>
      </c>
      <c r="E130" s="1" t="s">
        <v>47</v>
      </c>
      <c r="F130" s="1" t="s">
        <v>47</v>
      </c>
      <c r="G130" s="1" t="s">
        <v>47</v>
      </c>
      <c r="H130" s="1" t="s">
        <v>47</v>
      </c>
      <c r="I130" s="1" t="s">
        <v>47</v>
      </c>
      <c r="J130" s="1" t="s">
        <v>47</v>
      </c>
      <c r="K130" s="1" t="s">
        <v>927</v>
      </c>
      <c r="L130" s="1" t="s">
        <v>928</v>
      </c>
      <c r="M130" s="1" t="s">
        <v>60</v>
      </c>
      <c r="N130" s="1" t="s">
        <v>60</v>
      </c>
      <c r="O130" s="1">
        <v>3</v>
      </c>
      <c r="P130" s="1">
        <v>49</v>
      </c>
      <c r="Q130" s="1">
        <f t="shared" si="9"/>
        <v>6.1224489795918364</v>
      </c>
      <c r="R130" s="1" t="s">
        <v>44</v>
      </c>
      <c r="S130" s="1"/>
      <c r="T130" s="1"/>
      <c r="U130" s="1"/>
      <c r="V130" s="1">
        <v>56.8</v>
      </c>
    </row>
    <row r="131" spans="1:22" x14ac:dyDescent="0.3">
      <c r="A131" s="20">
        <v>16.23</v>
      </c>
      <c r="B131" s="23" t="s">
        <v>1432</v>
      </c>
      <c r="C131" s="1" t="s">
        <v>47</v>
      </c>
      <c r="D131" s="1" t="s">
        <v>47</v>
      </c>
      <c r="E131" s="1" t="s">
        <v>198</v>
      </c>
      <c r="F131" s="1" t="s">
        <v>47</v>
      </c>
      <c r="G131" s="1" t="s">
        <v>47</v>
      </c>
      <c r="H131" s="1" t="s">
        <v>47</v>
      </c>
      <c r="I131" s="1" t="s">
        <v>47</v>
      </c>
      <c r="J131" s="1" t="s">
        <v>47</v>
      </c>
      <c r="K131" s="1" t="s">
        <v>47</v>
      </c>
      <c r="L131" s="1" t="s">
        <v>47</v>
      </c>
      <c r="M131" s="1" t="s">
        <v>60</v>
      </c>
      <c r="N131" s="1" t="s">
        <v>60</v>
      </c>
      <c r="O131" s="1">
        <v>3</v>
      </c>
      <c r="P131" s="1">
        <v>49</v>
      </c>
      <c r="Q131" s="1">
        <f t="shared" si="9"/>
        <v>6.1224489795918364</v>
      </c>
      <c r="R131" s="1" t="s">
        <v>44</v>
      </c>
      <c r="S131" s="1"/>
      <c r="T131" s="1"/>
      <c r="U131" s="1"/>
      <c r="V131" s="1">
        <v>13.4</v>
      </c>
    </row>
    <row r="132" spans="1:22" x14ac:dyDescent="0.3">
      <c r="A132" s="20">
        <v>16.25</v>
      </c>
      <c r="B132" s="23" t="s">
        <v>1433</v>
      </c>
      <c r="C132" s="1" t="s">
        <v>932</v>
      </c>
      <c r="D132" s="1" t="s">
        <v>209</v>
      </c>
      <c r="E132" s="1" t="s">
        <v>167</v>
      </c>
      <c r="F132" s="1" t="s">
        <v>47</v>
      </c>
      <c r="G132" s="1" t="s">
        <v>47</v>
      </c>
      <c r="H132" s="1" t="s">
        <v>47</v>
      </c>
      <c r="I132" s="1" t="s">
        <v>47</v>
      </c>
      <c r="J132" s="1" t="s">
        <v>47</v>
      </c>
      <c r="K132" s="1" t="s">
        <v>214</v>
      </c>
      <c r="L132" s="1" t="s">
        <v>47</v>
      </c>
      <c r="M132" s="1" t="s">
        <v>20</v>
      </c>
      <c r="N132" s="1" t="s">
        <v>60</v>
      </c>
      <c r="O132" s="1">
        <v>3</v>
      </c>
      <c r="P132" s="1">
        <v>49</v>
      </c>
      <c r="Q132" s="1">
        <f t="shared" si="9"/>
        <v>6.1224489795918364</v>
      </c>
      <c r="R132" s="1" t="s">
        <v>44</v>
      </c>
      <c r="S132" s="1"/>
      <c r="T132" s="1"/>
      <c r="U132" s="1"/>
      <c r="V132" s="1">
        <v>727.6</v>
      </c>
    </row>
    <row r="133" spans="1:22" x14ac:dyDescent="0.3">
      <c r="A133" s="20">
        <v>16.260000000000002</v>
      </c>
      <c r="B133" s="23" t="s">
        <v>1434</v>
      </c>
      <c r="C133" s="1" t="s">
        <v>47</v>
      </c>
      <c r="D133" s="1" t="s">
        <v>47</v>
      </c>
      <c r="E133" s="1" t="s">
        <v>47</v>
      </c>
      <c r="F133" s="1" t="s">
        <v>47</v>
      </c>
      <c r="G133" s="1" t="s">
        <v>47</v>
      </c>
      <c r="H133" s="1" t="s">
        <v>47</v>
      </c>
      <c r="I133" s="1" t="s">
        <v>47</v>
      </c>
      <c r="J133" s="1" t="s">
        <v>47</v>
      </c>
      <c r="K133" s="1" t="s">
        <v>47</v>
      </c>
      <c r="L133" s="1" t="s">
        <v>47</v>
      </c>
      <c r="M133" s="1" t="s">
        <v>20</v>
      </c>
      <c r="N133" s="1"/>
      <c r="O133" s="1">
        <v>3</v>
      </c>
      <c r="P133" s="1">
        <v>49</v>
      </c>
      <c r="Q133" s="1">
        <f t="shared" si="9"/>
        <v>6.1224489795918364</v>
      </c>
      <c r="R133" s="1" t="s">
        <v>44</v>
      </c>
      <c r="S133" s="1"/>
      <c r="T133" s="1"/>
      <c r="U133" s="1"/>
      <c r="V133" s="1">
        <v>510.5</v>
      </c>
    </row>
    <row r="134" spans="1:22" x14ac:dyDescent="0.3">
      <c r="A134" s="20">
        <v>16.28</v>
      </c>
      <c r="B134" s="23" t="s">
        <v>1435</v>
      </c>
      <c r="C134" s="1" t="s">
        <v>47</v>
      </c>
      <c r="D134" s="1" t="s">
        <v>47</v>
      </c>
      <c r="E134" s="1" t="s">
        <v>78</v>
      </c>
      <c r="F134" s="1" t="s">
        <v>47</v>
      </c>
      <c r="G134" s="1" t="s">
        <v>47</v>
      </c>
      <c r="H134" s="1" t="s">
        <v>47</v>
      </c>
      <c r="I134" s="1" t="s">
        <v>47</v>
      </c>
      <c r="J134" s="1" t="s">
        <v>47</v>
      </c>
      <c r="K134" s="1" t="s">
        <v>47</v>
      </c>
      <c r="L134" s="1" t="s">
        <v>47</v>
      </c>
      <c r="M134" s="1" t="s">
        <v>228</v>
      </c>
      <c r="N134" s="1" t="s">
        <v>60</v>
      </c>
      <c r="O134" s="1">
        <v>3</v>
      </c>
      <c r="P134" s="1">
        <v>49</v>
      </c>
      <c r="Q134" s="1">
        <f t="shared" si="9"/>
        <v>6.1224489795918364</v>
      </c>
      <c r="R134" s="1" t="s">
        <v>44</v>
      </c>
      <c r="S134" s="1"/>
      <c r="T134" s="1"/>
      <c r="U134" s="1"/>
      <c r="V134" s="1">
        <v>194.5</v>
      </c>
    </row>
    <row r="135" spans="1:22" x14ac:dyDescent="0.3">
      <c r="A135" s="20">
        <v>16.29</v>
      </c>
      <c r="B135" s="23" t="s">
        <v>1436</v>
      </c>
      <c r="C135" s="1" t="s">
        <v>47</v>
      </c>
      <c r="D135" s="1" t="s">
        <v>47</v>
      </c>
      <c r="E135" s="1" t="s">
        <v>78</v>
      </c>
      <c r="F135" s="1" t="s">
        <v>47</v>
      </c>
      <c r="G135" s="1" t="s">
        <v>47</v>
      </c>
      <c r="H135" s="1" t="s">
        <v>47</v>
      </c>
      <c r="I135" s="1" t="s">
        <v>47</v>
      </c>
      <c r="J135" s="1" t="s">
        <v>47</v>
      </c>
      <c r="K135" s="1" t="s">
        <v>47</v>
      </c>
      <c r="L135" s="1" t="s">
        <v>47</v>
      </c>
      <c r="M135" s="1" t="s">
        <v>20</v>
      </c>
      <c r="N135" s="1" t="s">
        <v>60</v>
      </c>
      <c r="O135" s="1">
        <v>3</v>
      </c>
      <c r="P135" s="1">
        <v>49</v>
      </c>
      <c r="Q135" s="1">
        <f t="shared" si="9"/>
        <v>6.1224489795918364</v>
      </c>
      <c r="R135" s="1" t="s">
        <v>44</v>
      </c>
      <c r="S135" s="1"/>
      <c r="T135" s="1"/>
      <c r="U135" s="1"/>
      <c r="V135" s="1">
        <v>268</v>
      </c>
    </row>
    <row r="136" spans="1:22" x14ac:dyDescent="0.3">
      <c r="A136" s="20">
        <v>16.3</v>
      </c>
      <c r="B136" s="23" t="s">
        <v>1437</v>
      </c>
      <c r="C136" s="1" t="s">
        <v>47</v>
      </c>
      <c r="D136" s="1" t="s">
        <v>47</v>
      </c>
      <c r="E136" s="1" t="s">
        <v>47</v>
      </c>
      <c r="F136" s="1" t="s">
        <v>47</v>
      </c>
      <c r="G136" s="1" t="s">
        <v>47</v>
      </c>
      <c r="H136" s="1" t="s">
        <v>47</v>
      </c>
      <c r="I136" s="1" t="s">
        <v>47</v>
      </c>
      <c r="J136" s="1" t="s">
        <v>47</v>
      </c>
      <c r="K136" s="1" t="s">
        <v>47</v>
      </c>
      <c r="L136" s="1" t="s">
        <v>47</v>
      </c>
      <c r="M136" s="1" t="s">
        <v>60</v>
      </c>
      <c r="N136" s="1" t="s">
        <v>60</v>
      </c>
      <c r="O136" s="1">
        <v>3</v>
      </c>
      <c r="P136" s="1">
        <v>49</v>
      </c>
      <c r="Q136" s="1">
        <f t="shared" si="9"/>
        <v>6.1224489795918364</v>
      </c>
      <c r="R136" s="1" t="s">
        <v>44</v>
      </c>
      <c r="S136" s="1"/>
      <c r="T136" s="1"/>
      <c r="U136" s="1"/>
      <c r="V136" s="1">
        <v>11.7</v>
      </c>
    </row>
    <row r="137" spans="1:22" x14ac:dyDescent="0.3">
      <c r="A137" s="20">
        <v>16.32</v>
      </c>
      <c r="B137" s="23" t="s">
        <v>1438</v>
      </c>
      <c r="C137" s="1" t="s">
        <v>47</v>
      </c>
      <c r="D137" s="1" t="s">
        <v>47</v>
      </c>
      <c r="E137" s="1" t="s">
        <v>167</v>
      </c>
      <c r="F137" s="1" t="s">
        <v>47</v>
      </c>
      <c r="G137" s="1" t="s">
        <v>47</v>
      </c>
      <c r="H137" s="1" t="s">
        <v>47</v>
      </c>
      <c r="I137" s="1" t="s">
        <v>47</v>
      </c>
      <c r="J137" s="1" t="s">
        <v>47</v>
      </c>
      <c r="K137" s="1" t="s">
        <v>47</v>
      </c>
      <c r="L137" s="1" t="s">
        <v>47</v>
      </c>
      <c r="M137" s="1" t="s">
        <v>60</v>
      </c>
      <c r="N137" s="1" t="s">
        <v>60</v>
      </c>
      <c r="O137" s="1">
        <v>3</v>
      </c>
      <c r="P137" s="1">
        <v>49</v>
      </c>
      <c r="Q137" s="1">
        <f t="shared" si="9"/>
        <v>6.1224489795918364</v>
      </c>
      <c r="R137" s="1" t="s">
        <v>44</v>
      </c>
      <c r="S137" s="1"/>
      <c r="T137" s="1"/>
      <c r="U137" s="1"/>
      <c r="V137" s="1">
        <v>3.4</v>
      </c>
    </row>
    <row r="138" spans="1:22" x14ac:dyDescent="0.3">
      <c r="A138" s="20">
        <v>16.329999999999998</v>
      </c>
      <c r="B138" s="23" t="s">
        <v>1439</v>
      </c>
      <c r="C138" s="1" t="s">
        <v>47</v>
      </c>
      <c r="D138" s="1" t="s">
        <v>47</v>
      </c>
      <c r="E138" s="1" t="s">
        <v>78</v>
      </c>
      <c r="F138" s="1" t="s">
        <v>47</v>
      </c>
      <c r="G138" s="1" t="s">
        <v>47</v>
      </c>
      <c r="H138" s="1" t="s">
        <v>47</v>
      </c>
      <c r="I138" s="1" t="s">
        <v>47</v>
      </c>
      <c r="J138" s="1" t="s">
        <v>47</v>
      </c>
      <c r="K138" s="1" t="s">
        <v>47</v>
      </c>
      <c r="L138" s="1" t="s">
        <v>47</v>
      </c>
      <c r="M138" s="1" t="s">
        <v>20</v>
      </c>
      <c r="N138" s="1" t="s">
        <v>60</v>
      </c>
      <c r="O138" s="1">
        <v>3</v>
      </c>
      <c r="P138" s="1">
        <v>49</v>
      </c>
      <c r="Q138" s="1">
        <f t="shared" si="9"/>
        <v>6.1224489795918364</v>
      </c>
      <c r="R138" s="1" t="s">
        <v>44</v>
      </c>
      <c r="S138" s="1"/>
      <c r="T138" s="1"/>
      <c r="U138" s="1"/>
      <c r="V138" s="1">
        <v>84.7</v>
      </c>
    </row>
    <row r="139" spans="1:22" x14ac:dyDescent="0.3">
      <c r="A139" s="34">
        <v>16.34</v>
      </c>
      <c r="B139" s="23" t="s">
        <v>1440</v>
      </c>
      <c r="C139" s="1" t="s">
        <v>32</v>
      </c>
      <c r="D139" s="1" t="s">
        <v>934</v>
      </c>
      <c r="E139" s="1" t="s">
        <v>167</v>
      </c>
      <c r="F139" s="1" t="s">
        <v>47</v>
      </c>
      <c r="G139" s="1" t="s">
        <v>47</v>
      </c>
      <c r="H139" s="1" t="s">
        <v>211</v>
      </c>
      <c r="I139" s="1" t="s">
        <v>47</v>
      </c>
      <c r="J139" s="1" t="s">
        <v>47</v>
      </c>
      <c r="K139" s="1" t="s">
        <v>47</v>
      </c>
      <c r="L139" s="1" t="s">
        <v>47</v>
      </c>
      <c r="M139" s="1" t="s">
        <v>60</v>
      </c>
      <c r="N139" s="1" t="s">
        <v>60</v>
      </c>
      <c r="O139" s="1">
        <v>3</v>
      </c>
      <c r="P139" s="1">
        <v>49</v>
      </c>
      <c r="Q139" s="1">
        <f t="shared" si="9"/>
        <v>6.1224489795918364</v>
      </c>
      <c r="R139" s="1" t="s">
        <v>44</v>
      </c>
      <c r="S139" s="1"/>
      <c r="T139" s="1"/>
      <c r="U139" s="1"/>
      <c r="V139" s="1">
        <v>132.5</v>
      </c>
    </row>
    <row r="140" spans="1:22" x14ac:dyDescent="0.3">
      <c r="A140" s="20">
        <v>16.350000000000001</v>
      </c>
      <c r="B140" s="23" t="s">
        <v>1441</v>
      </c>
      <c r="C140" s="1" t="s">
        <v>933</v>
      </c>
      <c r="D140" s="1" t="s">
        <v>204</v>
      </c>
      <c r="E140" s="1" t="s">
        <v>198</v>
      </c>
      <c r="F140" s="1" t="s">
        <v>47</v>
      </c>
      <c r="G140" s="1" t="s">
        <v>47</v>
      </c>
      <c r="H140" s="1" t="s">
        <v>47</v>
      </c>
      <c r="I140" s="1" t="s">
        <v>47</v>
      </c>
      <c r="J140" s="1" t="s">
        <v>47</v>
      </c>
      <c r="K140" s="1" t="s">
        <v>47</v>
      </c>
      <c r="L140" s="1" t="s">
        <v>47</v>
      </c>
      <c r="M140" s="1" t="s">
        <v>60</v>
      </c>
      <c r="N140" s="1" t="s">
        <v>60</v>
      </c>
      <c r="O140" s="1">
        <v>3</v>
      </c>
      <c r="P140" s="1">
        <v>49</v>
      </c>
      <c r="Q140" s="1">
        <f t="shared" si="9"/>
        <v>6.1224489795918364</v>
      </c>
      <c r="R140" s="1" t="s">
        <v>44</v>
      </c>
      <c r="S140" s="1"/>
      <c r="T140" s="1"/>
      <c r="U140" s="1"/>
      <c r="V140" s="1">
        <v>42.6</v>
      </c>
    </row>
    <row r="141" spans="1:22" x14ac:dyDescent="0.3">
      <c r="A141" s="20">
        <v>16.36</v>
      </c>
      <c r="B141" s="23" t="s">
        <v>1442</v>
      </c>
      <c r="C141" s="1" t="s">
        <v>47</v>
      </c>
      <c r="D141" s="1" t="s">
        <v>47</v>
      </c>
      <c r="E141" s="1" t="s">
        <v>198</v>
      </c>
      <c r="F141" s="1" t="s">
        <v>47</v>
      </c>
      <c r="G141" s="1" t="s">
        <v>47</v>
      </c>
      <c r="H141" s="1" t="s">
        <v>47</v>
      </c>
      <c r="I141" s="1" t="s">
        <v>47</v>
      </c>
      <c r="J141" s="1" t="s">
        <v>47</v>
      </c>
      <c r="K141" s="1" t="s">
        <v>47</v>
      </c>
      <c r="L141" s="1" t="s">
        <v>47</v>
      </c>
      <c r="M141" s="1" t="s">
        <v>60</v>
      </c>
      <c r="N141" s="1" t="s">
        <v>60</v>
      </c>
      <c r="O141" s="1">
        <v>3</v>
      </c>
      <c r="P141" s="1">
        <v>49</v>
      </c>
      <c r="Q141" s="1">
        <f t="shared" si="9"/>
        <v>6.1224489795918364</v>
      </c>
      <c r="R141" s="1" t="s">
        <v>44</v>
      </c>
      <c r="S141" s="1"/>
      <c r="T141" s="1"/>
      <c r="U141" s="1"/>
      <c r="V141" s="1">
        <v>91.2</v>
      </c>
    </row>
    <row r="142" spans="1:22" x14ac:dyDescent="0.3">
      <c r="A142" s="20">
        <v>16.37</v>
      </c>
      <c r="B142" s="23" t="s">
        <v>1443</v>
      </c>
      <c r="C142" s="1" t="s">
        <v>32</v>
      </c>
      <c r="D142" s="1" t="s">
        <v>210</v>
      </c>
      <c r="E142" s="1" t="s">
        <v>196</v>
      </c>
      <c r="F142" s="1" t="s">
        <v>47</v>
      </c>
      <c r="G142" s="1" t="s">
        <v>47</v>
      </c>
      <c r="H142" s="1" t="s">
        <v>47</v>
      </c>
      <c r="I142" s="1" t="s">
        <v>47</v>
      </c>
      <c r="J142" s="1" t="s">
        <v>47</v>
      </c>
      <c r="K142" s="1" t="s">
        <v>47</v>
      </c>
      <c r="L142" s="1" t="s">
        <v>47</v>
      </c>
      <c r="M142" s="1" t="s">
        <v>60</v>
      </c>
      <c r="N142" s="1" t="s">
        <v>60</v>
      </c>
      <c r="O142" s="1">
        <v>3</v>
      </c>
      <c r="P142" s="1">
        <v>49</v>
      </c>
      <c r="Q142" s="1">
        <f t="shared" si="9"/>
        <v>6.1224489795918364</v>
      </c>
      <c r="R142" s="1" t="s">
        <v>44</v>
      </c>
      <c r="S142" s="1"/>
      <c r="T142" s="1"/>
      <c r="U142" s="1"/>
      <c r="V142" s="1">
        <v>460.1</v>
      </c>
    </row>
    <row r="143" spans="1:22" x14ac:dyDescent="0.3">
      <c r="A143" s="20">
        <v>16.38</v>
      </c>
      <c r="B143" s="23" t="s">
        <v>1444</v>
      </c>
      <c r="C143" s="1" t="s">
        <v>32</v>
      </c>
      <c r="D143" s="1" t="s">
        <v>935</v>
      </c>
      <c r="E143" s="1" t="s">
        <v>167</v>
      </c>
      <c r="F143" s="1" t="s">
        <v>47</v>
      </c>
      <c r="G143" s="1" t="s">
        <v>47</v>
      </c>
      <c r="H143" s="1" t="s">
        <v>47</v>
      </c>
      <c r="I143" s="1" t="s">
        <v>47</v>
      </c>
      <c r="J143" s="1" t="s">
        <v>47</v>
      </c>
      <c r="K143" s="1" t="s">
        <v>47</v>
      </c>
      <c r="L143" s="1" t="s">
        <v>47</v>
      </c>
      <c r="M143" s="1" t="s">
        <v>60</v>
      </c>
      <c r="N143" s="1" t="s">
        <v>60</v>
      </c>
      <c r="O143" s="1">
        <v>3</v>
      </c>
      <c r="P143" s="1">
        <v>49</v>
      </c>
      <c r="Q143" s="1">
        <f t="shared" si="9"/>
        <v>6.1224489795918364</v>
      </c>
      <c r="R143" s="1" t="s">
        <v>44</v>
      </c>
      <c r="S143" s="1"/>
      <c r="T143" s="1"/>
      <c r="U143" s="1"/>
      <c r="V143" s="1">
        <v>31.8</v>
      </c>
    </row>
    <row r="144" spans="1:22" x14ac:dyDescent="0.3">
      <c r="A144" s="20">
        <v>16.39</v>
      </c>
      <c r="B144" s="23" t="s">
        <v>1445</v>
      </c>
      <c r="C144" s="1" t="s">
        <v>47</v>
      </c>
      <c r="D144" s="1" t="s">
        <v>47</v>
      </c>
      <c r="E144" s="1" t="s">
        <v>47</v>
      </c>
      <c r="F144" s="1" t="s">
        <v>47</v>
      </c>
      <c r="G144" s="1" t="s">
        <v>207</v>
      </c>
      <c r="H144" s="1" t="s">
        <v>47</v>
      </c>
      <c r="I144" s="1" t="s">
        <v>47</v>
      </c>
      <c r="J144" s="1" t="s">
        <v>47</v>
      </c>
      <c r="K144" s="1" t="s">
        <v>47</v>
      </c>
      <c r="L144" s="1" t="s">
        <v>47</v>
      </c>
      <c r="M144" s="1" t="s">
        <v>20</v>
      </c>
      <c r="N144" s="1" t="s">
        <v>60</v>
      </c>
      <c r="O144" s="1">
        <v>3</v>
      </c>
      <c r="P144" s="1">
        <v>49</v>
      </c>
      <c r="Q144" s="1">
        <f t="shared" si="9"/>
        <v>6.1224489795918364</v>
      </c>
      <c r="R144" s="1" t="s">
        <v>44</v>
      </c>
      <c r="S144" s="1"/>
      <c r="T144" s="1"/>
      <c r="U144" s="1"/>
      <c r="V144" s="1">
        <v>50.1</v>
      </c>
    </row>
    <row r="145" spans="1:22" x14ac:dyDescent="0.3">
      <c r="A145" s="20">
        <v>16.399999999999999</v>
      </c>
      <c r="B145" s="23" t="s">
        <v>1446</v>
      </c>
      <c r="C145" s="1" t="s">
        <v>936</v>
      </c>
      <c r="D145" s="1" t="s">
        <v>937</v>
      </c>
      <c r="E145" s="1" t="s">
        <v>195</v>
      </c>
      <c r="F145" s="1" t="s">
        <v>47</v>
      </c>
      <c r="G145" s="1" t="s">
        <v>208</v>
      </c>
      <c r="H145" s="1" t="s">
        <v>47</v>
      </c>
      <c r="I145" s="1" t="s">
        <v>47</v>
      </c>
      <c r="J145" s="1" t="s">
        <v>47</v>
      </c>
      <c r="K145" s="1" t="s">
        <v>47</v>
      </c>
      <c r="L145" s="1" t="s">
        <v>47</v>
      </c>
      <c r="M145" s="1" t="s">
        <v>60</v>
      </c>
      <c r="N145" s="1" t="s">
        <v>60</v>
      </c>
      <c r="O145" s="1">
        <v>3</v>
      </c>
      <c r="P145" s="1">
        <v>49</v>
      </c>
      <c r="Q145" s="1">
        <f t="shared" si="9"/>
        <v>6.1224489795918364</v>
      </c>
      <c r="R145" s="1" t="s">
        <v>44</v>
      </c>
      <c r="S145" s="1"/>
      <c r="T145" s="1"/>
      <c r="U145" s="1"/>
      <c r="V145" s="1">
        <v>113.5</v>
      </c>
    </row>
    <row r="146" spans="1:22" x14ac:dyDescent="0.3">
      <c r="A146" s="20">
        <v>16.41</v>
      </c>
      <c r="B146" s="23" t="s">
        <v>1447</v>
      </c>
      <c r="C146" s="1" t="s">
        <v>47</v>
      </c>
      <c r="D146" s="1" t="s">
        <v>938</v>
      </c>
      <c r="E146" s="1" t="s">
        <v>78</v>
      </c>
      <c r="F146" s="1" t="s">
        <v>47</v>
      </c>
      <c r="G146" s="1" t="s">
        <v>47</v>
      </c>
      <c r="H146" s="1" t="s">
        <v>47</v>
      </c>
      <c r="I146" s="1" t="s">
        <v>47</v>
      </c>
      <c r="J146" s="1" t="s">
        <v>47</v>
      </c>
      <c r="K146" s="1" t="s">
        <v>47</v>
      </c>
      <c r="L146" s="1" t="s">
        <v>47</v>
      </c>
      <c r="M146" s="1" t="s">
        <v>60</v>
      </c>
      <c r="N146" s="1" t="s">
        <v>60</v>
      </c>
      <c r="O146" s="1">
        <v>3</v>
      </c>
      <c r="P146" s="1">
        <v>49</v>
      </c>
      <c r="Q146" s="1">
        <f t="shared" si="9"/>
        <v>6.1224489795918364</v>
      </c>
      <c r="R146" s="1" t="s">
        <v>44</v>
      </c>
      <c r="S146" s="1"/>
      <c r="T146" s="1"/>
      <c r="U146" s="1"/>
      <c r="V146" s="1">
        <v>148.80000000000001</v>
      </c>
    </row>
    <row r="147" spans="1:22" x14ac:dyDescent="0.3">
      <c r="A147" s="20">
        <v>16.420000000000002</v>
      </c>
      <c r="B147" s="23" t="s">
        <v>1448</v>
      </c>
      <c r="C147" s="1" t="s">
        <v>47</v>
      </c>
      <c r="D147" s="1" t="s">
        <v>47</v>
      </c>
      <c r="E147" s="1" t="s">
        <v>47</v>
      </c>
      <c r="F147" s="1" t="s">
        <v>47</v>
      </c>
      <c r="G147" s="1" t="s">
        <v>47</v>
      </c>
      <c r="H147" s="1" t="s">
        <v>47</v>
      </c>
      <c r="I147" s="1" t="s">
        <v>47</v>
      </c>
      <c r="J147" s="1" t="s">
        <v>47</v>
      </c>
      <c r="K147" s="1" t="s">
        <v>47</v>
      </c>
      <c r="L147" s="1" t="s">
        <v>47</v>
      </c>
      <c r="M147" s="1" t="s">
        <v>20</v>
      </c>
      <c r="N147" s="1" t="s">
        <v>60</v>
      </c>
      <c r="O147" s="1">
        <v>3</v>
      </c>
      <c r="P147" s="1">
        <v>49</v>
      </c>
      <c r="Q147" s="1">
        <f t="shared" si="9"/>
        <v>6.1224489795918364</v>
      </c>
      <c r="R147" s="1" t="s">
        <v>44</v>
      </c>
      <c r="S147" s="1"/>
      <c r="T147" s="1"/>
      <c r="U147" s="1"/>
      <c r="V147" s="1">
        <v>104.4</v>
      </c>
    </row>
    <row r="148" spans="1:22" x14ac:dyDescent="0.3">
      <c r="A148" s="20">
        <v>16.43</v>
      </c>
      <c r="B148" s="23" t="s">
        <v>1449</v>
      </c>
      <c r="C148" s="1" t="s">
        <v>47</v>
      </c>
      <c r="D148" s="1" t="s">
        <v>47</v>
      </c>
      <c r="E148" s="1" t="s">
        <v>47</v>
      </c>
      <c r="F148" s="1" t="s">
        <v>47</v>
      </c>
      <c r="G148" s="1" t="s">
        <v>47</v>
      </c>
      <c r="H148" s="1" t="s">
        <v>47</v>
      </c>
      <c r="I148" s="1" t="s">
        <v>47</v>
      </c>
      <c r="J148" s="1" t="s">
        <v>47</v>
      </c>
      <c r="K148" s="1" t="s">
        <v>47</v>
      </c>
      <c r="L148" s="1" t="s">
        <v>47</v>
      </c>
      <c r="M148" s="1" t="s">
        <v>60</v>
      </c>
      <c r="N148" s="1" t="s">
        <v>60</v>
      </c>
      <c r="O148" s="1">
        <v>3</v>
      </c>
      <c r="P148" s="1">
        <v>49</v>
      </c>
      <c r="Q148" s="1">
        <f t="shared" si="9"/>
        <v>6.1224489795918364</v>
      </c>
      <c r="R148" s="1" t="s">
        <v>44</v>
      </c>
      <c r="S148" s="1"/>
      <c r="T148" s="1"/>
      <c r="U148" s="1"/>
      <c r="V148" s="1">
        <v>31.3</v>
      </c>
    </row>
    <row r="149" spans="1:22" x14ac:dyDescent="0.3">
      <c r="A149" s="34">
        <v>16.440000000000001</v>
      </c>
      <c r="B149" s="23" t="s">
        <v>1450</v>
      </c>
      <c r="C149" s="1" t="s">
        <v>867</v>
      </c>
      <c r="D149" s="1" t="s">
        <v>939</v>
      </c>
      <c r="E149" s="1" t="s">
        <v>167</v>
      </c>
      <c r="F149" s="1" t="s">
        <v>47</v>
      </c>
      <c r="G149" s="1" t="s">
        <v>47</v>
      </c>
      <c r="H149" s="1" t="s">
        <v>212</v>
      </c>
      <c r="I149" s="1" t="s">
        <v>47</v>
      </c>
      <c r="J149" s="1" t="s">
        <v>47</v>
      </c>
      <c r="K149" s="1" t="s">
        <v>929</v>
      </c>
      <c r="L149" s="1" t="s">
        <v>215</v>
      </c>
      <c r="M149" s="1" t="s">
        <v>940</v>
      </c>
      <c r="N149" s="1" t="s">
        <v>60</v>
      </c>
      <c r="O149" s="1">
        <v>3</v>
      </c>
      <c r="P149" s="1">
        <v>49</v>
      </c>
      <c r="Q149" s="1">
        <f t="shared" si="9"/>
        <v>6.1224489795918364</v>
      </c>
      <c r="R149" s="1" t="s">
        <v>44</v>
      </c>
      <c r="S149" s="1"/>
      <c r="T149" s="1"/>
      <c r="U149" s="1"/>
      <c r="V149" s="1">
        <v>1194.9000000000001</v>
      </c>
    </row>
    <row r="150" spans="1:22" x14ac:dyDescent="0.3">
      <c r="A150" s="20">
        <v>16.45</v>
      </c>
      <c r="B150" s="23" t="s">
        <v>1451</v>
      </c>
      <c r="C150" s="1" t="s">
        <v>47</v>
      </c>
      <c r="D150" s="1" t="s">
        <v>202</v>
      </c>
      <c r="E150" s="1" t="s">
        <v>196</v>
      </c>
      <c r="F150" s="1" t="s">
        <v>47</v>
      </c>
      <c r="G150" s="1" t="s">
        <v>47</v>
      </c>
      <c r="H150" s="1" t="s">
        <v>47</v>
      </c>
      <c r="I150" s="1" t="s">
        <v>47</v>
      </c>
      <c r="J150" s="1" t="s">
        <v>47</v>
      </c>
      <c r="K150" s="1" t="s">
        <v>47</v>
      </c>
      <c r="L150" s="1" t="s">
        <v>47</v>
      </c>
      <c r="M150" s="1" t="s">
        <v>941</v>
      </c>
      <c r="N150" s="1" t="s">
        <v>60</v>
      </c>
      <c r="O150" s="1">
        <v>3</v>
      </c>
      <c r="P150" s="1">
        <v>49</v>
      </c>
      <c r="Q150" s="1">
        <f t="shared" si="9"/>
        <v>6.1224489795918364</v>
      </c>
      <c r="R150" s="1" t="s">
        <v>44</v>
      </c>
      <c r="S150" s="1"/>
      <c r="T150" s="1"/>
      <c r="U150" s="1"/>
      <c r="V150" s="1">
        <v>642.79999999999995</v>
      </c>
    </row>
    <row r="151" spans="1:22" x14ac:dyDescent="0.3">
      <c r="A151" s="20">
        <v>16.46</v>
      </c>
      <c r="B151" s="23" t="s">
        <v>1452</v>
      </c>
      <c r="C151" s="1" t="s">
        <v>47</v>
      </c>
      <c r="D151" s="1" t="s">
        <v>47</v>
      </c>
      <c r="E151" s="1" t="s">
        <v>167</v>
      </c>
      <c r="F151" s="1" t="s">
        <v>47</v>
      </c>
      <c r="G151" s="1" t="s">
        <v>47</v>
      </c>
      <c r="H151" s="1" t="s">
        <v>47</v>
      </c>
      <c r="I151" s="1" t="s">
        <v>47</v>
      </c>
      <c r="J151" s="1" t="s">
        <v>47</v>
      </c>
      <c r="K151" s="1" t="s">
        <v>47</v>
      </c>
      <c r="L151" s="1" t="s">
        <v>47</v>
      </c>
      <c r="M151" s="1" t="s">
        <v>60</v>
      </c>
      <c r="N151" s="1" t="s">
        <v>60</v>
      </c>
      <c r="O151" s="1">
        <v>3</v>
      </c>
      <c r="P151" s="1">
        <v>49</v>
      </c>
      <c r="Q151" s="1">
        <f t="shared" si="9"/>
        <v>6.1224489795918364</v>
      </c>
      <c r="R151" s="1" t="s">
        <v>44</v>
      </c>
      <c r="S151" s="1"/>
      <c r="T151" s="1"/>
      <c r="U151" s="1"/>
      <c r="V151" s="1">
        <v>119.8</v>
      </c>
    </row>
    <row r="152" spans="1:22" x14ac:dyDescent="0.3">
      <c r="A152" s="20">
        <v>16.47</v>
      </c>
      <c r="B152" s="23" t="s">
        <v>1453</v>
      </c>
      <c r="C152" s="1" t="s">
        <v>47</v>
      </c>
      <c r="D152" s="1" t="s">
        <v>47</v>
      </c>
      <c r="E152" s="1" t="s">
        <v>47</v>
      </c>
      <c r="F152" s="1" t="s">
        <v>47</v>
      </c>
      <c r="G152" s="1" t="s">
        <v>47</v>
      </c>
      <c r="H152" s="1" t="s">
        <v>47</v>
      </c>
      <c r="I152" s="1" t="s">
        <v>47</v>
      </c>
      <c r="J152" s="1" t="s">
        <v>47</v>
      </c>
      <c r="K152" s="1" t="s">
        <v>47</v>
      </c>
      <c r="L152" s="1" t="s">
        <v>47</v>
      </c>
      <c r="M152" s="1" t="s">
        <v>20</v>
      </c>
      <c r="N152" s="1" t="s">
        <v>60</v>
      </c>
      <c r="O152" s="1">
        <v>3</v>
      </c>
      <c r="P152" s="1">
        <v>49</v>
      </c>
      <c r="Q152" s="1">
        <f t="shared" si="9"/>
        <v>6.1224489795918364</v>
      </c>
      <c r="R152" s="1" t="s">
        <v>44</v>
      </c>
      <c r="S152" s="1"/>
      <c r="T152" s="1"/>
      <c r="U152" s="1"/>
      <c r="V152" s="1">
        <v>19.5</v>
      </c>
    </row>
    <row r="153" spans="1:22" x14ac:dyDescent="0.3">
      <c r="A153" s="20">
        <v>16.48</v>
      </c>
      <c r="B153" s="23" t="s">
        <v>1454</v>
      </c>
      <c r="C153" s="1" t="s">
        <v>47</v>
      </c>
      <c r="D153" s="1" t="s">
        <v>47</v>
      </c>
      <c r="E153" s="1" t="s">
        <v>47</v>
      </c>
      <c r="F153" s="1" t="s">
        <v>47</v>
      </c>
      <c r="G153" s="1" t="s">
        <v>47</v>
      </c>
      <c r="H153" s="1" t="s">
        <v>47</v>
      </c>
      <c r="I153" s="1" t="s">
        <v>47</v>
      </c>
      <c r="J153" s="1" t="s">
        <v>47</v>
      </c>
      <c r="K153" s="1" t="s">
        <v>47</v>
      </c>
      <c r="L153" s="1" t="s">
        <v>47</v>
      </c>
      <c r="M153" s="1" t="s">
        <v>60</v>
      </c>
      <c r="N153" s="1" t="s">
        <v>60</v>
      </c>
      <c r="O153" s="1">
        <v>3</v>
      </c>
      <c r="P153" s="1">
        <v>49</v>
      </c>
      <c r="Q153" s="1">
        <f t="shared" si="9"/>
        <v>6.1224489795918364</v>
      </c>
      <c r="R153" s="1" t="s">
        <v>44</v>
      </c>
      <c r="S153" s="1"/>
      <c r="T153" s="1"/>
      <c r="U153" s="1"/>
      <c r="V153" s="1">
        <v>8.5</v>
      </c>
    </row>
    <row r="154" spans="1:22" x14ac:dyDescent="0.3">
      <c r="A154" s="20">
        <v>16.489999999999998</v>
      </c>
      <c r="B154" s="23" t="s">
        <v>1455</v>
      </c>
      <c r="C154" s="1" t="s">
        <v>47</v>
      </c>
      <c r="D154" s="1" t="s">
        <v>47</v>
      </c>
      <c r="E154" s="1" t="s">
        <v>167</v>
      </c>
      <c r="F154" s="1" t="s">
        <v>47</v>
      </c>
      <c r="G154" s="1" t="s">
        <v>47</v>
      </c>
      <c r="H154" s="1" t="s">
        <v>47</v>
      </c>
      <c r="I154" s="1" t="s">
        <v>47</v>
      </c>
      <c r="J154" s="1" t="s">
        <v>47</v>
      </c>
      <c r="K154" s="1" t="s">
        <v>47</v>
      </c>
      <c r="L154" s="1" t="s">
        <v>47</v>
      </c>
      <c r="M154" s="1" t="s">
        <v>60</v>
      </c>
      <c r="N154" s="1" t="s">
        <v>60</v>
      </c>
      <c r="O154" s="1">
        <v>3</v>
      </c>
      <c r="P154" s="1">
        <v>49</v>
      </c>
      <c r="Q154" s="1">
        <f t="shared" si="9"/>
        <v>6.1224489795918364</v>
      </c>
      <c r="R154" s="1" t="s">
        <v>44</v>
      </c>
      <c r="S154" s="1"/>
      <c r="T154" s="1"/>
      <c r="U154" s="1"/>
      <c r="V154" s="1">
        <v>59.9</v>
      </c>
    </row>
    <row r="155" spans="1:22" x14ac:dyDescent="0.3">
      <c r="A155" s="20">
        <v>16.5</v>
      </c>
      <c r="B155" s="23" t="s">
        <v>1456</v>
      </c>
      <c r="C155" s="1" t="s">
        <v>47</v>
      </c>
      <c r="D155" s="1" t="s">
        <v>47</v>
      </c>
      <c r="E155" s="1" t="s">
        <v>47</v>
      </c>
      <c r="F155" s="1" t="s">
        <v>47</v>
      </c>
      <c r="G155" s="1" t="s">
        <v>47</v>
      </c>
      <c r="H155" s="1" t="s">
        <v>47</v>
      </c>
      <c r="I155" s="1" t="s">
        <v>47</v>
      </c>
      <c r="J155" s="1" t="s">
        <v>47</v>
      </c>
      <c r="K155" s="1" t="s">
        <v>47</v>
      </c>
      <c r="L155" s="1" t="s">
        <v>47</v>
      </c>
      <c r="M155" s="1" t="s">
        <v>60</v>
      </c>
      <c r="N155" s="1" t="s">
        <v>60</v>
      </c>
      <c r="O155" s="1">
        <v>3</v>
      </c>
      <c r="P155" s="1">
        <v>49</v>
      </c>
      <c r="Q155" s="1">
        <f t="shared" si="9"/>
        <v>6.1224489795918364</v>
      </c>
      <c r="R155" s="1" t="s">
        <v>44</v>
      </c>
      <c r="S155" s="1"/>
      <c r="T155" s="1"/>
      <c r="U155" s="1"/>
      <c r="V155" s="1">
        <v>17.7</v>
      </c>
    </row>
    <row r="156" spans="1:22" x14ac:dyDescent="0.3">
      <c r="A156" s="20">
        <v>16.510000000000002</v>
      </c>
      <c r="B156" s="23" t="s">
        <v>1457</v>
      </c>
      <c r="C156" s="1" t="s">
        <v>47</v>
      </c>
      <c r="D156" s="1" t="s">
        <v>47</v>
      </c>
      <c r="E156" s="1" t="s">
        <v>167</v>
      </c>
      <c r="F156" s="1" t="s">
        <v>47</v>
      </c>
      <c r="G156" s="42" t="s">
        <v>47</v>
      </c>
      <c r="H156" s="1" t="s">
        <v>47</v>
      </c>
      <c r="I156" s="1" t="s">
        <v>47</v>
      </c>
      <c r="J156" s="1" t="s">
        <v>47</v>
      </c>
      <c r="K156" s="1" t="s">
        <v>47</v>
      </c>
      <c r="L156" s="1" t="s">
        <v>47</v>
      </c>
      <c r="M156" s="1" t="s">
        <v>20</v>
      </c>
      <c r="N156" s="1" t="s">
        <v>60</v>
      </c>
      <c r="O156" s="1">
        <v>3</v>
      </c>
      <c r="P156" s="1">
        <v>49</v>
      </c>
      <c r="Q156" s="1">
        <f t="shared" si="9"/>
        <v>6.1224489795918364</v>
      </c>
      <c r="R156" s="1" t="s">
        <v>44</v>
      </c>
      <c r="S156" s="1"/>
      <c r="T156" s="1"/>
      <c r="U156" s="1"/>
      <c r="V156" s="1">
        <v>628.70000000000005</v>
      </c>
    </row>
    <row r="157" spans="1:22" x14ac:dyDescent="0.3">
      <c r="A157" s="20">
        <v>16.52</v>
      </c>
      <c r="B157" s="23" t="s">
        <v>1458</v>
      </c>
      <c r="C157" s="1" t="s">
        <v>32</v>
      </c>
      <c r="D157" s="1" t="s">
        <v>204</v>
      </c>
      <c r="E157" s="1" t="s">
        <v>167</v>
      </c>
      <c r="F157" s="1" t="s">
        <v>47</v>
      </c>
      <c r="G157" s="1" t="s">
        <v>47</v>
      </c>
      <c r="H157" s="1" t="s">
        <v>47</v>
      </c>
      <c r="I157" s="1" t="s">
        <v>47</v>
      </c>
      <c r="J157" s="1" t="s">
        <v>47</v>
      </c>
      <c r="K157" s="1" t="s">
        <v>47</v>
      </c>
      <c r="L157" s="1" t="s">
        <v>47</v>
      </c>
      <c r="M157" s="1" t="s">
        <v>943</v>
      </c>
      <c r="N157" s="1" t="s">
        <v>60</v>
      </c>
      <c r="O157" s="1">
        <v>3</v>
      </c>
      <c r="P157" s="1">
        <v>49</v>
      </c>
      <c r="Q157" s="1">
        <f t="shared" si="9"/>
        <v>6.1224489795918364</v>
      </c>
      <c r="R157" s="1" t="s">
        <v>44</v>
      </c>
      <c r="S157" s="1"/>
      <c r="T157" s="1"/>
      <c r="U157" s="1"/>
      <c r="V157" s="1">
        <v>3684.5</v>
      </c>
    </row>
    <row r="158" spans="1:22" x14ac:dyDescent="0.3">
      <c r="A158" s="20">
        <v>16.53</v>
      </c>
      <c r="B158" s="23" t="s">
        <v>1459</v>
      </c>
      <c r="C158" s="1" t="s">
        <v>47</v>
      </c>
      <c r="D158" s="1" t="s">
        <v>47</v>
      </c>
      <c r="E158" s="1" t="s">
        <v>197</v>
      </c>
      <c r="F158" s="1" t="s">
        <v>47</v>
      </c>
      <c r="G158" s="1" t="s">
        <v>47</v>
      </c>
      <c r="H158" s="1" t="s">
        <v>47</v>
      </c>
      <c r="I158" s="1" t="s">
        <v>47</v>
      </c>
      <c r="J158" s="1" t="s">
        <v>47</v>
      </c>
      <c r="K158" s="1" t="s">
        <v>47</v>
      </c>
      <c r="L158" s="1" t="s">
        <v>47</v>
      </c>
      <c r="M158" s="1" t="s">
        <v>20</v>
      </c>
      <c r="N158" s="1" t="s">
        <v>60</v>
      </c>
      <c r="O158" s="1">
        <v>3</v>
      </c>
      <c r="P158" s="1">
        <v>49</v>
      </c>
      <c r="Q158" s="1">
        <f t="shared" si="9"/>
        <v>6.1224489795918364</v>
      </c>
      <c r="R158" s="1" t="s">
        <v>44</v>
      </c>
      <c r="S158" s="1"/>
      <c r="T158" s="1"/>
      <c r="U158" s="1"/>
      <c r="V158" s="1">
        <v>375</v>
      </c>
    </row>
    <row r="159" spans="1:22" x14ac:dyDescent="0.3">
      <c r="A159" s="20">
        <v>16.54</v>
      </c>
      <c r="B159" s="23" t="s">
        <v>1460</v>
      </c>
      <c r="C159" s="1" t="s">
        <v>203</v>
      </c>
      <c r="D159" s="1" t="s">
        <v>205</v>
      </c>
      <c r="E159" s="1" t="s">
        <v>167</v>
      </c>
      <c r="F159" s="1" t="s">
        <v>47</v>
      </c>
      <c r="G159" s="1" t="s">
        <v>47</v>
      </c>
      <c r="H159" s="1" t="s">
        <v>47</v>
      </c>
      <c r="I159" s="1" t="s">
        <v>47</v>
      </c>
      <c r="J159" s="1" t="s">
        <v>47</v>
      </c>
      <c r="K159" s="1" t="s">
        <v>47</v>
      </c>
      <c r="L159" s="1" t="s">
        <v>47</v>
      </c>
      <c r="M159" s="1" t="s">
        <v>944</v>
      </c>
      <c r="N159" s="1" t="s">
        <v>60</v>
      </c>
      <c r="O159" s="1">
        <v>3</v>
      </c>
      <c r="P159" s="1">
        <v>49</v>
      </c>
      <c r="Q159" s="1">
        <f t="shared" si="9"/>
        <v>6.1224489795918364</v>
      </c>
      <c r="R159" s="1" t="s">
        <v>44</v>
      </c>
      <c r="S159" s="1"/>
      <c r="T159" s="1"/>
      <c r="U159" s="1"/>
      <c r="V159" s="1">
        <v>1622.2</v>
      </c>
    </row>
    <row r="160" spans="1:22" x14ac:dyDescent="0.3">
      <c r="A160" s="20">
        <v>16.55</v>
      </c>
      <c r="B160" s="23" t="s">
        <v>1461</v>
      </c>
      <c r="C160" s="1" t="s">
        <v>32</v>
      </c>
      <c r="D160" s="1" t="s">
        <v>206</v>
      </c>
      <c r="E160" s="1" t="s">
        <v>47</v>
      </c>
      <c r="F160" s="1" t="s">
        <v>47</v>
      </c>
      <c r="G160" s="1" t="s">
        <v>47</v>
      </c>
      <c r="H160" s="1" t="s">
        <v>47</v>
      </c>
      <c r="I160" s="1" t="s">
        <v>47</v>
      </c>
      <c r="J160" s="1" t="s">
        <v>47</v>
      </c>
      <c r="K160" s="1" t="s">
        <v>47</v>
      </c>
      <c r="L160" s="1" t="s">
        <v>47</v>
      </c>
      <c r="M160" s="1" t="s">
        <v>20</v>
      </c>
      <c r="N160" s="1" t="s">
        <v>60</v>
      </c>
      <c r="O160" s="1">
        <v>3</v>
      </c>
      <c r="P160" s="1">
        <v>49</v>
      </c>
      <c r="Q160" s="1">
        <f t="shared" si="9"/>
        <v>6.1224489795918364</v>
      </c>
      <c r="R160" s="1" t="s">
        <v>44</v>
      </c>
      <c r="S160" s="1"/>
      <c r="T160" s="1"/>
      <c r="U160" s="1"/>
      <c r="V160" s="1">
        <v>396</v>
      </c>
    </row>
    <row r="161" spans="1:22" x14ac:dyDescent="0.3">
      <c r="A161" s="20">
        <v>16.559999999999999</v>
      </c>
      <c r="B161" s="23" t="s">
        <v>1462</v>
      </c>
      <c r="C161" s="1" t="s">
        <v>47</v>
      </c>
      <c r="D161" s="1" t="s">
        <v>47</v>
      </c>
      <c r="E161" s="1" t="s">
        <v>47</v>
      </c>
      <c r="F161" s="1" t="s">
        <v>47</v>
      </c>
      <c r="G161" s="1" t="s">
        <v>47</v>
      </c>
      <c r="H161" s="1" t="s">
        <v>47</v>
      </c>
      <c r="I161" s="1" t="s">
        <v>47</v>
      </c>
      <c r="J161" s="1" t="s">
        <v>47</v>
      </c>
      <c r="K161" s="1" t="s">
        <v>47</v>
      </c>
      <c r="L161" s="1" t="s">
        <v>47</v>
      </c>
      <c r="M161" s="1" t="s">
        <v>20</v>
      </c>
      <c r="N161" s="1" t="s">
        <v>60</v>
      </c>
      <c r="O161" s="1">
        <v>3</v>
      </c>
      <c r="P161" s="1">
        <v>49</v>
      </c>
      <c r="Q161" s="1">
        <f t="shared" si="9"/>
        <v>6.1224489795918364</v>
      </c>
      <c r="R161" s="1" t="s">
        <v>44</v>
      </c>
      <c r="S161" s="1"/>
      <c r="T161" s="1"/>
      <c r="U161" s="1"/>
      <c r="V161" s="1">
        <v>373.5</v>
      </c>
    </row>
    <row r="162" spans="1:22" x14ac:dyDescent="0.3">
      <c r="A162" s="20">
        <v>16.57</v>
      </c>
      <c r="B162" s="23" t="s">
        <v>1463</v>
      </c>
      <c r="C162" s="1" t="s">
        <v>47</v>
      </c>
      <c r="D162" s="1" t="s">
        <v>47</v>
      </c>
      <c r="E162" s="1" t="s">
        <v>47</v>
      </c>
      <c r="F162" s="1" t="s">
        <v>47</v>
      </c>
      <c r="G162" s="1" t="s">
        <v>47</v>
      </c>
      <c r="H162" s="1" t="s">
        <v>47</v>
      </c>
      <c r="I162" s="1" t="s">
        <v>47</v>
      </c>
      <c r="J162" s="1" t="s">
        <v>47</v>
      </c>
      <c r="K162" s="1" t="s">
        <v>47</v>
      </c>
      <c r="L162" s="1" t="s">
        <v>47</v>
      </c>
      <c r="M162" s="1" t="s">
        <v>60</v>
      </c>
      <c r="N162" s="1" t="s">
        <v>60</v>
      </c>
      <c r="O162" s="1">
        <v>3</v>
      </c>
      <c r="P162" s="1">
        <v>49</v>
      </c>
      <c r="Q162" s="1">
        <f t="shared" si="9"/>
        <v>6.1224489795918364</v>
      </c>
      <c r="R162" s="1" t="s">
        <v>44</v>
      </c>
      <c r="S162" s="1"/>
      <c r="T162" s="1"/>
      <c r="U162" s="1"/>
      <c r="V162" s="1">
        <v>3.4</v>
      </c>
    </row>
    <row r="163" spans="1:22" x14ac:dyDescent="0.3">
      <c r="A163" s="20">
        <v>16.579999999999998</v>
      </c>
      <c r="B163" s="23" t="s">
        <v>1464</v>
      </c>
      <c r="C163" s="1" t="s">
        <v>32</v>
      </c>
      <c r="D163" s="1" t="s">
        <v>206</v>
      </c>
      <c r="E163" s="1" t="s">
        <v>47</v>
      </c>
      <c r="F163" s="1" t="s">
        <v>47</v>
      </c>
      <c r="G163" s="42" t="s">
        <v>47</v>
      </c>
      <c r="H163" s="1" t="s">
        <v>47</v>
      </c>
      <c r="I163" s="1" t="s">
        <v>47</v>
      </c>
      <c r="J163" s="1" t="s">
        <v>47</v>
      </c>
      <c r="K163" s="1" t="s">
        <v>47</v>
      </c>
      <c r="L163" s="1" t="s">
        <v>47</v>
      </c>
      <c r="M163" s="1" t="s">
        <v>20</v>
      </c>
      <c r="N163" s="1" t="s">
        <v>60</v>
      </c>
      <c r="O163" s="1">
        <v>3</v>
      </c>
      <c r="P163" s="1">
        <v>49</v>
      </c>
      <c r="Q163" s="1">
        <f t="shared" si="9"/>
        <v>6.1224489795918364</v>
      </c>
      <c r="R163" s="1" t="s">
        <v>44</v>
      </c>
      <c r="S163" s="1"/>
      <c r="T163" s="1"/>
      <c r="U163" s="1"/>
      <c r="V163" s="1">
        <v>224.6</v>
      </c>
    </row>
    <row r="164" spans="1:22" x14ac:dyDescent="0.3">
      <c r="A164" s="20">
        <v>16.62</v>
      </c>
      <c r="B164" s="23" t="s">
        <v>1465</v>
      </c>
      <c r="C164" s="1" t="s">
        <v>32</v>
      </c>
      <c r="D164" s="1" t="s">
        <v>206</v>
      </c>
      <c r="E164" s="1" t="s">
        <v>198</v>
      </c>
      <c r="F164" s="1" t="s">
        <v>47</v>
      </c>
      <c r="G164" s="1" t="s">
        <v>208</v>
      </c>
      <c r="H164" s="1" t="s">
        <v>47</v>
      </c>
      <c r="I164" s="1" t="s">
        <v>47</v>
      </c>
      <c r="J164" s="1" t="s">
        <v>47</v>
      </c>
      <c r="K164" s="1" t="s">
        <v>47</v>
      </c>
      <c r="L164" s="1" t="s">
        <v>47</v>
      </c>
      <c r="M164" s="1" t="s">
        <v>60</v>
      </c>
      <c r="N164" s="1" t="s">
        <v>60</v>
      </c>
      <c r="O164" s="1">
        <v>3</v>
      </c>
      <c r="P164" s="1">
        <v>49</v>
      </c>
      <c r="Q164" s="1">
        <f t="shared" si="9"/>
        <v>6.1224489795918364</v>
      </c>
      <c r="R164" s="1" t="s">
        <v>44</v>
      </c>
      <c r="S164" s="1"/>
      <c r="T164" s="1"/>
      <c r="U164" s="1"/>
      <c r="V164" s="1">
        <v>55.3</v>
      </c>
    </row>
    <row r="165" spans="1:22" x14ac:dyDescent="0.3">
      <c r="A165" s="20">
        <v>16.63</v>
      </c>
      <c r="B165" s="23" t="s">
        <v>1466</v>
      </c>
      <c r="C165" s="1" t="s">
        <v>47</v>
      </c>
      <c r="D165" s="1" t="s">
        <v>47</v>
      </c>
      <c r="E165" s="1" t="s">
        <v>47</v>
      </c>
      <c r="F165" s="1" t="s">
        <v>47</v>
      </c>
      <c r="G165" s="1" t="s">
        <v>47</v>
      </c>
      <c r="H165" s="1" t="s">
        <v>47</v>
      </c>
      <c r="I165" s="1" t="s">
        <v>47</v>
      </c>
      <c r="J165" s="1" t="s">
        <v>47</v>
      </c>
      <c r="K165" s="1" t="s">
        <v>47</v>
      </c>
      <c r="L165" s="1" t="s">
        <v>47</v>
      </c>
      <c r="M165" s="1" t="s">
        <v>60</v>
      </c>
      <c r="N165" s="1" t="s">
        <v>60</v>
      </c>
      <c r="O165" s="1">
        <v>3</v>
      </c>
      <c r="P165" s="1">
        <v>49</v>
      </c>
      <c r="Q165" s="1">
        <f t="shared" si="9"/>
        <v>6.1224489795918364</v>
      </c>
      <c r="R165" s="1" t="s">
        <v>44</v>
      </c>
      <c r="S165" s="1"/>
      <c r="T165" s="1"/>
      <c r="U165" s="1"/>
      <c r="V165" s="1">
        <v>2.6</v>
      </c>
    </row>
    <row r="166" spans="1:22" x14ac:dyDescent="0.3">
      <c r="A166" s="20">
        <v>16.64</v>
      </c>
      <c r="B166" s="23" t="s">
        <v>1467</v>
      </c>
      <c r="C166" s="1" t="s">
        <v>47</v>
      </c>
      <c r="D166" s="1" t="s">
        <v>47</v>
      </c>
      <c r="E166" s="1" t="s">
        <v>47</v>
      </c>
      <c r="F166" s="1" t="s">
        <v>47</v>
      </c>
      <c r="G166" s="1" t="s">
        <v>47</v>
      </c>
      <c r="H166" s="1" t="s">
        <v>47</v>
      </c>
      <c r="I166" s="1" t="s">
        <v>47</v>
      </c>
      <c r="J166" s="1" t="s">
        <v>47</v>
      </c>
      <c r="K166" s="1" t="s">
        <v>47</v>
      </c>
      <c r="L166" s="1" t="s">
        <v>47</v>
      </c>
      <c r="M166" s="1" t="s">
        <v>20</v>
      </c>
      <c r="N166" s="1" t="s">
        <v>60</v>
      </c>
      <c r="O166" s="1">
        <v>3</v>
      </c>
      <c r="P166" s="1">
        <v>49</v>
      </c>
      <c r="Q166" s="1">
        <f t="shared" si="9"/>
        <v>6.1224489795918364</v>
      </c>
      <c r="R166" s="1" t="s">
        <v>44</v>
      </c>
      <c r="S166" s="1"/>
      <c r="T166" s="1"/>
      <c r="U166" s="1"/>
      <c r="V166" s="1">
        <v>269.3</v>
      </c>
    </row>
    <row r="167" spans="1:22" x14ac:dyDescent="0.3">
      <c r="A167" s="20">
        <v>16.649999999999999</v>
      </c>
      <c r="B167" s="23" t="s">
        <v>1468</v>
      </c>
      <c r="C167" s="1" t="s">
        <v>47</v>
      </c>
      <c r="D167" s="1" t="s">
        <v>204</v>
      </c>
      <c r="E167" s="1" t="s">
        <v>167</v>
      </c>
      <c r="F167" s="1" t="s">
        <v>47</v>
      </c>
      <c r="G167" s="1" t="s">
        <v>47</v>
      </c>
      <c r="H167" s="1" t="s">
        <v>47</v>
      </c>
      <c r="I167" s="1" t="s">
        <v>47</v>
      </c>
      <c r="J167" s="1" t="s">
        <v>47</v>
      </c>
      <c r="K167" s="1" t="s">
        <v>47</v>
      </c>
      <c r="L167" s="1" t="s">
        <v>47</v>
      </c>
      <c r="M167" s="1" t="s">
        <v>20</v>
      </c>
      <c r="N167" s="1" t="s">
        <v>60</v>
      </c>
      <c r="O167" s="1">
        <v>3</v>
      </c>
      <c r="P167" s="1">
        <v>49</v>
      </c>
      <c r="Q167" s="1">
        <f t="shared" si="9"/>
        <v>6.1224489795918364</v>
      </c>
      <c r="R167" s="1" t="s">
        <v>44</v>
      </c>
      <c r="S167" s="1"/>
      <c r="T167" s="1"/>
      <c r="U167" s="1"/>
      <c r="V167" s="1">
        <v>247.2</v>
      </c>
    </row>
    <row r="168" spans="1:22" x14ac:dyDescent="0.3">
      <c r="A168" s="20">
        <v>16.670000000000002</v>
      </c>
      <c r="B168" s="23" t="s">
        <v>1469</v>
      </c>
      <c r="C168" s="1" t="s">
        <v>47</v>
      </c>
      <c r="D168" s="1" t="s">
        <v>47</v>
      </c>
      <c r="E168" s="1" t="s">
        <v>47</v>
      </c>
      <c r="F168" s="1" t="s">
        <v>47</v>
      </c>
      <c r="G168" s="1" t="s">
        <v>47</v>
      </c>
      <c r="H168" s="1" t="s">
        <v>47</v>
      </c>
      <c r="I168" s="1" t="s">
        <v>47</v>
      </c>
      <c r="J168" s="1" t="s">
        <v>47</v>
      </c>
      <c r="K168" s="1" t="s">
        <v>47</v>
      </c>
      <c r="L168" s="1" t="s">
        <v>47</v>
      </c>
      <c r="M168" s="1" t="s">
        <v>60</v>
      </c>
      <c r="N168" s="1" t="s">
        <v>60</v>
      </c>
      <c r="O168" s="1">
        <v>3</v>
      </c>
      <c r="P168" s="1">
        <v>49</v>
      </c>
      <c r="Q168" s="1">
        <f t="shared" si="9"/>
        <v>6.1224489795918364</v>
      </c>
      <c r="R168" s="1" t="s">
        <v>44</v>
      </c>
      <c r="S168" s="1"/>
      <c r="T168" s="1"/>
      <c r="U168" s="1"/>
      <c r="V168" s="1">
        <v>31.4</v>
      </c>
    </row>
    <row r="169" spans="1:22" x14ac:dyDescent="0.3">
      <c r="A169" s="20">
        <v>16.68</v>
      </c>
      <c r="B169" s="23" t="s">
        <v>1470</v>
      </c>
      <c r="C169" s="1" t="s">
        <v>47</v>
      </c>
      <c r="D169" s="1" t="s">
        <v>47</v>
      </c>
      <c r="E169" s="1" t="s">
        <v>47</v>
      </c>
      <c r="F169" s="1" t="s">
        <v>47</v>
      </c>
      <c r="G169" s="1" t="s">
        <v>47</v>
      </c>
      <c r="H169" s="1" t="s">
        <v>47</v>
      </c>
      <c r="I169" s="1" t="s">
        <v>47</v>
      </c>
      <c r="J169" s="1" t="s">
        <v>47</v>
      </c>
      <c r="K169" s="1" t="s">
        <v>47</v>
      </c>
      <c r="L169" s="1" t="s">
        <v>47</v>
      </c>
      <c r="M169" s="1" t="s">
        <v>60</v>
      </c>
      <c r="N169" s="1" t="s">
        <v>60</v>
      </c>
      <c r="O169" s="1">
        <v>3</v>
      </c>
      <c r="P169" s="1">
        <v>49</v>
      </c>
      <c r="Q169" s="1">
        <f t="shared" si="9"/>
        <v>6.1224489795918364</v>
      </c>
      <c r="R169" s="1" t="s">
        <v>44</v>
      </c>
      <c r="S169" s="1"/>
      <c r="T169" s="1"/>
      <c r="U169" s="1"/>
      <c r="V169" s="1">
        <v>14.8</v>
      </c>
    </row>
    <row r="170" spans="1:22" x14ac:dyDescent="0.3">
      <c r="A170" s="20">
        <v>16.690000000000001</v>
      </c>
      <c r="B170" s="23" t="s">
        <v>1471</v>
      </c>
      <c r="C170" s="1" t="s">
        <v>47</v>
      </c>
      <c r="D170" s="1" t="s">
        <v>47</v>
      </c>
      <c r="E170" s="1" t="s">
        <v>196</v>
      </c>
      <c r="F170" s="1" t="s">
        <v>47</v>
      </c>
      <c r="G170" s="1" t="s">
        <v>47</v>
      </c>
      <c r="H170" s="1" t="s">
        <v>47</v>
      </c>
      <c r="I170" s="1" t="s">
        <v>47</v>
      </c>
      <c r="J170" s="1" t="s">
        <v>47</v>
      </c>
      <c r="K170" s="1" t="s">
        <v>47</v>
      </c>
      <c r="L170" s="1" t="s">
        <v>47</v>
      </c>
      <c r="M170" s="1" t="s">
        <v>20</v>
      </c>
      <c r="N170" s="1" t="s">
        <v>60</v>
      </c>
      <c r="O170" s="1">
        <v>3</v>
      </c>
      <c r="P170" s="1">
        <v>49</v>
      </c>
      <c r="Q170" s="1">
        <f t="shared" si="9"/>
        <v>6.1224489795918364</v>
      </c>
      <c r="R170" s="1" t="s">
        <v>44</v>
      </c>
      <c r="S170" s="1"/>
      <c r="T170" s="1"/>
      <c r="U170" s="1"/>
      <c r="V170" s="1">
        <v>528.79999999999995</v>
      </c>
    </row>
    <row r="171" spans="1:22" x14ac:dyDescent="0.3">
      <c r="A171" s="20">
        <v>16.7</v>
      </c>
      <c r="B171" s="23" t="s">
        <v>1472</v>
      </c>
      <c r="C171" s="1" t="s">
        <v>47</v>
      </c>
      <c r="D171" s="1" t="s">
        <v>47</v>
      </c>
      <c r="E171" s="1" t="s">
        <v>47</v>
      </c>
      <c r="F171" s="1" t="s">
        <v>47</v>
      </c>
      <c r="G171" s="1" t="s">
        <v>47</v>
      </c>
      <c r="H171" s="1" t="s">
        <v>47</v>
      </c>
      <c r="I171" s="1" t="s">
        <v>47</v>
      </c>
      <c r="J171" s="1" t="s">
        <v>47</v>
      </c>
      <c r="K171" s="1" t="s">
        <v>47</v>
      </c>
      <c r="L171" s="1" t="s">
        <v>47</v>
      </c>
      <c r="M171" s="1" t="s">
        <v>20</v>
      </c>
      <c r="N171" s="1" t="s">
        <v>60</v>
      </c>
      <c r="O171" s="1">
        <v>3</v>
      </c>
      <c r="P171" s="1">
        <v>49</v>
      </c>
      <c r="Q171" s="1">
        <f t="shared" si="9"/>
        <v>6.1224489795918364</v>
      </c>
      <c r="R171" s="1" t="s">
        <v>44</v>
      </c>
      <c r="S171" s="1"/>
      <c r="T171" s="1"/>
      <c r="U171" s="1"/>
      <c r="V171" s="1">
        <v>827.3</v>
      </c>
    </row>
    <row r="172" spans="1:22" x14ac:dyDescent="0.3">
      <c r="A172" s="20">
        <v>16.71</v>
      </c>
      <c r="B172" s="23" t="s">
        <v>1473</v>
      </c>
      <c r="C172" s="1" t="s">
        <v>47</v>
      </c>
      <c r="D172" s="1" t="s">
        <v>47</v>
      </c>
      <c r="E172" s="1" t="s">
        <v>167</v>
      </c>
      <c r="F172" s="1" t="s">
        <v>47</v>
      </c>
      <c r="G172" s="1" t="s">
        <v>47</v>
      </c>
      <c r="H172" s="1" t="s">
        <v>47</v>
      </c>
      <c r="I172" s="1" t="s">
        <v>47</v>
      </c>
      <c r="J172" s="1" t="s">
        <v>47</v>
      </c>
      <c r="K172" s="1" t="s">
        <v>47</v>
      </c>
      <c r="L172" s="1" t="s">
        <v>47</v>
      </c>
      <c r="M172" s="1" t="s">
        <v>20</v>
      </c>
      <c r="N172" s="1" t="s">
        <v>60</v>
      </c>
      <c r="O172" s="1">
        <v>3</v>
      </c>
      <c r="P172" s="1">
        <v>49</v>
      </c>
      <c r="Q172" s="1">
        <f t="shared" si="9"/>
        <v>6.1224489795918364</v>
      </c>
      <c r="R172" s="1" t="s">
        <v>44</v>
      </c>
      <c r="S172" s="1"/>
      <c r="T172" s="1"/>
      <c r="U172" s="1"/>
      <c r="V172" s="1">
        <v>127.3</v>
      </c>
    </row>
    <row r="173" spans="1:22" x14ac:dyDescent="0.3">
      <c r="A173" s="20">
        <v>16.72</v>
      </c>
      <c r="B173" s="23" t="s">
        <v>1474</v>
      </c>
      <c r="C173" s="1" t="s">
        <v>47</v>
      </c>
      <c r="D173" s="1" t="s">
        <v>47</v>
      </c>
      <c r="E173" s="1" t="s">
        <v>199</v>
      </c>
      <c r="F173" s="1" t="s">
        <v>47</v>
      </c>
      <c r="G173" s="1" t="s">
        <v>47</v>
      </c>
      <c r="H173" s="1" t="s">
        <v>47</v>
      </c>
      <c r="I173" s="1" t="s">
        <v>47</v>
      </c>
      <c r="J173" s="1" t="s">
        <v>47</v>
      </c>
      <c r="K173" s="1" t="s">
        <v>47</v>
      </c>
      <c r="L173" s="1" t="s">
        <v>47</v>
      </c>
      <c r="M173" s="1" t="s">
        <v>60</v>
      </c>
      <c r="N173" s="1" t="s">
        <v>60</v>
      </c>
      <c r="O173" s="1">
        <v>3</v>
      </c>
      <c r="P173" s="1">
        <v>49</v>
      </c>
      <c r="Q173" s="1">
        <f t="shared" si="9"/>
        <v>6.1224489795918364</v>
      </c>
      <c r="R173" s="1" t="s">
        <v>44</v>
      </c>
      <c r="S173" s="1"/>
      <c r="T173" s="1"/>
      <c r="U173" s="1"/>
      <c r="V173" s="1" t="s">
        <v>60</v>
      </c>
    </row>
    <row r="174" spans="1:22" ht="15" thickBot="1" x14ac:dyDescent="0.35">
      <c r="A174" s="57">
        <v>14.7</v>
      </c>
      <c r="B174" s="23" t="s">
        <v>1475</v>
      </c>
      <c r="C174" s="14" t="s">
        <v>47</v>
      </c>
      <c r="D174" s="14" t="s">
        <v>47</v>
      </c>
      <c r="E174" s="14"/>
      <c r="F174" s="14"/>
      <c r="G174" s="14"/>
      <c r="H174" s="14" t="s">
        <v>47</v>
      </c>
      <c r="I174" s="14" t="s">
        <v>47</v>
      </c>
      <c r="J174" s="14" t="s">
        <v>47</v>
      </c>
      <c r="K174" s="14" t="s">
        <v>47</v>
      </c>
      <c r="L174" s="14" t="s">
        <v>931</v>
      </c>
      <c r="M174" s="14" t="s">
        <v>60</v>
      </c>
      <c r="N174" s="14" t="s">
        <v>60</v>
      </c>
      <c r="O174" s="14">
        <v>3</v>
      </c>
      <c r="P174" s="14">
        <v>49</v>
      </c>
      <c r="Q174" s="14">
        <f t="shared" si="9"/>
        <v>6.1224489795918364</v>
      </c>
      <c r="R174" s="14" t="s">
        <v>87</v>
      </c>
      <c r="S174" s="14"/>
      <c r="T174" s="14"/>
      <c r="U174" s="14"/>
      <c r="V174" s="14">
        <v>498.4</v>
      </c>
    </row>
    <row r="175" spans="1:22" ht="15" thickBot="1" x14ac:dyDescent="0.35">
      <c r="A175" s="48" t="s">
        <v>1079</v>
      </c>
      <c r="B175" s="112" t="s">
        <v>47</v>
      </c>
      <c r="C175" s="49">
        <v>13</v>
      </c>
      <c r="D175" s="49">
        <v>16</v>
      </c>
      <c r="E175" s="49">
        <v>21</v>
      </c>
      <c r="F175" s="49" t="s">
        <v>47</v>
      </c>
      <c r="G175" s="49" t="s">
        <v>1088</v>
      </c>
      <c r="H175" s="49">
        <v>3</v>
      </c>
      <c r="I175" s="49">
        <v>0</v>
      </c>
      <c r="J175" s="49">
        <v>0</v>
      </c>
      <c r="K175" s="49">
        <v>4</v>
      </c>
      <c r="L175" s="49">
        <v>4</v>
      </c>
      <c r="M175" s="49" t="s">
        <v>1089</v>
      </c>
      <c r="N175" s="49" t="s">
        <v>60</v>
      </c>
      <c r="O175" s="49"/>
      <c r="P175" s="49"/>
      <c r="Q175" s="49"/>
      <c r="R175" s="49"/>
      <c r="S175" s="49"/>
      <c r="T175" s="49"/>
      <c r="U175" s="50" t="s">
        <v>1078</v>
      </c>
      <c r="V175" s="50">
        <f>AVERAGE(V125:V174)</f>
        <v>353.91632653061225</v>
      </c>
    </row>
    <row r="176" spans="1:22" x14ac:dyDescent="0.3">
      <c r="A176" s="111" t="s">
        <v>1320</v>
      </c>
      <c r="B176" s="111" t="s">
        <v>47</v>
      </c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1"/>
      <c r="V176" s="11"/>
    </row>
    <row r="177" spans="1:22" x14ac:dyDescent="0.3">
      <c r="A177" s="58" t="s">
        <v>216</v>
      </c>
      <c r="B177" s="117" t="s">
        <v>47</v>
      </c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 t="s">
        <v>225</v>
      </c>
      <c r="T177" s="4"/>
      <c r="U177" s="4" t="s">
        <v>223</v>
      </c>
      <c r="V177" s="4"/>
    </row>
    <row r="178" spans="1:22" x14ac:dyDescent="0.3">
      <c r="A178" s="32">
        <v>28.1</v>
      </c>
      <c r="B178" s="23" t="s">
        <v>1476</v>
      </c>
      <c r="C178" s="1" t="s">
        <v>47</v>
      </c>
      <c r="D178" s="1" t="s">
        <v>47</v>
      </c>
      <c r="E178" s="1" t="s">
        <v>78</v>
      </c>
      <c r="F178" s="1" t="s">
        <v>60</v>
      </c>
      <c r="G178" s="1" t="s">
        <v>47</v>
      </c>
      <c r="H178" s="1" t="s">
        <v>47</v>
      </c>
      <c r="I178" s="1" t="s">
        <v>47</v>
      </c>
      <c r="J178" s="1" t="s">
        <v>47</v>
      </c>
      <c r="K178" s="1" t="s">
        <v>47</v>
      </c>
      <c r="L178" s="1" t="s">
        <v>47</v>
      </c>
      <c r="M178" s="1" t="s">
        <v>20</v>
      </c>
      <c r="N178" s="1" t="s">
        <v>60</v>
      </c>
      <c r="O178" s="1">
        <v>3</v>
      </c>
      <c r="P178" s="1">
        <v>51</v>
      </c>
      <c r="Q178" s="1">
        <f>SUM(3/51)*100</f>
        <v>5.8823529411764701</v>
      </c>
      <c r="R178" s="1" t="s">
        <v>44</v>
      </c>
      <c r="S178" s="1" t="s">
        <v>226</v>
      </c>
      <c r="T178" s="1"/>
      <c r="U178" s="1"/>
      <c r="V178" s="1">
        <v>301</v>
      </c>
    </row>
    <row r="179" spans="1:22" x14ac:dyDescent="0.3">
      <c r="A179" s="32">
        <v>28.2</v>
      </c>
      <c r="B179" s="23" t="s">
        <v>1477</v>
      </c>
      <c r="C179" s="1" t="s">
        <v>47</v>
      </c>
      <c r="D179" s="1" t="s">
        <v>47</v>
      </c>
      <c r="E179" s="1" t="s">
        <v>78</v>
      </c>
      <c r="F179" s="1" t="s">
        <v>60</v>
      </c>
      <c r="G179" s="1" t="s">
        <v>47</v>
      </c>
      <c r="H179" s="1" t="s">
        <v>47</v>
      </c>
      <c r="I179" s="1" t="s">
        <v>47</v>
      </c>
      <c r="J179" s="1" t="s">
        <v>47</v>
      </c>
      <c r="K179" s="1" t="s">
        <v>47</v>
      </c>
      <c r="L179" s="1" t="s">
        <v>47</v>
      </c>
      <c r="M179" s="1" t="s">
        <v>60</v>
      </c>
      <c r="N179" s="1" t="s">
        <v>60</v>
      </c>
      <c r="O179" s="1">
        <v>3</v>
      </c>
      <c r="P179" s="1">
        <v>51</v>
      </c>
      <c r="Q179" s="1">
        <f t="shared" ref="Q179:Q230" si="10">SUM(3/51)*100</f>
        <v>5.8823529411764701</v>
      </c>
      <c r="R179" s="1" t="s">
        <v>44</v>
      </c>
      <c r="S179" s="1" t="s">
        <v>226</v>
      </c>
      <c r="T179" s="1"/>
      <c r="U179" s="1"/>
      <c r="V179" s="1">
        <v>92</v>
      </c>
    </row>
    <row r="180" spans="1:22" x14ac:dyDescent="0.3">
      <c r="A180" s="32">
        <v>28.3</v>
      </c>
      <c r="B180" s="23" t="s">
        <v>1478</v>
      </c>
      <c r="C180" s="1" t="s">
        <v>47</v>
      </c>
      <c r="D180" s="1" t="s">
        <v>47</v>
      </c>
      <c r="E180" s="1" t="s">
        <v>78</v>
      </c>
      <c r="F180" s="1" t="s">
        <v>60</v>
      </c>
      <c r="G180" s="1" t="s">
        <v>47</v>
      </c>
      <c r="H180" s="1" t="s">
        <v>47</v>
      </c>
      <c r="I180" s="1" t="s">
        <v>47</v>
      </c>
      <c r="J180" s="1" t="s">
        <v>47</v>
      </c>
      <c r="K180" s="1" t="s">
        <v>47</v>
      </c>
      <c r="L180" s="1" t="s">
        <v>47</v>
      </c>
      <c r="M180" s="1" t="s">
        <v>60</v>
      </c>
      <c r="N180" s="1" t="s">
        <v>60</v>
      </c>
      <c r="O180" s="1">
        <v>3</v>
      </c>
      <c r="P180" s="1">
        <v>51</v>
      </c>
      <c r="Q180" s="1">
        <f t="shared" si="10"/>
        <v>5.8823529411764701</v>
      </c>
      <c r="R180" s="1" t="s">
        <v>44</v>
      </c>
      <c r="S180" s="1" t="s">
        <v>226</v>
      </c>
      <c r="T180" s="1"/>
      <c r="U180" s="1"/>
      <c r="V180" s="1">
        <v>48</v>
      </c>
    </row>
    <row r="181" spans="1:22" x14ac:dyDescent="0.3">
      <c r="A181" s="32">
        <v>28.4</v>
      </c>
      <c r="B181" s="23" t="s">
        <v>1479</v>
      </c>
      <c r="C181" s="1" t="s">
        <v>47</v>
      </c>
      <c r="D181" s="1" t="s">
        <v>47</v>
      </c>
      <c r="E181" s="1" t="s">
        <v>78</v>
      </c>
      <c r="F181" s="1" t="s">
        <v>60</v>
      </c>
      <c r="G181" s="1" t="s">
        <v>224</v>
      </c>
      <c r="H181" s="1" t="s">
        <v>47</v>
      </c>
      <c r="I181" s="1" t="s">
        <v>47</v>
      </c>
      <c r="J181" s="1" t="s">
        <v>47</v>
      </c>
      <c r="K181" s="1" t="s">
        <v>47</v>
      </c>
      <c r="L181" s="1" t="s">
        <v>47</v>
      </c>
      <c r="M181" s="1" t="s">
        <v>60</v>
      </c>
      <c r="N181" s="1" t="s">
        <v>60</v>
      </c>
      <c r="O181" s="1">
        <v>3</v>
      </c>
      <c r="P181" s="1">
        <v>51</v>
      </c>
      <c r="Q181" s="1">
        <f t="shared" si="10"/>
        <v>5.8823529411764701</v>
      </c>
      <c r="R181" s="1" t="s">
        <v>44</v>
      </c>
      <c r="S181" s="1" t="s">
        <v>226</v>
      </c>
      <c r="T181" s="1"/>
      <c r="U181" s="1"/>
      <c r="V181" s="1">
        <v>22</v>
      </c>
    </row>
    <row r="182" spans="1:22" x14ac:dyDescent="0.3">
      <c r="A182" s="32">
        <v>28.5</v>
      </c>
      <c r="B182" s="23" t="s">
        <v>1480</v>
      </c>
      <c r="C182" s="1" t="s">
        <v>47</v>
      </c>
      <c r="D182" s="1" t="s">
        <v>47</v>
      </c>
      <c r="E182" s="1" t="s">
        <v>78</v>
      </c>
      <c r="F182" s="1" t="s">
        <v>60</v>
      </c>
      <c r="G182" s="1" t="s">
        <v>47</v>
      </c>
      <c r="H182" s="1" t="s">
        <v>47</v>
      </c>
      <c r="I182" s="1" t="s">
        <v>47</v>
      </c>
      <c r="J182" s="1" t="s">
        <v>47</v>
      </c>
      <c r="K182" s="1" t="s">
        <v>47</v>
      </c>
      <c r="L182" s="1" t="s">
        <v>47</v>
      </c>
      <c r="M182" s="1" t="s">
        <v>20</v>
      </c>
      <c r="N182" s="1" t="s">
        <v>60</v>
      </c>
      <c r="O182" s="1">
        <v>3</v>
      </c>
      <c r="P182" s="1">
        <v>51</v>
      </c>
      <c r="Q182" s="1">
        <f t="shared" si="10"/>
        <v>5.8823529411764701</v>
      </c>
      <c r="R182" s="1" t="s">
        <v>44</v>
      </c>
      <c r="S182" s="1" t="s">
        <v>226</v>
      </c>
      <c r="T182" s="1"/>
      <c r="U182" s="1"/>
      <c r="V182" s="1">
        <v>873</v>
      </c>
    </row>
    <row r="183" spans="1:22" x14ac:dyDescent="0.3">
      <c r="A183" s="32">
        <v>28.6</v>
      </c>
      <c r="B183" s="23" t="s">
        <v>1481</v>
      </c>
      <c r="C183" s="1" t="s">
        <v>47</v>
      </c>
      <c r="D183" s="1" t="s">
        <v>47</v>
      </c>
      <c r="E183" s="1" t="s">
        <v>78</v>
      </c>
      <c r="F183" s="1" t="s">
        <v>60</v>
      </c>
      <c r="G183" s="1" t="s">
        <v>47</v>
      </c>
      <c r="H183" s="1" t="s">
        <v>47</v>
      </c>
      <c r="I183" s="1" t="s">
        <v>47</v>
      </c>
      <c r="J183" s="1" t="s">
        <v>47</v>
      </c>
      <c r="K183" s="1" t="s">
        <v>47</v>
      </c>
      <c r="L183" s="1" t="s">
        <v>47</v>
      </c>
      <c r="M183" s="1" t="s">
        <v>20</v>
      </c>
      <c r="N183" s="1" t="s">
        <v>60</v>
      </c>
      <c r="O183" s="1">
        <v>3</v>
      </c>
      <c r="P183" s="1">
        <v>51</v>
      </c>
      <c r="Q183" s="1">
        <f t="shared" si="10"/>
        <v>5.8823529411764701</v>
      </c>
      <c r="R183" s="1" t="s">
        <v>44</v>
      </c>
      <c r="S183" s="1" t="s">
        <v>226</v>
      </c>
      <c r="T183" s="1"/>
      <c r="U183" s="1"/>
      <c r="V183" s="1">
        <v>161</v>
      </c>
    </row>
    <row r="184" spans="1:22" x14ac:dyDescent="0.3">
      <c r="A184" s="32">
        <v>28.7</v>
      </c>
      <c r="B184" s="23" t="s">
        <v>1482</v>
      </c>
      <c r="C184" s="1" t="s">
        <v>47</v>
      </c>
      <c r="D184" s="1" t="s">
        <v>47</v>
      </c>
      <c r="E184" s="1" t="s">
        <v>78</v>
      </c>
      <c r="F184" s="1" t="s">
        <v>60</v>
      </c>
      <c r="G184" s="1" t="s">
        <v>47</v>
      </c>
      <c r="H184" s="1" t="s">
        <v>47</v>
      </c>
      <c r="I184" s="1" t="s">
        <v>47</v>
      </c>
      <c r="J184" s="1" t="s">
        <v>47</v>
      </c>
      <c r="K184" s="1" t="s">
        <v>47</v>
      </c>
      <c r="L184" s="1" t="s">
        <v>47</v>
      </c>
      <c r="M184" s="1" t="s">
        <v>60</v>
      </c>
      <c r="N184" s="1" t="s">
        <v>60</v>
      </c>
      <c r="O184" s="1">
        <v>3</v>
      </c>
      <c r="P184" s="1">
        <v>51</v>
      </c>
      <c r="Q184" s="1">
        <f t="shared" si="10"/>
        <v>5.8823529411764701</v>
      </c>
      <c r="R184" s="1" t="s">
        <v>44</v>
      </c>
      <c r="S184" s="1" t="s">
        <v>226</v>
      </c>
      <c r="T184" s="1"/>
      <c r="U184" s="1"/>
      <c r="V184" s="1">
        <v>51</v>
      </c>
    </row>
    <row r="185" spans="1:22" x14ac:dyDescent="0.3">
      <c r="A185" s="32">
        <v>28.8</v>
      </c>
      <c r="B185" s="23" t="s">
        <v>1483</v>
      </c>
      <c r="C185" s="1" t="s">
        <v>47</v>
      </c>
      <c r="D185" s="1" t="s">
        <v>47</v>
      </c>
      <c r="E185" s="1" t="s">
        <v>78</v>
      </c>
      <c r="F185" s="1" t="s">
        <v>60</v>
      </c>
      <c r="G185" s="1" t="s">
        <v>47</v>
      </c>
      <c r="H185" s="1" t="s">
        <v>47</v>
      </c>
      <c r="I185" s="1" t="s">
        <v>47</v>
      </c>
      <c r="J185" s="1" t="s">
        <v>47</v>
      </c>
      <c r="K185" s="1" t="s">
        <v>47</v>
      </c>
      <c r="L185" s="1" t="s">
        <v>47</v>
      </c>
      <c r="M185" s="1" t="s">
        <v>60</v>
      </c>
      <c r="N185" s="1" t="s">
        <v>60</v>
      </c>
      <c r="O185" s="1">
        <v>3</v>
      </c>
      <c r="P185" s="1">
        <v>51</v>
      </c>
      <c r="Q185" s="1">
        <f t="shared" si="10"/>
        <v>5.8823529411764701</v>
      </c>
      <c r="R185" s="1" t="s">
        <v>44</v>
      </c>
      <c r="S185" s="1" t="s">
        <v>226</v>
      </c>
      <c r="T185" s="1"/>
      <c r="U185" s="1"/>
      <c r="V185" s="1">
        <v>110</v>
      </c>
    </row>
    <row r="186" spans="1:22" x14ac:dyDescent="0.3">
      <c r="A186" s="32">
        <v>28.9</v>
      </c>
      <c r="B186" s="23" t="s">
        <v>1484</v>
      </c>
      <c r="C186" s="1" t="s">
        <v>47</v>
      </c>
      <c r="D186" s="1" t="s">
        <v>47</v>
      </c>
      <c r="E186" s="1" t="s">
        <v>78</v>
      </c>
      <c r="F186" s="1" t="s">
        <v>60</v>
      </c>
      <c r="G186" s="1" t="s">
        <v>47</v>
      </c>
      <c r="H186" s="1" t="s">
        <v>47</v>
      </c>
      <c r="I186" s="1" t="s">
        <v>47</v>
      </c>
      <c r="J186" s="1" t="s">
        <v>47</v>
      </c>
      <c r="K186" s="1" t="s">
        <v>47</v>
      </c>
      <c r="L186" s="1" t="s">
        <v>47</v>
      </c>
      <c r="M186" s="1" t="s">
        <v>60</v>
      </c>
      <c r="N186" s="1" t="s">
        <v>60</v>
      </c>
      <c r="O186" s="1">
        <v>3</v>
      </c>
      <c r="P186" s="1">
        <v>51</v>
      </c>
      <c r="Q186" s="1">
        <f t="shared" si="10"/>
        <v>5.8823529411764701</v>
      </c>
      <c r="R186" s="1" t="s">
        <v>44</v>
      </c>
      <c r="S186" s="1" t="s">
        <v>226</v>
      </c>
      <c r="T186" s="1"/>
      <c r="U186" s="1"/>
      <c r="V186" s="1">
        <v>88</v>
      </c>
    </row>
    <row r="187" spans="1:22" x14ac:dyDescent="0.3">
      <c r="A187" s="20">
        <v>28.1</v>
      </c>
      <c r="B187" s="23" t="s">
        <v>1485</v>
      </c>
      <c r="C187" s="1" t="s">
        <v>47</v>
      </c>
      <c r="D187" s="1" t="s">
        <v>47</v>
      </c>
      <c r="E187" s="1" t="s">
        <v>78</v>
      </c>
      <c r="F187" s="1" t="s">
        <v>60</v>
      </c>
      <c r="G187" s="1" t="s">
        <v>47</v>
      </c>
      <c r="H187" s="1" t="s">
        <v>47</v>
      </c>
      <c r="I187" s="1" t="s">
        <v>47</v>
      </c>
      <c r="J187" s="1" t="s">
        <v>47</v>
      </c>
      <c r="K187" s="1" t="s">
        <v>47</v>
      </c>
      <c r="L187" s="1" t="s">
        <v>47</v>
      </c>
      <c r="M187" s="1" t="s">
        <v>60</v>
      </c>
      <c r="N187" s="1" t="s">
        <v>60</v>
      </c>
      <c r="O187" s="1">
        <v>3</v>
      </c>
      <c r="P187" s="1">
        <v>51</v>
      </c>
      <c r="Q187" s="1">
        <f t="shared" si="10"/>
        <v>5.8823529411764701</v>
      </c>
      <c r="R187" s="1" t="s">
        <v>44</v>
      </c>
      <c r="S187" s="1" t="s">
        <v>226</v>
      </c>
      <c r="T187" s="1"/>
      <c r="U187" s="1"/>
      <c r="V187" s="1">
        <v>2</v>
      </c>
    </row>
    <row r="188" spans="1:22" x14ac:dyDescent="0.3">
      <c r="A188" s="20">
        <v>28.11</v>
      </c>
      <c r="B188" s="23" t="s">
        <v>1486</v>
      </c>
      <c r="C188" s="1" t="s">
        <v>47</v>
      </c>
      <c r="D188" s="1" t="s">
        <v>47</v>
      </c>
      <c r="E188" s="1" t="s">
        <v>218</v>
      </c>
      <c r="F188" s="1" t="s">
        <v>47</v>
      </c>
      <c r="G188" s="1" t="s">
        <v>47</v>
      </c>
      <c r="H188" s="1" t="s">
        <v>47</v>
      </c>
      <c r="I188" s="1" t="s">
        <v>47</v>
      </c>
      <c r="J188" s="1" t="s">
        <v>47</v>
      </c>
      <c r="K188" s="1" t="s">
        <v>47</v>
      </c>
      <c r="L188" s="1" t="s">
        <v>47</v>
      </c>
      <c r="M188" s="1" t="s">
        <v>20</v>
      </c>
      <c r="N188" s="1" t="s">
        <v>60</v>
      </c>
      <c r="O188" s="1">
        <v>3</v>
      </c>
      <c r="P188" s="1">
        <v>51</v>
      </c>
      <c r="Q188" s="1">
        <f t="shared" si="10"/>
        <v>5.8823529411764701</v>
      </c>
      <c r="R188" s="1" t="s">
        <v>44</v>
      </c>
      <c r="S188" s="1" t="s">
        <v>226</v>
      </c>
      <c r="T188" s="1"/>
      <c r="U188" s="1"/>
      <c r="V188" s="1">
        <v>1441</v>
      </c>
    </row>
    <row r="189" spans="1:22" x14ac:dyDescent="0.3">
      <c r="A189" s="20">
        <v>28.12</v>
      </c>
      <c r="B189" s="23" t="s">
        <v>1487</v>
      </c>
      <c r="C189" s="1" t="s">
        <v>47</v>
      </c>
      <c r="D189" s="1" t="s">
        <v>47</v>
      </c>
      <c r="E189" s="1" t="s">
        <v>78</v>
      </c>
      <c r="F189" s="1" t="s">
        <v>60</v>
      </c>
      <c r="G189" s="1" t="s">
        <v>47</v>
      </c>
      <c r="H189" s="1" t="s">
        <v>47</v>
      </c>
      <c r="I189" s="1" t="s">
        <v>47</v>
      </c>
      <c r="J189" s="1" t="s">
        <v>47</v>
      </c>
      <c r="K189" s="1" t="s">
        <v>47</v>
      </c>
      <c r="L189" s="1" t="s">
        <v>47</v>
      </c>
      <c r="M189" s="1" t="s">
        <v>20</v>
      </c>
      <c r="N189" s="1" t="s">
        <v>60</v>
      </c>
      <c r="O189" s="1">
        <v>3</v>
      </c>
      <c r="P189" s="1">
        <v>51</v>
      </c>
      <c r="Q189" s="1">
        <f t="shared" si="10"/>
        <v>5.8823529411764701</v>
      </c>
      <c r="R189" s="1" t="s">
        <v>44</v>
      </c>
      <c r="S189" s="1" t="s">
        <v>226</v>
      </c>
      <c r="T189" s="1"/>
      <c r="U189" s="1"/>
      <c r="V189" s="1">
        <v>279</v>
      </c>
    </row>
    <row r="190" spans="1:22" x14ac:dyDescent="0.3">
      <c r="A190" s="20">
        <v>28.13</v>
      </c>
      <c r="B190" s="23" t="s">
        <v>1488</v>
      </c>
      <c r="C190" s="1" t="s">
        <v>47</v>
      </c>
      <c r="D190" s="1" t="s">
        <v>47</v>
      </c>
      <c r="E190" s="1" t="s">
        <v>78</v>
      </c>
      <c r="F190" s="1" t="s">
        <v>60</v>
      </c>
      <c r="G190" s="1" t="s">
        <v>47</v>
      </c>
      <c r="H190" s="1" t="s">
        <v>47</v>
      </c>
      <c r="I190" s="1" t="s">
        <v>47</v>
      </c>
      <c r="J190" s="1" t="s">
        <v>47</v>
      </c>
      <c r="K190" s="1" t="s">
        <v>47</v>
      </c>
      <c r="L190" s="1" t="s">
        <v>47</v>
      </c>
      <c r="M190" s="1" t="s">
        <v>20</v>
      </c>
      <c r="N190" s="1" t="s">
        <v>60</v>
      </c>
      <c r="O190" s="1">
        <v>3</v>
      </c>
      <c r="P190" s="1">
        <v>51</v>
      </c>
      <c r="Q190" s="1">
        <f t="shared" si="10"/>
        <v>5.8823529411764701</v>
      </c>
      <c r="R190" s="1" t="s">
        <v>44</v>
      </c>
      <c r="S190" s="1" t="s">
        <v>226</v>
      </c>
      <c r="T190" s="1"/>
      <c r="U190" s="1"/>
      <c r="V190" s="1">
        <v>885</v>
      </c>
    </row>
    <row r="191" spans="1:22" x14ac:dyDescent="0.3">
      <c r="A191" s="20">
        <v>28.14</v>
      </c>
      <c r="B191" s="23" t="s">
        <v>1489</v>
      </c>
      <c r="C191" s="1" t="s">
        <v>47</v>
      </c>
      <c r="D191" s="1" t="s">
        <v>47</v>
      </c>
      <c r="E191" s="1" t="s">
        <v>78</v>
      </c>
      <c r="F191" s="1" t="s">
        <v>60</v>
      </c>
      <c r="G191" s="1" t="s">
        <v>47</v>
      </c>
      <c r="H191" s="1" t="s">
        <v>47</v>
      </c>
      <c r="I191" s="1" t="s">
        <v>47</v>
      </c>
      <c r="J191" s="1" t="s">
        <v>47</v>
      </c>
      <c r="K191" s="1" t="s">
        <v>47</v>
      </c>
      <c r="L191" s="1" t="s">
        <v>47</v>
      </c>
      <c r="M191" s="1" t="s">
        <v>60</v>
      </c>
      <c r="N191" s="1" t="s">
        <v>60</v>
      </c>
      <c r="O191" s="1">
        <v>3</v>
      </c>
      <c r="P191" s="1">
        <v>51</v>
      </c>
      <c r="Q191" s="1">
        <f t="shared" si="10"/>
        <v>5.8823529411764701</v>
      </c>
      <c r="R191" s="1" t="s">
        <v>44</v>
      </c>
      <c r="S191" s="1" t="s">
        <v>226</v>
      </c>
      <c r="T191" s="1"/>
      <c r="U191" s="1"/>
      <c r="V191" s="1">
        <v>146.80000000000001</v>
      </c>
    </row>
    <row r="192" spans="1:22" x14ac:dyDescent="0.3">
      <c r="A192" s="20">
        <v>28.15</v>
      </c>
      <c r="B192" s="23" t="s">
        <v>1490</v>
      </c>
      <c r="C192" s="1" t="s">
        <v>47</v>
      </c>
      <c r="D192" s="1" t="s">
        <v>47</v>
      </c>
      <c r="E192" s="1" t="s">
        <v>78</v>
      </c>
      <c r="F192" s="1" t="s">
        <v>60</v>
      </c>
      <c r="G192" s="1" t="s">
        <v>47</v>
      </c>
      <c r="H192" s="1" t="s">
        <v>47</v>
      </c>
      <c r="I192" s="1" t="s">
        <v>47</v>
      </c>
      <c r="J192" s="1" t="s">
        <v>47</v>
      </c>
      <c r="K192" s="1" t="s">
        <v>47</v>
      </c>
      <c r="L192" s="1" t="s">
        <v>47</v>
      </c>
      <c r="M192" s="1" t="s">
        <v>60</v>
      </c>
      <c r="N192" s="1" t="s">
        <v>60</v>
      </c>
      <c r="O192" s="1">
        <v>3</v>
      </c>
      <c r="P192" s="1">
        <v>51</v>
      </c>
      <c r="Q192" s="1">
        <f t="shared" si="10"/>
        <v>5.8823529411764701</v>
      </c>
      <c r="R192" s="1" t="s">
        <v>44</v>
      </c>
      <c r="S192" s="1" t="s">
        <v>226</v>
      </c>
      <c r="T192" s="1"/>
      <c r="U192" s="1"/>
      <c r="V192" s="1">
        <v>0.2</v>
      </c>
    </row>
    <row r="193" spans="1:22" x14ac:dyDescent="0.3">
      <c r="A193" s="20">
        <v>28.16</v>
      </c>
      <c r="B193" s="23" t="s">
        <v>1491</v>
      </c>
      <c r="C193" s="1" t="s">
        <v>47</v>
      </c>
      <c r="D193" s="1" t="s">
        <v>47</v>
      </c>
      <c r="E193" s="1" t="s">
        <v>78</v>
      </c>
      <c r="F193" s="1" t="s">
        <v>60</v>
      </c>
      <c r="G193" s="1" t="s">
        <v>47</v>
      </c>
      <c r="H193" s="1" t="s">
        <v>47</v>
      </c>
      <c r="I193" s="1" t="s">
        <v>47</v>
      </c>
      <c r="J193" s="1" t="s">
        <v>47</v>
      </c>
      <c r="K193" s="1" t="s">
        <v>47</v>
      </c>
      <c r="L193" s="1" t="s">
        <v>47</v>
      </c>
      <c r="M193" s="1" t="s">
        <v>60</v>
      </c>
      <c r="N193" s="1" t="s">
        <v>60</v>
      </c>
      <c r="O193" s="1">
        <v>3</v>
      </c>
      <c r="P193" s="1">
        <v>51</v>
      </c>
      <c r="Q193" s="1">
        <f t="shared" si="10"/>
        <v>5.8823529411764701</v>
      </c>
      <c r="R193" s="1" t="s">
        <v>44</v>
      </c>
      <c r="S193" s="1" t="s">
        <v>226</v>
      </c>
      <c r="T193" s="1"/>
      <c r="U193" s="1"/>
      <c r="V193" s="1">
        <v>42</v>
      </c>
    </row>
    <row r="194" spans="1:22" x14ac:dyDescent="0.3">
      <c r="A194" s="20">
        <v>28.17</v>
      </c>
      <c r="B194" s="23" t="s">
        <v>1492</v>
      </c>
      <c r="C194" s="1" t="s">
        <v>47</v>
      </c>
      <c r="D194" s="1" t="s">
        <v>47</v>
      </c>
      <c r="E194" s="1" t="s">
        <v>78</v>
      </c>
      <c r="F194" s="1" t="s">
        <v>60</v>
      </c>
      <c r="G194" s="1" t="s">
        <v>47</v>
      </c>
      <c r="H194" s="1" t="s">
        <v>47</v>
      </c>
      <c r="I194" s="1" t="s">
        <v>47</v>
      </c>
      <c r="J194" s="1" t="s">
        <v>47</v>
      </c>
      <c r="K194" s="1" t="s">
        <v>47</v>
      </c>
      <c r="L194" s="1" t="s">
        <v>47</v>
      </c>
      <c r="M194" s="1" t="s">
        <v>20</v>
      </c>
      <c r="N194" s="1" t="s">
        <v>60</v>
      </c>
      <c r="O194" s="1">
        <v>3</v>
      </c>
      <c r="P194" s="1">
        <v>51</v>
      </c>
      <c r="Q194" s="1">
        <f t="shared" si="10"/>
        <v>5.8823529411764701</v>
      </c>
      <c r="R194" s="1" t="s">
        <v>44</v>
      </c>
      <c r="S194" s="1" t="s">
        <v>226</v>
      </c>
      <c r="T194" s="1"/>
      <c r="U194" s="1"/>
      <c r="V194" s="1">
        <v>574.9</v>
      </c>
    </row>
    <row r="195" spans="1:22" x14ac:dyDescent="0.3">
      <c r="A195" s="20">
        <v>28.18</v>
      </c>
      <c r="B195" s="23" t="s">
        <v>1493</v>
      </c>
      <c r="C195" s="1" t="s">
        <v>47</v>
      </c>
      <c r="D195" s="1" t="s">
        <v>47</v>
      </c>
      <c r="E195" s="1" t="s">
        <v>78</v>
      </c>
      <c r="F195" s="1" t="s">
        <v>60</v>
      </c>
      <c r="G195" s="1" t="s">
        <v>47</v>
      </c>
      <c r="H195" s="1" t="s">
        <v>47</v>
      </c>
      <c r="I195" s="1" t="s">
        <v>47</v>
      </c>
      <c r="J195" s="1" t="s">
        <v>47</v>
      </c>
      <c r="K195" s="1" t="s">
        <v>47</v>
      </c>
      <c r="L195" s="1" t="s">
        <v>47</v>
      </c>
      <c r="M195" s="1" t="s">
        <v>20</v>
      </c>
      <c r="N195" s="1" t="s">
        <v>60</v>
      </c>
      <c r="O195" s="1">
        <v>3</v>
      </c>
      <c r="P195" s="1">
        <v>51</v>
      </c>
      <c r="Q195" s="1">
        <f t="shared" si="10"/>
        <v>5.8823529411764701</v>
      </c>
      <c r="R195" s="1" t="s">
        <v>44</v>
      </c>
      <c r="S195" s="1" t="s">
        <v>226</v>
      </c>
      <c r="T195" s="1"/>
      <c r="U195" s="1"/>
      <c r="V195" s="1">
        <v>758.2</v>
      </c>
    </row>
    <row r="196" spans="1:22" x14ac:dyDescent="0.3">
      <c r="A196" s="20">
        <v>28.19</v>
      </c>
      <c r="B196" s="23" t="s">
        <v>1494</v>
      </c>
      <c r="C196" s="1" t="s">
        <v>47</v>
      </c>
      <c r="D196" s="1" t="s">
        <v>47</v>
      </c>
      <c r="E196" s="1" t="s">
        <v>218</v>
      </c>
      <c r="F196" s="1" t="s">
        <v>47</v>
      </c>
      <c r="G196" s="1" t="s">
        <v>47</v>
      </c>
      <c r="H196" s="1" t="s">
        <v>47</v>
      </c>
      <c r="I196" s="1" t="s">
        <v>47</v>
      </c>
      <c r="J196" s="1" t="s">
        <v>47</v>
      </c>
      <c r="K196" s="1" t="s">
        <v>47</v>
      </c>
      <c r="L196" s="1" t="s">
        <v>47</v>
      </c>
      <c r="M196" s="1" t="s">
        <v>60</v>
      </c>
      <c r="N196" s="1" t="s">
        <v>60</v>
      </c>
      <c r="O196" s="1">
        <v>3</v>
      </c>
      <c r="P196" s="1">
        <v>51</v>
      </c>
      <c r="Q196" s="1">
        <f t="shared" si="10"/>
        <v>5.8823529411764701</v>
      </c>
      <c r="R196" s="1" t="s">
        <v>44</v>
      </c>
      <c r="S196" s="1" t="s">
        <v>226</v>
      </c>
      <c r="T196" s="1"/>
      <c r="U196" s="1"/>
      <c r="V196" s="1">
        <v>0.9</v>
      </c>
    </row>
    <row r="197" spans="1:22" x14ac:dyDescent="0.3">
      <c r="A197" s="20">
        <v>28.2</v>
      </c>
      <c r="B197" s="23" t="s">
        <v>1495</v>
      </c>
      <c r="C197" s="1" t="s">
        <v>47</v>
      </c>
      <c r="D197" s="1" t="s">
        <v>47</v>
      </c>
      <c r="E197" s="1" t="s">
        <v>218</v>
      </c>
      <c r="F197" s="1" t="s">
        <v>47</v>
      </c>
      <c r="G197" s="1" t="s">
        <v>47</v>
      </c>
      <c r="H197" s="1" t="s">
        <v>47</v>
      </c>
      <c r="I197" s="1" t="s">
        <v>47</v>
      </c>
      <c r="J197" s="1" t="s">
        <v>47</v>
      </c>
      <c r="K197" s="1" t="s">
        <v>47</v>
      </c>
      <c r="L197" s="1" t="s">
        <v>47</v>
      </c>
      <c r="M197" s="1" t="s">
        <v>20</v>
      </c>
      <c r="N197" s="1" t="s">
        <v>60</v>
      </c>
      <c r="O197" s="1">
        <v>3</v>
      </c>
      <c r="P197" s="1">
        <v>51</v>
      </c>
      <c r="Q197" s="1">
        <f t="shared" si="10"/>
        <v>5.8823529411764701</v>
      </c>
      <c r="R197" s="1" t="s">
        <v>44</v>
      </c>
      <c r="S197" s="1" t="s">
        <v>226</v>
      </c>
      <c r="T197" s="1"/>
      <c r="U197" s="1"/>
      <c r="V197" s="1">
        <v>273</v>
      </c>
    </row>
    <row r="198" spans="1:22" x14ac:dyDescent="0.3">
      <c r="A198" s="20">
        <v>28.21</v>
      </c>
      <c r="B198" s="23" t="s">
        <v>1496</v>
      </c>
      <c r="C198" s="1" t="s">
        <v>47</v>
      </c>
      <c r="D198" s="1" t="s">
        <v>47</v>
      </c>
      <c r="E198" s="1" t="s">
        <v>32</v>
      </c>
      <c r="F198" s="1" t="s">
        <v>47</v>
      </c>
      <c r="G198" s="1" t="s">
        <v>47</v>
      </c>
      <c r="H198" s="1" t="s">
        <v>47</v>
      </c>
      <c r="I198" s="1" t="s">
        <v>47</v>
      </c>
      <c r="J198" s="1" t="s">
        <v>47</v>
      </c>
      <c r="K198" s="1" t="s">
        <v>47</v>
      </c>
      <c r="L198" s="1" t="s">
        <v>47</v>
      </c>
      <c r="M198" s="1" t="s">
        <v>20</v>
      </c>
      <c r="N198" s="1" t="s">
        <v>60</v>
      </c>
      <c r="O198" s="1">
        <v>3</v>
      </c>
      <c r="P198" s="1">
        <v>51</v>
      </c>
      <c r="Q198" s="1">
        <f t="shared" si="10"/>
        <v>5.8823529411764701</v>
      </c>
      <c r="R198" s="1" t="s">
        <v>44</v>
      </c>
      <c r="S198" s="1" t="s">
        <v>226</v>
      </c>
      <c r="T198" s="1"/>
      <c r="U198" s="1"/>
      <c r="V198" s="1">
        <v>591.9</v>
      </c>
    </row>
    <row r="199" spans="1:22" x14ac:dyDescent="0.3">
      <c r="A199" s="20">
        <v>28.22</v>
      </c>
      <c r="B199" s="23" t="s">
        <v>1497</v>
      </c>
      <c r="C199" s="1" t="s">
        <v>47</v>
      </c>
      <c r="D199" s="1" t="s">
        <v>47</v>
      </c>
      <c r="E199" s="1" t="s">
        <v>78</v>
      </c>
      <c r="F199" s="1" t="s">
        <v>60</v>
      </c>
      <c r="G199" s="1" t="s">
        <v>47</v>
      </c>
      <c r="H199" s="1" t="s">
        <v>47</v>
      </c>
      <c r="I199" s="1" t="s">
        <v>47</v>
      </c>
      <c r="J199" s="1" t="s">
        <v>47</v>
      </c>
      <c r="K199" s="1" t="s">
        <v>47</v>
      </c>
      <c r="L199" s="1" t="s">
        <v>47</v>
      </c>
      <c r="M199" s="1" t="s">
        <v>60</v>
      </c>
      <c r="N199" s="1" t="s">
        <v>60</v>
      </c>
      <c r="O199" s="1">
        <v>3</v>
      </c>
      <c r="P199" s="1">
        <v>51</v>
      </c>
      <c r="Q199" s="1">
        <f t="shared" si="10"/>
        <v>5.8823529411764701</v>
      </c>
      <c r="R199" s="1" t="s">
        <v>44</v>
      </c>
      <c r="S199" s="1" t="s">
        <v>226</v>
      </c>
      <c r="T199" s="1"/>
      <c r="U199" s="1"/>
      <c r="V199" s="1">
        <v>86.9</v>
      </c>
    </row>
    <row r="200" spans="1:22" x14ac:dyDescent="0.3">
      <c r="A200" s="20">
        <v>28.23</v>
      </c>
      <c r="B200" s="23" t="s">
        <v>1498</v>
      </c>
      <c r="C200" s="1" t="s">
        <v>47</v>
      </c>
      <c r="D200" s="1" t="s">
        <v>47</v>
      </c>
      <c r="E200" s="1" t="s">
        <v>78</v>
      </c>
      <c r="F200" s="1" t="s">
        <v>60</v>
      </c>
      <c r="G200" s="1" t="s">
        <v>47</v>
      </c>
      <c r="H200" s="1" t="s">
        <v>47</v>
      </c>
      <c r="I200" s="1" t="s">
        <v>47</v>
      </c>
      <c r="J200" s="1" t="s">
        <v>47</v>
      </c>
      <c r="K200" s="1" t="s">
        <v>47</v>
      </c>
      <c r="L200" s="1" t="s">
        <v>47</v>
      </c>
      <c r="M200" s="1" t="s">
        <v>60</v>
      </c>
      <c r="N200" s="1" t="s">
        <v>60</v>
      </c>
      <c r="O200" s="1">
        <v>3</v>
      </c>
      <c r="P200" s="1">
        <v>51</v>
      </c>
      <c r="Q200" s="1">
        <f t="shared" si="10"/>
        <v>5.8823529411764701</v>
      </c>
      <c r="R200" s="1" t="s">
        <v>44</v>
      </c>
      <c r="S200" s="1" t="s">
        <v>226</v>
      </c>
      <c r="T200" s="1"/>
      <c r="U200" s="1"/>
      <c r="V200" s="1">
        <v>116.3</v>
      </c>
    </row>
    <row r="201" spans="1:22" x14ac:dyDescent="0.3">
      <c r="A201" s="20">
        <v>28.24</v>
      </c>
      <c r="B201" s="23" t="s">
        <v>1499</v>
      </c>
      <c r="C201" s="1" t="s">
        <v>47</v>
      </c>
      <c r="D201" s="1" t="s">
        <v>47</v>
      </c>
      <c r="E201" s="1" t="s">
        <v>78</v>
      </c>
      <c r="F201" s="1" t="s">
        <v>60</v>
      </c>
      <c r="G201" s="1" t="s">
        <v>47</v>
      </c>
      <c r="H201" s="1" t="s">
        <v>47</v>
      </c>
      <c r="I201" s="1" t="s">
        <v>47</v>
      </c>
      <c r="J201" s="1" t="s">
        <v>47</v>
      </c>
      <c r="K201" s="1" t="s">
        <v>47</v>
      </c>
      <c r="L201" s="1" t="s">
        <v>47</v>
      </c>
      <c r="M201" s="1" t="s">
        <v>60</v>
      </c>
      <c r="N201" s="1" t="s">
        <v>60</v>
      </c>
      <c r="O201" s="1">
        <v>3</v>
      </c>
      <c r="P201" s="1">
        <v>51</v>
      </c>
      <c r="Q201" s="1">
        <f t="shared" si="10"/>
        <v>5.8823529411764701</v>
      </c>
      <c r="R201" s="1" t="s">
        <v>44</v>
      </c>
      <c r="S201" s="1" t="s">
        <v>226</v>
      </c>
      <c r="T201" s="1"/>
      <c r="U201" s="1"/>
      <c r="V201" s="1">
        <v>26.5</v>
      </c>
    </row>
    <row r="202" spans="1:22" x14ac:dyDescent="0.3">
      <c r="A202" s="20">
        <v>28.25</v>
      </c>
      <c r="B202" s="23" t="s">
        <v>1500</v>
      </c>
      <c r="C202" s="1" t="s">
        <v>47</v>
      </c>
      <c r="D202" s="1" t="s">
        <v>47</v>
      </c>
      <c r="E202" s="1" t="s">
        <v>78</v>
      </c>
      <c r="F202" s="1" t="s">
        <v>60</v>
      </c>
      <c r="G202" s="1" t="s">
        <v>47</v>
      </c>
      <c r="H202" s="1" t="s">
        <v>47</v>
      </c>
      <c r="I202" s="1" t="s">
        <v>47</v>
      </c>
      <c r="J202" s="1" t="s">
        <v>47</v>
      </c>
      <c r="K202" s="1" t="s">
        <v>47</v>
      </c>
      <c r="L202" s="1" t="s">
        <v>47</v>
      </c>
      <c r="M202" s="1" t="s">
        <v>60</v>
      </c>
      <c r="N202" s="1" t="s">
        <v>60</v>
      </c>
      <c r="O202" s="1">
        <v>3</v>
      </c>
      <c r="P202" s="1">
        <v>51</v>
      </c>
      <c r="Q202" s="1">
        <f t="shared" si="10"/>
        <v>5.8823529411764701</v>
      </c>
      <c r="R202" s="1" t="s">
        <v>44</v>
      </c>
      <c r="S202" s="1" t="s">
        <v>226</v>
      </c>
      <c r="T202" s="1"/>
      <c r="U202" s="1"/>
      <c r="V202" s="1">
        <v>0.1</v>
      </c>
    </row>
    <row r="203" spans="1:22" x14ac:dyDescent="0.3">
      <c r="A203" s="20">
        <v>28.26</v>
      </c>
      <c r="B203" s="23" t="s">
        <v>1501</v>
      </c>
      <c r="C203" s="1" t="s">
        <v>47</v>
      </c>
      <c r="D203" s="1" t="s">
        <v>47</v>
      </c>
      <c r="E203" s="1" t="s">
        <v>78</v>
      </c>
      <c r="F203" s="1" t="s">
        <v>60</v>
      </c>
      <c r="G203" s="1" t="s">
        <v>47</v>
      </c>
      <c r="H203" s="1" t="s">
        <v>47</v>
      </c>
      <c r="I203" s="1" t="s">
        <v>47</v>
      </c>
      <c r="J203" s="1" t="s">
        <v>47</v>
      </c>
      <c r="K203" s="1" t="s">
        <v>47</v>
      </c>
      <c r="L203" s="1" t="s">
        <v>47</v>
      </c>
      <c r="M203" s="1" t="s">
        <v>20</v>
      </c>
      <c r="N203" s="1" t="s">
        <v>60</v>
      </c>
      <c r="O203" s="1">
        <v>3</v>
      </c>
      <c r="P203" s="1">
        <v>51</v>
      </c>
      <c r="Q203" s="1">
        <f t="shared" si="10"/>
        <v>5.8823529411764701</v>
      </c>
      <c r="R203" s="1" t="s">
        <v>44</v>
      </c>
      <c r="S203" s="1" t="s">
        <v>226</v>
      </c>
      <c r="T203" s="1"/>
      <c r="U203" s="1"/>
      <c r="V203" s="1">
        <v>19.3</v>
      </c>
    </row>
    <row r="204" spans="1:22" x14ac:dyDescent="0.3">
      <c r="A204" s="20">
        <v>28.27</v>
      </c>
      <c r="B204" s="23" t="s">
        <v>1502</v>
      </c>
      <c r="C204" s="1" t="s">
        <v>47</v>
      </c>
      <c r="D204" s="1" t="s">
        <v>47</v>
      </c>
      <c r="E204" s="1" t="s">
        <v>78</v>
      </c>
      <c r="F204" s="1" t="s">
        <v>60</v>
      </c>
      <c r="G204" s="1" t="s">
        <v>47</v>
      </c>
      <c r="H204" s="1" t="s">
        <v>47</v>
      </c>
      <c r="I204" s="1" t="s">
        <v>47</v>
      </c>
      <c r="J204" s="1" t="s">
        <v>47</v>
      </c>
      <c r="K204" s="1" t="s">
        <v>47</v>
      </c>
      <c r="L204" s="1" t="s">
        <v>47</v>
      </c>
      <c r="M204" s="1" t="s">
        <v>60</v>
      </c>
      <c r="N204" s="1" t="s">
        <v>60</v>
      </c>
      <c r="O204" s="1">
        <v>3</v>
      </c>
      <c r="P204" s="1">
        <v>51</v>
      </c>
      <c r="Q204" s="1">
        <f t="shared" si="10"/>
        <v>5.8823529411764701</v>
      </c>
      <c r="R204" s="1" t="s">
        <v>44</v>
      </c>
      <c r="S204" s="1" t="s">
        <v>226</v>
      </c>
      <c r="T204" s="1"/>
      <c r="U204" s="1"/>
      <c r="V204" s="1">
        <v>44.7</v>
      </c>
    </row>
    <row r="205" spans="1:22" x14ac:dyDescent="0.3">
      <c r="A205" s="20">
        <v>28.28</v>
      </c>
      <c r="B205" s="23" t="s">
        <v>1503</v>
      </c>
      <c r="C205" s="1" t="s">
        <v>47</v>
      </c>
      <c r="D205" s="1" t="s">
        <v>47</v>
      </c>
      <c r="E205" s="1" t="s">
        <v>78</v>
      </c>
      <c r="F205" s="1" t="s">
        <v>60</v>
      </c>
      <c r="G205" s="1" t="s">
        <v>47</v>
      </c>
      <c r="H205" s="1" t="s">
        <v>47</v>
      </c>
      <c r="I205" s="1" t="s">
        <v>47</v>
      </c>
      <c r="J205" s="1" t="s">
        <v>47</v>
      </c>
      <c r="K205" s="1" t="s">
        <v>47</v>
      </c>
      <c r="L205" s="1" t="s">
        <v>47</v>
      </c>
      <c r="M205" s="1" t="s">
        <v>20</v>
      </c>
      <c r="N205" s="1" t="s">
        <v>60</v>
      </c>
      <c r="O205" s="1">
        <v>3</v>
      </c>
      <c r="P205" s="1">
        <v>51</v>
      </c>
      <c r="Q205" s="1">
        <f t="shared" si="10"/>
        <v>5.8823529411764701</v>
      </c>
      <c r="R205" s="1" t="s">
        <v>44</v>
      </c>
      <c r="S205" s="1" t="s">
        <v>226</v>
      </c>
      <c r="T205" s="1"/>
      <c r="U205" s="1"/>
      <c r="V205" s="1">
        <v>1670.2</v>
      </c>
    </row>
    <row r="206" spans="1:22" x14ac:dyDescent="0.3">
      <c r="A206" s="20">
        <v>28.29</v>
      </c>
      <c r="B206" s="23" t="s">
        <v>1504</v>
      </c>
      <c r="C206" s="1" t="s">
        <v>32</v>
      </c>
      <c r="D206" s="1" t="s">
        <v>47</v>
      </c>
      <c r="E206" s="1" t="s">
        <v>78</v>
      </c>
      <c r="F206" s="1" t="s">
        <v>60</v>
      </c>
      <c r="G206" s="1" t="s">
        <v>47</v>
      </c>
      <c r="H206" s="1" t="s">
        <v>47</v>
      </c>
      <c r="I206" s="1" t="s">
        <v>47</v>
      </c>
      <c r="J206" s="1" t="s">
        <v>47</v>
      </c>
      <c r="K206" s="1" t="s">
        <v>47</v>
      </c>
      <c r="L206" s="1" t="s">
        <v>47</v>
      </c>
      <c r="M206" s="1" t="s">
        <v>20</v>
      </c>
      <c r="N206" s="1" t="s">
        <v>60</v>
      </c>
      <c r="O206" s="1">
        <v>3</v>
      </c>
      <c r="P206" s="1">
        <v>51</v>
      </c>
      <c r="Q206" s="1">
        <f t="shared" si="10"/>
        <v>5.8823529411764701</v>
      </c>
      <c r="R206" s="1" t="s">
        <v>44</v>
      </c>
      <c r="S206" s="1" t="s">
        <v>226</v>
      </c>
      <c r="T206" s="1"/>
      <c r="U206" s="1"/>
      <c r="V206" s="1">
        <v>311.5</v>
      </c>
    </row>
    <row r="207" spans="1:22" x14ac:dyDescent="0.3">
      <c r="A207" s="20">
        <v>28.3</v>
      </c>
      <c r="B207" s="23" t="s">
        <v>1505</v>
      </c>
      <c r="C207" s="1" t="s">
        <v>32</v>
      </c>
      <c r="D207" s="1" t="s">
        <v>47</v>
      </c>
      <c r="E207" s="1" t="s">
        <v>78</v>
      </c>
      <c r="F207" s="1" t="s">
        <v>60</v>
      </c>
      <c r="G207" s="1" t="s">
        <v>47</v>
      </c>
      <c r="H207" s="1" t="s">
        <v>47</v>
      </c>
      <c r="I207" s="1" t="s">
        <v>47</v>
      </c>
      <c r="J207" s="1" t="s">
        <v>47</v>
      </c>
      <c r="K207" s="1" t="s">
        <v>47</v>
      </c>
      <c r="L207" s="1" t="s">
        <v>47</v>
      </c>
      <c r="M207" s="1" t="s">
        <v>20</v>
      </c>
      <c r="N207" s="1" t="s">
        <v>60</v>
      </c>
      <c r="O207" s="1">
        <v>3</v>
      </c>
      <c r="P207" s="1">
        <v>51</v>
      </c>
      <c r="Q207" s="1">
        <f t="shared" si="10"/>
        <v>5.8823529411764701</v>
      </c>
      <c r="R207" s="1" t="s">
        <v>44</v>
      </c>
      <c r="S207" s="1" t="s">
        <v>226</v>
      </c>
      <c r="T207" s="1"/>
      <c r="U207" s="1"/>
      <c r="V207" s="1">
        <v>1528.5</v>
      </c>
    </row>
    <row r="208" spans="1:22" x14ac:dyDescent="0.3">
      <c r="A208" s="34">
        <v>28.31</v>
      </c>
      <c r="B208" s="23" t="s">
        <v>1506</v>
      </c>
      <c r="C208" s="1" t="s">
        <v>32</v>
      </c>
      <c r="D208" s="1" t="s">
        <v>47</v>
      </c>
      <c r="E208" s="1" t="s">
        <v>78</v>
      </c>
      <c r="F208" s="1" t="s">
        <v>60</v>
      </c>
      <c r="G208" s="1" t="s">
        <v>47</v>
      </c>
      <c r="H208" s="1" t="s">
        <v>221</v>
      </c>
      <c r="I208" s="1" t="s">
        <v>47</v>
      </c>
      <c r="J208" s="1" t="s">
        <v>47</v>
      </c>
      <c r="K208" s="1" t="s">
        <v>47</v>
      </c>
      <c r="L208" s="1" t="s">
        <v>47</v>
      </c>
      <c r="M208" s="1" t="s">
        <v>20</v>
      </c>
      <c r="N208" s="1" t="s">
        <v>71</v>
      </c>
      <c r="O208" s="1">
        <v>3</v>
      </c>
      <c r="P208" s="1">
        <v>51</v>
      </c>
      <c r="Q208" s="1">
        <f t="shared" si="10"/>
        <v>5.8823529411764701</v>
      </c>
      <c r="R208" s="1" t="s">
        <v>44</v>
      </c>
      <c r="S208" s="1" t="s">
        <v>226</v>
      </c>
      <c r="T208" s="1"/>
      <c r="U208" s="1"/>
      <c r="V208" s="1">
        <v>1922.1</v>
      </c>
    </row>
    <row r="209" spans="1:22" x14ac:dyDescent="0.3">
      <c r="A209" s="20">
        <v>28.32</v>
      </c>
      <c r="B209" s="23" t="s">
        <v>1507</v>
      </c>
      <c r="C209" s="1" t="s">
        <v>47</v>
      </c>
      <c r="D209" s="1" t="s">
        <v>47</v>
      </c>
      <c r="E209" s="1" t="s">
        <v>78</v>
      </c>
      <c r="F209" s="1" t="s">
        <v>60</v>
      </c>
      <c r="G209" s="1" t="s">
        <v>47</v>
      </c>
      <c r="H209" s="1" t="s">
        <v>47</v>
      </c>
      <c r="I209" s="1" t="s">
        <v>47</v>
      </c>
      <c r="J209" s="1" t="s">
        <v>47</v>
      </c>
      <c r="K209" s="1" t="s">
        <v>47</v>
      </c>
      <c r="L209" s="1" t="s">
        <v>47</v>
      </c>
      <c r="M209" s="1" t="s">
        <v>60</v>
      </c>
      <c r="N209" s="1" t="s">
        <v>60</v>
      </c>
      <c r="O209" s="1">
        <v>3</v>
      </c>
      <c r="P209" s="1">
        <v>51</v>
      </c>
      <c r="Q209" s="1">
        <f t="shared" si="10"/>
        <v>5.8823529411764701</v>
      </c>
      <c r="R209" s="1" t="s">
        <v>44</v>
      </c>
      <c r="S209" s="1" t="s">
        <v>226</v>
      </c>
      <c r="T209" s="1"/>
      <c r="U209" s="1"/>
      <c r="V209" s="1">
        <v>1.1000000000000001</v>
      </c>
    </row>
    <row r="210" spans="1:22" x14ac:dyDescent="0.3">
      <c r="A210" s="20">
        <v>28.33</v>
      </c>
      <c r="B210" s="23" t="s">
        <v>1508</v>
      </c>
      <c r="C210" s="1" t="s">
        <v>47</v>
      </c>
      <c r="D210" s="1" t="s">
        <v>47</v>
      </c>
      <c r="E210" s="1" t="s">
        <v>78</v>
      </c>
      <c r="F210" s="1" t="s">
        <v>60</v>
      </c>
      <c r="G210" s="1" t="s">
        <v>47</v>
      </c>
      <c r="H210" s="1" t="s">
        <v>47</v>
      </c>
      <c r="I210" s="1" t="s">
        <v>47</v>
      </c>
      <c r="J210" s="1" t="s">
        <v>47</v>
      </c>
      <c r="K210" s="1" t="s">
        <v>47</v>
      </c>
      <c r="L210" s="1" t="s">
        <v>47</v>
      </c>
      <c r="M210" s="1" t="s">
        <v>20</v>
      </c>
      <c r="N210" s="1" t="s">
        <v>60</v>
      </c>
      <c r="O210" s="1">
        <v>3</v>
      </c>
      <c r="P210" s="1">
        <v>51</v>
      </c>
      <c r="Q210" s="1">
        <f t="shared" si="10"/>
        <v>5.8823529411764701</v>
      </c>
      <c r="R210" s="1" t="s">
        <v>44</v>
      </c>
      <c r="S210" s="1" t="s">
        <v>226</v>
      </c>
      <c r="T210" s="1"/>
      <c r="U210" s="1"/>
      <c r="V210" s="1">
        <v>633.1</v>
      </c>
    </row>
    <row r="211" spans="1:22" x14ac:dyDescent="0.3">
      <c r="A211" s="20">
        <v>28.34</v>
      </c>
      <c r="B211" s="23" t="s">
        <v>1509</v>
      </c>
      <c r="C211" s="1" t="s">
        <v>32</v>
      </c>
      <c r="D211" s="1" t="s">
        <v>47</v>
      </c>
      <c r="E211" s="1" t="s">
        <v>78</v>
      </c>
      <c r="F211" s="1" t="s">
        <v>60</v>
      </c>
      <c r="G211" s="1" t="s">
        <v>47</v>
      </c>
      <c r="H211" s="1" t="s">
        <v>47</v>
      </c>
      <c r="I211" s="1" t="s">
        <v>47</v>
      </c>
      <c r="J211" s="1" t="s">
        <v>47</v>
      </c>
      <c r="K211" s="1" t="s">
        <v>47</v>
      </c>
      <c r="L211" s="1" t="s">
        <v>47</v>
      </c>
      <c r="M211" s="1" t="s">
        <v>20</v>
      </c>
      <c r="N211" s="1" t="s">
        <v>60</v>
      </c>
      <c r="O211" s="1">
        <v>3</v>
      </c>
      <c r="P211" s="1">
        <v>51</v>
      </c>
      <c r="Q211" s="1">
        <f t="shared" si="10"/>
        <v>5.8823529411764701</v>
      </c>
      <c r="R211" s="1" t="s">
        <v>44</v>
      </c>
      <c r="S211" s="1" t="s">
        <v>226</v>
      </c>
      <c r="T211" s="1"/>
      <c r="U211" s="1"/>
      <c r="V211" s="1">
        <v>1670.5</v>
      </c>
    </row>
    <row r="212" spans="1:22" x14ac:dyDescent="0.3">
      <c r="A212" s="20">
        <v>28.35</v>
      </c>
      <c r="B212" s="23" t="s">
        <v>1510</v>
      </c>
      <c r="C212" s="1" t="s">
        <v>47</v>
      </c>
      <c r="D212" s="1" t="s">
        <v>220</v>
      </c>
      <c r="E212" s="1" t="s">
        <v>78</v>
      </c>
      <c r="F212" s="1" t="s">
        <v>60</v>
      </c>
      <c r="G212" s="1" t="s">
        <v>47</v>
      </c>
      <c r="H212" s="1" t="s">
        <v>47</v>
      </c>
      <c r="I212" s="1" t="s">
        <v>47</v>
      </c>
      <c r="J212" s="1" t="s">
        <v>47</v>
      </c>
      <c r="K212" s="1" t="s">
        <v>47</v>
      </c>
      <c r="L212" s="1" t="s">
        <v>47</v>
      </c>
      <c r="M212" s="1" t="s">
        <v>20</v>
      </c>
      <c r="N212" s="1" t="s">
        <v>60</v>
      </c>
      <c r="O212" s="1">
        <v>3</v>
      </c>
      <c r="P212" s="1">
        <v>51</v>
      </c>
      <c r="Q212" s="1">
        <f t="shared" si="10"/>
        <v>5.8823529411764701</v>
      </c>
      <c r="R212" s="1" t="s">
        <v>44</v>
      </c>
      <c r="S212" s="1" t="s">
        <v>226</v>
      </c>
      <c r="T212" s="1"/>
      <c r="U212" s="1"/>
      <c r="V212" s="1">
        <v>1909.5</v>
      </c>
    </row>
    <row r="213" spans="1:22" x14ac:dyDescent="0.3">
      <c r="A213" s="20">
        <v>28.36</v>
      </c>
      <c r="B213" s="23" t="s">
        <v>1511</v>
      </c>
      <c r="C213" s="1" t="s">
        <v>47</v>
      </c>
      <c r="D213" s="1" t="s">
        <v>47</v>
      </c>
      <c r="E213" s="1" t="s">
        <v>78</v>
      </c>
      <c r="F213" s="1" t="s">
        <v>60</v>
      </c>
      <c r="G213" s="1" t="s">
        <v>47</v>
      </c>
      <c r="H213" s="1" t="s">
        <v>47</v>
      </c>
      <c r="I213" s="1" t="s">
        <v>47</v>
      </c>
      <c r="J213" s="1" t="s">
        <v>47</v>
      </c>
      <c r="K213" s="1" t="s">
        <v>47</v>
      </c>
      <c r="L213" s="1" t="s">
        <v>47</v>
      </c>
      <c r="M213" s="1" t="s">
        <v>20</v>
      </c>
      <c r="N213" s="1" t="s">
        <v>60</v>
      </c>
      <c r="O213" s="1">
        <v>3</v>
      </c>
      <c r="P213" s="1">
        <v>51</v>
      </c>
      <c r="Q213" s="1">
        <f t="shared" si="10"/>
        <v>5.8823529411764701</v>
      </c>
      <c r="R213" s="1" t="s">
        <v>44</v>
      </c>
      <c r="S213" s="1" t="s">
        <v>226</v>
      </c>
      <c r="T213" s="1"/>
      <c r="U213" s="1"/>
      <c r="V213" s="1">
        <v>430.4</v>
      </c>
    </row>
    <row r="214" spans="1:22" x14ac:dyDescent="0.3">
      <c r="A214" s="20">
        <v>28.37</v>
      </c>
      <c r="B214" s="23" t="s">
        <v>1512</v>
      </c>
      <c r="C214" s="1" t="s">
        <v>47</v>
      </c>
      <c r="D214" s="1" t="s">
        <v>47</v>
      </c>
      <c r="E214" s="1" t="s">
        <v>32</v>
      </c>
      <c r="F214" s="1" t="s">
        <v>47</v>
      </c>
      <c r="G214" s="1" t="s">
        <v>47</v>
      </c>
      <c r="H214" s="1" t="s">
        <v>47</v>
      </c>
      <c r="I214" s="1" t="s">
        <v>47</v>
      </c>
      <c r="J214" s="1" t="s">
        <v>47</v>
      </c>
      <c r="K214" s="1" t="s">
        <v>47</v>
      </c>
      <c r="L214" s="1" t="s">
        <v>47</v>
      </c>
      <c r="M214" s="1" t="s">
        <v>20</v>
      </c>
      <c r="N214" s="1" t="s">
        <v>71</v>
      </c>
      <c r="O214" s="1">
        <v>3</v>
      </c>
      <c r="P214" s="1">
        <v>51</v>
      </c>
      <c r="Q214" s="1">
        <f t="shared" si="10"/>
        <v>5.8823529411764701</v>
      </c>
      <c r="R214" s="1" t="s">
        <v>44</v>
      </c>
      <c r="S214" s="1" t="s">
        <v>226</v>
      </c>
      <c r="T214" s="1"/>
      <c r="U214" s="1"/>
      <c r="V214" s="1">
        <v>1012</v>
      </c>
    </row>
    <row r="215" spans="1:22" x14ac:dyDescent="0.3">
      <c r="A215" s="34">
        <v>28.38</v>
      </c>
      <c r="B215" s="23" t="s">
        <v>1513</v>
      </c>
      <c r="C215" s="1" t="s">
        <v>47</v>
      </c>
      <c r="D215" s="1" t="s">
        <v>220</v>
      </c>
      <c r="E215" s="1" t="s">
        <v>78</v>
      </c>
      <c r="F215" s="1" t="s">
        <v>60</v>
      </c>
      <c r="G215" s="1" t="s">
        <v>47</v>
      </c>
      <c r="H215" s="1" t="s">
        <v>108</v>
      </c>
      <c r="I215" s="1" t="s">
        <v>47</v>
      </c>
      <c r="J215" s="1" t="s">
        <v>47</v>
      </c>
      <c r="K215" s="1" t="s">
        <v>47</v>
      </c>
      <c r="L215" s="1" t="s">
        <v>47</v>
      </c>
      <c r="M215" s="1" t="s">
        <v>20</v>
      </c>
      <c r="N215" s="1" t="s">
        <v>60</v>
      </c>
      <c r="O215" s="1">
        <v>3</v>
      </c>
      <c r="P215" s="1">
        <v>51</v>
      </c>
      <c r="Q215" s="1">
        <f t="shared" si="10"/>
        <v>5.8823529411764701</v>
      </c>
      <c r="R215" s="1" t="s">
        <v>44</v>
      </c>
      <c r="S215" s="1" t="s">
        <v>226</v>
      </c>
      <c r="T215" s="1"/>
      <c r="U215" s="1"/>
      <c r="V215" s="1">
        <v>1581.9</v>
      </c>
    </row>
    <row r="216" spans="1:22" x14ac:dyDescent="0.3">
      <c r="A216" s="34">
        <v>28.39</v>
      </c>
      <c r="B216" s="23" t="s">
        <v>1514</v>
      </c>
      <c r="C216" s="1" t="s">
        <v>47</v>
      </c>
      <c r="D216" s="1" t="s">
        <v>202</v>
      </c>
      <c r="E216" s="1" t="s">
        <v>78</v>
      </c>
      <c r="F216" s="1" t="s">
        <v>60</v>
      </c>
      <c r="G216" s="1" t="s">
        <v>47</v>
      </c>
      <c r="H216" s="1" t="s">
        <v>31</v>
      </c>
      <c r="I216" s="1" t="s">
        <v>47</v>
      </c>
      <c r="J216" s="1" t="s">
        <v>47</v>
      </c>
      <c r="K216" s="1" t="s">
        <v>47</v>
      </c>
      <c r="L216" s="1" t="s">
        <v>47</v>
      </c>
      <c r="M216" s="1" t="s">
        <v>20</v>
      </c>
      <c r="N216" s="1" t="s">
        <v>60</v>
      </c>
      <c r="O216" s="1">
        <v>3</v>
      </c>
      <c r="P216" s="1">
        <v>51</v>
      </c>
      <c r="Q216" s="1">
        <f t="shared" si="10"/>
        <v>5.8823529411764701</v>
      </c>
      <c r="R216" s="1" t="s">
        <v>44</v>
      </c>
      <c r="S216" s="1" t="s">
        <v>226</v>
      </c>
      <c r="T216" s="1"/>
      <c r="U216" s="1"/>
      <c r="V216" s="1">
        <v>1368.3</v>
      </c>
    </row>
    <row r="217" spans="1:22" x14ac:dyDescent="0.3">
      <c r="A217" s="20">
        <v>28.4</v>
      </c>
      <c r="B217" s="23" t="s">
        <v>1515</v>
      </c>
      <c r="C217" s="1" t="s">
        <v>47</v>
      </c>
      <c r="D217" s="1" t="s">
        <v>47</v>
      </c>
      <c r="E217" s="1" t="s">
        <v>78</v>
      </c>
      <c r="F217" s="1" t="s">
        <v>60</v>
      </c>
      <c r="G217" s="1" t="s">
        <v>47</v>
      </c>
      <c r="H217" s="1" t="s">
        <v>47</v>
      </c>
      <c r="I217" s="1" t="s">
        <v>47</v>
      </c>
      <c r="J217" s="1" t="s">
        <v>47</v>
      </c>
      <c r="K217" s="1" t="s">
        <v>47</v>
      </c>
      <c r="L217" s="1" t="s">
        <v>47</v>
      </c>
      <c r="M217" s="1" t="s">
        <v>20</v>
      </c>
      <c r="N217" s="1" t="s">
        <v>60</v>
      </c>
      <c r="O217" s="1">
        <v>3</v>
      </c>
      <c r="P217" s="1">
        <v>51</v>
      </c>
      <c r="Q217" s="1">
        <f t="shared" si="10"/>
        <v>5.8823529411764701</v>
      </c>
      <c r="R217" s="1" t="s">
        <v>44</v>
      </c>
      <c r="S217" s="1" t="s">
        <v>226</v>
      </c>
      <c r="T217" s="1"/>
      <c r="U217" s="1"/>
      <c r="V217" s="1">
        <v>1244.9000000000001</v>
      </c>
    </row>
    <row r="218" spans="1:22" x14ac:dyDescent="0.3">
      <c r="A218" s="20">
        <v>28.43</v>
      </c>
      <c r="B218" s="23" t="s">
        <v>1516</v>
      </c>
      <c r="C218" s="1" t="s">
        <v>47</v>
      </c>
      <c r="D218" s="1" t="s">
        <v>47</v>
      </c>
      <c r="E218" s="1" t="s">
        <v>78</v>
      </c>
      <c r="F218" s="1" t="s">
        <v>60</v>
      </c>
      <c r="G218" s="1" t="s">
        <v>222</v>
      </c>
      <c r="H218" s="1" t="s">
        <v>47</v>
      </c>
      <c r="I218" s="1" t="s">
        <v>47</v>
      </c>
      <c r="J218" s="1" t="s">
        <v>47</v>
      </c>
      <c r="K218" s="1" t="s">
        <v>47</v>
      </c>
      <c r="L218" s="1" t="s">
        <v>47</v>
      </c>
      <c r="M218" s="1" t="s">
        <v>20</v>
      </c>
      <c r="N218" s="1" t="s">
        <v>60</v>
      </c>
      <c r="O218" s="1">
        <v>3</v>
      </c>
      <c r="P218" s="1">
        <v>51</v>
      </c>
      <c r="Q218" s="1">
        <f t="shared" si="10"/>
        <v>5.8823529411764701</v>
      </c>
      <c r="R218" s="1" t="s">
        <v>44</v>
      </c>
      <c r="S218" s="1" t="s">
        <v>226</v>
      </c>
      <c r="T218" s="1"/>
      <c r="U218" s="1"/>
      <c r="V218" s="1">
        <v>201.8</v>
      </c>
    </row>
    <row r="219" spans="1:22" x14ac:dyDescent="0.3">
      <c r="A219" s="20">
        <v>28.44</v>
      </c>
      <c r="B219" s="23" t="s">
        <v>1517</v>
      </c>
      <c r="C219" s="1" t="s">
        <v>47</v>
      </c>
      <c r="D219" s="1" t="s">
        <v>47</v>
      </c>
      <c r="E219" s="1" t="s">
        <v>78</v>
      </c>
      <c r="F219" s="1" t="s">
        <v>60</v>
      </c>
      <c r="G219" s="1" t="s">
        <v>47</v>
      </c>
      <c r="H219" s="1" t="s">
        <v>47</v>
      </c>
      <c r="I219" s="1" t="s">
        <v>47</v>
      </c>
      <c r="J219" s="1" t="s">
        <v>47</v>
      </c>
      <c r="K219" s="1" t="s">
        <v>47</v>
      </c>
      <c r="L219" s="1" t="s">
        <v>47</v>
      </c>
      <c r="M219" s="1" t="s">
        <v>20</v>
      </c>
      <c r="N219" s="1" t="s">
        <v>60</v>
      </c>
      <c r="O219" s="1">
        <v>3</v>
      </c>
      <c r="P219" s="1">
        <v>51</v>
      </c>
      <c r="Q219" s="1">
        <f t="shared" si="10"/>
        <v>5.8823529411764701</v>
      </c>
      <c r="R219" s="1" t="s">
        <v>44</v>
      </c>
      <c r="S219" s="1" t="s">
        <v>226</v>
      </c>
      <c r="T219" s="1"/>
      <c r="U219" s="1"/>
      <c r="V219" s="1">
        <v>617.9</v>
      </c>
    </row>
    <row r="220" spans="1:22" x14ac:dyDescent="0.3">
      <c r="A220" s="20">
        <v>28.45</v>
      </c>
      <c r="B220" s="23" t="s">
        <v>1518</v>
      </c>
      <c r="C220" s="1" t="s">
        <v>47</v>
      </c>
      <c r="D220" s="1" t="s">
        <v>220</v>
      </c>
      <c r="E220" s="1" t="s">
        <v>78</v>
      </c>
      <c r="F220" s="1" t="s">
        <v>60</v>
      </c>
      <c r="G220" s="1" t="s">
        <v>47</v>
      </c>
      <c r="H220" s="1" t="s">
        <v>47</v>
      </c>
      <c r="I220" s="1" t="s">
        <v>47</v>
      </c>
      <c r="J220" s="1" t="s">
        <v>47</v>
      </c>
      <c r="K220" s="1" t="s">
        <v>47</v>
      </c>
      <c r="L220" s="1" t="s">
        <v>47</v>
      </c>
      <c r="M220" s="1" t="s">
        <v>60</v>
      </c>
      <c r="N220" s="1" t="s">
        <v>60</v>
      </c>
      <c r="O220" s="1">
        <v>3</v>
      </c>
      <c r="P220" s="1">
        <v>51</v>
      </c>
      <c r="Q220" s="1">
        <f t="shared" si="10"/>
        <v>5.8823529411764701</v>
      </c>
      <c r="R220" s="1" t="s">
        <v>44</v>
      </c>
      <c r="S220" s="1" t="s">
        <v>226</v>
      </c>
      <c r="T220" s="1"/>
      <c r="U220" s="1"/>
      <c r="V220" s="1">
        <v>8.4</v>
      </c>
    </row>
    <row r="221" spans="1:22" x14ac:dyDescent="0.3">
      <c r="A221" s="20">
        <v>28.47</v>
      </c>
      <c r="B221" s="23" t="s">
        <v>1519</v>
      </c>
      <c r="C221" s="1" t="s">
        <v>47</v>
      </c>
      <c r="D221" s="1" t="s">
        <v>47</v>
      </c>
      <c r="E221" s="1" t="s">
        <v>32</v>
      </c>
      <c r="F221" s="1" t="s">
        <v>47</v>
      </c>
      <c r="G221" s="1" t="s">
        <v>47</v>
      </c>
      <c r="H221" s="1" t="s">
        <v>47</v>
      </c>
      <c r="I221" s="1" t="s">
        <v>47</v>
      </c>
      <c r="J221" s="1" t="s">
        <v>47</v>
      </c>
      <c r="K221" s="1" t="s">
        <v>47</v>
      </c>
      <c r="L221" s="1" t="s">
        <v>47</v>
      </c>
      <c r="M221" s="1" t="s">
        <v>20</v>
      </c>
      <c r="N221" s="1" t="s">
        <v>60</v>
      </c>
      <c r="O221" s="1">
        <v>3</v>
      </c>
      <c r="P221" s="1">
        <v>51</v>
      </c>
      <c r="Q221" s="1">
        <f t="shared" si="10"/>
        <v>5.8823529411764701</v>
      </c>
      <c r="R221" s="1" t="s">
        <v>44</v>
      </c>
      <c r="S221" s="1" t="s">
        <v>226</v>
      </c>
      <c r="T221" s="1"/>
      <c r="U221" s="1"/>
      <c r="V221" s="1">
        <v>671.4</v>
      </c>
    </row>
    <row r="222" spans="1:22" x14ac:dyDescent="0.3">
      <c r="A222" s="20">
        <v>28.48</v>
      </c>
      <c r="B222" s="23" t="s">
        <v>1520</v>
      </c>
      <c r="C222" s="1" t="s">
        <v>47</v>
      </c>
      <c r="D222" s="1" t="s">
        <v>47</v>
      </c>
      <c r="E222" s="1" t="s">
        <v>78</v>
      </c>
      <c r="F222" s="1" t="s">
        <v>60</v>
      </c>
      <c r="G222" s="1" t="s">
        <v>47</v>
      </c>
      <c r="H222" s="1" t="s">
        <v>47</v>
      </c>
      <c r="I222" s="1" t="s">
        <v>47</v>
      </c>
      <c r="J222" s="1" t="s">
        <v>47</v>
      </c>
      <c r="K222" s="1" t="s">
        <v>47</v>
      </c>
      <c r="L222" s="1" t="s">
        <v>47</v>
      </c>
      <c r="M222" s="1" t="s">
        <v>20</v>
      </c>
      <c r="N222" s="1" t="s">
        <v>60</v>
      </c>
      <c r="O222" s="1">
        <v>3</v>
      </c>
      <c r="P222" s="1">
        <v>51</v>
      </c>
      <c r="Q222" s="1">
        <f t="shared" si="10"/>
        <v>5.8823529411764701</v>
      </c>
      <c r="R222" s="1" t="s">
        <v>44</v>
      </c>
      <c r="S222" s="1" t="s">
        <v>226</v>
      </c>
      <c r="T222" s="1"/>
      <c r="U222" s="1"/>
      <c r="V222" s="1">
        <v>985.1</v>
      </c>
    </row>
    <row r="223" spans="1:22" x14ac:dyDescent="0.3">
      <c r="A223" s="20">
        <v>28.49</v>
      </c>
      <c r="B223" s="23" t="s">
        <v>1521</v>
      </c>
      <c r="C223" s="1" t="s">
        <v>47</v>
      </c>
      <c r="D223" s="1" t="s">
        <v>47</v>
      </c>
      <c r="E223" s="1" t="s">
        <v>78</v>
      </c>
      <c r="F223" s="1" t="s">
        <v>60</v>
      </c>
      <c r="G223" s="1" t="s">
        <v>47</v>
      </c>
      <c r="H223" s="1" t="s">
        <v>47</v>
      </c>
      <c r="I223" s="1" t="s">
        <v>47</v>
      </c>
      <c r="J223" s="1" t="s">
        <v>47</v>
      </c>
      <c r="K223" s="1" t="s">
        <v>47</v>
      </c>
      <c r="L223" s="1" t="s">
        <v>47</v>
      </c>
      <c r="M223" s="1" t="s">
        <v>20</v>
      </c>
      <c r="N223" s="1" t="s">
        <v>60</v>
      </c>
      <c r="O223" s="1">
        <v>3</v>
      </c>
      <c r="P223" s="1">
        <v>51</v>
      </c>
      <c r="Q223" s="1">
        <f t="shared" si="10"/>
        <v>5.8823529411764701</v>
      </c>
      <c r="R223" s="1" t="s">
        <v>44</v>
      </c>
      <c r="S223" s="1" t="s">
        <v>226</v>
      </c>
      <c r="T223" s="1"/>
      <c r="U223" s="1"/>
      <c r="V223" s="1">
        <v>744</v>
      </c>
    </row>
    <row r="224" spans="1:22" x14ac:dyDescent="0.3">
      <c r="A224" s="20">
        <v>28.5</v>
      </c>
      <c r="B224" s="23" t="s">
        <v>1522</v>
      </c>
      <c r="C224" s="1" t="s">
        <v>47</v>
      </c>
      <c r="D224" s="1" t="s">
        <v>47</v>
      </c>
      <c r="E224" s="1" t="s">
        <v>78</v>
      </c>
      <c r="F224" s="1" t="s">
        <v>60</v>
      </c>
      <c r="G224" s="1" t="s">
        <v>47</v>
      </c>
      <c r="H224" s="1" t="s">
        <v>47</v>
      </c>
      <c r="I224" s="1" t="s">
        <v>47</v>
      </c>
      <c r="J224" s="1" t="s">
        <v>47</v>
      </c>
      <c r="K224" s="1" t="s">
        <v>47</v>
      </c>
      <c r="L224" s="1" t="s">
        <v>47</v>
      </c>
      <c r="M224" s="1" t="s">
        <v>18</v>
      </c>
      <c r="N224" s="1" t="s">
        <v>60</v>
      </c>
      <c r="O224" s="1">
        <v>3</v>
      </c>
      <c r="P224" s="1">
        <v>51</v>
      </c>
      <c r="Q224" s="1">
        <f t="shared" si="10"/>
        <v>5.8823529411764701</v>
      </c>
      <c r="R224" s="1" t="s">
        <v>44</v>
      </c>
      <c r="S224" s="1" t="s">
        <v>226</v>
      </c>
      <c r="T224" s="1"/>
      <c r="U224" s="1"/>
      <c r="V224" s="1">
        <v>148.6</v>
      </c>
    </row>
    <row r="225" spans="1:22" x14ac:dyDescent="0.3">
      <c r="A225" s="20">
        <v>28.51</v>
      </c>
      <c r="B225" s="23" t="s">
        <v>1523</v>
      </c>
      <c r="C225" s="1" t="s">
        <v>47</v>
      </c>
      <c r="D225" s="1" t="s">
        <v>47</v>
      </c>
      <c r="E225" s="1" t="s">
        <v>218</v>
      </c>
      <c r="F225" s="1" t="s">
        <v>47</v>
      </c>
      <c r="G225" s="1" t="s">
        <v>47</v>
      </c>
      <c r="H225" s="1" t="s">
        <v>47</v>
      </c>
      <c r="I225" s="1" t="s">
        <v>47</v>
      </c>
      <c r="J225" s="1" t="s">
        <v>47</v>
      </c>
      <c r="K225" s="1" t="s">
        <v>47</v>
      </c>
      <c r="L225" s="1" t="s">
        <v>47</v>
      </c>
      <c r="M225" s="1" t="s">
        <v>20</v>
      </c>
      <c r="N225" s="1" t="s">
        <v>60</v>
      </c>
      <c r="O225" s="1">
        <v>3</v>
      </c>
      <c r="P225" s="1">
        <v>51</v>
      </c>
      <c r="Q225" s="1">
        <f t="shared" si="10"/>
        <v>5.8823529411764701</v>
      </c>
      <c r="R225" s="1" t="s">
        <v>44</v>
      </c>
      <c r="S225" s="1" t="s">
        <v>226</v>
      </c>
      <c r="T225" s="1"/>
      <c r="U225" s="1"/>
      <c r="V225" s="1">
        <v>342.8</v>
      </c>
    </row>
    <row r="226" spans="1:22" x14ac:dyDescent="0.3">
      <c r="A226" s="20">
        <v>28.53</v>
      </c>
      <c r="B226" s="23" t="s">
        <v>1524</v>
      </c>
      <c r="C226" s="1" t="s">
        <v>47</v>
      </c>
      <c r="D226" s="1" t="s">
        <v>47</v>
      </c>
      <c r="E226" s="1" t="s">
        <v>78</v>
      </c>
      <c r="F226" s="1" t="s">
        <v>60</v>
      </c>
      <c r="G226" s="1" t="s">
        <v>47</v>
      </c>
      <c r="H226" s="1" t="s">
        <v>47</v>
      </c>
      <c r="I226" s="1" t="s">
        <v>47</v>
      </c>
      <c r="J226" s="1" t="s">
        <v>47</v>
      </c>
      <c r="K226" s="1" t="s">
        <v>47</v>
      </c>
      <c r="L226" s="1" t="s">
        <v>47</v>
      </c>
      <c r="M226" s="1" t="s">
        <v>60</v>
      </c>
      <c r="N226" s="1" t="s">
        <v>60</v>
      </c>
      <c r="O226" s="1">
        <v>3</v>
      </c>
      <c r="P226" s="1">
        <v>51</v>
      </c>
      <c r="Q226" s="1">
        <f t="shared" si="10"/>
        <v>5.8823529411764701</v>
      </c>
      <c r="R226" s="1" t="s">
        <v>44</v>
      </c>
      <c r="S226" s="1" t="s">
        <v>226</v>
      </c>
      <c r="T226" s="1"/>
      <c r="U226" s="1"/>
      <c r="V226" s="1">
        <v>65.599999999999994</v>
      </c>
    </row>
    <row r="227" spans="1:22" x14ac:dyDescent="0.3">
      <c r="A227" s="20">
        <v>28.54</v>
      </c>
      <c r="B227" s="23" t="s">
        <v>1525</v>
      </c>
      <c r="C227" s="1" t="s">
        <v>47</v>
      </c>
      <c r="D227" s="1" t="s">
        <v>47</v>
      </c>
      <c r="E227" s="1" t="s">
        <v>78</v>
      </c>
      <c r="F227" s="1" t="s">
        <v>60</v>
      </c>
      <c r="G227" s="1" t="s">
        <v>47</v>
      </c>
      <c r="H227" s="1" t="s">
        <v>47</v>
      </c>
      <c r="I227" s="1" t="s">
        <v>47</v>
      </c>
      <c r="J227" s="1" t="s">
        <v>47</v>
      </c>
      <c r="K227" s="1" t="s">
        <v>47</v>
      </c>
      <c r="L227" s="1" t="s">
        <v>47</v>
      </c>
      <c r="M227" s="1" t="s">
        <v>60</v>
      </c>
      <c r="N227" s="1" t="s">
        <v>60</v>
      </c>
      <c r="O227" s="1">
        <v>3</v>
      </c>
      <c r="P227" s="1">
        <v>51</v>
      </c>
      <c r="Q227" s="1">
        <f t="shared" si="10"/>
        <v>5.8823529411764701</v>
      </c>
      <c r="R227" s="1" t="s">
        <v>44</v>
      </c>
      <c r="S227" s="1" t="s">
        <v>226</v>
      </c>
      <c r="T227" s="1"/>
      <c r="U227" s="1"/>
      <c r="V227" s="1">
        <v>14.8</v>
      </c>
    </row>
    <row r="228" spans="1:22" x14ac:dyDescent="0.3">
      <c r="A228" s="20">
        <v>28.55</v>
      </c>
      <c r="B228" s="23" t="s">
        <v>1526</v>
      </c>
      <c r="C228" s="1" t="s">
        <v>47</v>
      </c>
      <c r="D228" s="1" t="s">
        <v>47</v>
      </c>
      <c r="E228" s="1" t="s">
        <v>78</v>
      </c>
      <c r="F228" s="1" t="s">
        <v>60</v>
      </c>
      <c r="G228" s="1" t="s">
        <v>47</v>
      </c>
      <c r="H228" s="1" t="s">
        <v>47</v>
      </c>
      <c r="I228" s="1" t="s">
        <v>47</v>
      </c>
      <c r="J228" s="1" t="s">
        <v>47</v>
      </c>
      <c r="K228" s="1" t="s">
        <v>47</v>
      </c>
      <c r="L228" s="1" t="s">
        <v>47</v>
      </c>
      <c r="M228" s="1" t="s">
        <v>60</v>
      </c>
      <c r="N228" s="1" t="s">
        <v>60</v>
      </c>
      <c r="O228" s="1">
        <v>3</v>
      </c>
      <c r="P228" s="1">
        <v>51</v>
      </c>
      <c r="Q228" s="1">
        <f t="shared" si="10"/>
        <v>5.8823529411764701</v>
      </c>
      <c r="R228" s="1" t="s">
        <v>44</v>
      </c>
      <c r="S228" s="1" t="s">
        <v>226</v>
      </c>
      <c r="T228" s="1"/>
      <c r="U228" s="1"/>
      <c r="V228" s="1">
        <v>0.7</v>
      </c>
    </row>
    <row r="229" spans="1:22" x14ac:dyDescent="0.3">
      <c r="A229" s="33">
        <v>28.41</v>
      </c>
      <c r="B229" s="23" t="s">
        <v>1527</v>
      </c>
      <c r="C229" s="17" t="s">
        <v>47</v>
      </c>
      <c r="D229" s="1" t="s">
        <v>47</v>
      </c>
      <c r="E229" s="17" t="s">
        <v>219</v>
      </c>
      <c r="F229" s="1" t="s">
        <v>60</v>
      </c>
      <c r="G229" s="1" t="s">
        <v>47</v>
      </c>
      <c r="H229" s="1" t="s">
        <v>47</v>
      </c>
      <c r="I229" s="1" t="s">
        <v>47</v>
      </c>
      <c r="J229" s="1" t="s">
        <v>47</v>
      </c>
      <c r="K229" s="1" t="s">
        <v>47</v>
      </c>
      <c r="L229" s="1" t="s">
        <v>47</v>
      </c>
      <c r="M229" s="1" t="s">
        <v>60</v>
      </c>
      <c r="N229" s="1" t="s">
        <v>60</v>
      </c>
      <c r="O229" s="1">
        <v>3</v>
      </c>
      <c r="P229" s="1">
        <v>51</v>
      </c>
      <c r="Q229" s="1">
        <f t="shared" si="10"/>
        <v>5.8823529411764701</v>
      </c>
      <c r="R229" s="1" t="s">
        <v>44</v>
      </c>
      <c r="S229" s="1" t="s">
        <v>226</v>
      </c>
      <c r="T229" s="1"/>
      <c r="U229" s="1"/>
      <c r="V229" s="1">
        <v>75</v>
      </c>
    </row>
    <row r="230" spans="1:22" ht="15" thickBot="1" x14ac:dyDescent="0.35">
      <c r="A230" s="35">
        <v>28.614000000000001</v>
      </c>
      <c r="B230" s="23" t="s">
        <v>1528</v>
      </c>
      <c r="C230" s="14" t="s">
        <v>47</v>
      </c>
      <c r="D230" s="14" t="s">
        <v>47</v>
      </c>
      <c r="E230" s="14" t="s">
        <v>78</v>
      </c>
      <c r="F230" s="14" t="s">
        <v>60</v>
      </c>
      <c r="G230" s="14" t="s">
        <v>47</v>
      </c>
      <c r="H230" s="14" t="s">
        <v>47</v>
      </c>
      <c r="I230" s="14" t="s">
        <v>47</v>
      </c>
      <c r="J230" s="14" t="s">
        <v>47</v>
      </c>
      <c r="K230" s="14" t="s">
        <v>47</v>
      </c>
      <c r="L230" s="14" t="s">
        <v>47</v>
      </c>
      <c r="M230" s="14" t="s">
        <v>20</v>
      </c>
      <c r="N230" s="14" t="s">
        <v>60</v>
      </c>
      <c r="O230" s="14">
        <v>3</v>
      </c>
      <c r="P230" s="14">
        <v>51</v>
      </c>
      <c r="Q230" s="14">
        <f t="shared" si="10"/>
        <v>5.8823529411764701</v>
      </c>
      <c r="R230" s="14" t="s">
        <v>44</v>
      </c>
      <c r="S230" s="14" t="s">
        <v>226</v>
      </c>
      <c r="T230" s="14"/>
      <c r="U230" s="14"/>
      <c r="V230" s="14">
        <v>506.5</v>
      </c>
    </row>
    <row r="231" spans="1:22" ht="15" thickBot="1" x14ac:dyDescent="0.35">
      <c r="A231" s="48"/>
      <c r="B231" s="112"/>
      <c r="C231" s="49">
        <v>4</v>
      </c>
      <c r="D231" s="49">
        <v>1</v>
      </c>
      <c r="E231" s="49">
        <v>7</v>
      </c>
      <c r="F231" s="49" t="s">
        <v>60</v>
      </c>
      <c r="G231" s="49" t="s">
        <v>1091</v>
      </c>
      <c r="H231" s="49">
        <v>3</v>
      </c>
      <c r="I231" s="49">
        <v>0</v>
      </c>
      <c r="J231" s="49">
        <v>0</v>
      </c>
      <c r="K231" s="49">
        <v>0</v>
      </c>
      <c r="L231" s="49">
        <v>0</v>
      </c>
      <c r="M231" s="49" t="s">
        <v>1092</v>
      </c>
      <c r="N231" s="49" t="s">
        <v>1093</v>
      </c>
      <c r="O231" s="49"/>
      <c r="P231" s="49"/>
      <c r="Q231" s="49"/>
      <c r="R231" s="49"/>
      <c r="S231" s="49"/>
      <c r="T231" s="49"/>
      <c r="U231" s="50" t="s">
        <v>1078</v>
      </c>
      <c r="V231" s="50">
        <f>AVERAGE(V178:V230)</f>
        <v>503.7981132075472</v>
      </c>
    </row>
    <row r="232" spans="1:22" x14ac:dyDescent="0.3">
      <c r="A232" s="47" t="s">
        <v>690</v>
      </c>
      <c r="B232" s="47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1:22" x14ac:dyDescent="0.3">
      <c r="A233" s="22" t="s">
        <v>247</v>
      </c>
      <c r="B233" s="23" t="s">
        <v>1529</v>
      </c>
      <c r="C233" s="1" t="s">
        <v>945</v>
      </c>
      <c r="D233" s="1" t="s">
        <v>47</v>
      </c>
      <c r="E233" s="1" t="s">
        <v>246</v>
      </c>
      <c r="F233" s="1" t="s">
        <v>47</v>
      </c>
      <c r="G233" s="1" t="s">
        <v>47</v>
      </c>
      <c r="H233" s="1" t="s">
        <v>48</v>
      </c>
      <c r="I233" s="1" t="s">
        <v>60</v>
      </c>
      <c r="J233" s="1" t="s">
        <v>60</v>
      </c>
      <c r="K233" s="1" t="s">
        <v>60</v>
      </c>
      <c r="L233" s="1" t="s">
        <v>60</v>
      </c>
      <c r="M233" s="1" t="s">
        <v>18</v>
      </c>
      <c r="N233" s="1" t="s">
        <v>60</v>
      </c>
      <c r="O233" s="1">
        <v>4</v>
      </c>
      <c r="P233" s="1">
        <v>5</v>
      </c>
      <c r="Q233" s="1">
        <f>4/5*100</f>
        <v>80</v>
      </c>
      <c r="R233" s="1" t="s">
        <v>147</v>
      </c>
      <c r="S233" s="1" t="s">
        <v>250</v>
      </c>
      <c r="T233" s="1" t="s">
        <v>70</v>
      </c>
      <c r="U233" s="1"/>
      <c r="V233" s="1">
        <v>377</v>
      </c>
    </row>
    <row r="234" spans="1:22" x14ac:dyDescent="0.3">
      <c r="A234" s="22" t="s">
        <v>947</v>
      </c>
      <c r="B234" s="23" t="s">
        <v>1530</v>
      </c>
      <c r="C234" s="1" t="s">
        <v>47</v>
      </c>
      <c r="D234" s="1" t="s">
        <v>243</v>
      </c>
      <c r="E234" s="1" t="s">
        <v>32</v>
      </c>
      <c r="F234" s="1" t="s">
        <v>47</v>
      </c>
      <c r="G234" s="1" t="s">
        <v>949</v>
      </c>
      <c r="H234" s="1" t="s">
        <v>48</v>
      </c>
      <c r="I234" s="1" t="s">
        <v>60</v>
      </c>
      <c r="J234" s="1" t="s">
        <v>60</v>
      </c>
      <c r="K234" s="1" t="s">
        <v>60</v>
      </c>
      <c r="L234" s="1" t="s">
        <v>60</v>
      </c>
      <c r="M234" s="1" t="s">
        <v>60</v>
      </c>
      <c r="N234" s="1" t="s">
        <v>60</v>
      </c>
      <c r="O234" s="1">
        <v>4</v>
      </c>
      <c r="P234" s="1">
        <v>5</v>
      </c>
      <c r="Q234" s="1">
        <v>80</v>
      </c>
      <c r="R234" s="1" t="s">
        <v>147</v>
      </c>
      <c r="S234" s="1" t="s">
        <v>251</v>
      </c>
      <c r="T234" s="1" t="s">
        <v>70</v>
      </c>
      <c r="U234" s="1"/>
      <c r="V234" s="1">
        <v>210</v>
      </c>
    </row>
    <row r="235" spans="1:22" x14ac:dyDescent="0.3">
      <c r="A235" s="22" t="s">
        <v>948</v>
      </c>
      <c r="B235" s="23" t="s">
        <v>1531</v>
      </c>
      <c r="C235" s="1" t="s">
        <v>47</v>
      </c>
      <c r="D235" s="1" t="s">
        <v>2093</v>
      </c>
      <c r="E235" s="1" t="s">
        <v>32</v>
      </c>
      <c r="F235" s="1" t="s">
        <v>47</v>
      </c>
      <c r="G235" s="1" t="s">
        <v>47</v>
      </c>
      <c r="H235" s="1" t="s">
        <v>48</v>
      </c>
      <c r="I235" s="1" t="s">
        <v>60</v>
      </c>
      <c r="J235" s="1" t="s">
        <v>60</v>
      </c>
      <c r="K235" s="1" t="s">
        <v>60</v>
      </c>
      <c r="L235" s="1" t="s">
        <v>60</v>
      </c>
      <c r="M235" s="1" t="s">
        <v>20</v>
      </c>
      <c r="N235" s="1" t="s">
        <v>60</v>
      </c>
      <c r="O235" s="1">
        <v>4</v>
      </c>
      <c r="P235" s="1">
        <v>5</v>
      </c>
      <c r="Q235" s="1">
        <v>80</v>
      </c>
      <c r="R235" s="1" t="s">
        <v>147</v>
      </c>
      <c r="S235" s="1" t="s">
        <v>251</v>
      </c>
      <c r="T235" s="1" t="s">
        <v>70</v>
      </c>
      <c r="U235" s="1"/>
      <c r="V235" s="1">
        <v>1407</v>
      </c>
    </row>
    <row r="236" spans="1:22" x14ac:dyDescent="0.3">
      <c r="A236" s="23" t="s">
        <v>950</v>
      </c>
      <c r="B236" s="23" t="s">
        <v>1532</v>
      </c>
      <c r="C236" s="1" t="s">
        <v>60</v>
      </c>
      <c r="D236" s="1" t="s">
        <v>60</v>
      </c>
      <c r="E236" s="1" t="s">
        <v>952</v>
      </c>
      <c r="F236" s="1" t="s">
        <v>47</v>
      </c>
      <c r="G236" s="1" t="s">
        <v>47</v>
      </c>
      <c r="H236" s="1" t="s">
        <v>47</v>
      </c>
      <c r="I236" s="1" t="s">
        <v>60</v>
      </c>
      <c r="J236" s="1" t="s">
        <v>60</v>
      </c>
      <c r="K236" s="1" t="s">
        <v>60</v>
      </c>
      <c r="L236" s="1" t="s">
        <v>60</v>
      </c>
      <c r="M236" s="1" t="s">
        <v>60</v>
      </c>
      <c r="N236" s="1" t="s">
        <v>60</v>
      </c>
      <c r="O236" s="1">
        <v>4</v>
      </c>
      <c r="P236" s="1">
        <v>5</v>
      </c>
      <c r="Q236" s="1">
        <v>80</v>
      </c>
      <c r="R236" s="1" t="s">
        <v>44</v>
      </c>
      <c r="S236" s="1" t="s">
        <v>951</v>
      </c>
      <c r="T236" s="1" t="s">
        <v>70</v>
      </c>
      <c r="U236" s="1"/>
      <c r="V236" s="1" t="s">
        <v>244</v>
      </c>
    </row>
    <row r="237" spans="1:22" ht="15" thickBot="1" x14ac:dyDescent="0.35">
      <c r="A237" s="54" t="s">
        <v>249</v>
      </c>
      <c r="B237" s="35" t="s">
        <v>1533</v>
      </c>
      <c r="C237" s="14" t="s">
        <v>60</v>
      </c>
      <c r="D237" s="14" t="s">
        <v>60</v>
      </c>
      <c r="E237" s="14" t="s">
        <v>953</v>
      </c>
      <c r="F237" s="14" t="s">
        <v>47</v>
      </c>
      <c r="G237" s="14" t="s">
        <v>946</v>
      </c>
      <c r="H237" s="14" t="s">
        <v>48</v>
      </c>
      <c r="I237" s="14" t="s">
        <v>60</v>
      </c>
      <c r="J237" s="14" t="s">
        <v>60</v>
      </c>
      <c r="K237" s="14" t="s">
        <v>60</v>
      </c>
      <c r="L237" s="14" t="s">
        <v>60</v>
      </c>
      <c r="M237" s="14" t="s">
        <v>20</v>
      </c>
      <c r="N237" s="14" t="s">
        <v>60</v>
      </c>
      <c r="O237" s="14">
        <v>4</v>
      </c>
      <c r="P237" s="14">
        <v>5</v>
      </c>
      <c r="Q237" s="14">
        <v>80</v>
      </c>
      <c r="R237" s="14" t="s">
        <v>44</v>
      </c>
      <c r="S237" s="14" t="s">
        <v>248</v>
      </c>
      <c r="T237" s="14" t="s">
        <v>70</v>
      </c>
      <c r="U237" s="14"/>
      <c r="V237" s="14">
        <v>776</v>
      </c>
    </row>
    <row r="238" spans="1:22" ht="15" thickBot="1" x14ac:dyDescent="0.35">
      <c r="A238" s="55" t="s">
        <v>1079</v>
      </c>
      <c r="B238" s="114" t="s">
        <v>47</v>
      </c>
      <c r="C238" s="49">
        <v>1</v>
      </c>
      <c r="D238" s="49">
        <v>2</v>
      </c>
      <c r="E238" s="49">
        <v>5</v>
      </c>
      <c r="F238" s="49">
        <v>0</v>
      </c>
      <c r="G238" s="49" t="s">
        <v>1094</v>
      </c>
      <c r="H238" s="49">
        <v>4</v>
      </c>
      <c r="I238" s="49" t="s">
        <v>60</v>
      </c>
      <c r="J238" s="49" t="s">
        <v>60</v>
      </c>
      <c r="K238" s="49" t="s">
        <v>60</v>
      </c>
      <c r="L238" s="49" t="s">
        <v>60</v>
      </c>
      <c r="M238" s="49" t="s">
        <v>1095</v>
      </c>
      <c r="N238" s="49" t="s">
        <v>60</v>
      </c>
      <c r="O238" s="49"/>
      <c r="P238" s="49"/>
      <c r="Q238" s="49"/>
      <c r="R238" s="49"/>
      <c r="S238" s="49"/>
      <c r="T238" s="49"/>
      <c r="U238" s="50" t="s">
        <v>1078</v>
      </c>
      <c r="V238" s="50">
        <f>AVERAGE(V233:V237)</f>
        <v>692.5</v>
      </c>
    </row>
    <row r="239" spans="1:22" x14ac:dyDescent="0.3">
      <c r="A239" s="47" t="s">
        <v>252</v>
      </c>
      <c r="B239" s="47" t="s">
        <v>47</v>
      </c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1:22" x14ac:dyDescent="0.3">
      <c r="A240" s="23" t="s">
        <v>1014</v>
      </c>
      <c r="B240" s="23" t="s">
        <v>1534</v>
      </c>
      <c r="C240" s="1" t="s">
        <v>233</v>
      </c>
      <c r="D240" s="1" t="s">
        <v>233</v>
      </c>
      <c r="E240" s="1" t="s">
        <v>47</v>
      </c>
      <c r="F240" s="1" t="s">
        <v>60</v>
      </c>
      <c r="G240" s="1" t="s">
        <v>258</v>
      </c>
      <c r="H240" s="1" t="s">
        <v>47</v>
      </c>
      <c r="I240" s="1" t="s">
        <v>47</v>
      </c>
      <c r="J240" s="1" t="s">
        <v>47</v>
      </c>
      <c r="K240" s="1" t="s">
        <v>253</v>
      </c>
      <c r="L240" s="1" t="s">
        <v>955</v>
      </c>
      <c r="M240" s="1" t="s">
        <v>60</v>
      </c>
      <c r="N240" s="1" t="s">
        <v>60</v>
      </c>
      <c r="O240" s="1">
        <v>3</v>
      </c>
      <c r="P240" s="1">
        <v>5</v>
      </c>
      <c r="Q240" s="1">
        <f>3/5*100</f>
        <v>60</v>
      </c>
      <c r="R240" s="1" t="s">
        <v>114</v>
      </c>
      <c r="S240" s="1" t="s">
        <v>261</v>
      </c>
      <c r="T240" s="1" t="s">
        <v>70</v>
      </c>
      <c r="U240" s="1"/>
      <c r="V240" s="1">
        <v>4</v>
      </c>
    </row>
    <row r="241" spans="1:22" x14ac:dyDescent="0.3">
      <c r="A241" s="22" t="s">
        <v>1012</v>
      </c>
      <c r="B241" s="23" t="s">
        <v>1535</v>
      </c>
      <c r="C241" s="1" t="s">
        <v>233</v>
      </c>
      <c r="D241" s="1" t="s">
        <v>233</v>
      </c>
      <c r="E241" s="1" t="s">
        <v>47</v>
      </c>
      <c r="F241" s="1" t="s">
        <v>60</v>
      </c>
      <c r="G241" s="1" t="s">
        <v>258</v>
      </c>
      <c r="H241" s="1" t="s">
        <v>255</v>
      </c>
      <c r="I241" s="1" t="s">
        <v>47</v>
      </c>
      <c r="J241" s="1" t="s">
        <v>47</v>
      </c>
      <c r="K241" s="1" t="s">
        <v>256</v>
      </c>
      <c r="L241" s="1" t="s">
        <v>955</v>
      </c>
      <c r="M241" s="1" t="s">
        <v>20</v>
      </c>
      <c r="N241" s="1" t="s">
        <v>60</v>
      </c>
      <c r="O241" s="1">
        <v>3</v>
      </c>
      <c r="P241" s="1">
        <v>5</v>
      </c>
      <c r="Q241" s="1">
        <v>60</v>
      </c>
      <c r="R241" s="1" t="s">
        <v>114</v>
      </c>
      <c r="S241" s="1" t="s">
        <v>261</v>
      </c>
      <c r="T241" s="1" t="s">
        <v>70</v>
      </c>
      <c r="U241" s="1" t="s">
        <v>262</v>
      </c>
      <c r="V241" s="1">
        <v>560</v>
      </c>
    </row>
    <row r="242" spans="1:22" x14ac:dyDescent="0.3">
      <c r="A242" s="22" t="s">
        <v>954</v>
      </c>
      <c r="B242" s="23" t="s">
        <v>1536</v>
      </c>
      <c r="C242" s="1" t="s">
        <v>233</v>
      </c>
      <c r="D242" s="1" t="s">
        <v>233</v>
      </c>
      <c r="E242" s="1" t="s">
        <v>58</v>
      </c>
      <c r="F242" s="1" t="s">
        <v>47</v>
      </c>
      <c r="G242" s="1" t="s">
        <v>260</v>
      </c>
      <c r="H242" s="1" t="s">
        <v>254</v>
      </c>
      <c r="I242" s="1" t="s">
        <v>47</v>
      </c>
      <c r="J242" s="1" t="s">
        <v>47</v>
      </c>
      <c r="K242" s="1" t="s">
        <v>47</v>
      </c>
      <c r="L242" s="1" t="s">
        <v>955</v>
      </c>
      <c r="M242" s="1" t="s">
        <v>20</v>
      </c>
      <c r="N242" s="1" t="s">
        <v>60</v>
      </c>
      <c r="O242" s="1">
        <v>3</v>
      </c>
      <c r="P242" s="1">
        <v>5</v>
      </c>
      <c r="Q242" s="1">
        <v>60</v>
      </c>
      <c r="R242" s="1" t="s">
        <v>44</v>
      </c>
      <c r="S242" s="1" t="s">
        <v>261</v>
      </c>
      <c r="T242" s="1" t="s">
        <v>70</v>
      </c>
      <c r="U242" s="1" t="s">
        <v>259</v>
      </c>
      <c r="V242" s="1">
        <v>1348</v>
      </c>
    </row>
    <row r="243" spans="1:22" x14ac:dyDescent="0.3">
      <c r="A243" s="22" t="s">
        <v>1013</v>
      </c>
      <c r="B243" s="23" t="s">
        <v>1537</v>
      </c>
      <c r="C243" s="1" t="s">
        <v>233</v>
      </c>
      <c r="D243" s="1" t="s">
        <v>233</v>
      </c>
      <c r="E243" s="1" t="s">
        <v>47</v>
      </c>
      <c r="F243" s="1" t="s">
        <v>60</v>
      </c>
      <c r="G243" s="1" t="s">
        <v>47</v>
      </c>
      <c r="H243" s="1" t="s">
        <v>254</v>
      </c>
      <c r="I243" s="1" t="s">
        <v>47</v>
      </c>
      <c r="J243" s="1" t="s">
        <v>47</v>
      </c>
      <c r="K243" s="1" t="s">
        <v>47</v>
      </c>
      <c r="L243" s="1" t="s">
        <v>956</v>
      </c>
      <c r="M243" s="1" t="s">
        <v>20</v>
      </c>
      <c r="N243" s="1" t="s">
        <v>60</v>
      </c>
      <c r="O243" s="1">
        <v>3</v>
      </c>
      <c r="P243" s="1">
        <v>5</v>
      </c>
      <c r="Q243" s="1">
        <v>60</v>
      </c>
      <c r="R243" s="1" t="s">
        <v>114</v>
      </c>
      <c r="S243" s="1" t="s">
        <v>261</v>
      </c>
      <c r="T243" s="1" t="s">
        <v>70</v>
      </c>
      <c r="U243" s="1"/>
      <c r="V243" s="1">
        <v>276</v>
      </c>
    </row>
    <row r="244" spans="1:22" ht="15" thickBot="1" x14ac:dyDescent="0.35">
      <c r="A244" s="35" t="s">
        <v>257</v>
      </c>
      <c r="B244" s="35" t="s">
        <v>1538</v>
      </c>
      <c r="C244" s="14" t="s">
        <v>233</v>
      </c>
      <c r="D244" s="14" t="s">
        <v>233</v>
      </c>
      <c r="E244" s="14" t="s">
        <v>47</v>
      </c>
      <c r="F244" s="14" t="s">
        <v>60</v>
      </c>
      <c r="G244" s="14" t="s">
        <v>47</v>
      </c>
      <c r="H244" s="14" t="s">
        <v>47</v>
      </c>
      <c r="I244" s="14" t="s">
        <v>47</v>
      </c>
      <c r="J244" s="14" t="s">
        <v>47</v>
      </c>
      <c r="K244" s="14" t="s">
        <v>47</v>
      </c>
      <c r="L244" s="14" t="s">
        <v>47</v>
      </c>
      <c r="M244" s="14" t="s">
        <v>957</v>
      </c>
      <c r="N244" s="14" t="s">
        <v>60</v>
      </c>
      <c r="O244" s="14">
        <v>3</v>
      </c>
      <c r="P244" s="14">
        <v>5</v>
      </c>
      <c r="Q244" s="14">
        <v>60</v>
      </c>
      <c r="R244" s="14" t="s">
        <v>114</v>
      </c>
      <c r="S244" s="14" t="s">
        <v>261</v>
      </c>
      <c r="T244" s="14" t="s">
        <v>70</v>
      </c>
      <c r="U244" s="14"/>
      <c r="V244" s="14">
        <v>17</v>
      </c>
    </row>
    <row r="245" spans="1:22" ht="15" thickBot="1" x14ac:dyDescent="0.35">
      <c r="A245" s="48" t="s">
        <v>1079</v>
      </c>
      <c r="B245" s="112" t="s">
        <v>47</v>
      </c>
      <c r="C245" s="49" t="s">
        <v>60</v>
      </c>
      <c r="D245" s="49" t="s">
        <v>60</v>
      </c>
      <c r="E245" s="49">
        <v>1</v>
      </c>
      <c r="F245" s="49" t="s">
        <v>60</v>
      </c>
      <c r="G245" s="49">
        <v>3</v>
      </c>
      <c r="H245" s="49">
        <v>3</v>
      </c>
      <c r="I245" s="49">
        <v>0</v>
      </c>
      <c r="J245" s="49">
        <v>0</v>
      </c>
      <c r="K245" s="49">
        <v>2</v>
      </c>
      <c r="L245" s="49">
        <v>4</v>
      </c>
      <c r="M245" s="49" t="s">
        <v>1096</v>
      </c>
      <c r="N245" s="49" t="s">
        <v>60</v>
      </c>
      <c r="O245" s="49"/>
      <c r="P245" s="49"/>
      <c r="Q245" s="49"/>
      <c r="R245" s="49"/>
      <c r="S245" s="49"/>
      <c r="T245" s="49"/>
      <c r="U245" s="50" t="s">
        <v>1078</v>
      </c>
      <c r="V245" s="50">
        <f>AVERAGE(V240:V244)</f>
        <v>441</v>
      </c>
    </row>
    <row r="246" spans="1:22" x14ac:dyDescent="0.3">
      <c r="A246" s="47" t="s">
        <v>263</v>
      </c>
      <c r="B246" s="47" t="s">
        <v>47</v>
      </c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 t="s">
        <v>265</v>
      </c>
      <c r="U246" s="4" t="s">
        <v>267</v>
      </c>
      <c r="V246" s="4"/>
    </row>
    <row r="247" spans="1:22" x14ac:dyDescent="0.3">
      <c r="A247" s="1" t="s">
        <v>1011</v>
      </c>
      <c r="B247" s="1" t="s">
        <v>1539</v>
      </c>
      <c r="C247" s="1" t="s">
        <v>273</v>
      </c>
      <c r="D247" s="1" t="s">
        <v>273</v>
      </c>
      <c r="E247" s="1" t="s">
        <v>78</v>
      </c>
      <c r="F247" s="1" t="s">
        <v>47</v>
      </c>
      <c r="G247" s="1" t="s">
        <v>47</v>
      </c>
      <c r="H247" s="1" t="s">
        <v>47</v>
      </c>
      <c r="I247" s="1" t="s">
        <v>47</v>
      </c>
      <c r="J247" s="1" t="s">
        <v>47</v>
      </c>
      <c r="K247" s="1" t="s">
        <v>275</v>
      </c>
      <c r="L247" s="1" t="s">
        <v>275</v>
      </c>
      <c r="M247" s="1" t="s">
        <v>1097</v>
      </c>
      <c r="N247" s="1" t="s">
        <v>60</v>
      </c>
      <c r="O247" s="1">
        <v>2</v>
      </c>
      <c r="P247" s="1">
        <v>7</v>
      </c>
      <c r="Q247" s="1">
        <f>2/7*100</f>
        <v>28.571428571428569</v>
      </c>
      <c r="R247" s="1" t="s">
        <v>122</v>
      </c>
      <c r="S247" s="1" t="s">
        <v>269</v>
      </c>
      <c r="T247" s="1" t="s">
        <v>965</v>
      </c>
      <c r="U247" s="1"/>
      <c r="V247" s="1">
        <v>1123</v>
      </c>
    </row>
    <row r="248" spans="1:22" x14ac:dyDescent="0.3">
      <c r="A248" s="1" t="s">
        <v>272</v>
      </c>
      <c r="B248" s="1" t="s">
        <v>1540</v>
      </c>
      <c r="C248" s="1" t="s">
        <v>274</v>
      </c>
      <c r="D248" s="1" t="s">
        <v>274</v>
      </c>
      <c r="E248" s="1" t="s">
        <v>78</v>
      </c>
      <c r="F248" s="1" t="s">
        <v>47</v>
      </c>
      <c r="G248" s="1" t="s">
        <v>47</v>
      </c>
      <c r="H248" s="1" t="s">
        <v>47</v>
      </c>
      <c r="I248" s="1" t="s">
        <v>47</v>
      </c>
      <c r="J248" s="1" t="s">
        <v>47</v>
      </c>
      <c r="K248" s="1" t="s">
        <v>275</v>
      </c>
      <c r="L248" s="1" t="s">
        <v>275</v>
      </c>
      <c r="M248" s="1" t="s">
        <v>18</v>
      </c>
      <c r="N248" s="1" t="s">
        <v>60</v>
      </c>
      <c r="O248" s="1">
        <v>2</v>
      </c>
      <c r="P248" s="1">
        <v>7</v>
      </c>
      <c r="Q248" s="1">
        <f>2/7*100</f>
        <v>28.571428571428569</v>
      </c>
      <c r="R248" s="1" t="s">
        <v>122</v>
      </c>
      <c r="S248" s="1" t="s">
        <v>270</v>
      </c>
      <c r="T248" s="1" t="s">
        <v>965</v>
      </c>
      <c r="U248" s="1"/>
      <c r="V248" s="1">
        <v>20</v>
      </c>
    </row>
    <row r="249" spans="1:22" x14ac:dyDescent="0.3">
      <c r="A249" s="1" t="s">
        <v>271</v>
      </c>
      <c r="B249" s="1" t="s">
        <v>1541</v>
      </c>
      <c r="C249" s="1" t="s">
        <v>274</v>
      </c>
      <c r="D249" s="1" t="s">
        <v>274</v>
      </c>
      <c r="E249" s="1" t="s">
        <v>78</v>
      </c>
      <c r="F249" s="1" t="s">
        <v>47</v>
      </c>
      <c r="G249" s="1" t="s">
        <v>47</v>
      </c>
      <c r="H249" s="1" t="s">
        <v>47</v>
      </c>
      <c r="I249" s="1" t="s">
        <v>47</v>
      </c>
      <c r="J249" s="1" t="s">
        <v>47</v>
      </c>
      <c r="K249" s="1" t="s">
        <v>275</v>
      </c>
      <c r="L249" s="1" t="s">
        <v>275</v>
      </c>
      <c r="M249" s="1" t="s">
        <v>20</v>
      </c>
      <c r="N249" s="1" t="s">
        <v>52</v>
      </c>
      <c r="O249" s="1">
        <v>2</v>
      </c>
      <c r="P249" s="1">
        <v>7</v>
      </c>
      <c r="Q249" s="1">
        <f t="shared" ref="Q249:Q253" si="11">2/7*100</f>
        <v>28.571428571428569</v>
      </c>
      <c r="R249" s="1" t="s">
        <v>122</v>
      </c>
      <c r="S249" s="1" t="s">
        <v>269</v>
      </c>
      <c r="T249" s="1" t="s">
        <v>965</v>
      </c>
      <c r="U249" s="1" t="s">
        <v>970</v>
      </c>
      <c r="V249" s="1">
        <v>1756</v>
      </c>
    </row>
    <row r="250" spans="1:22" x14ac:dyDescent="0.3">
      <c r="A250" s="22" t="s">
        <v>264</v>
      </c>
      <c r="B250" s="1" t="s">
        <v>1542</v>
      </c>
      <c r="C250" s="1" t="s">
        <v>274</v>
      </c>
      <c r="D250" s="1" t="s">
        <v>274</v>
      </c>
      <c r="E250" s="1" t="s">
        <v>78</v>
      </c>
      <c r="F250" s="1" t="s">
        <v>47</v>
      </c>
      <c r="G250" s="1" t="s">
        <v>47</v>
      </c>
      <c r="H250" s="1" t="s">
        <v>39</v>
      </c>
      <c r="I250" s="1" t="s">
        <v>47</v>
      </c>
      <c r="J250" s="1" t="s">
        <v>47</v>
      </c>
      <c r="K250" s="1" t="s">
        <v>275</v>
      </c>
      <c r="L250" s="1" t="s">
        <v>275</v>
      </c>
      <c r="M250" s="1" t="s">
        <v>20</v>
      </c>
      <c r="N250" s="1" t="s">
        <v>60</v>
      </c>
      <c r="O250" s="1">
        <v>2</v>
      </c>
      <c r="P250" s="1">
        <v>7</v>
      </c>
      <c r="Q250" s="1">
        <f t="shared" si="11"/>
        <v>28.571428571428569</v>
      </c>
      <c r="R250" s="1" t="s">
        <v>122</v>
      </c>
      <c r="S250" s="1" t="s">
        <v>270</v>
      </c>
      <c r="T250" s="1" t="s">
        <v>965</v>
      </c>
      <c r="U250" s="1"/>
      <c r="V250" s="1">
        <v>591</v>
      </c>
    </row>
    <row r="251" spans="1:22" ht="15" customHeight="1" x14ac:dyDescent="0.3">
      <c r="A251" s="22" t="s">
        <v>958</v>
      </c>
      <c r="B251" s="1" t="s">
        <v>1543</v>
      </c>
      <c r="C251" s="1" t="s">
        <v>967</v>
      </c>
      <c r="D251" s="1" t="s">
        <v>168</v>
      </c>
      <c r="E251" s="1" t="s">
        <v>959</v>
      </c>
      <c r="F251" s="1" t="s">
        <v>47</v>
      </c>
      <c r="G251" s="1" t="s">
        <v>47</v>
      </c>
      <c r="H251" s="1" t="s">
        <v>960</v>
      </c>
      <c r="I251" s="1" t="s">
        <v>47</v>
      </c>
      <c r="J251" s="1" t="s">
        <v>47</v>
      </c>
      <c r="K251" s="1" t="s">
        <v>968</v>
      </c>
      <c r="L251" s="1" t="s">
        <v>969</v>
      </c>
      <c r="M251" s="1" t="s">
        <v>65</v>
      </c>
      <c r="N251" s="1" t="s">
        <v>71</v>
      </c>
      <c r="O251" s="1">
        <v>2</v>
      </c>
      <c r="P251" s="1">
        <v>7</v>
      </c>
      <c r="Q251" s="1">
        <f t="shared" si="11"/>
        <v>28.571428571428569</v>
      </c>
      <c r="R251" s="1" t="s">
        <v>122</v>
      </c>
      <c r="S251" s="1" t="s">
        <v>270</v>
      </c>
      <c r="T251" s="1" t="s">
        <v>965</v>
      </c>
      <c r="U251" s="1"/>
      <c r="V251" s="1">
        <v>2577</v>
      </c>
    </row>
    <row r="252" spans="1:22" ht="15" customHeight="1" x14ac:dyDescent="0.3">
      <c r="A252" s="23" t="s">
        <v>962</v>
      </c>
      <c r="B252" s="1" t="s">
        <v>1544</v>
      </c>
      <c r="C252" s="1" t="s">
        <v>274</v>
      </c>
      <c r="D252" s="1" t="s">
        <v>274</v>
      </c>
      <c r="E252" s="1" t="s">
        <v>959</v>
      </c>
      <c r="F252" s="1" t="s">
        <v>47</v>
      </c>
      <c r="G252" s="1" t="s">
        <v>47</v>
      </c>
      <c r="H252" s="1" t="s">
        <v>47</v>
      </c>
      <c r="I252" s="1" t="s">
        <v>47</v>
      </c>
      <c r="J252" s="1" t="s">
        <v>47</v>
      </c>
      <c r="K252" s="1" t="s">
        <v>275</v>
      </c>
      <c r="L252" s="1" t="s">
        <v>275</v>
      </c>
      <c r="M252" s="1" t="s">
        <v>65</v>
      </c>
      <c r="N252" s="1" t="s">
        <v>52</v>
      </c>
      <c r="O252" s="1">
        <v>2</v>
      </c>
      <c r="P252" s="1">
        <v>7</v>
      </c>
      <c r="Q252" s="1">
        <f t="shared" si="11"/>
        <v>28.571428571428569</v>
      </c>
      <c r="R252" s="1" t="s">
        <v>122</v>
      </c>
      <c r="S252" s="1" t="s">
        <v>270</v>
      </c>
      <c r="T252" s="1" t="s">
        <v>966</v>
      </c>
      <c r="U252" s="1" t="s">
        <v>963</v>
      </c>
      <c r="V252" s="1">
        <v>2925</v>
      </c>
    </row>
    <row r="253" spans="1:22" ht="15" thickBot="1" x14ac:dyDescent="0.35">
      <c r="A253" s="35" t="s">
        <v>961</v>
      </c>
      <c r="B253" s="1" t="s">
        <v>1545</v>
      </c>
      <c r="C253" s="14" t="s">
        <v>274</v>
      </c>
      <c r="D253" s="14" t="s">
        <v>274</v>
      </c>
      <c r="E253" s="14" t="s">
        <v>78</v>
      </c>
      <c r="F253" s="14" t="s">
        <v>47</v>
      </c>
      <c r="G253" s="14" t="s">
        <v>47</v>
      </c>
      <c r="H253" s="14" t="s">
        <v>47</v>
      </c>
      <c r="I253" s="14" t="s">
        <v>47</v>
      </c>
      <c r="J253" s="14" t="s">
        <v>47</v>
      </c>
      <c r="K253" s="14" t="s">
        <v>275</v>
      </c>
      <c r="L253" s="14" t="s">
        <v>275</v>
      </c>
      <c r="M253" s="14" t="s">
        <v>61</v>
      </c>
      <c r="N253" s="14" t="s">
        <v>266</v>
      </c>
      <c r="O253" s="14">
        <v>2</v>
      </c>
      <c r="P253" s="14">
        <v>7</v>
      </c>
      <c r="Q253" s="14">
        <f t="shared" si="11"/>
        <v>28.571428571428569</v>
      </c>
      <c r="R253" s="14" t="s">
        <v>122</v>
      </c>
      <c r="S253" s="14" t="s">
        <v>268</v>
      </c>
      <c r="T253" s="14" t="s">
        <v>965</v>
      </c>
      <c r="U253" s="14" t="s">
        <v>964</v>
      </c>
      <c r="V253" s="14">
        <v>2609</v>
      </c>
    </row>
    <row r="254" spans="1:22" ht="15" thickBot="1" x14ac:dyDescent="0.35">
      <c r="A254" s="48" t="s">
        <v>1079</v>
      </c>
      <c r="B254" s="112" t="s">
        <v>47</v>
      </c>
      <c r="C254" s="49">
        <v>1</v>
      </c>
      <c r="D254" s="49">
        <v>1</v>
      </c>
      <c r="E254" s="49">
        <v>2</v>
      </c>
      <c r="F254" s="49">
        <v>0</v>
      </c>
      <c r="G254" s="49">
        <v>0</v>
      </c>
      <c r="H254" s="49">
        <v>2</v>
      </c>
      <c r="I254" s="49">
        <v>0</v>
      </c>
      <c r="J254" s="49">
        <v>0</v>
      </c>
      <c r="K254" s="49">
        <v>1</v>
      </c>
      <c r="L254" s="49">
        <v>1</v>
      </c>
      <c r="M254" s="49" t="s">
        <v>1098</v>
      </c>
      <c r="N254" s="49" t="s">
        <v>1099</v>
      </c>
      <c r="O254" s="49"/>
      <c r="P254" s="49"/>
      <c r="Q254" s="49"/>
      <c r="R254" s="49"/>
      <c r="S254" s="49"/>
      <c r="T254" s="49"/>
      <c r="U254" s="50" t="s">
        <v>1078</v>
      </c>
      <c r="V254" s="50">
        <f>AVERAGE(V247:V253)</f>
        <v>1657.2857142857142</v>
      </c>
    </row>
    <row r="255" spans="1:22" x14ac:dyDescent="0.3">
      <c r="A255" s="53" t="s">
        <v>293</v>
      </c>
      <c r="B255" s="53" t="s">
        <v>47</v>
      </c>
      <c r="C255" s="4"/>
      <c r="D255" s="4"/>
      <c r="E255" s="4"/>
      <c r="F255" s="4"/>
      <c r="G255" s="4"/>
      <c r="H255" s="4"/>
      <c r="I255" s="4" t="s">
        <v>47</v>
      </c>
      <c r="J255" s="4" t="s">
        <v>313</v>
      </c>
      <c r="K255" s="4" t="s">
        <v>47</v>
      </c>
      <c r="L255" s="4" t="s">
        <v>47</v>
      </c>
      <c r="M255" s="4" t="s">
        <v>47</v>
      </c>
      <c r="N255" s="4" t="s">
        <v>47</v>
      </c>
      <c r="O255" s="4"/>
      <c r="P255" s="4"/>
      <c r="Q255" s="4"/>
      <c r="R255" s="4"/>
      <c r="S255" s="4"/>
      <c r="T255" s="4"/>
      <c r="U255" s="4"/>
      <c r="V255" s="4"/>
    </row>
    <row r="256" spans="1:22" x14ac:dyDescent="0.3">
      <c r="A256" s="23" t="s">
        <v>298</v>
      </c>
      <c r="B256" s="23" t="s">
        <v>1546</v>
      </c>
      <c r="C256" s="1" t="s">
        <v>47</v>
      </c>
      <c r="D256" s="1" t="s">
        <v>1977</v>
      </c>
      <c r="E256" s="1" t="s">
        <v>78</v>
      </c>
      <c r="F256" s="1" t="s">
        <v>60</v>
      </c>
      <c r="G256" s="1" t="s">
        <v>60</v>
      </c>
      <c r="H256" s="1" t="s">
        <v>47</v>
      </c>
      <c r="I256" s="1" t="s">
        <v>47</v>
      </c>
      <c r="J256" s="1" t="s">
        <v>313</v>
      </c>
      <c r="K256" s="1" t="s">
        <v>47</v>
      </c>
      <c r="L256" s="1" t="s">
        <v>47</v>
      </c>
      <c r="M256" s="1" t="s">
        <v>47</v>
      </c>
      <c r="N256" s="1" t="s">
        <v>47</v>
      </c>
      <c r="O256" s="1">
        <v>1</v>
      </c>
      <c r="P256" s="1" t="s">
        <v>314</v>
      </c>
      <c r="Q256" s="1">
        <f>1/9*100</f>
        <v>11.111111111111111</v>
      </c>
      <c r="R256" s="1" t="s">
        <v>44</v>
      </c>
      <c r="S256" s="1" t="s">
        <v>295</v>
      </c>
      <c r="T256" s="1" t="s">
        <v>70</v>
      </c>
      <c r="U256" s="1"/>
      <c r="V256" s="1" t="s">
        <v>60</v>
      </c>
    </row>
    <row r="257" spans="1:22" x14ac:dyDescent="0.3">
      <c r="A257" s="22" t="s">
        <v>971</v>
      </c>
      <c r="B257" s="23" t="s">
        <v>1547</v>
      </c>
      <c r="C257" s="1" t="s">
        <v>47</v>
      </c>
      <c r="D257" s="1" t="s">
        <v>1977</v>
      </c>
      <c r="E257" s="1" t="s">
        <v>78</v>
      </c>
      <c r="F257" s="1" t="s">
        <v>60</v>
      </c>
      <c r="G257" s="1" t="s">
        <v>47</v>
      </c>
      <c r="H257" s="1" t="s">
        <v>972</v>
      </c>
      <c r="I257" s="1" t="s">
        <v>47</v>
      </c>
      <c r="J257" s="1" t="s">
        <v>973</v>
      </c>
      <c r="K257" s="1" t="s">
        <v>47</v>
      </c>
      <c r="L257" s="1" t="s">
        <v>47</v>
      </c>
      <c r="M257" s="1" t="s">
        <v>65</v>
      </c>
      <c r="N257" s="1" t="s">
        <v>60</v>
      </c>
      <c r="O257" s="1">
        <v>1</v>
      </c>
      <c r="P257" s="1" t="s">
        <v>314</v>
      </c>
      <c r="Q257" s="1">
        <v>11</v>
      </c>
      <c r="R257" s="1" t="s">
        <v>44</v>
      </c>
      <c r="S257" s="1" t="s">
        <v>295</v>
      </c>
      <c r="T257" s="1" t="s">
        <v>70</v>
      </c>
      <c r="U257" s="1" t="s">
        <v>312</v>
      </c>
      <c r="V257" s="1">
        <v>731.8</v>
      </c>
    </row>
    <row r="258" spans="1:22" x14ac:dyDescent="0.3">
      <c r="A258" s="22" t="s">
        <v>294</v>
      </c>
      <c r="B258" s="23" t="s">
        <v>1548</v>
      </c>
      <c r="C258" s="1" t="s">
        <v>47</v>
      </c>
      <c r="D258" s="1" t="s">
        <v>204</v>
      </c>
      <c r="E258" s="1" t="s">
        <v>292</v>
      </c>
      <c r="F258" s="1" t="s">
        <v>60</v>
      </c>
      <c r="G258" s="1" t="s">
        <v>47</v>
      </c>
      <c r="H258" s="1" t="s">
        <v>296</v>
      </c>
      <c r="I258" s="1" t="s">
        <v>47</v>
      </c>
      <c r="J258" s="1" t="s">
        <v>974</v>
      </c>
      <c r="K258" s="1" t="s">
        <v>307</v>
      </c>
      <c r="L258" s="1" t="s">
        <v>975</v>
      </c>
      <c r="M258" s="1" t="s">
        <v>65</v>
      </c>
      <c r="N258" s="1" t="s">
        <v>60</v>
      </c>
      <c r="O258" s="1">
        <v>1</v>
      </c>
      <c r="P258" s="1" t="s">
        <v>314</v>
      </c>
      <c r="Q258" s="1">
        <v>11</v>
      </c>
      <c r="R258" s="1" t="s">
        <v>44</v>
      </c>
      <c r="S258" s="1" t="s">
        <v>295</v>
      </c>
      <c r="T258" s="1" t="s">
        <v>70</v>
      </c>
      <c r="U258" s="1" t="s">
        <v>311</v>
      </c>
      <c r="V258" s="1">
        <v>943.5</v>
      </c>
    </row>
    <row r="259" spans="1:22" x14ac:dyDescent="0.3">
      <c r="A259" s="23" t="s">
        <v>297</v>
      </c>
      <c r="B259" s="23" t="s">
        <v>1549</v>
      </c>
      <c r="C259" s="1" t="s">
        <v>47</v>
      </c>
      <c r="D259" s="1" t="s">
        <v>1977</v>
      </c>
      <c r="E259" s="1" t="s">
        <v>292</v>
      </c>
      <c r="F259" s="1" t="s">
        <v>60</v>
      </c>
      <c r="G259" s="1" t="s">
        <v>47</v>
      </c>
      <c r="H259" s="1" t="s">
        <v>60</v>
      </c>
      <c r="I259" s="1" t="s">
        <v>47</v>
      </c>
      <c r="J259" s="1" t="s">
        <v>313</v>
      </c>
      <c r="K259" s="1" t="s">
        <v>47</v>
      </c>
      <c r="L259" s="1" t="s">
        <v>47</v>
      </c>
      <c r="M259" s="1" t="s">
        <v>47</v>
      </c>
      <c r="N259" s="1" t="s">
        <v>47</v>
      </c>
      <c r="O259" s="1">
        <v>1</v>
      </c>
      <c r="P259" s="1" t="s">
        <v>314</v>
      </c>
      <c r="Q259" s="1">
        <v>11</v>
      </c>
      <c r="R259" s="1" t="s">
        <v>44</v>
      </c>
      <c r="S259" s="1" t="s">
        <v>295</v>
      </c>
      <c r="T259" s="1" t="s">
        <v>70</v>
      </c>
      <c r="U259" s="1" t="s">
        <v>308</v>
      </c>
      <c r="V259" s="1" t="s">
        <v>60</v>
      </c>
    </row>
    <row r="260" spans="1:22" x14ac:dyDescent="0.3">
      <c r="A260" s="23" t="s">
        <v>299</v>
      </c>
      <c r="B260" s="23" t="s">
        <v>1550</v>
      </c>
      <c r="C260" s="1" t="s">
        <v>32</v>
      </c>
      <c r="D260" s="1" t="s">
        <v>202</v>
      </c>
      <c r="E260" s="1" t="s">
        <v>292</v>
      </c>
      <c r="F260" s="1" t="s">
        <v>60</v>
      </c>
      <c r="G260" s="1" t="s">
        <v>47</v>
      </c>
      <c r="H260" s="1" t="s">
        <v>60</v>
      </c>
      <c r="I260" s="1" t="s">
        <v>47</v>
      </c>
      <c r="J260" s="1" t="s">
        <v>313</v>
      </c>
      <c r="K260" s="1" t="s">
        <v>47</v>
      </c>
      <c r="L260" s="1" t="s">
        <v>47</v>
      </c>
      <c r="M260" s="1" t="s">
        <v>47</v>
      </c>
      <c r="N260" s="1" t="s">
        <v>47</v>
      </c>
      <c r="O260" s="1">
        <v>1</v>
      </c>
      <c r="P260" s="1" t="s">
        <v>314</v>
      </c>
      <c r="Q260" s="1">
        <v>11</v>
      </c>
      <c r="R260" s="1" t="s">
        <v>44</v>
      </c>
      <c r="S260" s="1" t="s">
        <v>305</v>
      </c>
      <c r="T260" s="1" t="s">
        <v>70</v>
      </c>
      <c r="U260" s="1" t="s">
        <v>315</v>
      </c>
      <c r="V260" s="1">
        <v>0</v>
      </c>
    </row>
    <row r="261" spans="1:22" x14ac:dyDescent="0.3">
      <c r="A261" s="23" t="s">
        <v>300</v>
      </c>
      <c r="B261" s="23" t="s">
        <v>1551</v>
      </c>
      <c r="C261" s="1" t="s">
        <v>32</v>
      </c>
      <c r="D261" s="1" t="s">
        <v>934</v>
      </c>
      <c r="E261" s="1" t="s">
        <v>292</v>
      </c>
      <c r="F261" s="1" t="s">
        <v>60</v>
      </c>
      <c r="G261" s="1" t="s">
        <v>47</v>
      </c>
      <c r="H261" s="1" t="s">
        <v>60</v>
      </c>
      <c r="I261" s="1" t="s">
        <v>47</v>
      </c>
      <c r="J261" s="1" t="s">
        <v>313</v>
      </c>
      <c r="K261" s="1" t="s">
        <v>47</v>
      </c>
      <c r="L261" s="1" t="s">
        <v>47</v>
      </c>
      <c r="M261" s="1" t="s">
        <v>47</v>
      </c>
      <c r="N261" s="1" t="s">
        <v>47</v>
      </c>
      <c r="O261" s="1">
        <v>1</v>
      </c>
      <c r="P261" s="1" t="s">
        <v>314</v>
      </c>
      <c r="Q261" s="1">
        <v>11</v>
      </c>
      <c r="R261" s="1" t="s">
        <v>44</v>
      </c>
      <c r="S261" s="1" t="s">
        <v>306</v>
      </c>
      <c r="T261" s="1" t="s">
        <v>70</v>
      </c>
      <c r="U261" s="1" t="s">
        <v>315</v>
      </c>
      <c r="V261" s="1">
        <v>0</v>
      </c>
    </row>
    <row r="262" spans="1:22" x14ac:dyDescent="0.3">
      <c r="A262" s="23" t="s">
        <v>301</v>
      </c>
      <c r="B262" s="23" t="s">
        <v>1552</v>
      </c>
      <c r="C262" s="1" t="s">
        <v>32</v>
      </c>
      <c r="D262" s="1" t="s">
        <v>1978</v>
      </c>
      <c r="E262" s="1" t="s">
        <v>292</v>
      </c>
      <c r="F262" s="1" t="s">
        <v>60</v>
      </c>
      <c r="G262" s="1" t="s">
        <v>47</v>
      </c>
      <c r="H262" s="1" t="s">
        <v>60</v>
      </c>
      <c r="I262" s="1" t="s">
        <v>47</v>
      </c>
      <c r="J262" s="1" t="s">
        <v>313</v>
      </c>
      <c r="K262" s="1" t="s">
        <v>47</v>
      </c>
      <c r="L262" s="1" t="s">
        <v>47</v>
      </c>
      <c r="M262" s="1" t="s">
        <v>47</v>
      </c>
      <c r="N262" s="1" t="s">
        <v>47</v>
      </c>
      <c r="O262" s="1">
        <v>1</v>
      </c>
      <c r="P262" s="1" t="s">
        <v>314</v>
      </c>
      <c r="Q262" s="1">
        <v>11</v>
      </c>
      <c r="R262" s="1" t="s">
        <v>44</v>
      </c>
      <c r="S262" s="1" t="s">
        <v>304</v>
      </c>
      <c r="T262" s="1" t="s">
        <v>70</v>
      </c>
      <c r="U262" s="1" t="s">
        <v>315</v>
      </c>
      <c r="V262" s="1">
        <v>0</v>
      </c>
    </row>
    <row r="263" spans="1:22" x14ac:dyDescent="0.3">
      <c r="A263" s="23" t="s">
        <v>302</v>
      </c>
      <c r="B263" s="23" t="s">
        <v>1553</v>
      </c>
      <c r="C263" s="1" t="s">
        <v>32</v>
      </c>
      <c r="D263" s="1" t="s">
        <v>202</v>
      </c>
      <c r="E263" s="1" t="s">
        <v>292</v>
      </c>
      <c r="F263" s="1" t="s">
        <v>60</v>
      </c>
      <c r="G263" s="1" t="s">
        <v>47</v>
      </c>
      <c r="H263" s="1" t="s">
        <v>60</v>
      </c>
      <c r="I263" s="1" t="s">
        <v>47</v>
      </c>
      <c r="J263" s="1" t="s">
        <v>313</v>
      </c>
      <c r="K263" s="1" t="s">
        <v>47</v>
      </c>
      <c r="L263" s="1" t="s">
        <v>47</v>
      </c>
      <c r="M263" s="1" t="s">
        <v>47</v>
      </c>
      <c r="N263" s="1" t="s">
        <v>47</v>
      </c>
      <c r="O263" s="1">
        <v>1</v>
      </c>
      <c r="P263" s="1" t="s">
        <v>314</v>
      </c>
      <c r="Q263" s="1">
        <v>11</v>
      </c>
      <c r="R263" s="1" t="s">
        <v>44</v>
      </c>
      <c r="S263" s="1" t="s">
        <v>304</v>
      </c>
      <c r="T263" s="1" t="s">
        <v>70</v>
      </c>
      <c r="U263" s="1" t="s">
        <v>310</v>
      </c>
      <c r="V263" s="1" t="s">
        <v>309</v>
      </c>
    </row>
    <row r="264" spans="1:22" ht="15" thickBot="1" x14ac:dyDescent="0.35">
      <c r="A264" s="35" t="s">
        <v>303</v>
      </c>
      <c r="B264" s="23" t="s">
        <v>1554</v>
      </c>
      <c r="C264" s="14" t="s">
        <v>32</v>
      </c>
      <c r="D264" s="14" t="s">
        <v>1979</v>
      </c>
      <c r="E264" s="14" t="s">
        <v>292</v>
      </c>
      <c r="F264" s="14" t="s">
        <v>60</v>
      </c>
      <c r="G264" s="14" t="s">
        <v>47</v>
      </c>
      <c r="H264" s="14" t="s">
        <v>60</v>
      </c>
      <c r="I264" s="14" t="s">
        <v>47</v>
      </c>
      <c r="J264" s="14" t="s">
        <v>313</v>
      </c>
      <c r="K264" s="14" t="s">
        <v>47</v>
      </c>
      <c r="L264" s="14" t="s">
        <v>47</v>
      </c>
      <c r="M264" s="14"/>
      <c r="N264" s="14"/>
      <c r="O264" s="14">
        <v>1</v>
      </c>
      <c r="P264" s="14" t="s">
        <v>314</v>
      </c>
      <c r="Q264" s="14">
        <v>11</v>
      </c>
      <c r="R264" s="14" t="s">
        <v>44</v>
      </c>
      <c r="S264" s="14" t="s">
        <v>304</v>
      </c>
      <c r="T264" s="14" t="s">
        <v>70</v>
      </c>
      <c r="U264" s="14" t="s">
        <v>310</v>
      </c>
      <c r="V264" s="14" t="s">
        <v>309</v>
      </c>
    </row>
    <row r="265" spans="1:22" ht="15" thickBot="1" x14ac:dyDescent="0.35">
      <c r="A265" s="48" t="s">
        <v>1079</v>
      </c>
      <c r="B265" s="112" t="s">
        <v>47</v>
      </c>
      <c r="C265" s="49">
        <v>5</v>
      </c>
      <c r="D265" s="49">
        <v>9</v>
      </c>
      <c r="E265" s="49">
        <v>0</v>
      </c>
      <c r="F265" s="49">
        <v>0</v>
      </c>
      <c r="G265" s="49">
        <v>0</v>
      </c>
      <c r="H265" s="49">
        <v>2</v>
      </c>
      <c r="I265" s="49">
        <v>0</v>
      </c>
      <c r="J265" s="49">
        <v>2</v>
      </c>
      <c r="K265" s="49">
        <v>1</v>
      </c>
      <c r="L265" s="49">
        <v>1</v>
      </c>
      <c r="M265" s="49" t="s">
        <v>1100</v>
      </c>
      <c r="N265" s="49" t="s">
        <v>60</v>
      </c>
      <c r="O265" s="49"/>
      <c r="P265" s="49"/>
      <c r="Q265" s="49"/>
      <c r="R265" s="49"/>
      <c r="S265" s="49"/>
      <c r="T265" s="49"/>
      <c r="U265" s="50" t="s">
        <v>1078</v>
      </c>
      <c r="V265" s="50">
        <v>837.65</v>
      </c>
    </row>
    <row r="266" spans="1:22" x14ac:dyDescent="0.3">
      <c r="A266" s="53" t="s">
        <v>445</v>
      </c>
      <c r="B266" s="53" t="s">
        <v>47</v>
      </c>
      <c r="C266" s="4" t="s">
        <v>47</v>
      </c>
      <c r="D266" s="4" t="s">
        <v>47</v>
      </c>
      <c r="E266" s="4" t="s">
        <v>47</v>
      </c>
      <c r="F266" s="4" t="s">
        <v>47</v>
      </c>
      <c r="G266" s="4" t="s">
        <v>47</v>
      </c>
      <c r="H266" s="4" t="s">
        <v>47</v>
      </c>
      <c r="I266" s="4" t="s">
        <v>47</v>
      </c>
      <c r="J266" s="4" t="s">
        <v>47</v>
      </c>
      <c r="K266" s="4" t="s">
        <v>47</v>
      </c>
      <c r="L266" s="4" t="s">
        <v>47</v>
      </c>
      <c r="M266" s="4" t="s">
        <v>47</v>
      </c>
      <c r="N266" s="4" t="s">
        <v>47</v>
      </c>
      <c r="O266" s="4" t="s">
        <v>47</v>
      </c>
      <c r="P266" s="4" t="s">
        <v>47</v>
      </c>
      <c r="Q266" s="4" t="s">
        <v>47</v>
      </c>
      <c r="R266" s="4" t="s">
        <v>47</v>
      </c>
      <c r="S266" s="4" t="s">
        <v>47</v>
      </c>
      <c r="T266" s="4" t="s">
        <v>47</v>
      </c>
      <c r="U266" s="4" t="s">
        <v>47</v>
      </c>
      <c r="V266" s="4" t="s">
        <v>47</v>
      </c>
    </row>
    <row r="267" spans="1:22" ht="15" thickBot="1" x14ac:dyDescent="0.35">
      <c r="A267" s="54">
        <v>8.75</v>
      </c>
      <c r="B267" s="35" t="s">
        <v>1555</v>
      </c>
      <c r="C267" s="14" t="s">
        <v>233</v>
      </c>
      <c r="D267" s="14" t="s">
        <v>319</v>
      </c>
      <c r="E267" s="14" t="s">
        <v>47</v>
      </c>
      <c r="F267" s="14" t="s">
        <v>60</v>
      </c>
      <c r="G267" s="14" t="s">
        <v>47</v>
      </c>
      <c r="H267" s="14" t="s">
        <v>316</v>
      </c>
      <c r="I267" s="14" t="s">
        <v>47</v>
      </c>
      <c r="J267" s="14" t="s">
        <v>47</v>
      </c>
      <c r="K267" s="14" t="s">
        <v>47</v>
      </c>
      <c r="L267" s="14" t="s">
        <v>976</v>
      </c>
      <c r="M267" s="14" t="s">
        <v>20</v>
      </c>
      <c r="N267" s="14" t="s">
        <v>95</v>
      </c>
      <c r="O267" s="14">
        <v>1</v>
      </c>
      <c r="P267" s="14">
        <v>1</v>
      </c>
      <c r="Q267" s="14">
        <v>100</v>
      </c>
      <c r="R267" s="14" t="s">
        <v>105</v>
      </c>
      <c r="S267" s="14" t="s">
        <v>318</v>
      </c>
      <c r="T267" s="14" t="s">
        <v>70</v>
      </c>
      <c r="U267" s="14" t="s">
        <v>317</v>
      </c>
      <c r="V267" s="59" t="s">
        <v>241</v>
      </c>
    </row>
    <row r="268" spans="1:22" ht="15" thickBot="1" x14ac:dyDescent="0.35">
      <c r="A268" s="48"/>
      <c r="B268" s="112" t="s">
        <v>47</v>
      </c>
      <c r="C268" s="49" t="s">
        <v>60</v>
      </c>
      <c r="D268" s="49" t="s">
        <v>60</v>
      </c>
      <c r="E268" s="49" t="s">
        <v>60</v>
      </c>
      <c r="F268" s="49" t="s">
        <v>60</v>
      </c>
      <c r="G268" s="49" t="s">
        <v>60</v>
      </c>
      <c r="H268" s="49">
        <v>1</v>
      </c>
      <c r="I268" s="49" t="s">
        <v>60</v>
      </c>
      <c r="J268" s="49" t="s">
        <v>60</v>
      </c>
      <c r="K268" s="49" t="s">
        <v>60</v>
      </c>
      <c r="L268" s="49">
        <v>1</v>
      </c>
      <c r="M268" s="60" t="s">
        <v>1101</v>
      </c>
      <c r="N268" s="49" t="s">
        <v>1102</v>
      </c>
      <c r="O268" s="49"/>
      <c r="P268" s="49"/>
      <c r="Q268" s="49"/>
      <c r="R268" s="49"/>
      <c r="S268" s="49"/>
      <c r="T268" s="49"/>
      <c r="U268" s="50" t="s">
        <v>1078</v>
      </c>
      <c r="V268" s="69" t="s">
        <v>60</v>
      </c>
    </row>
    <row r="269" spans="1:22" x14ac:dyDescent="0.3">
      <c r="A269" s="53" t="s">
        <v>355</v>
      </c>
      <c r="B269" s="53" t="s">
        <v>47</v>
      </c>
      <c r="C269" s="4" t="s">
        <v>47</v>
      </c>
      <c r="D269" s="4" t="s">
        <v>47</v>
      </c>
      <c r="E269" s="4" t="s">
        <v>47</v>
      </c>
      <c r="F269" s="4" t="s">
        <v>47</v>
      </c>
      <c r="G269" s="4" t="s">
        <v>47</v>
      </c>
      <c r="H269" s="4" t="s">
        <v>47</v>
      </c>
      <c r="I269" s="4" t="s">
        <v>47</v>
      </c>
      <c r="J269" s="4" t="s">
        <v>47</v>
      </c>
      <c r="K269" s="4" t="s">
        <v>47</v>
      </c>
      <c r="L269" s="4" t="s">
        <v>47</v>
      </c>
      <c r="M269" s="4" t="s">
        <v>47</v>
      </c>
      <c r="N269" s="4" t="s">
        <v>47</v>
      </c>
      <c r="O269" s="4" t="s">
        <v>47</v>
      </c>
      <c r="P269" s="4" t="s">
        <v>356</v>
      </c>
      <c r="Q269" s="4" t="s">
        <v>47</v>
      </c>
      <c r="R269" s="4" t="s">
        <v>47</v>
      </c>
      <c r="S269" s="4" t="s">
        <v>47</v>
      </c>
      <c r="T269" s="4" t="s">
        <v>47</v>
      </c>
      <c r="U269" s="4" t="s">
        <v>47</v>
      </c>
      <c r="V269" s="4" t="s">
        <v>47</v>
      </c>
    </row>
    <row r="270" spans="1:22" x14ac:dyDescent="0.3">
      <c r="A270" s="43" t="s">
        <v>388</v>
      </c>
      <c r="B270" s="43" t="s">
        <v>47</v>
      </c>
      <c r="C270" s="1" t="s">
        <v>47</v>
      </c>
      <c r="D270" s="1" t="s">
        <v>47</v>
      </c>
      <c r="E270" s="1" t="s">
        <v>47</v>
      </c>
      <c r="F270" s="1" t="s">
        <v>47</v>
      </c>
      <c r="G270" s="1" t="s">
        <v>47</v>
      </c>
      <c r="H270" s="1" t="s">
        <v>47</v>
      </c>
      <c r="I270" s="1" t="s">
        <v>47</v>
      </c>
      <c r="J270" s="1" t="s">
        <v>47</v>
      </c>
      <c r="K270" s="1" t="s">
        <v>47</v>
      </c>
      <c r="L270" s="1" t="s">
        <v>47</v>
      </c>
      <c r="M270" s="1" t="s">
        <v>47</v>
      </c>
      <c r="N270" s="1" t="s">
        <v>47</v>
      </c>
      <c r="O270" s="1" t="s">
        <v>47</v>
      </c>
      <c r="P270" s="1" t="s">
        <v>47</v>
      </c>
      <c r="Q270" s="1" t="s">
        <v>47</v>
      </c>
      <c r="R270" s="1" t="s">
        <v>47</v>
      </c>
      <c r="S270" s="1" t="s">
        <v>47</v>
      </c>
      <c r="T270" s="1" t="s">
        <v>47</v>
      </c>
      <c r="U270" s="1" t="s">
        <v>47</v>
      </c>
      <c r="V270" s="1" t="s">
        <v>47</v>
      </c>
    </row>
    <row r="271" spans="1:22" x14ac:dyDescent="0.3">
      <c r="A271" s="22" t="s">
        <v>357</v>
      </c>
      <c r="B271" s="23" t="s">
        <v>1556</v>
      </c>
      <c r="C271" s="1" t="s">
        <v>60</v>
      </c>
      <c r="D271" s="1" t="s">
        <v>60</v>
      </c>
      <c r="E271" s="1" t="s">
        <v>389</v>
      </c>
      <c r="F271" s="1" t="s">
        <v>47</v>
      </c>
      <c r="G271" s="1" t="s">
        <v>47</v>
      </c>
      <c r="H271" s="1" t="s">
        <v>39</v>
      </c>
      <c r="I271" s="1" t="s">
        <v>47</v>
      </c>
      <c r="J271" s="1" t="s">
        <v>47</v>
      </c>
      <c r="K271" s="1" t="s">
        <v>393</v>
      </c>
      <c r="L271" s="1" t="s">
        <v>512</v>
      </c>
      <c r="M271" s="1" t="s">
        <v>60</v>
      </c>
      <c r="N271" s="1" t="s">
        <v>60</v>
      </c>
      <c r="O271" s="1">
        <v>3</v>
      </c>
      <c r="P271" s="1">
        <v>35</v>
      </c>
      <c r="Q271" s="1">
        <f>3/35*100</f>
        <v>8.5714285714285712</v>
      </c>
      <c r="R271" s="1" t="s">
        <v>44</v>
      </c>
      <c r="S271" s="1" t="s">
        <v>409</v>
      </c>
      <c r="T271" s="1" t="s">
        <v>410</v>
      </c>
      <c r="U271" s="1"/>
      <c r="V271" s="1">
        <v>175</v>
      </c>
    </row>
    <row r="272" spans="1:22" x14ac:dyDescent="0.3">
      <c r="A272" s="23" t="s">
        <v>358</v>
      </c>
      <c r="B272" s="23" t="s">
        <v>1557</v>
      </c>
      <c r="C272" s="1" t="s">
        <v>233</v>
      </c>
      <c r="D272" s="1" t="s">
        <v>319</v>
      </c>
      <c r="E272" s="1" t="s">
        <v>292</v>
      </c>
      <c r="F272" s="1" t="s">
        <v>60</v>
      </c>
      <c r="G272" s="1" t="s">
        <v>47</v>
      </c>
      <c r="H272" s="1" t="s">
        <v>47</v>
      </c>
      <c r="I272" s="1" t="s">
        <v>47</v>
      </c>
      <c r="J272" s="1" t="s">
        <v>47</v>
      </c>
      <c r="K272" s="1" t="s">
        <v>47</v>
      </c>
      <c r="L272" s="1" t="s">
        <v>47</v>
      </c>
      <c r="M272" s="1" t="s">
        <v>60</v>
      </c>
      <c r="N272" s="1" t="s">
        <v>60</v>
      </c>
      <c r="O272" s="1">
        <v>3</v>
      </c>
      <c r="P272" s="1">
        <v>35</v>
      </c>
      <c r="Q272" s="1">
        <v>8</v>
      </c>
      <c r="R272" s="1" t="s">
        <v>44</v>
      </c>
      <c r="S272" s="1" t="s">
        <v>396</v>
      </c>
      <c r="T272" s="1" t="s">
        <v>411</v>
      </c>
      <c r="U272" s="1"/>
      <c r="V272" s="1">
        <v>9</v>
      </c>
    </row>
    <row r="273" spans="1:22" x14ac:dyDescent="0.3">
      <c r="A273" s="23" t="s">
        <v>359</v>
      </c>
      <c r="B273" s="23" t="s">
        <v>1558</v>
      </c>
      <c r="C273" s="1" t="s">
        <v>233</v>
      </c>
      <c r="D273" s="1" t="s">
        <v>319</v>
      </c>
      <c r="E273" s="1" t="s">
        <v>292</v>
      </c>
      <c r="F273" s="1" t="s">
        <v>60</v>
      </c>
      <c r="G273" s="1" t="s">
        <v>47</v>
      </c>
      <c r="H273" s="1" t="s">
        <v>47</v>
      </c>
      <c r="I273" s="1" t="s">
        <v>47</v>
      </c>
      <c r="J273" s="1" t="s">
        <v>47</v>
      </c>
      <c r="K273" s="1" t="s">
        <v>39</v>
      </c>
      <c r="L273" s="1" t="s">
        <v>47</v>
      </c>
      <c r="M273" s="1" t="s">
        <v>60</v>
      </c>
      <c r="N273" s="1" t="s">
        <v>60</v>
      </c>
      <c r="O273" s="1">
        <v>3</v>
      </c>
      <c r="P273" s="1">
        <v>35</v>
      </c>
      <c r="Q273" s="1">
        <v>8</v>
      </c>
      <c r="R273" s="1" t="s">
        <v>44</v>
      </c>
      <c r="S273" s="1" t="s">
        <v>399</v>
      </c>
      <c r="T273" s="1" t="s">
        <v>411</v>
      </c>
      <c r="U273" s="1"/>
      <c r="V273" s="1">
        <v>6</v>
      </c>
    </row>
    <row r="274" spans="1:22" x14ac:dyDescent="0.3">
      <c r="A274" s="23" t="s">
        <v>1009</v>
      </c>
      <c r="B274" s="23" t="s">
        <v>1559</v>
      </c>
      <c r="C274" s="1" t="s">
        <v>233</v>
      </c>
      <c r="D274" s="1" t="s">
        <v>319</v>
      </c>
      <c r="E274" s="1" t="s">
        <v>292</v>
      </c>
      <c r="F274" s="1" t="s">
        <v>60</v>
      </c>
      <c r="G274" s="1" t="s">
        <v>47</v>
      </c>
      <c r="H274" s="1" t="s">
        <v>47</v>
      </c>
      <c r="I274" s="1" t="s">
        <v>47</v>
      </c>
      <c r="J274" s="1" t="s">
        <v>47</v>
      </c>
      <c r="K274" s="1" t="s">
        <v>47</v>
      </c>
      <c r="L274" s="1" t="s">
        <v>47</v>
      </c>
      <c r="M274" s="1" t="s">
        <v>60</v>
      </c>
      <c r="N274" s="1" t="s">
        <v>60</v>
      </c>
      <c r="O274" s="1">
        <v>3</v>
      </c>
      <c r="P274" s="1">
        <v>35</v>
      </c>
      <c r="Q274" s="1">
        <v>8</v>
      </c>
      <c r="R274" s="1" t="s">
        <v>44</v>
      </c>
      <c r="S274" s="1" t="s">
        <v>398</v>
      </c>
      <c r="T274" s="1" t="s">
        <v>411</v>
      </c>
      <c r="U274" s="1"/>
      <c r="V274" s="1">
        <v>18</v>
      </c>
    </row>
    <row r="275" spans="1:22" x14ac:dyDescent="0.3">
      <c r="A275" s="23" t="s">
        <v>360</v>
      </c>
      <c r="B275" s="23" t="s">
        <v>1560</v>
      </c>
      <c r="C275" s="1" t="s">
        <v>233</v>
      </c>
      <c r="D275" s="1" t="s">
        <v>319</v>
      </c>
      <c r="E275" s="1" t="s">
        <v>292</v>
      </c>
      <c r="F275" s="1" t="s">
        <v>60</v>
      </c>
      <c r="G275" s="1" t="s">
        <v>47</v>
      </c>
      <c r="H275" s="1" t="s">
        <v>47</v>
      </c>
      <c r="I275" s="1" t="s">
        <v>47</v>
      </c>
      <c r="J275" s="1" t="s">
        <v>47</v>
      </c>
      <c r="K275" s="1" t="s">
        <v>47</v>
      </c>
      <c r="L275" s="1" t="s">
        <v>47</v>
      </c>
      <c r="M275" s="1" t="s">
        <v>60</v>
      </c>
      <c r="N275" s="1" t="s">
        <v>60</v>
      </c>
      <c r="O275" s="1">
        <v>3</v>
      </c>
      <c r="P275" s="1">
        <v>35</v>
      </c>
      <c r="Q275" s="1">
        <v>8</v>
      </c>
      <c r="R275" s="1" t="s">
        <v>44</v>
      </c>
      <c r="S275" s="1" t="s">
        <v>398</v>
      </c>
      <c r="T275" s="1" t="s">
        <v>411</v>
      </c>
      <c r="U275" s="1"/>
      <c r="V275" s="1">
        <v>1</v>
      </c>
    </row>
    <row r="276" spans="1:22" x14ac:dyDescent="0.3">
      <c r="A276" s="22" t="s">
        <v>361</v>
      </c>
      <c r="B276" s="23" t="s">
        <v>1561</v>
      </c>
      <c r="C276" s="1" t="s">
        <v>233</v>
      </c>
      <c r="D276" s="1" t="s">
        <v>319</v>
      </c>
      <c r="E276" s="1" t="s">
        <v>292</v>
      </c>
      <c r="F276" s="1" t="s">
        <v>60</v>
      </c>
      <c r="G276" s="1" t="s">
        <v>400</v>
      </c>
      <c r="H276" s="1" t="s">
        <v>392</v>
      </c>
      <c r="I276" s="1" t="s">
        <v>47</v>
      </c>
      <c r="J276" s="1" t="s">
        <v>47</v>
      </c>
      <c r="K276" s="1" t="s">
        <v>47</v>
      </c>
      <c r="L276" s="1" t="s">
        <v>977</v>
      </c>
      <c r="M276" s="1" t="s">
        <v>60</v>
      </c>
      <c r="N276" s="1" t="s">
        <v>60</v>
      </c>
      <c r="O276" s="1">
        <v>3</v>
      </c>
      <c r="P276" s="1">
        <v>35</v>
      </c>
      <c r="Q276" s="1">
        <v>8</v>
      </c>
      <c r="R276" s="1" t="s">
        <v>44</v>
      </c>
      <c r="S276" s="1" t="s">
        <v>398</v>
      </c>
      <c r="T276" s="1" t="s">
        <v>411</v>
      </c>
      <c r="U276" s="1"/>
      <c r="V276" s="1">
        <v>432</v>
      </c>
    </row>
    <row r="277" spans="1:22" x14ac:dyDescent="0.3">
      <c r="A277" s="23" t="s">
        <v>362</v>
      </c>
      <c r="B277" s="23" t="s">
        <v>1562</v>
      </c>
      <c r="C277" s="1" t="s">
        <v>233</v>
      </c>
      <c r="D277" s="1" t="s">
        <v>319</v>
      </c>
      <c r="E277" s="1" t="s">
        <v>389</v>
      </c>
      <c r="F277" s="1" t="s">
        <v>47</v>
      </c>
      <c r="G277" s="1" t="s">
        <v>47</v>
      </c>
      <c r="H277" s="1" t="s">
        <v>47</v>
      </c>
      <c r="I277" s="1" t="s">
        <v>47</v>
      </c>
      <c r="J277" s="1" t="s">
        <v>47</v>
      </c>
      <c r="K277" s="1" t="s">
        <v>47</v>
      </c>
      <c r="L277" s="1" t="s">
        <v>47</v>
      </c>
      <c r="M277" s="1" t="s">
        <v>60</v>
      </c>
      <c r="N277" s="1" t="s">
        <v>60</v>
      </c>
      <c r="O277" s="1">
        <v>3</v>
      </c>
      <c r="P277" s="1">
        <v>35</v>
      </c>
      <c r="Q277" s="1">
        <v>8</v>
      </c>
      <c r="R277" s="1" t="s">
        <v>44</v>
      </c>
      <c r="S277" s="1" t="s">
        <v>398</v>
      </c>
      <c r="T277" s="1" t="s">
        <v>410</v>
      </c>
      <c r="U277" s="1"/>
      <c r="V277" s="1" t="s">
        <v>47</v>
      </c>
    </row>
    <row r="278" spans="1:22" x14ac:dyDescent="0.3">
      <c r="A278" s="22" t="s">
        <v>363</v>
      </c>
      <c r="B278" s="23" t="s">
        <v>1563</v>
      </c>
      <c r="C278" s="1" t="s">
        <v>233</v>
      </c>
      <c r="D278" s="1" t="s">
        <v>319</v>
      </c>
      <c r="E278" s="1" t="s">
        <v>288</v>
      </c>
      <c r="F278" s="1" t="s">
        <v>47</v>
      </c>
      <c r="G278" s="1" t="s">
        <v>401</v>
      </c>
      <c r="H278" s="1" t="s">
        <v>394</v>
      </c>
      <c r="I278" s="1" t="s">
        <v>47</v>
      </c>
      <c r="J278" s="1" t="s">
        <v>47</v>
      </c>
      <c r="K278" s="1" t="s">
        <v>123</v>
      </c>
      <c r="L278" s="1" t="s">
        <v>47</v>
      </c>
      <c r="M278" s="1" t="s">
        <v>60</v>
      </c>
      <c r="N278" s="1" t="s">
        <v>60</v>
      </c>
      <c r="O278" s="1">
        <v>3</v>
      </c>
      <c r="P278" s="1">
        <v>35</v>
      </c>
      <c r="Q278" s="1">
        <v>8</v>
      </c>
      <c r="R278" s="1" t="s">
        <v>44</v>
      </c>
      <c r="S278" s="1" t="s">
        <v>408</v>
      </c>
      <c r="T278" s="1" t="s">
        <v>410</v>
      </c>
      <c r="U278" s="1"/>
      <c r="V278" s="1">
        <v>542</v>
      </c>
    </row>
    <row r="279" spans="1:22" x14ac:dyDescent="0.3">
      <c r="A279" s="23" t="s">
        <v>1010</v>
      </c>
      <c r="B279" s="23" t="s">
        <v>1564</v>
      </c>
      <c r="C279" s="1" t="s">
        <v>60</v>
      </c>
      <c r="D279" s="1" t="s">
        <v>60</v>
      </c>
      <c r="E279" s="1" t="s">
        <v>292</v>
      </c>
      <c r="F279" s="1" t="s">
        <v>60</v>
      </c>
      <c r="G279" s="1" t="s">
        <v>47</v>
      </c>
      <c r="H279" s="1" t="s">
        <v>47</v>
      </c>
      <c r="I279" s="1" t="s">
        <v>47</v>
      </c>
      <c r="J279" s="1" t="s">
        <v>47</v>
      </c>
      <c r="K279" s="1" t="s">
        <v>47</v>
      </c>
      <c r="L279" s="1" t="s">
        <v>47</v>
      </c>
      <c r="M279" s="1" t="s">
        <v>60</v>
      </c>
      <c r="N279" s="1" t="s">
        <v>60</v>
      </c>
      <c r="O279" s="1">
        <v>3</v>
      </c>
      <c r="P279" s="1">
        <v>35</v>
      </c>
      <c r="Q279" s="1">
        <v>8</v>
      </c>
      <c r="R279" s="1" t="s">
        <v>44</v>
      </c>
      <c r="S279" s="1" t="s">
        <v>398</v>
      </c>
      <c r="T279" s="1" t="s">
        <v>411</v>
      </c>
      <c r="U279" s="1"/>
      <c r="V279" s="1" t="s">
        <v>47</v>
      </c>
    </row>
    <row r="280" spans="1:22" x14ac:dyDescent="0.3">
      <c r="A280" s="23" t="s">
        <v>364</v>
      </c>
      <c r="B280" s="23" t="s">
        <v>1565</v>
      </c>
      <c r="C280" s="1" t="s">
        <v>233</v>
      </c>
      <c r="D280" s="1" t="s">
        <v>319</v>
      </c>
      <c r="E280" s="1" t="s">
        <v>288</v>
      </c>
      <c r="F280" s="1" t="s">
        <v>47</v>
      </c>
      <c r="G280" s="1" t="s">
        <v>47</v>
      </c>
      <c r="H280" s="1" t="s">
        <v>47</v>
      </c>
      <c r="I280" s="1" t="s">
        <v>47</v>
      </c>
      <c r="J280" s="1" t="s">
        <v>47</v>
      </c>
      <c r="K280" s="1" t="s">
        <v>47</v>
      </c>
      <c r="L280" s="1" t="s">
        <v>47</v>
      </c>
      <c r="M280" s="1" t="s">
        <v>60</v>
      </c>
      <c r="N280" s="1" t="s">
        <v>60</v>
      </c>
      <c r="O280" s="1">
        <v>3</v>
      </c>
      <c r="P280" s="1">
        <v>35</v>
      </c>
      <c r="Q280" s="1">
        <v>8</v>
      </c>
      <c r="R280" s="1" t="s">
        <v>44</v>
      </c>
      <c r="S280" s="1" t="s">
        <v>398</v>
      </c>
      <c r="T280" s="1" t="s">
        <v>410</v>
      </c>
      <c r="U280" s="1"/>
      <c r="V280" s="1">
        <v>70</v>
      </c>
    </row>
    <row r="281" spans="1:22" x14ac:dyDescent="0.3">
      <c r="A281" s="23" t="s">
        <v>365</v>
      </c>
      <c r="B281" s="23" t="s">
        <v>1566</v>
      </c>
      <c r="C281" s="1" t="s">
        <v>60</v>
      </c>
      <c r="D281" s="1" t="s">
        <v>60</v>
      </c>
      <c r="E281" s="1" t="s">
        <v>292</v>
      </c>
      <c r="F281" s="1" t="s">
        <v>60</v>
      </c>
      <c r="G281" s="1" t="s">
        <v>400</v>
      </c>
      <c r="H281" s="1" t="s">
        <v>47</v>
      </c>
      <c r="I281" s="1" t="s">
        <v>47</v>
      </c>
      <c r="J281" s="1" t="s">
        <v>47</v>
      </c>
      <c r="K281" s="1" t="s">
        <v>47</v>
      </c>
      <c r="L281" s="1" t="s">
        <v>47</v>
      </c>
      <c r="M281" s="1" t="s">
        <v>60</v>
      </c>
      <c r="N281" s="1" t="s">
        <v>60</v>
      </c>
      <c r="O281" s="1">
        <v>3</v>
      </c>
      <c r="P281" s="1">
        <v>35</v>
      </c>
      <c r="Q281" s="1">
        <v>8</v>
      </c>
      <c r="R281" s="1" t="s">
        <v>44</v>
      </c>
      <c r="S281" s="1" t="s">
        <v>398</v>
      </c>
      <c r="T281" s="1" t="s">
        <v>411</v>
      </c>
      <c r="U281" s="1"/>
      <c r="V281" s="1">
        <v>166</v>
      </c>
    </row>
    <row r="282" spans="1:22" x14ac:dyDescent="0.3">
      <c r="A282" s="23" t="s">
        <v>366</v>
      </c>
      <c r="B282" s="23" t="s">
        <v>1567</v>
      </c>
      <c r="C282" s="1" t="s">
        <v>60</v>
      </c>
      <c r="D282" s="1" t="s">
        <v>60</v>
      </c>
      <c r="E282" s="1" t="s">
        <v>292</v>
      </c>
      <c r="F282" s="1" t="s">
        <v>60</v>
      </c>
      <c r="G282" s="1" t="s">
        <v>47</v>
      </c>
      <c r="H282" s="1" t="s">
        <v>47</v>
      </c>
      <c r="I282" s="1" t="s">
        <v>47</v>
      </c>
      <c r="J282" s="1" t="s">
        <v>47</v>
      </c>
      <c r="K282" s="1" t="s">
        <v>47</v>
      </c>
      <c r="L282" s="1" t="s">
        <v>47</v>
      </c>
      <c r="M282" s="1" t="s">
        <v>60</v>
      </c>
      <c r="N282" s="1" t="s">
        <v>60</v>
      </c>
      <c r="O282" s="1">
        <v>3</v>
      </c>
      <c r="P282" s="1">
        <v>35</v>
      </c>
      <c r="Q282" s="1">
        <v>8</v>
      </c>
      <c r="R282" s="1" t="s">
        <v>44</v>
      </c>
      <c r="S282" s="1" t="s">
        <v>398</v>
      </c>
      <c r="T282" s="1" t="s">
        <v>411</v>
      </c>
      <c r="U282" s="1"/>
      <c r="V282" s="1">
        <v>130</v>
      </c>
    </row>
    <row r="283" spans="1:22" x14ac:dyDescent="0.3">
      <c r="A283" s="23" t="s">
        <v>367</v>
      </c>
      <c r="B283" s="23" t="s">
        <v>1568</v>
      </c>
      <c r="C283" s="1" t="s">
        <v>233</v>
      </c>
      <c r="D283" s="1" t="s">
        <v>319</v>
      </c>
      <c r="E283" s="1" t="s">
        <v>390</v>
      </c>
      <c r="F283" s="1" t="s">
        <v>47</v>
      </c>
      <c r="G283" s="1" t="s">
        <v>47</v>
      </c>
      <c r="H283" s="1" t="s">
        <v>47</v>
      </c>
      <c r="I283" s="1" t="s">
        <v>47</v>
      </c>
      <c r="J283" s="1" t="s">
        <v>47</v>
      </c>
      <c r="K283" s="1" t="s">
        <v>47</v>
      </c>
      <c r="L283" s="1" t="s">
        <v>47</v>
      </c>
      <c r="M283" s="1" t="s">
        <v>60</v>
      </c>
      <c r="N283" s="1" t="s">
        <v>60</v>
      </c>
      <c r="O283" s="1">
        <v>3</v>
      </c>
      <c r="P283" s="1">
        <v>35</v>
      </c>
      <c r="Q283" s="1">
        <v>8</v>
      </c>
      <c r="R283" s="1" t="s">
        <v>44</v>
      </c>
      <c r="S283" s="1" t="s">
        <v>398</v>
      </c>
      <c r="T283" s="1" t="s">
        <v>410</v>
      </c>
      <c r="U283" s="42" t="s">
        <v>405</v>
      </c>
      <c r="V283" s="1">
        <v>4187</v>
      </c>
    </row>
    <row r="284" spans="1:22" x14ac:dyDescent="0.3">
      <c r="A284" s="23" t="s">
        <v>368</v>
      </c>
      <c r="B284" s="23" t="s">
        <v>1569</v>
      </c>
      <c r="C284" s="1" t="s">
        <v>60</v>
      </c>
      <c r="D284" s="1" t="s">
        <v>60</v>
      </c>
      <c r="E284" s="1" t="s">
        <v>292</v>
      </c>
      <c r="F284" s="1" t="s">
        <v>60</v>
      </c>
      <c r="G284" s="1" t="s">
        <v>47</v>
      </c>
      <c r="H284" s="1" t="s">
        <v>47</v>
      </c>
      <c r="I284" s="1" t="s">
        <v>47</v>
      </c>
      <c r="J284" s="1" t="s">
        <v>47</v>
      </c>
      <c r="K284" s="1" t="s">
        <v>47</v>
      </c>
      <c r="L284" s="1" t="s">
        <v>47</v>
      </c>
      <c r="M284" s="1" t="s">
        <v>60</v>
      </c>
      <c r="N284" s="1" t="s">
        <v>60</v>
      </c>
      <c r="O284" s="1">
        <v>3</v>
      </c>
      <c r="P284" s="1">
        <v>35</v>
      </c>
      <c r="Q284" s="1">
        <v>8</v>
      </c>
      <c r="R284" s="1" t="s">
        <v>44</v>
      </c>
      <c r="S284" s="1" t="s">
        <v>398</v>
      </c>
      <c r="T284" s="1" t="s">
        <v>411</v>
      </c>
      <c r="U284" s="1"/>
      <c r="V284" s="1" t="s">
        <v>47</v>
      </c>
    </row>
    <row r="285" spans="1:22" x14ac:dyDescent="0.3">
      <c r="A285" s="23" t="s">
        <v>369</v>
      </c>
      <c r="B285" s="23" t="s">
        <v>1570</v>
      </c>
      <c r="C285" s="1" t="s">
        <v>60</v>
      </c>
      <c r="D285" s="1" t="s">
        <v>60</v>
      </c>
      <c r="E285" s="1" t="s">
        <v>288</v>
      </c>
      <c r="F285" s="1" t="s">
        <v>47</v>
      </c>
      <c r="G285" s="1" t="s">
        <v>47</v>
      </c>
      <c r="H285" s="1" t="s">
        <v>47</v>
      </c>
      <c r="I285" s="1" t="s">
        <v>47</v>
      </c>
      <c r="J285" s="1" t="s">
        <v>47</v>
      </c>
      <c r="K285" s="1" t="s">
        <v>47</v>
      </c>
      <c r="L285" s="1" t="s">
        <v>47</v>
      </c>
      <c r="M285" s="1" t="s">
        <v>60</v>
      </c>
      <c r="N285" s="1" t="s">
        <v>60</v>
      </c>
      <c r="O285" s="1">
        <v>3</v>
      </c>
      <c r="P285" s="1">
        <v>35</v>
      </c>
      <c r="Q285" s="1">
        <v>8</v>
      </c>
      <c r="R285" s="1" t="s">
        <v>44</v>
      </c>
      <c r="S285" s="1" t="s">
        <v>398</v>
      </c>
      <c r="T285" s="1" t="s">
        <v>410</v>
      </c>
      <c r="U285" s="1"/>
      <c r="V285" s="1">
        <v>26</v>
      </c>
    </row>
    <row r="286" spans="1:22" x14ac:dyDescent="0.3">
      <c r="A286" s="23" t="s">
        <v>370</v>
      </c>
      <c r="B286" s="23" t="s">
        <v>1571</v>
      </c>
      <c r="C286" s="1" t="s">
        <v>60</v>
      </c>
      <c r="D286" s="1" t="s">
        <v>60</v>
      </c>
      <c r="E286" s="1" t="s">
        <v>288</v>
      </c>
      <c r="F286" s="1" t="s">
        <v>47</v>
      </c>
      <c r="G286" s="1" t="s">
        <v>47</v>
      </c>
      <c r="H286" s="1" t="s">
        <v>47</v>
      </c>
      <c r="I286" s="1" t="s">
        <v>47</v>
      </c>
      <c r="J286" s="1" t="s">
        <v>47</v>
      </c>
      <c r="K286" s="1" t="s">
        <v>47</v>
      </c>
      <c r="L286" s="1" t="s">
        <v>47</v>
      </c>
      <c r="M286" s="1" t="s">
        <v>60</v>
      </c>
      <c r="N286" s="1" t="s">
        <v>60</v>
      </c>
      <c r="O286" s="1">
        <v>3</v>
      </c>
      <c r="P286" s="1">
        <v>35</v>
      </c>
      <c r="Q286" s="1">
        <v>8</v>
      </c>
      <c r="R286" s="1" t="s">
        <v>44</v>
      </c>
      <c r="S286" s="1" t="s">
        <v>398</v>
      </c>
      <c r="T286" s="1" t="s">
        <v>410</v>
      </c>
      <c r="U286" s="1"/>
      <c r="V286" s="1">
        <v>752</v>
      </c>
    </row>
    <row r="287" spans="1:22" x14ac:dyDescent="0.3">
      <c r="A287" s="23" t="s">
        <v>391</v>
      </c>
      <c r="B287" s="23" t="s">
        <v>1572</v>
      </c>
      <c r="C287" s="1" t="s">
        <v>233</v>
      </c>
      <c r="D287" s="1" t="s">
        <v>319</v>
      </c>
      <c r="E287" s="1" t="s">
        <v>389</v>
      </c>
      <c r="F287" s="1" t="s">
        <v>47</v>
      </c>
      <c r="G287" s="1" t="s">
        <v>47</v>
      </c>
      <c r="H287" s="1" t="s">
        <v>47</v>
      </c>
      <c r="I287" s="1" t="s">
        <v>47</v>
      </c>
      <c r="J287" s="1" t="s">
        <v>47</v>
      </c>
      <c r="K287" s="1" t="s">
        <v>47</v>
      </c>
      <c r="L287" s="1" t="s">
        <v>47</v>
      </c>
      <c r="M287" s="1" t="s">
        <v>60</v>
      </c>
      <c r="N287" s="1" t="s">
        <v>60</v>
      </c>
      <c r="O287" s="1">
        <v>3</v>
      </c>
      <c r="P287" s="1">
        <v>35</v>
      </c>
      <c r="Q287" s="1">
        <v>8</v>
      </c>
      <c r="R287" s="1" t="s">
        <v>44</v>
      </c>
      <c r="S287" s="1" t="s">
        <v>406</v>
      </c>
      <c r="T287" s="1" t="s">
        <v>410</v>
      </c>
      <c r="U287" s="1"/>
      <c r="V287" s="1">
        <v>4</v>
      </c>
    </row>
    <row r="288" spans="1:22" x14ac:dyDescent="0.3">
      <c r="A288" s="23" t="s">
        <v>371</v>
      </c>
      <c r="B288" s="23" t="s">
        <v>1573</v>
      </c>
      <c r="C288" s="1" t="s">
        <v>319</v>
      </c>
      <c r="D288" s="1" t="s">
        <v>319</v>
      </c>
      <c r="E288" s="1" t="s">
        <v>292</v>
      </c>
      <c r="F288" s="1" t="s">
        <v>60</v>
      </c>
      <c r="G288" s="1" t="s">
        <v>47</v>
      </c>
      <c r="H288" s="1" t="s">
        <v>47</v>
      </c>
      <c r="I288" s="1" t="s">
        <v>47</v>
      </c>
      <c r="J288" s="1" t="s">
        <v>47</v>
      </c>
      <c r="K288" s="1" t="s">
        <v>47</v>
      </c>
      <c r="L288" s="1" t="s">
        <v>47</v>
      </c>
      <c r="M288" s="1" t="s">
        <v>60</v>
      </c>
      <c r="N288" s="1" t="s">
        <v>60</v>
      </c>
      <c r="O288" s="1">
        <v>3</v>
      </c>
      <c r="P288" s="1">
        <v>35</v>
      </c>
      <c r="Q288" s="1">
        <v>8</v>
      </c>
      <c r="R288" s="1" t="s">
        <v>44</v>
      </c>
      <c r="S288" s="1" t="s">
        <v>406</v>
      </c>
      <c r="T288" s="1" t="s">
        <v>411</v>
      </c>
      <c r="U288" s="1"/>
      <c r="V288" s="1">
        <v>25</v>
      </c>
    </row>
    <row r="289" spans="1:22" x14ac:dyDescent="0.3">
      <c r="A289" s="23" t="s">
        <v>372</v>
      </c>
      <c r="B289" s="23" t="s">
        <v>1574</v>
      </c>
      <c r="C289" s="1" t="s">
        <v>319</v>
      </c>
      <c r="D289" s="1" t="s">
        <v>319</v>
      </c>
      <c r="E289" s="1" t="s">
        <v>389</v>
      </c>
      <c r="F289" s="1" t="s">
        <v>47</v>
      </c>
      <c r="G289" s="1" t="s">
        <v>47</v>
      </c>
      <c r="H289" s="1" t="s">
        <v>47</v>
      </c>
      <c r="I289" s="1" t="s">
        <v>47</v>
      </c>
      <c r="J289" s="1" t="s">
        <v>47</v>
      </c>
      <c r="K289" s="1" t="s">
        <v>47</v>
      </c>
      <c r="L289" s="1" t="s">
        <v>47</v>
      </c>
      <c r="M289" s="1" t="s">
        <v>60</v>
      </c>
      <c r="N289" s="1" t="s">
        <v>60</v>
      </c>
      <c r="O289" s="1">
        <v>3</v>
      </c>
      <c r="P289" s="1">
        <v>35</v>
      </c>
      <c r="Q289" s="1">
        <v>8</v>
      </c>
      <c r="R289" s="1" t="s">
        <v>44</v>
      </c>
      <c r="S289" s="1" t="s">
        <v>406</v>
      </c>
      <c r="T289" s="1" t="s">
        <v>410</v>
      </c>
      <c r="U289" s="1"/>
      <c r="V289" s="1">
        <v>4</v>
      </c>
    </row>
    <row r="290" spans="1:22" x14ac:dyDescent="0.3">
      <c r="A290" s="23" t="s">
        <v>373</v>
      </c>
      <c r="B290" s="23" t="s">
        <v>1575</v>
      </c>
      <c r="C290" s="1" t="s">
        <v>60</v>
      </c>
      <c r="D290" s="1" t="s">
        <v>60</v>
      </c>
      <c r="E290" s="1" t="s">
        <v>288</v>
      </c>
      <c r="F290" s="1" t="s">
        <v>47</v>
      </c>
      <c r="G290" s="1" t="s">
        <v>47</v>
      </c>
      <c r="H290" s="1" t="s">
        <v>47</v>
      </c>
      <c r="I290" s="1" t="s">
        <v>47</v>
      </c>
      <c r="J290" s="1" t="s">
        <v>47</v>
      </c>
      <c r="K290" s="1" t="s">
        <v>47</v>
      </c>
      <c r="L290" s="1" t="s">
        <v>47</v>
      </c>
      <c r="M290" s="1" t="s">
        <v>60</v>
      </c>
      <c r="N290" s="1" t="s">
        <v>60</v>
      </c>
      <c r="O290" s="1">
        <v>3</v>
      </c>
      <c r="P290" s="1">
        <v>35</v>
      </c>
      <c r="Q290" s="1">
        <v>8</v>
      </c>
      <c r="R290" s="1" t="s">
        <v>44</v>
      </c>
      <c r="S290" s="1" t="s">
        <v>406</v>
      </c>
      <c r="T290" s="1" t="s">
        <v>410</v>
      </c>
      <c r="U290" s="1"/>
      <c r="V290" s="1">
        <v>19</v>
      </c>
    </row>
    <row r="291" spans="1:22" x14ac:dyDescent="0.3">
      <c r="A291" s="23" t="s">
        <v>374</v>
      </c>
      <c r="B291" s="23" t="s">
        <v>1576</v>
      </c>
      <c r="C291" s="1" t="s">
        <v>319</v>
      </c>
      <c r="D291" s="1" t="s">
        <v>319</v>
      </c>
      <c r="E291" s="1" t="s">
        <v>292</v>
      </c>
      <c r="F291" s="1" t="s">
        <v>60</v>
      </c>
      <c r="G291" s="1" t="s">
        <v>47</v>
      </c>
      <c r="H291" s="1" t="s">
        <v>47</v>
      </c>
      <c r="I291" s="1" t="s">
        <v>47</v>
      </c>
      <c r="J291" s="1" t="s">
        <v>47</v>
      </c>
      <c r="K291" s="1" t="s">
        <v>47</v>
      </c>
      <c r="L291" s="1" t="s">
        <v>47</v>
      </c>
      <c r="M291" s="1" t="s">
        <v>60</v>
      </c>
      <c r="N291" s="1" t="s">
        <v>60</v>
      </c>
      <c r="O291" s="1">
        <v>3</v>
      </c>
      <c r="P291" s="1">
        <v>35</v>
      </c>
      <c r="Q291" s="1">
        <v>8</v>
      </c>
      <c r="R291" s="1" t="s">
        <v>44</v>
      </c>
      <c r="S291" s="1" t="s">
        <v>406</v>
      </c>
      <c r="T291" s="1" t="s">
        <v>411</v>
      </c>
      <c r="U291" s="1"/>
      <c r="V291" s="1">
        <v>355</v>
      </c>
    </row>
    <row r="292" spans="1:22" x14ac:dyDescent="0.3">
      <c r="A292" s="23" t="s">
        <v>375</v>
      </c>
      <c r="B292" s="23" t="s">
        <v>1577</v>
      </c>
      <c r="C292" s="1" t="s">
        <v>319</v>
      </c>
      <c r="D292" s="1" t="s">
        <v>319</v>
      </c>
      <c r="E292" s="1" t="s">
        <v>389</v>
      </c>
      <c r="F292" s="1" t="s">
        <v>47</v>
      </c>
      <c r="G292" s="1" t="s">
        <v>47</v>
      </c>
      <c r="H292" s="1" t="s">
        <v>47</v>
      </c>
      <c r="I292" s="1" t="s">
        <v>47</v>
      </c>
      <c r="J292" s="1" t="s">
        <v>47</v>
      </c>
      <c r="K292" s="1" t="s">
        <v>47</v>
      </c>
      <c r="L292" s="1" t="s">
        <v>47</v>
      </c>
      <c r="M292" s="1" t="s">
        <v>60</v>
      </c>
      <c r="N292" s="1" t="s">
        <v>60</v>
      </c>
      <c r="O292" s="1">
        <v>3</v>
      </c>
      <c r="P292" s="1">
        <v>35</v>
      </c>
      <c r="Q292" s="1">
        <v>8</v>
      </c>
      <c r="R292" s="1" t="s">
        <v>44</v>
      </c>
      <c r="S292" s="1" t="s">
        <v>406</v>
      </c>
      <c r="T292" s="1" t="s">
        <v>410</v>
      </c>
      <c r="U292" s="1"/>
      <c r="V292" s="1">
        <v>595</v>
      </c>
    </row>
    <row r="293" spans="1:22" x14ac:dyDescent="0.3">
      <c r="A293" s="23" t="s">
        <v>376</v>
      </c>
      <c r="B293" s="23" t="s">
        <v>1578</v>
      </c>
      <c r="C293" s="1" t="s">
        <v>319</v>
      </c>
      <c r="D293" s="1" t="s">
        <v>319</v>
      </c>
      <c r="E293" s="1" t="s">
        <v>402</v>
      </c>
      <c r="F293" s="1" t="s">
        <v>47</v>
      </c>
      <c r="G293" s="1" t="s">
        <v>47</v>
      </c>
      <c r="H293" s="1" t="s">
        <v>47</v>
      </c>
      <c r="I293" s="1" t="s">
        <v>47</v>
      </c>
      <c r="J293" s="1" t="s">
        <v>47</v>
      </c>
      <c r="K293" s="1" t="s">
        <v>47</v>
      </c>
      <c r="L293" s="1" t="s">
        <v>47</v>
      </c>
      <c r="M293" s="1" t="s">
        <v>60</v>
      </c>
      <c r="N293" s="1" t="s">
        <v>60</v>
      </c>
      <c r="O293" s="1">
        <v>3</v>
      </c>
      <c r="P293" s="1">
        <v>35</v>
      </c>
      <c r="Q293" s="1">
        <v>8</v>
      </c>
      <c r="R293" s="1" t="s">
        <v>44</v>
      </c>
      <c r="S293" s="1" t="s">
        <v>406</v>
      </c>
      <c r="T293" s="1" t="s">
        <v>410</v>
      </c>
      <c r="U293" s="1"/>
      <c r="V293" s="1">
        <v>58</v>
      </c>
    </row>
    <row r="294" spans="1:22" x14ac:dyDescent="0.3">
      <c r="A294" s="23" t="s">
        <v>1008</v>
      </c>
      <c r="B294" s="23" t="s">
        <v>1579</v>
      </c>
      <c r="C294" s="1" t="s">
        <v>47</v>
      </c>
      <c r="D294" s="1" t="s">
        <v>47</v>
      </c>
      <c r="E294" s="1" t="s">
        <v>292</v>
      </c>
      <c r="F294" s="1" t="s">
        <v>60</v>
      </c>
      <c r="G294" s="1" t="s">
        <v>47</v>
      </c>
      <c r="H294" s="1" t="s">
        <v>47</v>
      </c>
      <c r="I294" s="1" t="s">
        <v>47</v>
      </c>
      <c r="J294" s="1" t="s">
        <v>47</v>
      </c>
      <c r="K294" s="1" t="s">
        <v>47</v>
      </c>
      <c r="L294" s="1" t="s">
        <v>47</v>
      </c>
      <c r="M294" s="1" t="s">
        <v>60</v>
      </c>
      <c r="N294" s="1" t="s">
        <v>60</v>
      </c>
      <c r="O294" s="1">
        <v>3</v>
      </c>
      <c r="P294" s="1">
        <v>35</v>
      </c>
      <c r="Q294" s="1">
        <v>8</v>
      </c>
      <c r="R294" s="1" t="s">
        <v>44</v>
      </c>
      <c r="S294" s="1" t="s">
        <v>406</v>
      </c>
      <c r="T294" s="1" t="s">
        <v>411</v>
      </c>
      <c r="U294" s="1"/>
      <c r="V294" s="1">
        <v>501</v>
      </c>
    </row>
    <row r="295" spans="1:22" x14ac:dyDescent="0.3">
      <c r="A295" s="23" t="s">
        <v>377</v>
      </c>
      <c r="B295" s="23" t="s">
        <v>1580</v>
      </c>
      <c r="C295" s="1" t="s">
        <v>319</v>
      </c>
      <c r="D295" s="1" t="s">
        <v>319</v>
      </c>
      <c r="E295" s="1" t="s">
        <v>292</v>
      </c>
      <c r="F295" s="1" t="s">
        <v>60</v>
      </c>
      <c r="G295" s="1" t="s">
        <v>47</v>
      </c>
      <c r="H295" s="1" t="s">
        <v>47</v>
      </c>
      <c r="I295" s="1" t="s">
        <v>47</v>
      </c>
      <c r="J295" s="1" t="s">
        <v>47</v>
      </c>
      <c r="K295" s="1" t="s">
        <v>47</v>
      </c>
      <c r="L295" s="1" t="s">
        <v>47</v>
      </c>
      <c r="M295" s="1" t="s">
        <v>60</v>
      </c>
      <c r="N295" s="1" t="s">
        <v>60</v>
      </c>
      <c r="O295" s="1">
        <v>3</v>
      </c>
      <c r="P295" s="1">
        <v>35</v>
      </c>
      <c r="Q295" s="1">
        <v>8</v>
      </c>
      <c r="R295" s="1" t="s">
        <v>44</v>
      </c>
      <c r="S295" s="1" t="s">
        <v>406</v>
      </c>
      <c r="T295" s="1" t="s">
        <v>411</v>
      </c>
      <c r="U295" s="1"/>
      <c r="V295" s="1">
        <v>1</v>
      </c>
    </row>
    <row r="296" spans="1:22" x14ac:dyDescent="0.3">
      <c r="A296" s="23" t="s">
        <v>378</v>
      </c>
      <c r="B296" s="23" t="s">
        <v>1581</v>
      </c>
      <c r="C296" s="1" t="s">
        <v>60</v>
      </c>
      <c r="D296" s="1" t="s">
        <v>60</v>
      </c>
      <c r="E296" s="1" t="s">
        <v>403</v>
      </c>
      <c r="F296" s="1" t="s">
        <v>47</v>
      </c>
      <c r="G296" s="1" t="s">
        <v>47</v>
      </c>
      <c r="H296" s="1" t="s">
        <v>47</v>
      </c>
      <c r="I296" s="1" t="s">
        <v>47</v>
      </c>
      <c r="J296" s="1" t="s">
        <v>47</v>
      </c>
      <c r="K296" s="1" t="s">
        <v>47</v>
      </c>
      <c r="L296" s="1" t="s">
        <v>47</v>
      </c>
      <c r="M296" s="1" t="s">
        <v>60</v>
      </c>
      <c r="N296" s="1" t="s">
        <v>60</v>
      </c>
      <c r="O296" s="1">
        <v>3</v>
      </c>
      <c r="P296" s="1">
        <v>35</v>
      </c>
      <c r="Q296" s="1">
        <v>8</v>
      </c>
      <c r="R296" s="1" t="s">
        <v>44</v>
      </c>
      <c r="S296" s="1" t="s">
        <v>406</v>
      </c>
      <c r="T296" s="1" t="s">
        <v>410</v>
      </c>
      <c r="U296" s="1"/>
      <c r="V296" s="1">
        <v>5</v>
      </c>
    </row>
    <row r="297" spans="1:22" x14ac:dyDescent="0.3">
      <c r="A297" s="23" t="s">
        <v>379</v>
      </c>
      <c r="B297" s="23" t="s">
        <v>1582</v>
      </c>
      <c r="C297" s="1" t="s">
        <v>60</v>
      </c>
      <c r="D297" s="1" t="s">
        <v>60</v>
      </c>
      <c r="E297" s="1" t="s">
        <v>292</v>
      </c>
      <c r="F297" s="1" t="s">
        <v>60</v>
      </c>
      <c r="G297" s="1" t="s">
        <v>47</v>
      </c>
      <c r="H297" s="1" t="s">
        <v>47</v>
      </c>
      <c r="I297" s="1" t="s">
        <v>47</v>
      </c>
      <c r="J297" s="1" t="s">
        <v>47</v>
      </c>
      <c r="K297" s="1" t="s">
        <v>47</v>
      </c>
      <c r="L297" s="1" t="s">
        <v>47</v>
      </c>
      <c r="M297" s="1" t="s">
        <v>60</v>
      </c>
      <c r="N297" s="1" t="s">
        <v>60</v>
      </c>
      <c r="O297" s="1">
        <v>3</v>
      </c>
      <c r="P297" s="1">
        <v>35</v>
      </c>
      <c r="Q297" s="1">
        <v>8</v>
      </c>
      <c r="R297" s="1" t="s">
        <v>44</v>
      </c>
      <c r="S297" s="1" t="s">
        <v>406</v>
      </c>
      <c r="T297" s="1" t="s">
        <v>411</v>
      </c>
      <c r="U297" s="1"/>
      <c r="V297" s="1">
        <v>7</v>
      </c>
    </row>
    <row r="298" spans="1:22" x14ac:dyDescent="0.3">
      <c r="A298" s="23" t="s">
        <v>380</v>
      </c>
      <c r="B298" s="23" t="s">
        <v>1583</v>
      </c>
      <c r="C298" s="1" t="s">
        <v>319</v>
      </c>
      <c r="D298" s="1" t="s">
        <v>319</v>
      </c>
      <c r="E298" s="1" t="s">
        <v>292</v>
      </c>
      <c r="F298" s="1" t="s">
        <v>60</v>
      </c>
      <c r="G298" s="1" t="s">
        <v>47</v>
      </c>
      <c r="H298" s="1" t="s">
        <v>47</v>
      </c>
      <c r="I298" s="1" t="s">
        <v>47</v>
      </c>
      <c r="J298" s="1" t="s">
        <v>47</v>
      </c>
      <c r="K298" s="1" t="s">
        <v>47</v>
      </c>
      <c r="L298" s="1" t="s">
        <v>47</v>
      </c>
      <c r="M298" s="1" t="s">
        <v>60</v>
      </c>
      <c r="N298" s="1" t="s">
        <v>60</v>
      </c>
      <c r="O298" s="1">
        <v>3</v>
      </c>
      <c r="P298" s="1">
        <v>35</v>
      </c>
      <c r="Q298" s="1">
        <v>8</v>
      </c>
      <c r="R298" s="1" t="s">
        <v>44</v>
      </c>
      <c r="S298" s="1" t="s">
        <v>406</v>
      </c>
      <c r="T298" s="1" t="s">
        <v>411</v>
      </c>
      <c r="U298" s="1"/>
      <c r="V298" s="1">
        <v>1180</v>
      </c>
    </row>
    <row r="299" spans="1:22" x14ac:dyDescent="0.3">
      <c r="A299" s="23" t="s">
        <v>381</v>
      </c>
      <c r="B299" s="23" t="s">
        <v>1584</v>
      </c>
      <c r="C299" s="1" t="s">
        <v>319</v>
      </c>
      <c r="D299" s="1" t="s">
        <v>319</v>
      </c>
      <c r="E299" s="1" t="s">
        <v>288</v>
      </c>
      <c r="F299" s="1" t="s">
        <v>47</v>
      </c>
      <c r="G299" s="1" t="s">
        <v>47</v>
      </c>
      <c r="H299" s="1" t="s">
        <v>47</v>
      </c>
      <c r="I299" s="1" t="s">
        <v>47</v>
      </c>
      <c r="J299" s="1" t="s">
        <v>47</v>
      </c>
      <c r="K299" s="1" t="s">
        <v>47</v>
      </c>
      <c r="L299" s="1" t="s">
        <v>47</v>
      </c>
      <c r="M299" s="1" t="s">
        <v>60</v>
      </c>
      <c r="N299" s="1" t="s">
        <v>60</v>
      </c>
      <c r="O299" s="1">
        <v>3</v>
      </c>
      <c r="P299" s="1">
        <v>35</v>
      </c>
      <c r="Q299" s="1">
        <v>8</v>
      </c>
      <c r="R299" s="1" t="s">
        <v>44</v>
      </c>
      <c r="S299" s="1" t="s">
        <v>406</v>
      </c>
      <c r="T299" s="1" t="s">
        <v>410</v>
      </c>
      <c r="U299" s="1"/>
      <c r="V299" s="1">
        <v>893</v>
      </c>
    </row>
    <row r="300" spans="1:22" x14ac:dyDescent="0.3">
      <c r="A300" s="23" t="s">
        <v>382</v>
      </c>
      <c r="B300" s="23" t="s">
        <v>1585</v>
      </c>
      <c r="C300" s="1" t="s">
        <v>319</v>
      </c>
      <c r="D300" s="1" t="s">
        <v>319</v>
      </c>
      <c r="E300" s="1" t="s">
        <v>389</v>
      </c>
      <c r="F300" s="1" t="s">
        <v>47</v>
      </c>
      <c r="G300" s="1" t="s">
        <v>47</v>
      </c>
      <c r="H300" s="1" t="s">
        <v>47</v>
      </c>
      <c r="I300" s="1" t="s">
        <v>47</v>
      </c>
      <c r="J300" s="1" t="s">
        <v>47</v>
      </c>
      <c r="K300" s="1" t="s">
        <v>47</v>
      </c>
      <c r="L300" s="1" t="s">
        <v>47</v>
      </c>
      <c r="M300" s="1" t="s">
        <v>60</v>
      </c>
      <c r="N300" s="1" t="s">
        <v>60</v>
      </c>
      <c r="O300" s="1">
        <v>3</v>
      </c>
      <c r="P300" s="1">
        <v>35</v>
      </c>
      <c r="Q300" s="1">
        <v>8</v>
      </c>
      <c r="R300" s="1" t="s">
        <v>44</v>
      </c>
      <c r="S300" s="1" t="s">
        <v>406</v>
      </c>
      <c r="T300" s="1" t="s">
        <v>410</v>
      </c>
      <c r="U300" s="1"/>
      <c r="V300" s="1" t="s">
        <v>47</v>
      </c>
    </row>
    <row r="301" spans="1:22" x14ac:dyDescent="0.3">
      <c r="A301" s="23" t="s">
        <v>383</v>
      </c>
      <c r="B301" s="23" t="s">
        <v>1586</v>
      </c>
      <c r="C301" s="1" t="s">
        <v>319</v>
      </c>
      <c r="D301" s="1" t="s">
        <v>319</v>
      </c>
      <c r="E301" s="1" t="s">
        <v>292</v>
      </c>
      <c r="F301" s="1" t="s">
        <v>60</v>
      </c>
      <c r="G301" s="1" t="s">
        <v>47</v>
      </c>
      <c r="H301" s="1" t="s">
        <v>47</v>
      </c>
      <c r="I301" s="1" t="s">
        <v>47</v>
      </c>
      <c r="J301" s="1" t="s">
        <v>47</v>
      </c>
      <c r="K301" s="1" t="s">
        <v>47</v>
      </c>
      <c r="L301" s="1" t="s">
        <v>47</v>
      </c>
      <c r="M301" s="1" t="s">
        <v>60</v>
      </c>
      <c r="N301" s="1" t="s">
        <v>60</v>
      </c>
      <c r="O301" s="1">
        <v>3</v>
      </c>
      <c r="P301" s="1">
        <v>35</v>
      </c>
      <c r="Q301" s="1">
        <v>8</v>
      </c>
      <c r="R301" s="1" t="s">
        <v>44</v>
      </c>
      <c r="S301" s="1" t="s">
        <v>406</v>
      </c>
      <c r="T301" s="1" t="s">
        <v>411</v>
      </c>
      <c r="U301" s="1"/>
      <c r="V301" s="1">
        <v>6</v>
      </c>
    </row>
    <row r="302" spans="1:22" x14ac:dyDescent="0.3">
      <c r="A302" s="23" t="s">
        <v>384</v>
      </c>
      <c r="B302" s="23" t="s">
        <v>1587</v>
      </c>
      <c r="C302" s="1" t="s">
        <v>319</v>
      </c>
      <c r="D302" s="1" t="s">
        <v>319</v>
      </c>
      <c r="E302" s="1" t="s">
        <v>389</v>
      </c>
      <c r="F302" s="1" t="s">
        <v>47</v>
      </c>
      <c r="G302" s="1" t="s">
        <v>47</v>
      </c>
      <c r="H302" s="1" t="s">
        <v>47</v>
      </c>
      <c r="I302" s="1" t="s">
        <v>47</v>
      </c>
      <c r="J302" s="1" t="s">
        <v>47</v>
      </c>
      <c r="K302" s="1" t="s">
        <v>47</v>
      </c>
      <c r="L302" s="1" t="s">
        <v>47</v>
      </c>
      <c r="M302" s="1" t="s">
        <v>60</v>
      </c>
      <c r="N302" s="1" t="s">
        <v>60</v>
      </c>
      <c r="O302" s="1">
        <v>3</v>
      </c>
      <c r="P302" s="1">
        <v>35</v>
      </c>
      <c r="Q302" s="1">
        <v>8</v>
      </c>
      <c r="R302" s="1" t="s">
        <v>44</v>
      </c>
      <c r="S302" s="1" t="s">
        <v>406</v>
      </c>
      <c r="T302" s="1" t="s">
        <v>410</v>
      </c>
      <c r="U302" s="1"/>
      <c r="V302" s="1">
        <v>420</v>
      </c>
    </row>
    <row r="303" spans="1:22" x14ac:dyDescent="0.3">
      <c r="A303" s="23" t="s">
        <v>1007</v>
      </c>
      <c r="B303" s="23" t="s">
        <v>1588</v>
      </c>
      <c r="C303" s="1" t="s">
        <v>319</v>
      </c>
      <c r="D303" s="1" t="s">
        <v>319</v>
      </c>
      <c r="E303" s="1" t="s">
        <v>292</v>
      </c>
      <c r="F303" s="1" t="s">
        <v>60</v>
      </c>
      <c r="G303" s="1" t="s">
        <v>47</v>
      </c>
      <c r="H303" s="1" t="s">
        <v>47</v>
      </c>
      <c r="I303" s="1" t="s">
        <v>47</v>
      </c>
      <c r="J303" s="1" t="s">
        <v>47</v>
      </c>
      <c r="K303" s="1" t="s">
        <v>47</v>
      </c>
      <c r="L303" s="1" t="s">
        <v>47</v>
      </c>
      <c r="M303" s="1" t="s">
        <v>60</v>
      </c>
      <c r="N303" s="1" t="s">
        <v>60</v>
      </c>
      <c r="O303" s="1">
        <v>3</v>
      </c>
      <c r="P303" s="1">
        <v>35</v>
      </c>
      <c r="Q303" s="1">
        <v>8</v>
      </c>
      <c r="R303" s="1" t="s">
        <v>44</v>
      </c>
      <c r="S303" s="1" t="s">
        <v>406</v>
      </c>
      <c r="T303" s="1" t="s">
        <v>411</v>
      </c>
      <c r="U303" s="1"/>
      <c r="V303" s="1" t="s">
        <v>47</v>
      </c>
    </row>
    <row r="304" spans="1:22" x14ac:dyDescent="0.3">
      <c r="A304" s="23" t="s">
        <v>385</v>
      </c>
      <c r="B304" s="23" t="s">
        <v>1589</v>
      </c>
      <c r="C304" s="1" t="s">
        <v>319</v>
      </c>
      <c r="D304" s="1" t="s">
        <v>319</v>
      </c>
      <c r="E304" s="1" t="s">
        <v>292</v>
      </c>
      <c r="F304" s="1" t="s">
        <v>60</v>
      </c>
      <c r="G304" s="1" t="s">
        <v>47</v>
      </c>
      <c r="H304" s="1" t="s">
        <v>47</v>
      </c>
      <c r="I304" s="1" t="s">
        <v>47</v>
      </c>
      <c r="J304" s="1" t="s">
        <v>47</v>
      </c>
      <c r="K304" s="1" t="s">
        <v>47</v>
      </c>
      <c r="L304" s="1" t="s">
        <v>47</v>
      </c>
      <c r="M304" s="1" t="s">
        <v>60</v>
      </c>
      <c r="N304" s="1" t="s">
        <v>60</v>
      </c>
      <c r="O304" s="1">
        <v>3</v>
      </c>
      <c r="P304" s="1">
        <v>35</v>
      </c>
      <c r="Q304" s="1">
        <v>8</v>
      </c>
      <c r="R304" s="1" t="s">
        <v>44</v>
      </c>
      <c r="S304" s="1" t="s">
        <v>395</v>
      </c>
      <c r="T304" s="1" t="s">
        <v>411</v>
      </c>
      <c r="U304" s="1"/>
      <c r="V304" s="1">
        <v>7</v>
      </c>
    </row>
    <row r="305" spans="1:22" x14ac:dyDescent="0.3">
      <c r="A305" s="23" t="s">
        <v>386</v>
      </c>
      <c r="B305" s="23" t="s">
        <v>1590</v>
      </c>
      <c r="C305" s="1" t="s">
        <v>60</v>
      </c>
      <c r="D305" s="1" t="s">
        <v>60</v>
      </c>
      <c r="E305" s="1" t="s">
        <v>292</v>
      </c>
      <c r="F305" s="1" t="s">
        <v>60</v>
      </c>
      <c r="G305" s="1" t="s">
        <v>47</v>
      </c>
      <c r="H305" s="1" t="s">
        <v>47</v>
      </c>
      <c r="I305" s="1" t="s">
        <v>47</v>
      </c>
      <c r="J305" s="1" t="s">
        <v>47</v>
      </c>
      <c r="K305" s="1" t="s">
        <v>47</v>
      </c>
      <c r="L305" s="1" t="s">
        <v>47</v>
      </c>
      <c r="M305" s="1" t="s">
        <v>60</v>
      </c>
      <c r="N305" s="1" t="s">
        <v>60</v>
      </c>
      <c r="O305" s="1">
        <v>3</v>
      </c>
      <c r="P305" s="1">
        <v>35</v>
      </c>
      <c r="Q305" s="1">
        <v>8</v>
      </c>
      <c r="R305" s="1" t="s">
        <v>44</v>
      </c>
      <c r="S305" s="1" t="s">
        <v>395</v>
      </c>
      <c r="T305" s="1" t="s">
        <v>411</v>
      </c>
      <c r="U305" s="1"/>
      <c r="V305" s="1">
        <v>35</v>
      </c>
    </row>
    <row r="306" spans="1:22" ht="15" thickBot="1" x14ac:dyDescent="0.35">
      <c r="A306" s="35" t="s">
        <v>387</v>
      </c>
      <c r="B306" s="23" t="s">
        <v>1591</v>
      </c>
      <c r="C306" s="14" t="s">
        <v>60</v>
      </c>
      <c r="D306" s="14" t="s">
        <v>60</v>
      </c>
      <c r="E306" s="14" t="s">
        <v>404</v>
      </c>
      <c r="F306" s="14" t="s">
        <v>60</v>
      </c>
      <c r="G306" s="14" t="s">
        <v>47</v>
      </c>
      <c r="H306" s="14" t="s">
        <v>47</v>
      </c>
      <c r="I306" s="14" t="s">
        <v>47</v>
      </c>
      <c r="J306" s="14" t="s">
        <v>47</v>
      </c>
      <c r="K306" s="14" t="s">
        <v>47</v>
      </c>
      <c r="L306" s="14" t="s">
        <v>47</v>
      </c>
      <c r="M306" s="14" t="s">
        <v>60</v>
      </c>
      <c r="N306" s="14" t="s">
        <v>60</v>
      </c>
      <c r="O306" s="14">
        <v>3</v>
      </c>
      <c r="P306" s="14">
        <v>35</v>
      </c>
      <c r="Q306" s="14">
        <v>8</v>
      </c>
      <c r="R306" s="14" t="s">
        <v>44</v>
      </c>
      <c r="S306" s="14" t="s">
        <v>407</v>
      </c>
      <c r="T306" s="14" t="s">
        <v>412</v>
      </c>
      <c r="U306" s="14"/>
      <c r="V306" s="14" t="s">
        <v>47</v>
      </c>
    </row>
    <row r="307" spans="1:22" ht="15" thickBot="1" x14ac:dyDescent="0.35">
      <c r="A307" s="48" t="s">
        <v>1079</v>
      </c>
      <c r="B307" s="112" t="s">
        <v>47</v>
      </c>
      <c r="C307" s="49" t="s">
        <v>60</v>
      </c>
      <c r="D307" s="49" t="s">
        <v>60</v>
      </c>
      <c r="E307" s="49">
        <v>17</v>
      </c>
      <c r="F307" s="49" t="s">
        <v>60</v>
      </c>
      <c r="G307" s="49">
        <v>3</v>
      </c>
      <c r="H307" s="49">
        <v>3</v>
      </c>
      <c r="I307" s="49">
        <v>0</v>
      </c>
      <c r="J307" s="49">
        <v>0</v>
      </c>
      <c r="K307" s="49">
        <v>3</v>
      </c>
      <c r="L307" s="49">
        <v>2</v>
      </c>
      <c r="M307" s="49" t="s">
        <v>60</v>
      </c>
      <c r="N307" s="49" t="s">
        <v>60</v>
      </c>
      <c r="O307" s="49"/>
      <c r="P307" s="49"/>
      <c r="Q307" s="49"/>
      <c r="R307" s="49"/>
      <c r="S307" s="49"/>
      <c r="T307" s="49"/>
      <c r="U307" s="50" t="s">
        <v>1078</v>
      </c>
      <c r="V307" s="50">
        <f>AVERAGE(V271:V306)</f>
        <v>354.3</v>
      </c>
    </row>
    <row r="308" spans="1:22" x14ac:dyDescent="0.3">
      <c r="A308" s="58" t="s">
        <v>413</v>
      </c>
      <c r="B308" s="117" t="s">
        <v>47</v>
      </c>
      <c r="C308" s="4"/>
      <c r="D308" s="4"/>
      <c r="E308" s="4"/>
      <c r="F308" s="4"/>
      <c r="G308" s="4"/>
      <c r="H308" s="4" t="s">
        <v>47</v>
      </c>
      <c r="I308" s="4" t="s">
        <v>47</v>
      </c>
      <c r="J308" s="4" t="s">
        <v>47</v>
      </c>
      <c r="K308" s="4" t="s">
        <v>47</v>
      </c>
      <c r="L308" s="4" t="s">
        <v>47</v>
      </c>
      <c r="M308" s="4" t="s">
        <v>47</v>
      </c>
      <c r="N308" s="4" t="s">
        <v>47</v>
      </c>
      <c r="O308" s="4" t="s">
        <v>47</v>
      </c>
      <c r="P308" s="4" t="s">
        <v>47</v>
      </c>
      <c r="Q308" s="4" t="s">
        <v>47</v>
      </c>
      <c r="R308" s="4" t="s">
        <v>47</v>
      </c>
      <c r="S308" s="4" t="s">
        <v>421</v>
      </c>
      <c r="T308" s="4" t="s">
        <v>47</v>
      </c>
      <c r="U308" s="4" t="s">
        <v>47</v>
      </c>
      <c r="V308" s="4" t="s">
        <v>47</v>
      </c>
    </row>
    <row r="309" spans="1:22" x14ac:dyDescent="0.3">
      <c r="A309" s="22" t="s">
        <v>414</v>
      </c>
      <c r="B309" s="23" t="s">
        <v>1592</v>
      </c>
      <c r="C309" s="1" t="s">
        <v>418</v>
      </c>
      <c r="D309" s="1" t="s">
        <v>418</v>
      </c>
      <c r="E309" s="1" t="s">
        <v>292</v>
      </c>
      <c r="F309" s="1" t="s">
        <v>60</v>
      </c>
      <c r="G309" s="1" t="s">
        <v>423</v>
      </c>
      <c r="H309" s="1" t="s">
        <v>39</v>
      </c>
      <c r="I309" s="1" t="s">
        <v>47</v>
      </c>
      <c r="J309" s="1" t="s">
        <v>47</v>
      </c>
      <c r="K309" s="1" t="s">
        <v>419</v>
      </c>
      <c r="L309" s="1" t="s">
        <v>420</v>
      </c>
      <c r="M309" s="1" t="s">
        <v>60</v>
      </c>
      <c r="N309" s="1" t="s">
        <v>60</v>
      </c>
      <c r="O309" s="1">
        <v>2</v>
      </c>
      <c r="P309" s="1">
        <v>4</v>
      </c>
      <c r="Q309" s="1">
        <v>50</v>
      </c>
      <c r="R309" s="1" t="s">
        <v>114</v>
      </c>
      <c r="S309" s="1" t="s">
        <v>425</v>
      </c>
      <c r="T309" s="1" t="s">
        <v>422</v>
      </c>
      <c r="U309" s="1"/>
      <c r="V309" s="1">
        <v>1248</v>
      </c>
    </row>
    <row r="310" spans="1:22" x14ac:dyDescent="0.3">
      <c r="A310" s="22" t="s">
        <v>415</v>
      </c>
      <c r="B310" s="23" t="s">
        <v>1593</v>
      </c>
      <c r="C310" s="1" t="s">
        <v>418</v>
      </c>
      <c r="D310" s="1" t="s">
        <v>418</v>
      </c>
      <c r="E310" s="1" t="s">
        <v>292</v>
      </c>
      <c r="F310" s="1" t="s">
        <v>60</v>
      </c>
      <c r="G310" s="1" t="s">
        <v>47</v>
      </c>
      <c r="H310" s="1" t="s">
        <v>39</v>
      </c>
      <c r="I310" s="1" t="s">
        <v>47</v>
      </c>
      <c r="J310" s="1" t="s">
        <v>47</v>
      </c>
      <c r="K310" s="1" t="s">
        <v>47</v>
      </c>
      <c r="L310" s="1" t="s">
        <v>47</v>
      </c>
      <c r="M310" s="1" t="s">
        <v>60</v>
      </c>
      <c r="N310" s="1" t="s">
        <v>60</v>
      </c>
      <c r="O310" s="1">
        <v>2</v>
      </c>
      <c r="P310" s="1">
        <v>4</v>
      </c>
      <c r="Q310" s="1">
        <v>50</v>
      </c>
      <c r="R310" s="1" t="s">
        <v>114</v>
      </c>
      <c r="S310" s="1" t="s">
        <v>425</v>
      </c>
      <c r="T310" s="1"/>
      <c r="U310" s="1"/>
      <c r="V310" s="1">
        <v>1233</v>
      </c>
    </row>
    <row r="311" spans="1:22" x14ac:dyDescent="0.3">
      <c r="A311" s="23" t="s">
        <v>416</v>
      </c>
      <c r="B311" s="23" t="s">
        <v>1594</v>
      </c>
      <c r="C311" s="1" t="s">
        <v>47</v>
      </c>
      <c r="D311" s="1" t="s">
        <v>47</v>
      </c>
      <c r="E311" s="1" t="s">
        <v>292</v>
      </c>
      <c r="F311" s="1" t="s">
        <v>60</v>
      </c>
      <c r="G311" s="1" t="s">
        <v>47</v>
      </c>
      <c r="H311" s="1" t="s">
        <v>47</v>
      </c>
      <c r="I311" s="1" t="s">
        <v>39</v>
      </c>
      <c r="J311" s="1" t="s">
        <v>47</v>
      </c>
      <c r="K311" s="1" t="s">
        <v>39</v>
      </c>
      <c r="L311" s="1" t="s">
        <v>978</v>
      </c>
      <c r="M311" s="1" t="s">
        <v>60</v>
      </c>
      <c r="N311" s="1" t="s">
        <v>60</v>
      </c>
      <c r="O311" s="1">
        <v>2</v>
      </c>
      <c r="P311" s="1">
        <v>4</v>
      </c>
      <c r="Q311" s="1">
        <v>50</v>
      </c>
      <c r="R311" s="1" t="s">
        <v>114</v>
      </c>
      <c r="S311" s="1" t="s">
        <v>425</v>
      </c>
      <c r="T311" s="1"/>
      <c r="U311" s="1" t="s">
        <v>426</v>
      </c>
      <c r="V311" s="1">
        <v>590</v>
      </c>
    </row>
    <row r="312" spans="1:22" ht="15" thickBot="1" x14ac:dyDescent="0.35">
      <c r="A312" s="35" t="s">
        <v>417</v>
      </c>
      <c r="B312" s="35" t="s">
        <v>1595</v>
      </c>
      <c r="C312" s="14" t="s">
        <v>47</v>
      </c>
      <c r="D312" s="14" t="s">
        <v>47</v>
      </c>
      <c r="E312" s="14" t="s">
        <v>292</v>
      </c>
      <c r="F312" s="14" t="s">
        <v>60</v>
      </c>
      <c r="G312" s="14" t="s">
        <v>47</v>
      </c>
      <c r="H312" s="14" t="s">
        <v>47</v>
      </c>
      <c r="I312" s="14" t="s">
        <v>47</v>
      </c>
      <c r="J312" s="14" t="s">
        <v>47</v>
      </c>
      <c r="K312" s="14" t="s">
        <v>39</v>
      </c>
      <c r="L312" s="14" t="s">
        <v>424</v>
      </c>
      <c r="M312" s="14" t="s">
        <v>60</v>
      </c>
      <c r="N312" s="14" t="s">
        <v>60</v>
      </c>
      <c r="O312" s="14">
        <v>2</v>
      </c>
      <c r="P312" s="14">
        <v>4</v>
      </c>
      <c r="Q312" s="14">
        <v>50</v>
      </c>
      <c r="R312" s="14" t="s">
        <v>114</v>
      </c>
      <c r="S312" s="14" t="s">
        <v>425</v>
      </c>
      <c r="T312" s="14"/>
      <c r="U312" s="14"/>
      <c r="V312" s="14">
        <v>133</v>
      </c>
    </row>
    <row r="313" spans="1:22" ht="15" thickBot="1" x14ac:dyDescent="0.35">
      <c r="A313" s="48" t="s">
        <v>1079</v>
      </c>
      <c r="B313" s="112" t="s">
        <v>47</v>
      </c>
      <c r="C313" s="49" t="s">
        <v>60</v>
      </c>
      <c r="D313" s="49" t="s">
        <v>60</v>
      </c>
      <c r="E313" s="49">
        <v>4</v>
      </c>
      <c r="F313" s="49" t="s">
        <v>60</v>
      </c>
      <c r="G313" s="49">
        <v>1</v>
      </c>
      <c r="H313" s="49">
        <v>2</v>
      </c>
      <c r="I313" s="49">
        <v>1</v>
      </c>
      <c r="J313" s="49">
        <v>0</v>
      </c>
      <c r="K313" s="49">
        <v>3</v>
      </c>
      <c r="L313" s="49">
        <v>3</v>
      </c>
      <c r="M313" s="49" t="s">
        <v>60</v>
      </c>
      <c r="N313" s="49" t="s">
        <v>60</v>
      </c>
      <c r="O313" s="49"/>
      <c r="P313" s="49"/>
      <c r="Q313" s="49"/>
      <c r="R313" s="49"/>
      <c r="S313" s="49"/>
      <c r="T313" s="49"/>
      <c r="U313" s="50" t="s">
        <v>1078</v>
      </c>
      <c r="V313" s="50">
        <f>AVERAGE(V309:V312)</f>
        <v>801</v>
      </c>
    </row>
    <row r="314" spans="1:22" x14ac:dyDescent="0.3">
      <c r="A314" s="53" t="s">
        <v>429</v>
      </c>
      <c r="B314" s="53" t="s">
        <v>47</v>
      </c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</row>
    <row r="315" spans="1:22" x14ac:dyDescent="0.3">
      <c r="A315" s="22" t="s">
        <v>1000</v>
      </c>
      <c r="B315" s="23" t="s">
        <v>1596</v>
      </c>
      <c r="C315" s="1" t="s">
        <v>427</v>
      </c>
      <c r="D315" s="1" t="s">
        <v>397</v>
      </c>
      <c r="E315" s="1" t="s">
        <v>292</v>
      </c>
      <c r="F315" s="1" t="s">
        <v>60</v>
      </c>
      <c r="G315" s="1" t="s">
        <v>979</v>
      </c>
      <c r="H315" s="1" t="s">
        <v>985</v>
      </c>
      <c r="I315" s="1" t="s">
        <v>430</v>
      </c>
      <c r="J315" s="1" t="s">
        <v>47</v>
      </c>
      <c r="K315" s="1" t="s">
        <v>432</v>
      </c>
      <c r="L315" s="1" t="s">
        <v>47</v>
      </c>
      <c r="M315" s="1" t="s">
        <v>20</v>
      </c>
      <c r="N315" s="1" t="s">
        <v>53</v>
      </c>
      <c r="O315" s="1">
        <v>2</v>
      </c>
      <c r="P315" s="1">
        <v>7</v>
      </c>
      <c r="Q315" s="1">
        <f>2/7*100</f>
        <v>28.571428571428569</v>
      </c>
      <c r="R315" s="1" t="s">
        <v>291</v>
      </c>
      <c r="S315" s="1" t="s">
        <v>439</v>
      </c>
      <c r="T315" s="1" t="s">
        <v>70</v>
      </c>
      <c r="U315" s="1" t="s">
        <v>980</v>
      </c>
      <c r="V315" s="1">
        <v>1835</v>
      </c>
    </row>
    <row r="316" spans="1:22" x14ac:dyDescent="0.3">
      <c r="A316" s="22" t="s">
        <v>1001</v>
      </c>
      <c r="B316" s="23" t="s">
        <v>1597</v>
      </c>
      <c r="C316" s="1" t="s">
        <v>427</v>
      </c>
      <c r="D316" s="1" t="s">
        <v>397</v>
      </c>
      <c r="E316" s="1" t="s">
        <v>292</v>
      </c>
      <c r="F316" s="1" t="s">
        <v>60</v>
      </c>
      <c r="G316" s="1" t="s">
        <v>981</v>
      </c>
      <c r="H316" s="1" t="s">
        <v>431</v>
      </c>
      <c r="I316" s="1" t="s">
        <v>39</v>
      </c>
      <c r="J316" s="1" t="s">
        <v>47</v>
      </c>
      <c r="K316" s="1" t="s">
        <v>433</v>
      </c>
      <c r="L316" s="1" t="s">
        <v>984</v>
      </c>
      <c r="M316" s="1" t="s">
        <v>60</v>
      </c>
      <c r="N316" s="1" t="s">
        <v>60</v>
      </c>
      <c r="O316" s="1">
        <v>2</v>
      </c>
      <c r="P316" s="1">
        <v>7</v>
      </c>
      <c r="Q316" s="1">
        <v>28</v>
      </c>
      <c r="R316" s="1" t="s">
        <v>291</v>
      </c>
      <c r="S316" s="1" t="s">
        <v>434</v>
      </c>
      <c r="T316" s="1" t="s">
        <v>70</v>
      </c>
      <c r="U316" s="1" t="s">
        <v>435</v>
      </c>
      <c r="V316" s="1" t="s">
        <v>60</v>
      </c>
    </row>
    <row r="317" spans="1:22" x14ac:dyDescent="0.3">
      <c r="A317" s="23" t="s">
        <v>1002</v>
      </c>
      <c r="B317" s="23" t="s">
        <v>1598</v>
      </c>
      <c r="C317" s="1" t="s">
        <v>427</v>
      </c>
      <c r="D317" s="1" t="s">
        <v>427</v>
      </c>
      <c r="E317" s="1" t="s">
        <v>292</v>
      </c>
      <c r="F317" s="1" t="s">
        <v>60</v>
      </c>
      <c r="G317" s="1" t="s">
        <v>47</v>
      </c>
      <c r="H317" s="1" t="s">
        <v>47</v>
      </c>
      <c r="I317" s="1" t="s">
        <v>47</v>
      </c>
      <c r="J317" s="1" t="s">
        <v>47</v>
      </c>
      <c r="K317" s="1" t="s">
        <v>983</v>
      </c>
      <c r="L317" s="1" t="s">
        <v>47</v>
      </c>
      <c r="M317" s="1" t="s">
        <v>20</v>
      </c>
      <c r="N317" s="1" t="s">
        <v>60</v>
      </c>
      <c r="O317" s="1">
        <v>2</v>
      </c>
      <c r="P317" s="1">
        <v>7</v>
      </c>
      <c r="Q317" s="1">
        <v>28</v>
      </c>
      <c r="R317" s="1" t="s">
        <v>291</v>
      </c>
      <c r="S317" s="42" t="s">
        <v>440</v>
      </c>
      <c r="T317" s="1" t="s">
        <v>70</v>
      </c>
      <c r="U317" s="1"/>
      <c r="V317" s="1">
        <v>2</v>
      </c>
    </row>
    <row r="318" spans="1:22" x14ac:dyDescent="0.3">
      <c r="A318" s="23" t="s">
        <v>1003</v>
      </c>
      <c r="B318" s="23" t="s">
        <v>1599</v>
      </c>
      <c r="C318" s="1" t="s">
        <v>427</v>
      </c>
      <c r="D318" s="1" t="s">
        <v>427</v>
      </c>
      <c r="E318" s="1" t="s">
        <v>292</v>
      </c>
      <c r="F318" s="1" t="s">
        <v>60</v>
      </c>
      <c r="G318" s="1" t="s">
        <v>47</v>
      </c>
      <c r="H318" s="1" t="s">
        <v>47</v>
      </c>
      <c r="I318" s="1" t="s">
        <v>47</v>
      </c>
      <c r="J318" s="1" t="s">
        <v>47</v>
      </c>
      <c r="K318" s="1" t="s">
        <v>982</v>
      </c>
      <c r="L318" s="1" t="s">
        <v>47</v>
      </c>
      <c r="M318" s="1" t="s">
        <v>47</v>
      </c>
      <c r="N318" s="1" t="s">
        <v>47</v>
      </c>
      <c r="O318" s="1">
        <v>2</v>
      </c>
      <c r="P318" s="1">
        <v>7</v>
      </c>
      <c r="Q318" s="1">
        <v>28</v>
      </c>
      <c r="R318" s="1" t="s">
        <v>291</v>
      </c>
      <c r="S318" s="1" t="s">
        <v>441</v>
      </c>
      <c r="T318" s="1" t="s">
        <v>70</v>
      </c>
      <c r="U318" s="1"/>
      <c r="V318" s="1" t="s">
        <v>60</v>
      </c>
    </row>
    <row r="319" spans="1:22" x14ac:dyDescent="0.3">
      <c r="A319" s="23" t="s">
        <v>1004</v>
      </c>
      <c r="B319" s="23" t="s">
        <v>1600</v>
      </c>
      <c r="C319" s="1" t="s">
        <v>47</v>
      </c>
      <c r="D319" s="1" t="s">
        <v>47</v>
      </c>
      <c r="E319" s="1" t="s">
        <v>292</v>
      </c>
      <c r="F319" s="1" t="s">
        <v>60</v>
      </c>
      <c r="G319" s="1" t="s">
        <v>47</v>
      </c>
      <c r="H319" s="1" t="s">
        <v>47</v>
      </c>
      <c r="I319" s="1" t="s">
        <v>47</v>
      </c>
      <c r="J319" s="1" t="s">
        <v>47</v>
      </c>
      <c r="K319" s="1" t="s">
        <v>47</v>
      </c>
      <c r="L319" s="1" t="s">
        <v>47</v>
      </c>
      <c r="M319" s="1" t="s">
        <v>47</v>
      </c>
      <c r="N319" s="1" t="s">
        <v>47</v>
      </c>
      <c r="O319" s="1">
        <v>2</v>
      </c>
      <c r="P319" s="1">
        <v>7</v>
      </c>
      <c r="Q319" s="1">
        <v>28</v>
      </c>
      <c r="R319" s="1" t="s">
        <v>122</v>
      </c>
      <c r="S319" s="1" t="s">
        <v>439</v>
      </c>
      <c r="T319" s="1" t="s">
        <v>70</v>
      </c>
      <c r="U319" s="1" t="s">
        <v>438</v>
      </c>
      <c r="V319" s="1" t="s">
        <v>60</v>
      </c>
    </row>
    <row r="320" spans="1:22" x14ac:dyDescent="0.3">
      <c r="A320" s="23" t="s">
        <v>1005</v>
      </c>
      <c r="B320" s="23" t="s">
        <v>1601</v>
      </c>
      <c r="C320" s="1" t="s">
        <v>427</v>
      </c>
      <c r="D320" s="1" t="s">
        <v>427</v>
      </c>
      <c r="E320" s="1" t="s">
        <v>292</v>
      </c>
      <c r="F320" s="1" t="s">
        <v>60</v>
      </c>
      <c r="G320" s="1" t="s">
        <v>47</v>
      </c>
      <c r="H320" s="1" t="s">
        <v>47</v>
      </c>
      <c r="I320" s="1" t="s">
        <v>47</v>
      </c>
      <c r="J320" s="1" t="s">
        <v>47</v>
      </c>
      <c r="K320" s="1" t="s">
        <v>47</v>
      </c>
      <c r="L320" s="1" t="s">
        <v>47</v>
      </c>
      <c r="M320" s="1" t="s">
        <v>20</v>
      </c>
      <c r="N320" s="1" t="s">
        <v>60</v>
      </c>
      <c r="O320" s="1">
        <v>2</v>
      </c>
      <c r="P320" s="1">
        <v>7</v>
      </c>
      <c r="Q320" s="1">
        <v>28</v>
      </c>
      <c r="R320" s="1" t="s">
        <v>291</v>
      </c>
      <c r="S320" s="1" t="s">
        <v>442</v>
      </c>
      <c r="T320" s="1" t="s">
        <v>70</v>
      </c>
      <c r="U320" s="1" t="s">
        <v>436</v>
      </c>
      <c r="V320" s="1">
        <v>16</v>
      </c>
    </row>
    <row r="321" spans="1:22" ht="15" thickBot="1" x14ac:dyDescent="0.35">
      <c r="A321" s="35" t="s">
        <v>1006</v>
      </c>
      <c r="B321" s="23" t="s">
        <v>1602</v>
      </c>
      <c r="C321" s="14" t="s">
        <v>427</v>
      </c>
      <c r="D321" s="14" t="s">
        <v>427</v>
      </c>
      <c r="E321" s="14" t="s">
        <v>292</v>
      </c>
      <c r="F321" s="14" t="s">
        <v>60</v>
      </c>
      <c r="G321" s="14" t="s">
        <v>47</v>
      </c>
      <c r="H321" s="14" t="s">
        <v>47</v>
      </c>
      <c r="I321" s="14" t="s">
        <v>47</v>
      </c>
      <c r="J321" s="14" t="s">
        <v>47</v>
      </c>
      <c r="K321" s="14" t="s">
        <v>47</v>
      </c>
      <c r="L321" s="14" t="s">
        <v>47</v>
      </c>
      <c r="M321" s="14" t="s">
        <v>20</v>
      </c>
      <c r="N321" s="14" t="s">
        <v>60</v>
      </c>
      <c r="O321" s="14">
        <v>2</v>
      </c>
      <c r="P321" s="14">
        <v>7</v>
      </c>
      <c r="Q321" s="14">
        <v>28</v>
      </c>
      <c r="R321" s="14" t="s">
        <v>122</v>
      </c>
      <c r="S321" s="14" t="s">
        <v>443</v>
      </c>
      <c r="T321" s="14" t="s">
        <v>70</v>
      </c>
      <c r="U321" s="14"/>
      <c r="V321" s="14">
        <v>2366</v>
      </c>
    </row>
    <row r="322" spans="1:22" ht="15" thickBot="1" x14ac:dyDescent="0.35">
      <c r="A322" s="48" t="s">
        <v>1079</v>
      </c>
      <c r="B322" s="112" t="s">
        <v>47</v>
      </c>
      <c r="C322" s="49" t="s">
        <v>60</v>
      </c>
      <c r="D322" s="49" t="s">
        <v>60</v>
      </c>
      <c r="E322" s="49">
        <v>0</v>
      </c>
      <c r="F322" s="49" t="s">
        <v>60</v>
      </c>
      <c r="G322" s="49" t="s">
        <v>1103</v>
      </c>
      <c r="H322" s="49">
        <v>2</v>
      </c>
      <c r="I322" s="49">
        <v>2</v>
      </c>
      <c r="J322" s="49">
        <v>0</v>
      </c>
      <c r="K322" s="49">
        <v>4</v>
      </c>
      <c r="L322" s="49">
        <v>1</v>
      </c>
      <c r="M322" s="60" t="s">
        <v>1104</v>
      </c>
      <c r="N322" s="49" t="s">
        <v>60</v>
      </c>
      <c r="O322" s="49"/>
      <c r="P322" s="49"/>
      <c r="Q322" s="49"/>
      <c r="R322" s="49"/>
      <c r="S322" s="49"/>
      <c r="T322" s="49"/>
      <c r="U322" s="50" t="s">
        <v>1078</v>
      </c>
      <c r="V322" s="50">
        <f>2382/2</f>
        <v>1191</v>
      </c>
    </row>
    <row r="323" spans="1:22" x14ac:dyDescent="0.3">
      <c r="A323" s="47" t="s">
        <v>444</v>
      </c>
      <c r="B323" s="47" t="s">
        <v>47</v>
      </c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</row>
    <row r="324" spans="1:22" x14ac:dyDescent="0.3">
      <c r="A324" s="38">
        <v>10185</v>
      </c>
      <c r="B324" s="23" t="s">
        <v>1603</v>
      </c>
      <c r="C324" s="1" t="s">
        <v>47</v>
      </c>
      <c r="D324" s="1" t="s">
        <v>1980</v>
      </c>
      <c r="E324" s="1" t="s">
        <v>78</v>
      </c>
      <c r="F324" s="1" t="s">
        <v>60</v>
      </c>
      <c r="G324" s="1" t="s">
        <v>47</v>
      </c>
      <c r="H324" s="1" t="s">
        <v>47</v>
      </c>
      <c r="I324" s="1" t="s">
        <v>47</v>
      </c>
      <c r="J324" s="1" t="s">
        <v>47</v>
      </c>
      <c r="K324" s="1" t="s">
        <v>47</v>
      </c>
      <c r="L324" s="1" t="s">
        <v>47</v>
      </c>
      <c r="M324" s="1" t="s">
        <v>60</v>
      </c>
      <c r="N324" s="1" t="s">
        <v>60</v>
      </c>
      <c r="O324" s="1">
        <v>3</v>
      </c>
      <c r="P324" s="1">
        <v>8</v>
      </c>
      <c r="Q324" s="1">
        <f>3/8*100</f>
        <v>37.5</v>
      </c>
      <c r="R324" s="1" t="s">
        <v>44</v>
      </c>
      <c r="S324" s="1" t="s">
        <v>451</v>
      </c>
      <c r="T324" s="1" t="s">
        <v>70</v>
      </c>
      <c r="U324" s="6"/>
      <c r="V324" s="1">
        <v>1.5</v>
      </c>
    </row>
    <row r="325" spans="1:22" x14ac:dyDescent="0.3">
      <c r="A325" s="37">
        <v>10191</v>
      </c>
      <c r="B325" s="22" t="s">
        <v>1605</v>
      </c>
      <c r="C325" s="1" t="s">
        <v>47</v>
      </c>
      <c r="D325" s="1" t="s">
        <v>1981</v>
      </c>
      <c r="E325" s="1" t="s">
        <v>78</v>
      </c>
      <c r="F325" s="1" t="s">
        <v>60</v>
      </c>
      <c r="G325" s="1" t="s">
        <v>47</v>
      </c>
      <c r="H325" s="1" t="s">
        <v>31</v>
      </c>
      <c r="I325" s="1" t="s">
        <v>47</v>
      </c>
      <c r="J325" s="1" t="s">
        <v>47</v>
      </c>
      <c r="K325" s="1" t="s">
        <v>47</v>
      </c>
      <c r="L325" s="1" t="s">
        <v>47</v>
      </c>
      <c r="M325" s="1" t="s">
        <v>20</v>
      </c>
      <c r="N325" s="1" t="s">
        <v>60</v>
      </c>
      <c r="O325" s="1">
        <v>3</v>
      </c>
      <c r="P325" s="1">
        <v>8</v>
      </c>
      <c r="Q325" s="1">
        <v>37.5</v>
      </c>
      <c r="R325" s="1" t="s">
        <v>447</v>
      </c>
      <c r="S325" s="1" t="s">
        <v>451</v>
      </c>
      <c r="T325" s="1" t="s">
        <v>70</v>
      </c>
      <c r="U325" s="1"/>
      <c r="V325" s="1">
        <v>239.7</v>
      </c>
    </row>
    <row r="326" spans="1:22" x14ac:dyDescent="0.3">
      <c r="A326" s="38">
        <v>10199</v>
      </c>
      <c r="B326" s="23" t="s">
        <v>1606</v>
      </c>
      <c r="C326" s="1" t="s">
        <v>60</v>
      </c>
      <c r="D326" s="1" t="s">
        <v>60</v>
      </c>
      <c r="E326" s="1" t="s">
        <v>78</v>
      </c>
      <c r="F326" s="1" t="s">
        <v>60</v>
      </c>
      <c r="G326" s="1" t="s">
        <v>47</v>
      </c>
      <c r="H326" s="1" t="s">
        <v>47</v>
      </c>
      <c r="I326" s="1" t="s">
        <v>47</v>
      </c>
      <c r="J326" s="1" t="s">
        <v>47</v>
      </c>
      <c r="K326" s="1" t="s">
        <v>47</v>
      </c>
      <c r="L326" s="1" t="s">
        <v>47</v>
      </c>
      <c r="M326" s="1" t="s">
        <v>60</v>
      </c>
      <c r="N326" s="1" t="s">
        <v>60</v>
      </c>
      <c r="O326" s="1">
        <v>3</v>
      </c>
      <c r="P326" s="1">
        <v>8</v>
      </c>
      <c r="Q326" s="1">
        <v>37.5</v>
      </c>
      <c r="R326" s="1" t="s">
        <v>44</v>
      </c>
      <c r="S326" s="1" t="s">
        <v>451</v>
      </c>
      <c r="T326" s="1" t="s">
        <v>70</v>
      </c>
      <c r="U326" s="1"/>
      <c r="V326" s="1">
        <v>8.9</v>
      </c>
    </row>
    <row r="327" spans="1:22" x14ac:dyDescent="0.3">
      <c r="A327" s="38">
        <v>10205</v>
      </c>
      <c r="B327" s="23" t="s">
        <v>1607</v>
      </c>
      <c r="C327" s="1" t="s">
        <v>47</v>
      </c>
      <c r="D327" s="1" t="s">
        <v>1982</v>
      </c>
      <c r="E327" s="1" t="s">
        <v>78</v>
      </c>
      <c r="F327" s="1" t="s">
        <v>60</v>
      </c>
      <c r="G327" s="1" t="s">
        <v>47</v>
      </c>
      <c r="H327" s="1" t="s">
        <v>47</v>
      </c>
      <c r="I327" s="1" t="s">
        <v>47</v>
      </c>
      <c r="J327" s="1" t="s">
        <v>47</v>
      </c>
      <c r="K327" s="1" t="s">
        <v>47</v>
      </c>
      <c r="L327" s="1" t="s">
        <v>47</v>
      </c>
      <c r="M327" s="1" t="s">
        <v>20</v>
      </c>
      <c r="N327" s="1" t="s">
        <v>60</v>
      </c>
      <c r="O327" s="1">
        <v>3</v>
      </c>
      <c r="P327" s="1">
        <v>8</v>
      </c>
      <c r="Q327" s="1">
        <f t="shared" ref="Q327" si="12">3/8*100</f>
        <v>37.5</v>
      </c>
      <c r="R327" s="1" t="s">
        <v>447</v>
      </c>
      <c r="S327" s="1" t="s">
        <v>451</v>
      </c>
      <c r="T327" s="1" t="s">
        <v>70</v>
      </c>
      <c r="U327" s="1"/>
      <c r="V327" s="1">
        <v>81</v>
      </c>
    </row>
    <row r="328" spans="1:22" x14ac:dyDescent="0.3">
      <c r="A328" s="38">
        <v>10210</v>
      </c>
      <c r="B328" s="23" t="s">
        <v>1608</v>
      </c>
      <c r="C328" s="1" t="s">
        <v>60</v>
      </c>
      <c r="D328" s="1" t="s">
        <v>60</v>
      </c>
      <c r="E328" s="1" t="s">
        <v>78</v>
      </c>
      <c r="F328" s="1" t="s">
        <v>60</v>
      </c>
      <c r="G328" s="1" t="s">
        <v>47</v>
      </c>
      <c r="H328" s="1" t="s">
        <v>47</v>
      </c>
      <c r="I328" s="1" t="s">
        <v>47</v>
      </c>
      <c r="J328" s="1" t="s">
        <v>47</v>
      </c>
      <c r="K328" s="1" t="s">
        <v>47</v>
      </c>
      <c r="L328" s="1" t="s">
        <v>47</v>
      </c>
      <c r="M328" s="1" t="s">
        <v>60</v>
      </c>
      <c r="N328" s="1" t="s">
        <v>60</v>
      </c>
      <c r="O328" s="1">
        <v>3</v>
      </c>
      <c r="P328" s="1">
        <v>8</v>
      </c>
      <c r="Q328" s="1">
        <v>37.5</v>
      </c>
      <c r="R328" s="1" t="s">
        <v>44</v>
      </c>
      <c r="S328" s="1" t="s">
        <v>449</v>
      </c>
      <c r="T328" s="1" t="s">
        <v>70</v>
      </c>
      <c r="U328" s="1"/>
      <c r="V328" s="1">
        <v>14.3</v>
      </c>
    </row>
    <row r="329" spans="1:22" x14ac:dyDescent="0.3">
      <c r="A329" s="37">
        <v>10235</v>
      </c>
      <c r="B329" s="22" t="s">
        <v>1609</v>
      </c>
      <c r="C329" s="1" t="s">
        <v>60</v>
      </c>
      <c r="D329" s="1" t="s">
        <v>60</v>
      </c>
      <c r="E329" s="1" t="s">
        <v>78</v>
      </c>
      <c r="F329" s="1" t="s">
        <v>60</v>
      </c>
      <c r="G329" s="1" t="s">
        <v>47</v>
      </c>
      <c r="H329" s="1" t="s">
        <v>31</v>
      </c>
      <c r="I329" s="1" t="s">
        <v>47</v>
      </c>
      <c r="J329" s="1" t="s">
        <v>47</v>
      </c>
      <c r="K329" s="1" t="s">
        <v>47</v>
      </c>
      <c r="L329" s="1" t="s">
        <v>47</v>
      </c>
      <c r="M329" s="1" t="s">
        <v>60</v>
      </c>
      <c r="N329" s="1" t="s">
        <v>60</v>
      </c>
      <c r="O329" s="1">
        <v>3</v>
      </c>
      <c r="P329" s="1">
        <v>8</v>
      </c>
      <c r="Q329" s="1">
        <v>37.5</v>
      </c>
      <c r="R329" s="1" t="s">
        <v>44</v>
      </c>
      <c r="S329" s="1" t="s">
        <v>450</v>
      </c>
      <c r="T329" s="1" t="s">
        <v>70</v>
      </c>
      <c r="U329" s="1"/>
      <c r="V329" s="1">
        <v>15.2</v>
      </c>
    </row>
    <row r="330" spans="1:22" x14ac:dyDescent="0.3">
      <c r="A330" s="37">
        <v>10453</v>
      </c>
      <c r="B330" s="22" t="s">
        <v>1610</v>
      </c>
      <c r="C330" s="1" t="s">
        <v>47</v>
      </c>
      <c r="D330" s="1" t="s">
        <v>1983</v>
      </c>
      <c r="E330" s="1" t="s">
        <v>78</v>
      </c>
      <c r="F330" s="1" t="s">
        <v>60</v>
      </c>
      <c r="G330" s="1" t="s">
        <v>47</v>
      </c>
      <c r="H330" s="1" t="s">
        <v>31</v>
      </c>
      <c r="I330" s="1" t="s">
        <v>47</v>
      </c>
      <c r="J330" s="1" t="s">
        <v>47</v>
      </c>
      <c r="K330" s="1" t="s">
        <v>47</v>
      </c>
      <c r="L330" s="1" t="s">
        <v>47</v>
      </c>
      <c r="M330" s="1" t="s">
        <v>20</v>
      </c>
      <c r="N330" s="1" t="s">
        <v>60</v>
      </c>
      <c r="O330" s="1">
        <v>3</v>
      </c>
      <c r="P330" s="1">
        <v>8</v>
      </c>
      <c r="Q330" s="1">
        <f t="shared" ref="Q330" si="13">3/8*100</f>
        <v>37.5</v>
      </c>
      <c r="R330" s="1" t="s">
        <v>44</v>
      </c>
      <c r="S330" s="1" t="s">
        <v>448</v>
      </c>
      <c r="T330" s="1" t="s">
        <v>70</v>
      </c>
      <c r="U330" s="1"/>
      <c r="V330" s="1">
        <v>329.7</v>
      </c>
    </row>
    <row r="331" spans="1:22" ht="15" thickBot="1" x14ac:dyDescent="0.35">
      <c r="A331" s="61">
        <v>11524</v>
      </c>
      <c r="B331" s="22" t="s">
        <v>1611</v>
      </c>
      <c r="C331" s="14" t="s">
        <v>32</v>
      </c>
      <c r="D331" s="14" t="s">
        <v>446</v>
      </c>
      <c r="E331" s="14" t="s">
        <v>78</v>
      </c>
      <c r="F331" s="14" t="s">
        <v>60</v>
      </c>
      <c r="G331" s="14" t="s">
        <v>47</v>
      </c>
      <c r="H331" s="14" t="s">
        <v>31</v>
      </c>
      <c r="I331" s="14" t="s">
        <v>47</v>
      </c>
      <c r="J331" s="14" t="s">
        <v>47</v>
      </c>
      <c r="K331" s="14" t="s">
        <v>47</v>
      </c>
      <c r="L331" s="14" t="s">
        <v>452</v>
      </c>
      <c r="M331" s="14" t="s">
        <v>60</v>
      </c>
      <c r="N331" s="14" t="s">
        <v>60</v>
      </c>
      <c r="O331" s="14">
        <v>3</v>
      </c>
      <c r="P331" s="14">
        <v>8</v>
      </c>
      <c r="Q331" s="14">
        <v>37.5</v>
      </c>
      <c r="R331" s="14" t="s">
        <v>44</v>
      </c>
      <c r="S331" s="14" t="s">
        <v>270</v>
      </c>
      <c r="T331" s="14" t="s">
        <v>70</v>
      </c>
      <c r="U331" s="14"/>
      <c r="V331" s="14">
        <v>0</v>
      </c>
    </row>
    <row r="332" spans="1:22" ht="15" thickBot="1" x14ac:dyDescent="0.35">
      <c r="A332" s="63"/>
      <c r="B332" s="115" t="s">
        <v>47</v>
      </c>
      <c r="C332" s="49">
        <v>1</v>
      </c>
      <c r="D332" s="49">
        <v>5</v>
      </c>
      <c r="E332" s="49">
        <v>0</v>
      </c>
      <c r="F332" s="49" t="s">
        <v>60</v>
      </c>
      <c r="G332" s="49">
        <v>0</v>
      </c>
      <c r="H332" s="49">
        <v>4</v>
      </c>
      <c r="I332" s="49">
        <v>0</v>
      </c>
      <c r="J332" s="49">
        <v>0</v>
      </c>
      <c r="K332" s="49">
        <v>0</v>
      </c>
      <c r="L332" s="49">
        <v>1</v>
      </c>
      <c r="M332" s="49" t="s">
        <v>1090</v>
      </c>
      <c r="N332" s="49" t="s">
        <v>60</v>
      </c>
      <c r="O332" s="49"/>
      <c r="P332" s="49"/>
      <c r="Q332" s="49"/>
      <c r="R332" s="49"/>
      <c r="S332" s="49"/>
      <c r="T332" s="49"/>
      <c r="U332" s="50" t="s">
        <v>1078</v>
      </c>
      <c r="V332" s="50">
        <f>AVERAGE(V324:V331)</f>
        <v>86.287499999999994</v>
      </c>
    </row>
    <row r="333" spans="1:22" x14ac:dyDescent="0.3">
      <c r="A333" s="62" t="s">
        <v>453</v>
      </c>
      <c r="B333" s="62" t="s">
        <v>47</v>
      </c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</row>
    <row r="334" spans="1:22" x14ac:dyDescent="0.3">
      <c r="A334" s="38" t="s">
        <v>454</v>
      </c>
      <c r="B334" s="23" t="s">
        <v>1612</v>
      </c>
      <c r="C334" s="1" t="s">
        <v>466</v>
      </c>
      <c r="D334" s="1" t="s">
        <v>466</v>
      </c>
      <c r="E334" s="1" t="s">
        <v>78</v>
      </c>
      <c r="F334" s="1" t="s">
        <v>60</v>
      </c>
      <c r="G334" s="1" t="s">
        <v>47</v>
      </c>
      <c r="H334" s="1" t="s">
        <v>47</v>
      </c>
      <c r="I334" s="1" t="s">
        <v>60</v>
      </c>
      <c r="J334" s="1" t="s">
        <v>47</v>
      </c>
      <c r="K334" s="1" t="s">
        <v>47</v>
      </c>
      <c r="L334" s="1" t="s">
        <v>47</v>
      </c>
      <c r="M334" s="1" t="s">
        <v>60</v>
      </c>
      <c r="N334" s="1" t="s">
        <v>60</v>
      </c>
      <c r="O334" s="1">
        <v>1</v>
      </c>
      <c r="P334" s="1">
        <v>9</v>
      </c>
      <c r="Q334" s="1">
        <f>1/9*100</f>
        <v>11.111111111111111</v>
      </c>
      <c r="R334" s="1" t="s">
        <v>87</v>
      </c>
      <c r="S334" s="1" t="s">
        <v>464</v>
      </c>
      <c r="T334" s="1" t="s">
        <v>70</v>
      </c>
      <c r="U334" s="1"/>
      <c r="V334" s="1">
        <v>286</v>
      </c>
    </row>
    <row r="335" spans="1:22" x14ac:dyDescent="0.3">
      <c r="A335" s="38" t="s">
        <v>455</v>
      </c>
      <c r="B335" s="23" t="s">
        <v>1613</v>
      </c>
      <c r="C335" s="1" t="s">
        <v>466</v>
      </c>
      <c r="D335" s="1" t="s">
        <v>466</v>
      </c>
      <c r="E335" s="1" t="s">
        <v>78</v>
      </c>
      <c r="F335" s="1" t="s">
        <v>60</v>
      </c>
      <c r="G335" s="1" t="s">
        <v>47</v>
      </c>
      <c r="H335" s="1" t="s">
        <v>47</v>
      </c>
      <c r="I335" s="1" t="s">
        <v>60</v>
      </c>
      <c r="J335" s="1" t="s">
        <v>47</v>
      </c>
      <c r="K335" s="1" t="s">
        <v>47</v>
      </c>
      <c r="L335" s="1" t="s">
        <v>47</v>
      </c>
      <c r="M335" s="1" t="s">
        <v>60</v>
      </c>
      <c r="N335" s="1" t="s">
        <v>60</v>
      </c>
      <c r="O335" s="1">
        <v>1</v>
      </c>
      <c r="P335" s="1">
        <v>9</v>
      </c>
      <c r="Q335" s="1">
        <v>11</v>
      </c>
      <c r="R335" s="1" t="s">
        <v>87</v>
      </c>
      <c r="S335" s="1" t="s">
        <v>464</v>
      </c>
      <c r="T335" s="1" t="s">
        <v>70</v>
      </c>
      <c r="U335" s="1"/>
      <c r="V335" s="1">
        <v>128</v>
      </c>
    </row>
    <row r="336" spans="1:22" x14ac:dyDescent="0.3">
      <c r="A336" s="23" t="s">
        <v>456</v>
      </c>
      <c r="B336" s="23" t="s">
        <v>1604</v>
      </c>
      <c r="C336" s="1" t="s">
        <v>466</v>
      </c>
      <c r="D336" s="1" t="s">
        <v>466</v>
      </c>
      <c r="E336" s="1" t="s">
        <v>78</v>
      </c>
      <c r="F336" s="1" t="s">
        <v>60</v>
      </c>
      <c r="G336" s="1" t="s">
        <v>47</v>
      </c>
      <c r="H336" s="1" t="s">
        <v>47</v>
      </c>
      <c r="I336" s="1" t="s">
        <v>60</v>
      </c>
      <c r="J336" s="1" t="s">
        <v>47</v>
      </c>
      <c r="K336" s="1" t="s">
        <v>47</v>
      </c>
      <c r="L336" s="1" t="s">
        <v>47</v>
      </c>
      <c r="M336" s="1" t="s">
        <v>60</v>
      </c>
      <c r="N336" s="1" t="s">
        <v>60</v>
      </c>
      <c r="O336" s="1">
        <v>1</v>
      </c>
      <c r="P336" s="1">
        <v>9</v>
      </c>
      <c r="Q336" s="1">
        <v>11</v>
      </c>
      <c r="R336" s="1" t="s">
        <v>87</v>
      </c>
      <c r="S336" s="1" t="s">
        <v>464</v>
      </c>
      <c r="T336" s="1" t="s">
        <v>70</v>
      </c>
      <c r="U336" s="1"/>
      <c r="V336" s="1">
        <v>40</v>
      </c>
    </row>
    <row r="337" spans="1:22" x14ac:dyDescent="0.3">
      <c r="A337" s="23" t="s">
        <v>457</v>
      </c>
      <c r="B337" s="23" t="s">
        <v>1614</v>
      </c>
      <c r="C337" s="1" t="s">
        <v>466</v>
      </c>
      <c r="D337" s="1" t="s">
        <v>466</v>
      </c>
      <c r="E337" s="1" t="s">
        <v>78</v>
      </c>
      <c r="F337" s="1" t="s">
        <v>60</v>
      </c>
      <c r="G337" s="1" t="s">
        <v>47</v>
      </c>
      <c r="H337" s="1" t="s">
        <v>47</v>
      </c>
      <c r="I337" s="1" t="s">
        <v>60</v>
      </c>
      <c r="J337" s="1" t="s">
        <v>47</v>
      </c>
      <c r="K337" s="1" t="s">
        <v>47</v>
      </c>
      <c r="L337" s="1" t="s">
        <v>47</v>
      </c>
      <c r="M337" s="1" t="s">
        <v>60</v>
      </c>
      <c r="N337" s="1" t="s">
        <v>60</v>
      </c>
      <c r="O337" s="1">
        <v>1</v>
      </c>
      <c r="P337" s="1">
        <v>9</v>
      </c>
      <c r="Q337" s="1">
        <v>11</v>
      </c>
      <c r="R337" s="1" t="s">
        <v>87</v>
      </c>
      <c r="S337" s="1" t="s">
        <v>464</v>
      </c>
      <c r="T337" s="1" t="s">
        <v>70</v>
      </c>
      <c r="U337" s="1"/>
      <c r="V337" s="1">
        <v>104</v>
      </c>
    </row>
    <row r="338" spans="1:22" x14ac:dyDescent="0.3">
      <c r="A338" s="23" t="s">
        <v>458</v>
      </c>
      <c r="B338" s="23" t="s">
        <v>1615</v>
      </c>
      <c r="C338" s="1" t="s">
        <v>466</v>
      </c>
      <c r="D338" s="1" t="s">
        <v>466</v>
      </c>
      <c r="E338" s="1" t="s">
        <v>78</v>
      </c>
      <c r="F338" s="1" t="s">
        <v>60</v>
      </c>
      <c r="G338" s="1" t="s">
        <v>47</v>
      </c>
      <c r="H338" s="1" t="s">
        <v>47</v>
      </c>
      <c r="I338" s="1" t="s">
        <v>60</v>
      </c>
      <c r="J338" s="1" t="s">
        <v>47</v>
      </c>
      <c r="K338" s="1" t="s">
        <v>47</v>
      </c>
      <c r="L338" s="1" t="s">
        <v>47</v>
      </c>
      <c r="M338" s="1" t="s">
        <v>60</v>
      </c>
      <c r="N338" s="1" t="s">
        <v>60</v>
      </c>
      <c r="O338" s="1">
        <v>1</v>
      </c>
      <c r="P338" s="1">
        <v>9</v>
      </c>
      <c r="Q338" s="1">
        <v>11</v>
      </c>
      <c r="R338" s="1" t="s">
        <v>87</v>
      </c>
      <c r="S338" s="1" t="s">
        <v>464</v>
      </c>
      <c r="T338" s="1" t="s">
        <v>70</v>
      </c>
      <c r="U338" s="1"/>
      <c r="V338" s="1">
        <v>53</v>
      </c>
    </row>
    <row r="339" spans="1:22" x14ac:dyDescent="0.3">
      <c r="A339" s="22" t="s">
        <v>459</v>
      </c>
      <c r="B339" s="23" t="s">
        <v>1616</v>
      </c>
      <c r="C339" s="1" t="s">
        <v>466</v>
      </c>
      <c r="D339" s="1" t="s">
        <v>466</v>
      </c>
      <c r="E339" s="1" t="s">
        <v>78</v>
      </c>
      <c r="F339" s="1" t="s">
        <v>60</v>
      </c>
      <c r="G339" s="1" t="s">
        <v>47</v>
      </c>
      <c r="H339" s="1" t="s">
        <v>462</v>
      </c>
      <c r="I339" s="1" t="s">
        <v>60</v>
      </c>
      <c r="J339" s="1" t="s">
        <v>47</v>
      </c>
      <c r="K339" s="1" t="s">
        <v>47</v>
      </c>
      <c r="L339" s="1" t="s">
        <v>47</v>
      </c>
      <c r="M339" s="1" t="s">
        <v>60</v>
      </c>
      <c r="N339" s="1" t="s">
        <v>60</v>
      </c>
      <c r="O339" s="1">
        <v>1</v>
      </c>
      <c r="P339" s="1">
        <v>9</v>
      </c>
      <c r="Q339" s="1">
        <v>11</v>
      </c>
      <c r="R339" s="1" t="s">
        <v>87</v>
      </c>
      <c r="S339" s="1" t="s">
        <v>464</v>
      </c>
      <c r="T339" s="1" t="s">
        <v>70</v>
      </c>
      <c r="U339" s="1"/>
      <c r="V339" s="1">
        <v>7</v>
      </c>
    </row>
    <row r="340" spans="1:22" x14ac:dyDescent="0.3">
      <c r="A340" s="23" t="s">
        <v>460</v>
      </c>
      <c r="B340" s="23" t="s">
        <v>1617</v>
      </c>
      <c r="C340" s="1" t="s">
        <v>466</v>
      </c>
      <c r="D340" s="1" t="s">
        <v>466</v>
      </c>
      <c r="E340" s="1" t="s">
        <v>227</v>
      </c>
      <c r="F340" s="1" t="s">
        <v>47</v>
      </c>
      <c r="G340" s="1" t="s">
        <v>47</v>
      </c>
      <c r="H340" s="1" t="s">
        <v>47</v>
      </c>
      <c r="I340" s="1" t="s">
        <v>60</v>
      </c>
      <c r="J340" s="1" t="s">
        <v>47</v>
      </c>
      <c r="K340" s="1" t="s">
        <v>47</v>
      </c>
      <c r="L340" s="1" t="s">
        <v>47</v>
      </c>
      <c r="M340" s="1" t="s">
        <v>60</v>
      </c>
      <c r="N340" s="1" t="s">
        <v>60</v>
      </c>
      <c r="O340" s="1">
        <v>1</v>
      </c>
      <c r="P340" s="1">
        <v>9</v>
      </c>
      <c r="Q340" s="1">
        <v>11</v>
      </c>
      <c r="R340" s="1" t="s">
        <v>87</v>
      </c>
      <c r="S340" s="1" t="s">
        <v>464</v>
      </c>
      <c r="T340" s="1" t="s">
        <v>70</v>
      </c>
      <c r="U340" s="1"/>
      <c r="V340" s="1">
        <v>412</v>
      </c>
    </row>
    <row r="341" spans="1:22" x14ac:dyDescent="0.3">
      <c r="A341" s="23" t="s">
        <v>461</v>
      </c>
      <c r="B341" s="23" t="s">
        <v>1618</v>
      </c>
      <c r="C341" s="1" t="s">
        <v>466</v>
      </c>
      <c r="D341" s="1" t="s">
        <v>466</v>
      </c>
      <c r="E341" s="1" t="s">
        <v>227</v>
      </c>
      <c r="F341" s="1" t="s">
        <v>47</v>
      </c>
      <c r="G341" s="1" t="s">
        <v>47</v>
      </c>
      <c r="H341" s="1" t="s">
        <v>47</v>
      </c>
      <c r="I341" s="1" t="s">
        <v>60</v>
      </c>
      <c r="J341" s="1" t="s">
        <v>47</v>
      </c>
      <c r="K341" s="1" t="s">
        <v>47</v>
      </c>
      <c r="L341" s="1" t="s">
        <v>47</v>
      </c>
      <c r="M341" s="1" t="s">
        <v>60</v>
      </c>
      <c r="N341" s="1" t="s">
        <v>60</v>
      </c>
      <c r="O341" s="1">
        <v>1</v>
      </c>
      <c r="P341" s="1">
        <v>9</v>
      </c>
      <c r="Q341" s="1">
        <v>11</v>
      </c>
      <c r="R341" s="1" t="s">
        <v>87</v>
      </c>
      <c r="S341" s="1" t="s">
        <v>464</v>
      </c>
      <c r="T341" s="1" t="s">
        <v>70</v>
      </c>
      <c r="U341" s="1"/>
      <c r="V341" s="1">
        <v>296</v>
      </c>
    </row>
    <row r="342" spans="1:22" ht="15" thickBot="1" x14ac:dyDescent="0.35">
      <c r="A342" s="35" t="s">
        <v>463</v>
      </c>
      <c r="B342" s="23" t="s">
        <v>1619</v>
      </c>
      <c r="C342" s="14" t="s">
        <v>466</v>
      </c>
      <c r="D342" s="14" t="s">
        <v>466</v>
      </c>
      <c r="E342" s="14" t="s">
        <v>78</v>
      </c>
      <c r="F342" s="14" t="s">
        <v>60</v>
      </c>
      <c r="G342" s="14" t="s">
        <v>47</v>
      </c>
      <c r="H342" s="14" t="s">
        <v>47</v>
      </c>
      <c r="I342" s="14" t="s">
        <v>60</v>
      </c>
      <c r="J342" s="14" t="s">
        <v>47</v>
      </c>
      <c r="K342" s="14" t="s">
        <v>47</v>
      </c>
      <c r="L342" s="14" t="s">
        <v>47</v>
      </c>
      <c r="M342" s="14" t="s">
        <v>60</v>
      </c>
      <c r="N342" s="14" t="s">
        <v>60</v>
      </c>
      <c r="O342" s="14">
        <v>1</v>
      </c>
      <c r="P342" s="14">
        <v>9</v>
      </c>
      <c r="Q342" s="14">
        <v>11</v>
      </c>
      <c r="R342" s="14" t="s">
        <v>44</v>
      </c>
      <c r="S342" s="14" t="s">
        <v>465</v>
      </c>
      <c r="T342" s="14" t="s">
        <v>70</v>
      </c>
      <c r="U342" s="14"/>
      <c r="V342" s="14">
        <v>93</v>
      </c>
    </row>
    <row r="343" spans="1:22" ht="15" thickBot="1" x14ac:dyDescent="0.35">
      <c r="A343" s="48" t="s">
        <v>1079</v>
      </c>
      <c r="B343" s="112" t="s">
        <v>47</v>
      </c>
      <c r="C343" s="49">
        <v>0</v>
      </c>
      <c r="D343" s="49">
        <v>0</v>
      </c>
      <c r="E343" s="49">
        <v>2</v>
      </c>
      <c r="F343" s="49" t="s">
        <v>60</v>
      </c>
      <c r="G343" s="49" t="s">
        <v>60</v>
      </c>
      <c r="H343" s="49">
        <v>1</v>
      </c>
      <c r="I343" s="49" t="s">
        <v>60</v>
      </c>
      <c r="J343" s="49">
        <v>0</v>
      </c>
      <c r="K343" s="49">
        <v>0</v>
      </c>
      <c r="L343" s="49">
        <v>0</v>
      </c>
      <c r="M343" s="49" t="s">
        <v>60</v>
      </c>
      <c r="N343" s="49" t="s">
        <v>60</v>
      </c>
      <c r="O343" s="49"/>
      <c r="P343" s="49"/>
      <c r="Q343" s="49"/>
      <c r="R343" s="49"/>
      <c r="S343" s="49"/>
      <c r="T343" s="49"/>
      <c r="U343" s="50" t="s">
        <v>1078</v>
      </c>
      <c r="V343" s="50">
        <f>AVERAGE(V334:V342)</f>
        <v>157.66666666666666</v>
      </c>
    </row>
    <row r="344" spans="1:22" x14ac:dyDescent="0.3">
      <c r="A344" s="47" t="s">
        <v>467</v>
      </c>
      <c r="B344" s="47" t="s">
        <v>47</v>
      </c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</row>
    <row r="345" spans="1:22" ht="15" thickBot="1" x14ac:dyDescent="0.35">
      <c r="A345" s="61">
        <v>1397</v>
      </c>
      <c r="B345" s="35" t="s">
        <v>1620</v>
      </c>
      <c r="C345" s="14" t="s">
        <v>466</v>
      </c>
      <c r="D345" s="14" t="s">
        <v>466</v>
      </c>
      <c r="E345" s="14" t="s">
        <v>959</v>
      </c>
      <c r="F345" s="14" t="s">
        <v>47</v>
      </c>
      <c r="G345" s="14" t="s">
        <v>986</v>
      </c>
      <c r="H345" s="14" t="s">
        <v>221</v>
      </c>
      <c r="I345" s="14" t="s">
        <v>47</v>
      </c>
      <c r="J345" s="14" t="s">
        <v>47</v>
      </c>
      <c r="K345" s="14" t="s">
        <v>47</v>
      </c>
      <c r="L345" s="14" t="s">
        <v>47</v>
      </c>
      <c r="M345" s="14" t="s">
        <v>101</v>
      </c>
      <c r="N345" s="14" t="s">
        <v>60</v>
      </c>
      <c r="O345" s="14">
        <v>1</v>
      </c>
      <c r="P345" s="14">
        <v>1</v>
      </c>
      <c r="Q345" s="14">
        <v>100</v>
      </c>
      <c r="R345" s="14" t="s">
        <v>122</v>
      </c>
      <c r="S345" s="14" t="s">
        <v>468</v>
      </c>
      <c r="T345" s="14" t="s">
        <v>70</v>
      </c>
      <c r="U345" s="14"/>
      <c r="V345" s="14">
        <v>443</v>
      </c>
    </row>
    <row r="346" spans="1:22" ht="15" thickBot="1" x14ac:dyDescent="0.35">
      <c r="A346" s="63" t="s">
        <v>1079</v>
      </c>
      <c r="B346" s="115" t="s">
        <v>47</v>
      </c>
      <c r="C346" s="49" t="s">
        <v>60</v>
      </c>
      <c r="D346" s="49" t="s">
        <v>60</v>
      </c>
      <c r="E346" s="49">
        <v>1</v>
      </c>
      <c r="F346" s="49">
        <v>0</v>
      </c>
      <c r="G346" s="49">
        <v>1</v>
      </c>
      <c r="H346" s="49">
        <v>1</v>
      </c>
      <c r="I346" s="49">
        <v>0</v>
      </c>
      <c r="J346" s="49">
        <v>0</v>
      </c>
      <c r="K346" s="49">
        <v>0</v>
      </c>
      <c r="L346" s="49">
        <v>0</v>
      </c>
      <c r="M346" s="49" t="s">
        <v>1105</v>
      </c>
      <c r="N346" s="49" t="s">
        <v>60</v>
      </c>
      <c r="O346" s="49"/>
      <c r="P346" s="49"/>
      <c r="Q346" s="49"/>
      <c r="R346" s="49"/>
      <c r="S346" s="49"/>
      <c r="T346" s="49"/>
      <c r="U346" s="50" t="s">
        <v>1078</v>
      </c>
      <c r="V346" s="50">
        <v>443</v>
      </c>
    </row>
    <row r="347" spans="1:22" x14ac:dyDescent="0.3">
      <c r="A347" s="47" t="s">
        <v>469</v>
      </c>
      <c r="B347" s="47" t="s">
        <v>47</v>
      </c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</row>
    <row r="348" spans="1:22" x14ac:dyDescent="0.3">
      <c r="A348" s="24" t="s">
        <v>470</v>
      </c>
      <c r="B348" s="24" t="s">
        <v>47</v>
      </c>
      <c r="C348" s="17" t="s">
        <v>1125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>
        <v>35</v>
      </c>
      <c r="Q348" s="1"/>
      <c r="R348" s="1" t="s">
        <v>44</v>
      </c>
      <c r="S348" s="1"/>
      <c r="T348" s="1"/>
      <c r="U348" s="1"/>
      <c r="V348" s="1"/>
    </row>
    <row r="349" spans="1:22" x14ac:dyDescent="0.3">
      <c r="A349" s="38">
        <v>256</v>
      </c>
      <c r="B349" s="23" t="s">
        <v>1621</v>
      </c>
      <c r="C349" s="1">
        <v>1</v>
      </c>
      <c r="D349" s="1"/>
      <c r="E349" s="1" t="s">
        <v>78</v>
      </c>
      <c r="F349" s="1" t="s">
        <v>60</v>
      </c>
      <c r="G349" s="1" t="s">
        <v>47</v>
      </c>
      <c r="H349" s="1" t="s">
        <v>47</v>
      </c>
      <c r="I349" s="1" t="s">
        <v>47</v>
      </c>
      <c r="J349" s="1" t="s">
        <v>47</v>
      </c>
      <c r="K349" s="1" t="s">
        <v>47</v>
      </c>
      <c r="L349" s="1" t="s">
        <v>47</v>
      </c>
      <c r="M349" s="1" t="s">
        <v>20</v>
      </c>
      <c r="N349" s="1" t="s">
        <v>60</v>
      </c>
      <c r="O349" s="1">
        <v>8</v>
      </c>
      <c r="P349" s="1">
        <v>35</v>
      </c>
      <c r="Q349" s="1">
        <v>23</v>
      </c>
      <c r="R349" s="1" t="s">
        <v>44</v>
      </c>
      <c r="S349" s="1" t="s">
        <v>471</v>
      </c>
      <c r="T349" s="1" t="s">
        <v>72</v>
      </c>
      <c r="U349" s="1"/>
      <c r="V349" s="1">
        <v>81</v>
      </c>
    </row>
    <row r="350" spans="1:22" x14ac:dyDescent="0.3">
      <c r="A350" s="38">
        <v>267</v>
      </c>
      <c r="B350" s="23" t="s">
        <v>1622</v>
      </c>
      <c r="C350" s="1" t="s">
        <v>242</v>
      </c>
      <c r="D350" s="1"/>
      <c r="E350" s="1" t="s">
        <v>227</v>
      </c>
      <c r="F350" s="1" t="s">
        <v>60</v>
      </c>
      <c r="G350" s="1" t="s">
        <v>47</v>
      </c>
      <c r="H350" s="1" t="s">
        <v>47</v>
      </c>
      <c r="I350" s="1" t="s">
        <v>47</v>
      </c>
      <c r="J350" s="1" t="s">
        <v>47</v>
      </c>
      <c r="K350" s="1" t="s">
        <v>47</v>
      </c>
      <c r="L350" s="1" t="s">
        <v>47</v>
      </c>
      <c r="M350" s="1" t="s">
        <v>20</v>
      </c>
      <c r="N350" s="1" t="s">
        <v>60</v>
      </c>
      <c r="O350" s="1">
        <v>8</v>
      </c>
      <c r="P350" s="1">
        <v>35</v>
      </c>
      <c r="Q350" s="1">
        <v>23</v>
      </c>
      <c r="R350" s="1" t="s">
        <v>44</v>
      </c>
      <c r="S350" s="1" t="s">
        <v>473</v>
      </c>
      <c r="T350" s="1" t="s">
        <v>72</v>
      </c>
      <c r="U350" s="1"/>
      <c r="V350" s="1">
        <v>239</v>
      </c>
    </row>
    <row r="351" spans="1:22" x14ac:dyDescent="0.3">
      <c r="A351" s="38">
        <v>281</v>
      </c>
      <c r="B351" s="23" t="s">
        <v>1623</v>
      </c>
      <c r="C351" s="1">
        <v>15</v>
      </c>
      <c r="D351" s="1"/>
      <c r="E351" s="1" t="s">
        <v>78</v>
      </c>
      <c r="F351" s="1" t="s">
        <v>60</v>
      </c>
      <c r="G351" s="1" t="s">
        <v>47</v>
      </c>
      <c r="H351" s="1" t="s">
        <v>47</v>
      </c>
      <c r="I351" s="1" t="s">
        <v>47</v>
      </c>
      <c r="J351" s="1" t="s">
        <v>47</v>
      </c>
      <c r="K351" s="1" t="s">
        <v>47</v>
      </c>
      <c r="L351" s="1" t="s">
        <v>47</v>
      </c>
      <c r="M351" s="1" t="s">
        <v>20</v>
      </c>
      <c r="N351" s="1" t="s">
        <v>60</v>
      </c>
      <c r="O351" s="1">
        <v>8</v>
      </c>
      <c r="P351" s="1">
        <v>35</v>
      </c>
      <c r="Q351" s="1">
        <v>23</v>
      </c>
      <c r="R351" s="1" t="s">
        <v>44</v>
      </c>
      <c r="S351" s="1" t="s">
        <v>472</v>
      </c>
      <c r="T351" s="1" t="s">
        <v>72</v>
      </c>
      <c r="U351" s="1"/>
      <c r="V351" s="1">
        <v>292</v>
      </c>
    </row>
    <row r="352" spans="1:22" x14ac:dyDescent="0.3">
      <c r="A352" s="38">
        <v>297</v>
      </c>
      <c r="B352" s="23" t="s">
        <v>1624</v>
      </c>
      <c r="C352" s="1" t="s">
        <v>242</v>
      </c>
      <c r="D352" s="1"/>
      <c r="E352" s="1" t="s">
        <v>78</v>
      </c>
      <c r="F352" s="1" t="s">
        <v>60</v>
      </c>
      <c r="G352" s="1" t="s">
        <v>47</v>
      </c>
      <c r="H352" s="1" t="s">
        <v>47</v>
      </c>
      <c r="I352" s="1" t="s">
        <v>47</v>
      </c>
      <c r="J352" s="1" t="s">
        <v>47</v>
      </c>
      <c r="K352" s="1" t="s">
        <v>47</v>
      </c>
      <c r="L352" s="1" t="s">
        <v>47</v>
      </c>
      <c r="M352" s="1" t="s">
        <v>20</v>
      </c>
      <c r="N352" s="1" t="s">
        <v>60</v>
      </c>
      <c r="O352" s="1">
        <v>8</v>
      </c>
      <c r="P352" s="1">
        <v>35</v>
      </c>
      <c r="Q352" s="1">
        <v>23</v>
      </c>
      <c r="R352" s="1" t="s">
        <v>44</v>
      </c>
      <c r="S352" s="1" t="s">
        <v>472</v>
      </c>
      <c r="T352" s="1" t="s">
        <v>72</v>
      </c>
      <c r="U352" s="1"/>
      <c r="V352" s="1">
        <v>804</v>
      </c>
    </row>
    <row r="353" spans="1:22" x14ac:dyDescent="0.3">
      <c r="A353" s="38">
        <v>302</v>
      </c>
      <c r="B353" s="23" t="s">
        <v>1625</v>
      </c>
      <c r="C353" s="1" t="s">
        <v>242</v>
      </c>
      <c r="D353" s="1"/>
      <c r="E353" s="1" t="s">
        <v>78</v>
      </c>
      <c r="F353" s="1" t="s">
        <v>60</v>
      </c>
      <c r="G353" s="1" t="s">
        <v>47</v>
      </c>
      <c r="H353" s="1" t="s">
        <v>47</v>
      </c>
      <c r="I353" s="1" t="s">
        <v>47</v>
      </c>
      <c r="J353" s="1" t="s">
        <v>47</v>
      </c>
      <c r="K353" s="1" t="s">
        <v>47</v>
      </c>
      <c r="L353" s="1" t="s">
        <v>47</v>
      </c>
      <c r="M353" s="1" t="s">
        <v>20</v>
      </c>
      <c r="N353" s="1" t="s">
        <v>60</v>
      </c>
      <c r="O353" s="1">
        <v>8</v>
      </c>
      <c r="P353" s="1">
        <v>35</v>
      </c>
      <c r="Q353" s="1">
        <v>23</v>
      </c>
      <c r="R353" s="1" t="s">
        <v>44</v>
      </c>
      <c r="S353" s="1" t="s">
        <v>472</v>
      </c>
      <c r="T353" s="1" t="s">
        <v>72</v>
      </c>
      <c r="U353" s="1"/>
      <c r="V353" s="1">
        <v>459</v>
      </c>
    </row>
    <row r="354" spans="1:22" x14ac:dyDescent="0.3">
      <c r="A354" s="38">
        <v>309</v>
      </c>
      <c r="B354" s="23" t="s">
        <v>1626</v>
      </c>
      <c r="C354" s="1">
        <v>2</v>
      </c>
      <c r="D354" s="1"/>
      <c r="E354" s="1" t="s">
        <v>78</v>
      </c>
      <c r="F354" s="1" t="s">
        <v>60</v>
      </c>
      <c r="G354" s="1" t="s">
        <v>47</v>
      </c>
      <c r="H354" s="1" t="s">
        <v>47</v>
      </c>
      <c r="I354" s="1" t="s">
        <v>47</v>
      </c>
      <c r="J354" s="1" t="s">
        <v>47</v>
      </c>
      <c r="K354" s="1" t="s">
        <v>47</v>
      </c>
      <c r="L354" s="1" t="s">
        <v>47</v>
      </c>
      <c r="M354" s="1" t="s">
        <v>20</v>
      </c>
      <c r="N354" s="1" t="s">
        <v>60</v>
      </c>
      <c r="O354" s="1">
        <v>8</v>
      </c>
      <c r="P354" s="1">
        <v>35</v>
      </c>
      <c r="Q354" s="1">
        <v>23</v>
      </c>
      <c r="R354" s="1" t="s">
        <v>44</v>
      </c>
      <c r="S354" s="1" t="s">
        <v>472</v>
      </c>
      <c r="T354" s="1" t="s">
        <v>72</v>
      </c>
      <c r="U354" s="1"/>
      <c r="V354" s="1">
        <v>263</v>
      </c>
    </row>
    <row r="355" spans="1:22" ht="16.8" customHeight="1" x14ac:dyDescent="0.3">
      <c r="A355" s="38">
        <v>312</v>
      </c>
      <c r="B355" s="23" t="s">
        <v>1627</v>
      </c>
      <c r="C355" s="1">
        <v>10</v>
      </c>
      <c r="D355" s="1"/>
      <c r="E355" s="1" t="s">
        <v>78</v>
      </c>
      <c r="F355" s="1" t="s">
        <v>60</v>
      </c>
      <c r="G355" s="1" t="s">
        <v>47</v>
      </c>
      <c r="H355" s="1" t="s">
        <v>47</v>
      </c>
      <c r="I355" s="1" t="s">
        <v>47</v>
      </c>
      <c r="J355" s="1" t="s">
        <v>47</v>
      </c>
      <c r="K355" s="1" t="s">
        <v>47</v>
      </c>
      <c r="L355" s="1" t="s">
        <v>47</v>
      </c>
      <c r="M355" s="1" t="s">
        <v>20</v>
      </c>
      <c r="N355" s="1" t="s">
        <v>60</v>
      </c>
      <c r="O355" s="1">
        <v>8</v>
      </c>
      <c r="P355" s="1">
        <v>35</v>
      </c>
      <c r="Q355" s="1">
        <v>23</v>
      </c>
      <c r="R355" s="1" t="s">
        <v>44</v>
      </c>
      <c r="S355" s="1" t="s">
        <v>474</v>
      </c>
      <c r="T355" s="1" t="s">
        <v>72</v>
      </c>
      <c r="U355" s="1"/>
      <c r="V355" s="1">
        <v>558</v>
      </c>
    </row>
    <row r="356" spans="1:22" x14ac:dyDescent="0.3">
      <c r="A356" s="37">
        <v>331</v>
      </c>
      <c r="B356" s="23" t="s">
        <v>1628</v>
      </c>
      <c r="C356" s="1">
        <v>25</v>
      </c>
      <c r="D356" s="1"/>
      <c r="E356" s="1" t="s">
        <v>78</v>
      </c>
      <c r="F356" s="1" t="s">
        <v>60</v>
      </c>
      <c r="G356" s="1" t="s">
        <v>47</v>
      </c>
      <c r="H356" s="1" t="s">
        <v>987</v>
      </c>
      <c r="I356" s="1" t="s">
        <v>47</v>
      </c>
      <c r="J356" s="1" t="s">
        <v>47</v>
      </c>
      <c r="K356" s="1" t="s">
        <v>47</v>
      </c>
      <c r="L356" s="1" t="s">
        <v>47</v>
      </c>
      <c r="M356" s="1" t="s">
        <v>20</v>
      </c>
      <c r="N356" s="1" t="s">
        <v>60</v>
      </c>
      <c r="O356" s="1">
        <v>8</v>
      </c>
      <c r="P356" s="1">
        <v>35</v>
      </c>
      <c r="Q356" s="1">
        <v>23</v>
      </c>
      <c r="R356" s="1" t="s">
        <v>44</v>
      </c>
      <c r="S356" s="1" t="s">
        <v>472</v>
      </c>
      <c r="T356" s="1" t="s">
        <v>72</v>
      </c>
      <c r="U356" s="1"/>
      <c r="V356" s="1">
        <v>165</v>
      </c>
    </row>
    <row r="357" spans="1:22" x14ac:dyDescent="0.3">
      <c r="A357" s="37">
        <v>334</v>
      </c>
      <c r="B357" s="23" t="s">
        <v>1629</v>
      </c>
      <c r="C357" s="1">
        <v>811</v>
      </c>
      <c r="D357" s="1"/>
      <c r="E357" s="1" t="s">
        <v>78</v>
      </c>
      <c r="F357" s="1" t="s">
        <v>60</v>
      </c>
      <c r="G357" s="1" t="s">
        <v>47</v>
      </c>
      <c r="H357" s="1" t="s">
        <v>987</v>
      </c>
      <c r="I357" s="1" t="s">
        <v>47</v>
      </c>
      <c r="J357" s="1" t="s">
        <v>47</v>
      </c>
      <c r="K357" s="1" t="s">
        <v>987</v>
      </c>
      <c r="L357" s="1" t="s">
        <v>47</v>
      </c>
      <c r="M357" s="1" t="s">
        <v>477</v>
      </c>
      <c r="N357" s="1" t="s">
        <v>60</v>
      </c>
      <c r="O357" s="1">
        <v>8</v>
      </c>
      <c r="P357" s="1">
        <v>35</v>
      </c>
      <c r="Q357" s="1">
        <v>23</v>
      </c>
      <c r="R357" s="1" t="s">
        <v>44</v>
      </c>
      <c r="S357" s="1" t="s">
        <v>475</v>
      </c>
      <c r="T357" s="1" t="s">
        <v>72</v>
      </c>
      <c r="U357" s="1"/>
      <c r="V357" s="1">
        <v>3038</v>
      </c>
    </row>
    <row r="358" spans="1:22" x14ac:dyDescent="0.3">
      <c r="A358" s="37">
        <v>341</v>
      </c>
      <c r="B358" s="23" t="s">
        <v>1630</v>
      </c>
      <c r="C358" s="1">
        <v>85</v>
      </c>
      <c r="D358" s="1"/>
      <c r="E358" s="1" t="s">
        <v>78</v>
      </c>
      <c r="F358" s="1" t="s">
        <v>60</v>
      </c>
      <c r="G358" s="1" t="s">
        <v>479</v>
      </c>
      <c r="H358" s="1" t="s">
        <v>578</v>
      </c>
      <c r="I358" s="1" t="s">
        <v>47</v>
      </c>
      <c r="J358" s="1" t="s">
        <v>47</v>
      </c>
      <c r="K358" s="1" t="s">
        <v>578</v>
      </c>
      <c r="L358" s="1" t="s">
        <v>47</v>
      </c>
      <c r="M358" s="1" t="s">
        <v>20</v>
      </c>
      <c r="N358" s="1" t="s">
        <v>60</v>
      </c>
      <c r="O358" s="1">
        <v>8</v>
      </c>
      <c r="P358" s="1">
        <v>35</v>
      </c>
      <c r="Q358" s="1">
        <v>23</v>
      </c>
      <c r="R358" s="1" t="s">
        <v>44</v>
      </c>
      <c r="S358" s="1" t="s">
        <v>472</v>
      </c>
      <c r="T358" s="1" t="s">
        <v>72</v>
      </c>
      <c r="U358" s="1"/>
      <c r="V358" s="1">
        <v>580</v>
      </c>
    </row>
    <row r="359" spans="1:22" x14ac:dyDescent="0.3">
      <c r="A359" s="37">
        <v>352</v>
      </c>
      <c r="B359" s="23" t="s">
        <v>1631</v>
      </c>
      <c r="C359" s="1">
        <v>1</v>
      </c>
      <c r="D359" s="1"/>
      <c r="E359" s="1" t="s">
        <v>78</v>
      </c>
      <c r="F359" s="1" t="s">
        <v>60</v>
      </c>
      <c r="G359" s="1" t="s">
        <v>47</v>
      </c>
      <c r="H359" s="1" t="s">
        <v>578</v>
      </c>
      <c r="I359" s="1" t="s">
        <v>47</v>
      </c>
      <c r="J359" s="1" t="s">
        <v>47</v>
      </c>
      <c r="K359" s="1" t="s">
        <v>47</v>
      </c>
      <c r="L359" s="1" t="s">
        <v>47</v>
      </c>
      <c r="M359" s="1" t="s">
        <v>20</v>
      </c>
      <c r="N359" s="1" t="s">
        <v>60</v>
      </c>
      <c r="O359" s="1">
        <v>8</v>
      </c>
      <c r="P359" s="1">
        <v>35</v>
      </c>
      <c r="Q359" s="1">
        <v>23</v>
      </c>
      <c r="R359" s="1" t="s">
        <v>44</v>
      </c>
      <c r="S359" s="1" t="s">
        <v>478</v>
      </c>
      <c r="T359" s="1" t="s">
        <v>72</v>
      </c>
      <c r="U359" s="1"/>
      <c r="V359" s="1">
        <v>21</v>
      </c>
    </row>
    <row r="360" spans="1:22" x14ac:dyDescent="0.3">
      <c r="A360" s="37">
        <v>377</v>
      </c>
      <c r="B360" s="23" t="s">
        <v>1632</v>
      </c>
      <c r="C360" s="1">
        <v>50</v>
      </c>
      <c r="D360" s="1"/>
      <c r="E360" s="1" t="s">
        <v>78</v>
      </c>
      <c r="F360" s="1" t="s">
        <v>60</v>
      </c>
      <c r="G360" s="1" t="s">
        <v>47</v>
      </c>
      <c r="H360" s="1" t="s">
        <v>987</v>
      </c>
      <c r="I360" s="1" t="s">
        <v>47</v>
      </c>
      <c r="J360" s="1" t="s">
        <v>47</v>
      </c>
      <c r="K360" s="1" t="s">
        <v>47</v>
      </c>
      <c r="L360" s="1" t="s">
        <v>47</v>
      </c>
      <c r="M360" s="1" t="s">
        <v>20</v>
      </c>
      <c r="N360" s="1" t="s">
        <v>60</v>
      </c>
      <c r="O360" s="1">
        <v>8</v>
      </c>
      <c r="P360" s="1">
        <v>35</v>
      </c>
      <c r="Q360" s="1">
        <v>23</v>
      </c>
      <c r="R360" s="1" t="s">
        <v>44</v>
      </c>
      <c r="S360" s="1" t="s">
        <v>472</v>
      </c>
      <c r="T360" s="1" t="s">
        <v>72</v>
      </c>
      <c r="U360" s="1"/>
      <c r="V360" s="1">
        <v>407</v>
      </c>
    </row>
    <row r="361" spans="1:22" x14ac:dyDescent="0.3">
      <c r="A361" s="37">
        <v>396</v>
      </c>
      <c r="B361" s="23" t="s">
        <v>1633</v>
      </c>
      <c r="C361" s="1">
        <v>15</v>
      </c>
      <c r="D361" s="1"/>
      <c r="E361" s="1" t="s">
        <v>78</v>
      </c>
      <c r="F361" s="1" t="s">
        <v>60</v>
      </c>
      <c r="G361" s="1" t="s">
        <v>47</v>
      </c>
      <c r="H361" s="1" t="s">
        <v>578</v>
      </c>
      <c r="I361" s="1" t="s">
        <v>47</v>
      </c>
      <c r="J361" s="1" t="s">
        <v>47</v>
      </c>
      <c r="K361" s="1" t="s">
        <v>578</v>
      </c>
      <c r="L361" s="1" t="s">
        <v>47</v>
      </c>
      <c r="M361" s="1" t="s">
        <v>20</v>
      </c>
      <c r="N361" s="1" t="s">
        <v>60</v>
      </c>
      <c r="O361" s="1">
        <v>8</v>
      </c>
      <c r="P361" s="1">
        <v>35</v>
      </c>
      <c r="Q361" s="1">
        <v>23</v>
      </c>
      <c r="R361" s="1" t="s">
        <v>44</v>
      </c>
      <c r="S361" s="1" t="s">
        <v>472</v>
      </c>
      <c r="T361" s="1" t="s">
        <v>72</v>
      </c>
      <c r="U361" s="1"/>
      <c r="V361" s="1">
        <v>355</v>
      </c>
    </row>
    <row r="362" spans="1:22" x14ac:dyDescent="0.3">
      <c r="A362" s="38">
        <v>400</v>
      </c>
      <c r="B362" s="23" t="s">
        <v>1634</v>
      </c>
      <c r="C362" s="1">
        <v>10</v>
      </c>
      <c r="D362" s="1"/>
      <c r="E362" s="1" t="s">
        <v>78</v>
      </c>
      <c r="F362" s="1" t="s">
        <v>60</v>
      </c>
      <c r="G362" s="1" t="s">
        <v>47</v>
      </c>
      <c r="H362" s="1" t="s">
        <v>47</v>
      </c>
      <c r="I362" s="1" t="s">
        <v>47</v>
      </c>
      <c r="J362" s="1" t="s">
        <v>47</v>
      </c>
      <c r="K362" s="1" t="s">
        <v>578</v>
      </c>
      <c r="L362" s="1" t="s">
        <v>47</v>
      </c>
      <c r="M362" s="1" t="s">
        <v>20</v>
      </c>
      <c r="N362" s="1" t="s">
        <v>60</v>
      </c>
      <c r="O362" s="1">
        <v>8</v>
      </c>
      <c r="P362" s="1">
        <v>35</v>
      </c>
      <c r="Q362" s="1">
        <v>23</v>
      </c>
      <c r="R362" s="1" t="s">
        <v>44</v>
      </c>
      <c r="S362" s="1" t="s">
        <v>472</v>
      </c>
      <c r="T362" s="1" t="s">
        <v>72</v>
      </c>
      <c r="U362" s="1"/>
      <c r="V362" s="1">
        <v>1858</v>
      </c>
    </row>
    <row r="363" spans="1:22" x14ac:dyDescent="0.3">
      <c r="A363" s="38">
        <v>432</v>
      </c>
      <c r="B363" s="23" t="s">
        <v>1635</v>
      </c>
      <c r="C363" s="1">
        <v>500</v>
      </c>
      <c r="D363" s="1"/>
      <c r="E363" s="1" t="s">
        <v>78</v>
      </c>
      <c r="F363" s="1" t="s">
        <v>60</v>
      </c>
      <c r="G363" s="1" t="s">
        <v>47</v>
      </c>
      <c r="H363" s="1" t="s">
        <v>47</v>
      </c>
      <c r="I363" s="1" t="s">
        <v>47</v>
      </c>
      <c r="J363" s="1" t="s">
        <v>47</v>
      </c>
      <c r="K363" s="1" t="s">
        <v>47</v>
      </c>
      <c r="L363" s="1" t="s">
        <v>47</v>
      </c>
      <c r="M363" s="1" t="s">
        <v>20</v>
      </c>
      <c r="N363" s="1" t="s">
        <v>60</v>
      </c>
      <c r="O363" s="1">
        <v>8</v>
      </c>
      <c r="P363" s="1">
        <v>35</v>
      </c>
      <c r="Q363" s="1">
        <v>23</v>
      </c>
      <c r="R363" s="1" t="s">
        <v>44</v>
      </c>
      <c r="S363" s="1" t="s">
        <v>472</v>
      </c>
      <c r="T363" s="1" t="s">
        <v>72</v>
      </c>
      <c r="U363" s="1"/>
      <c r="V363" s="1">
        <v>465</v>
      </c>
    </row>
    <row r="364" spans="1:22" x14ac:dyDescent="0.3">
      <c r="A364" s="38">
        <v>461</v>
      </c>
      <c r="B364" s="23" t="s">
        <v>1636</v>
      </c>
      <c r="C364" s="1" t="s">
        <v>242</v>
      </c>
      <c r="D364" s="1"/>
      <c r="E364" s="1" t="s">
        <v>78</v>
      </c>
      <c r="F364" s="1" t="s">
        <v>60</v>
      </c>
      <c r="G364" s="1" t="s">
        <v>47</v>
      </c>
      <c r="H364" s="1" t="s">
        <v>47</v>
      </c>
      <c r="I364" s="1" t="s">
        <v>47</v>
      </c>
      <c r="J364" s="1" t="s">
        <v>47</v>
      </c>
      <c r="K364" s="1" t="s">
        <v>47</v>
      </c>
      <c r="L364" s="1" t="s">
        <v>47</v>
      </c>
      <c r="M364" s="1" t="s">
        <v>20</v>
      </c>
      <c r="N364" s="1" t="s">
        <v>60</v>
      </c>
      <c r="O364" s="1">
        <v>8</v>
      </c>
      <c r="P364" s="1">
        <v>35</v>
      </c>
      <c r="Q364" s="1">
        <v>23</v>
      </c>
      <c r="R364" s="1" t="s">
        <v>44</v>
      </c>
      <c r="S364" s="1" t="s">
        <v>476</v>
      </c>
      <c r="T364" s="1" t="s">
        <v>72</v>
      </c>
      <c r="U364" s="1"/>
      <c r="V364" s="1">
        <v>730</v>
      </c>
    </row>
    <row r="365" spans="1:22" x14ac:dyDescent="0.3">
      <c r="A365" s="38">
        <v>479</v>
      </c>
      <c r="B365" s="23" t="s">
        <v>1637</v>
      </c>
      <c r="C365" s="1" t="s">
        <v>242</v>
      </c>
      <c r="D365" s="1"/>
      <c r="E365" s="1" t="s">
        <v>78</v>
      </c>
      <c r="F365" s="1" t="s">
        <v>60</v>
      </c>
      <c r="G365" s="1" t="s">
        <v>47</v>
      </c>
      <c r="H365" s="1" t="s">
        <v>47</v>
      </c>
      <c r="I365" s="1" t="s">
        <v>47</v>
      </c>
      <c r="J365" s="1" t="s">
        <v>47</v>
      </c>
      <c r="K365" s="1" t="s">
        <v>47</v>
      </c>
      <c r="L365" s="1" t="s">
        <v>47</v>
      </c>
      <c r="M365" s="1" t="s">
        <v>60</v>
      </c>
      <c r="N365" s="1" t="s">
        <v>60</v>
      </c>
      <c r="O365" s="1">
        <v>8</v>
      </c>
      <c r="P365" s="1">
        <v>35</v>
      </c>
      <c r="Q365" s="1">
        <v>23</v>
      </c>
      <c r="R365" s="1" t="s">
        <v>44</v>
      </c>
      <c r="S365" s="1" t="s">
        <v>472</v>
      </c>
      <c r="T365" s="1" t="s">
        <v>72</v>
      </c>
      <c r="U365" s="1"/>
      <c r="V365" s="1">
        <v>8</v>
      </c>
    </row>
    <row r="366" spans="1:22" x14ac:dyDescent="0.3">
      <c r="A366" s="38">
        <v>482</v>
      </c>
      <c r="B366" s="23" t="s">
        <v>1638</v>
      </c>
      <c r="C366" s="1">
        <v>5</v>
      </c>
      <c r="D366" s="1"/>
      <c r="E366" s="1" t="s">
        <v>78</v>
      </c>
      <c r="F366" s="1" t="s">
        <v>60</v>
      </c>
      <c r="G366" s="1" t="s">
        <v>47</v>
      </c>
      <c r="H366" s="1" t="s">
        <v>47</v>
      </c>
      <c r="I366" s="1" t="s">
        <v>47</v>
      </c>
      <c r="J366" s="1" t="s">
        <v>47</v>
      </c>
      <c r="K366" s="1" t="s">
        <v>47</v>
      </c>
      <c r="L366" s="1" t="s">
        <v>47</v>
      </c>
      <c r="M366" s="1" t="s">
        <v>20</v>
      </c>
      <c r="N366" s="1" t="s">
        <v>60</v>
      </c>
      <c r="O366" s="1">
        <v>8</v>
      </c>
      <c r="P366" s="1">
        <v>35</v>
      </c>
      <c r="Q366" s="1">
        <v>23</v>
      </c>
      <c r="R366" s="1" t="s">
        <v>44</v>
      </c>
      <c r="S366" s="1" t="s">
        <v>476</v>
      </c>
      <c r="T366" s="1" t="s">
        <v>72</v>
      </c>
      <c r="U366" s="1"/>
      <c r="V366" s="1">
        <v>579</v>
      </c>
    </row>
    <row r="367" spans="1:22" x14ac:dyDescent="0.3">
      <c r="A367" s="38">
        <v>484</v>
      </c>
      <c r="B367" s="23" t="s">
        <v>1639</v>
      </c>
      <c r="C367" s="1">
        <v>4</v>
      </c>
      <c r="D367" s="1"/>
      <c r="E367" s="1" t="s">
        <v>78</v>
      </c>
      <c r="F367" s="1" t="s">
        <v>60</v>
      </c>
      <c r="G367" s="1" t="s">
        <v>47</v>
      </c>
      <c r="H367" s="1" t="s">
        <v>47</v>
      </c>
      <c r="I367" s="1" t="s">
        <v>47</v>
      </c>
      <c r="J367" s="1" t="s">
        <v>47</v>
      </c>
      <c r="K367" s="1" t="s">
        <v>47</v>
      </c>
      <c r="L367" s="1" t="s">
        <v>47</v>
      </c>
      <c r="M367" s="1" t="s">
        <v>20</v>
      </c>
      <c r="N367" s="1" t="s">
        <v>60</v>
      </c>
      <c r="O367" s="1">
        <v>8</v>
      </c>
      <c r="P367" s="1">
        <v>35</v>
      </c>
      <c r="Q367" s="1">
        <v>23</v>
      </c>
      <c r="R367" s="1" t="s">
        <v>44</v>
      </c>
      <c r="S367" s="1" t="s">
        <v>476</v>
      </c>
      <c r="T367" s="1" t="s">
        <v>72</v>
      </c>
      <c r="U367" s="1"/>
      <c r="V367" s="1">
        <v>630</v>
      </c>
    </row>
    <row r="368" spans="1:22" x14ac:dyDescent="0.3">
      <c r="A368" s="38">
        <v>486</v>
      </c>
      <c r="B368" s="23" t="s">
        <v>1640</v>
      </c>
      <c r="C368" s="1" t="s">
        <v>242</v>
      </c>
      <c r="D368" s="1"/>
      <c r="E368" s="1" t="s">
        <v>78</v>
      </c>
      <c r="F368" s="1" t="s">
        <v>60</v>
      </c>
      <c r="G368" s="1" t="s">
        <v>47</v>
      </c>
      <c r="H368" s="1" t="s">
        <v>47</v>
      </c>
      <c r="I368" s="1" t="s">
        <v>47</v>
      </c>
      <c r="J368" s="1" t="s">
        <v>47</v>
      </c>
      <c r="K368" s="1" t="s">
        <v>47</v>
      </c>
      <c r="L368" s="1" t="s">
        <v>47</v>
      </c>
      <c r="M368" s="1" t="s">
        <v>60</v>
      </c>
      <c r="N368" s="1" t="s">
        <v>60</v>
      </c>
      <c r="O368" s="1">
        <v>8</v>
      </c>
      <c r="P368" s="1">
        <v>35</v>
      </c>
      <c r="Q368" s="1">
        <v>23</v>
      </c>
      <c r="R368" s="1" t="s">
        <v>44</v>
      </c>
      <c r="S368" s="1" t="s">
        <v>476</v>
      </c>
      <c r="T368" s="1" t="s">
        <v>72</v>
      </c>
      <c r="U368" s="1"/>
      <c r="V368" s="1">
        <v>15</v>
      </c>
    </row>
    <row r="369" spans="1:22" x14ac:dyDescent="0.3">
      <c r="A369" s="38">
        <v>522</v>
      </c>
      <c r="B369" s="23" t="s">
        <v>1641</v>
      </c>
      <c r="C369" s="1" t="s">
        <v>242</v>
      </c>
      <c r="D369" s="1"/>
      <c r="E369" s="1" t="s">
        <v>78</v>
      </c>
      <c r="F369" s="1" t="s">
        <v>60</v>
      </c>
      <c r="G369" s="1" t="s">
        <v>47</v>
      </c>
      <c r="H369" s="1" t="s">
        <v>47</v>
      </c>
      <c r="I369" s="1" t="s">
        <v>47</v>
      </c>
      <c r="J369" s="1" t="s">
        <v>47</v>
      </c>
      <c r="K369" s="1" t="s">
        <v>47</v>
      </c>
      <c r="L369" s="1" t="s">
        <v>47</v>
      </c>
      <c r="M369" s="1" t="s">
        <v>20</v>
      </c>
      <c r="N369" s="1" t="s">
        <v>60</v>
      </c>
      <c r="O369" s="1">
        <v>8</v>
      </c>
      <c r="P369" s="1">
        <v>35</v>
      </c>
      <c r="Q369" s="1">
        <v>23</v>
      </c>
      <c r="R369" s="1" t="s">
        <v>44</v>
      </c>
      <c r="S369" s="1" t="s">
        <v>472</v>
      </c>
      <c r="T369" s="1" t="s">
        <v>72</v>
      </c>
      <c r="U369" s="1"/>
      <c r="V369" s="1">
        <v>85</v>
      </c>
    </row>
    <row r="370" spans="1:22" x14ac:dyDescent="0.3">
      <c r="A370" s="38">
        <v>525</v>
      </c>
      <c r="B370" s="23" t="s">
        <v>1642</v>
      </c>
      <c r="C370" s="1" t="s">
        <v>242</v>
      </c>
      <c r="D370" s="1"/>
      <c r="E370" s="1" t="s">
        <v>78</v>
      </c>
      <c r="F370" s="1" t="s">
        <v>60</v>
      </c>
      <c r="G370" s="1" t="s">
        <v>47</v>
      </c>
      <c r="H370" s="1" t="s">
        <v>47</v>
      </c>
      <c r="I370" s="1" t="s">
        <v>47</v>
      </c>
      <c r="J370" s="1" t="s">
        <v>47</v>
      </c>
      <c r="K370" s="1" t="s">
        <v>47</v>
      </c>
      <c r="L370" s="1" t="s">
        <v>47</v>
      </c>
      <c r="M370" s="1" t="s">
        <v>20</v>
      </c>
      <c r="N370" s="1" t="s">
        <v>60</v>
      </c>
      <c r="O370" s="1">
        <v>8</v>
      </c>
      <c r="P370" s="1">
        <v>35</v>
      </c>
      <c r="Q370" s="1">
        <v>23</v>
      </c>
      <c r="R370" s="1" t="s">
        <v>44</v>
      </c>
      <c r="S370" s="1" t="s">
        <v>476</v>
      </c>
      <c r="T370" s="1" t="s">
        <v>72</v>
      </c>
      <c r="U370" s="1"/>
      <c r="V370" s="1">
        <v>401</v>
      </c>
    </row>
    <row r="371" spans="1:22" x14ac:dyDescent="0.3">
      <c r="A371" s="38">
        <v>563</v>
      </c>
      <c r="B371" s="23" t="s">
        <v>1643</v>
      </c>
      <c r="C371" s="1" t="s">
        <v>242</v>
      </c>
      <c r="D371" s="1"/>
      <c r="E371" s="1" t="s">
        <v>78</v>
      </c>
      <c r="F371" s="1" t="s">
        <v>60</v>
      </c>
      <c r="G371" s="1" t="s">
        <v>47</v>
      </c>
      <c r="H371" s="1" t="s">
        <v>47</v>
      </c>
      <c r="I371" s="1" t="s">
        <v>47</v>
      </c>
      <c r="J371" s="1" t="s">
        <v>47</v>
      </c>
      <c r="K371" s="1" t="s">
        <v>47</v>
      </c>
      <c r="L371" s="1" t="s">
        <v>47</v>
      </c>
      <c r="M371" s="1" t="s">
        <v>60</v>
      </c>
      <c r="N371" s="1" t="s">
        <v>60</v>
      </c>
      <c r="O371" s="1">
        <v>8</v>
      </c>
      <c r="P371" s="1">
        <v>35</v>
      </c>
      <c r="Q371" s="1">
        <v>23</v>
      </c>
      <c r="R371" s="1" t="s">
        <v>44</v>
      </c>
      <c r="S371" s="1" t="s">
        <v>476</v>
      </c>
      <c r="T371" s="1" t="s">
        <v>72</v>
      </c>
      <c r="U371" s="1"/>
      <c r="V371" s="1">
        <v>10</v>
      </c>
    </row>
    <row r="372" spans="1:22" x14ac:dyDescent="0.3">
      <c r="A372" s="38">
        <v>564</v>
      </c>
      <c r="B372" s="23" t="s">
        <v>1644</v>
      </c>
      <c r="C372" s="1">
        <v>140</v>
      </c>
      <c r="D372" s="1"/>
      <c r="E372" s="1" t="s">
        <v>78</v>
      </c>
      <c r="F372" s="1" t="s">
        <v>60</v>
      </c>
      <c r="G372" s="1" t="s">
        <v>47</v>
      </c>
      <c r="H372" s="1" t="s">
        <v>47</v>
      </c>
      <c r="I372" s="1" t="s">
        <v>47</v>
      </c>
      <c r="J372" s="1" t="s">
        <v>47</v>
      </c>
      <c r="K372" s="1" t="s">
        <v>47</v>
      </c>
      <c r="L372" s="1" t="s">
        <v>47</v>
      </c>
      <c r="M372" s="1" t="s">
        <v>20</v>
      </c>
      <c r="N372" s="1" t="s">
        <v>60</v>
      </c>
      <c r="O372" s="1">
        <v>8</v>
      </c>
      <c r="P372" s="1">
        <v>35</v>
      </c>
      <c r="Q372" s="1">
        <v>23</v>
      </c>
      <c r="R372" s="1" t="s">
        <v>44</v>
      </c>
      <c r="S372" s="1" t="s">
        <v>472</v>
      </c>
      <c r="T372" s="1" t="s">
        <v>72</v>
      </c>
      <c r="U372" s="1"/>
      <c r="V372" s="1">
        <v>216</v>
      </c>
    </row>
    <row r="373" spans="1:22" x14ac:dyDescent="0.3">
      <c r="A373" s="38">
        <v>566</v>
      </c>
      <c r="B373" s="23" t="s">
        <v>1645</v>
      </c>
      <c r="C373" s="1" t="s">
        <v>242</v>
      </c>
      <c r="D373" s="1"/>
      <c r="E373" s="1" t="s">
        <v>78</v>
      </c>
      <c r="F373" s="1" t="s">
        <v>60</v>
      </c>
      <c r="G373" s="1" t="s">
        <v>47</v>
      </c>
      <c r="H373" s="1" t="s">
        <v>47</v>
      </c>
      <c r="I373" s="1" t="s">
        <v>47</v>
      </c>
      <c r="J373" s="1" t="s">
        <v>47</v>
      </c>
      <c r="K373" s="1" t="s">
        <v>47</v>
      </c>
      <c r="L373" s="1" t="s">
        <v>47</v>
      </c>
      <c r="M373" s="1" t="s">
        <v>60</v>
      </c>
      <c r="N373" s="1" t="s">
        <v>60</v>
      </c>
      <c r="O373" s="1">
        <v>8</v>
      </c>
      <c r="P373" s="1">
        <v>35</v>
      </c>
      <c r="Q373" s="1">
        <v>23</v>
      </c>
      <c r="R373" s="1" t="s">
        <v>44</v>
      </c>
      <c r="S373" s="1" t="s">
        <v>472</v>
      </c>
      <c r="T373" s="1" t="s">
        <v>72</v>
      </c>
      <c r="U373" s="1"/>
      <c r="V373" s="1">
        <v>2</v>
      </c>
    </row>
    <row r="374" spans="1:22" x14ac:dyDescent="0.3">
      <c r="A374" s="38">
        <v>568</v>
      </c>
      <c r="B374" s="23" t="s">
        <v>1646</v>
      </c>
      <c r="C374" s="1">
        <v>1</v>
      </c>
      <c r="D374" s="1"/>
      <c r="E374" s="1" t="s">
        <v>78</v>
      </c>
      <c r="F374" s="1" t="s">
        <v>60</v>
      </c>
      <c r="G374" s="1" t="s">
        <v>47</v>
      </c>
      <c r="H374" s="1" t="s">
        <v>47</v>
      </c>
      <c r="I374" s="1" t="s">
        <v>47</v>
      </c>
      <c r="J374" s="1" t="s">
        <v>47</v>
      </c>
      <c r="K374" s="1" t="s">
        <v>47</v>
      </c>
      <c r="L374" s="1" t="s">
        <v>47</v>
      </c>
      <c r="M374" s="1" t="s">
        <v>20</v>
      </c>
      <c r="N374" s="1" t="s">
        <v>60</v>
      </c>
      <c r="O374" s="1">
        <v>8</v>
      </c>
      <c r="P374" s="1">
        <v>35</v>
      </c>
      <c r="Q374" s="1">
        <v>23</v>
      </c>
      <c r="R374" s="1" t="s">
        <v>44</v>
      </c>
      <c r="S374" s="1" t="s">
        <v>472</v>
      </c>
      <c r="T374" s="1" t="s">
        <v>72</v>
      </c>
      <c r="U374" s="1"/>
      <c r="V374" s="1">
        <v>1394</v>
      </c>
    </row>
    <row r="375" spans="1:22" x14ac:dyDescent="0.3">
      <c r="A375" s="38">
        <v>571</v>
      </c>
      <c r="B375" s="23" t="s">
        <v>1647</v>
      </c>
      <c r="C375" s="1">
        <v>1</v>
      </c>
      <c r="D375" s="1"/>
      <c r="E375" s="1" t="s">
        <v>78</v>
      </c>
      <c r="F375" s="1" t="s">
        <v>60</v>
      </c>
      <c r="G375" s="1" t="s">
        <v>47</v>
      </c>
      <c r="H375" s="1" t="s">
        <v>47</v>
      </c>
      <c r="I375" s="1" t="s">
        <v>47</v>
      </c>
      <c r="J375" s="1" t="s">
        <v>47</v>
      </c>
      <c r="K375" s="1" t="s">
        <v>47</v>
      </c>
      <c r="L375" s="1" t="s">
        <v>47</v>
      </c>
      <c r="M375" s="1" t="s">
        <v>20</v>
      </c>
      <c r="N375" s="1" t="s">
        <v>60</v>
      </c>
      <c r="O375" s="1">
        <v>8</v>
      </c>
      <c r="P375" s="1">
        <v>35</v>
      </c>
      <c r="Q375" s="1">
        <v>23</v>
      </c>
      <c r="R375" s="1" t="s">
        <v>44</v>
      </c>
      <c r="S375" s="1" t="s">
        <v>472</v>
      </c>
      <c r="T375" s="1" t="s">
        <v>72</v>
      </c>
      <c r="U375" s="1"/>
      <c r="V375" s="1">
        <v>135</v>
      </c>
    </row>
    <row r="376" spans="1:22" x14ac:dyDescent="0.3">
      <c r="A376" s="38">
        <v>653</v>
      </c>
      <c r="B376" s="23" t="s">
        <v>1648</v>
      </c>
      <c r="C376" s="1" t="s">
        <v>242</v>
      </c>
      <c r="D376" s="1"/>
      <c r="E376" s="1" t="s">
        <v>78</v>
      </c>
      <c r="F376" s="1" t="s">
        <v>60</v>
      </c>
      <c r="G376" s="1" t="s">
        <v>47</v>
      </c>
      <c r="H376" s="1" t="s">
        <v>47</v>
      </c>
      <c r="I376" s="1" t="s">
        <v>47</v>
      </c>
      <c r="J376" s="1" t="s">
        <v>47</v>
      </c>
      <c r="K376" s="1" t="s">
        <v>47</v>
      </c>
      <c r="L376" s="1" t="s">
        <v>47</v>
      </c>
      <c r="M376" s="1" t="s">
        <v>60</v>
      </c>
      <c r="N376" s="1" t="s">
        <v>60</v>
      </c>
      <c r="O376" s="1">
        <v>8</v>
      </c>
      <c r="P376" s="1">
        <v>35</v>
      </c>
      <c r="Q376" s="1">
        <v>23</v>
      </c>
      <c r="R376" s="1" t="s">
        <v>44</v>
      </c>
      <c r="S376" s="1" t="s">
        <v>472</v>
      </c>
      <c r="T376" s="1" t="s">
        <v>72</v>
      </c>
      <c r="U376" s="1"/>
      <c r="V376" s="1">
        <v>4</v>
      </c>
    </row>
    <row r="377" spans="1:22" x14ac:dyDescent="0.3">
      <c r="A377" s="38">
        <v>655</v>
      </c>
      <c r="B377" s="23" t="s">
        <v>1649</v>
      </c>
      <c r="C377" s="1">
        <v>50</v>
      </c>
      <c r="D377" s="1"/>
      <c r="E377" s="1" t="s">
        <v>78</v>
      </c>
      <c r="F377" s="1" t="s">
        <v>60</v>
      </c>
      <c r="G377" s="1" t="s">
        <v>47</v>
      </c>
      <c r="H377" s="1" t="s">
        <v>47</v>
      </c>
      <c r="I377" s="1" t="s">
        <v>47</v>
      </c>
      <c r="J377" s="1" t="s">
        <v>47</v>
      </c>
      <c r="K377" s="1" t="s">
        <v>578</v>
      </c>
      <c r="L377" s="1" t="s">
        <v>47</v>
      </c>
      <c r="M377" s="1" t="s">
        <v>20</v>
      </c>
      <c r="N377" s="1" t="s">
        <v>60</v>
      </c>
      <c r="O377" s="1">
        <v>8</v>
      </c>
      <c r="P377" s="1">
        <v>35</v>
      </c>
      <c r="Q377" s="1">
        <v>23</v>
      </c>
      <c r="R377" s="1" t="s">
        <v>44</v>
      </c>
      <c r="S377" s="1" t="s">
        <v>472</v>
      </c>
      <c r="T377" s="1" t="s">
        <v>72</v>
      </c>
      <c r="U377" s="1"/>
      <c r="V377" s="1">
        <v>1108</v>
      </c>
    </row>
    <row r="378" spans="1:22" x14ac:dyDescent="0.3">
      <c r="A378" s="38">
        <v>657</v>
      </c>
      <c r="B378" s="23" t="s">
        <v>1650</v>
      </c>
      <c r="C378" s="1">
        <v>40</v>
      </c>
      <c r="D378" s="1"/>
      <c r="E378" s="1" t="s">
        <v>78</v>
      </c>
      <c r="F378" s="1" t="s">
        <v>60</v>
      </c>
      <c r="G378" s="1" t="s">
        <v>47</v>
      </c>
      <c r="H378" s="1" t="s">
        <v>47</v>
      </c>
      <c r="I378" s="1" t="s">
        <v>47</v>
      </c>
      <c r="J378" s="1" t="s">
        <v>47</v>
      </c>
      <c r="K378" s="1" t="s">
        <v>578</v>
      </c>
      <c r="L378" s="1" t="s">
        <v>47</v>
      </c>
      <c r="M378" s="1" t="s">
        <v>60</v>
      </c>
      <c r="N378" s="1" t="s">
        <v>60</v>
      </c>
      <c r="O378" s="1">
        <v>8</v>
      </c>
      <c r="P378" s="1">
        <v>35</v>
      </c>
      <c r="Q378" s="1">
        <v>23</v>
      </c>
      <c r="R378" s="1" t="s">
        <v>44</v>
      </c>
      <c r="S378" s="1" t="s">
        <v>472</v>
      </c>
      <c r="T378" s="1" t="s">
        <v>72</v>
      </c>
      <c r="U378" s="1"/>
      <c r="V378" s="1">
        <v>53</v>
      </c>
    </row>
    <row r="379" spans="1:22" x14ac:dyDescent="0.3">
      <c r="A379" s="38">
        <v>659</v>
      </c>
      <c r="B379" s="23" t="s">
        <v>1651</v>
      </c>
      <c r="C379" s="1" t="s">
        <v>242</v>
      </c>
      <c r="D379" s="1"/>
      <c r="E379" s="1" t="s">
        <v>78</v>
      </c>
      <c r="F379" s="1" t="s">
        <v>60</v>
      </c>
      <c r="G379" s="1" t="s">
        <v>47</v>
      </c>
      <c r="H379" s="1" t="s">
        <v>47</v>
      </c>
      <c r="I379" s="1" t="s">
        <v>47</v>
      </c>
      <c r="J379" s="1" t="s">
        <v>47</v>
      </c>
      <c r="K379" s="1" t="s">
        <v>578</v>
      </c>
      <c r="L379" s="1" t="s">
        <v>47</v>
      </c>
      <c r="M379" s="1" t="s">
        <v>20</v>
      </c>
      <c r="N379" s="1" t="s">
        <v>60</v>
      </c>
      <c r="O379" s="1">
        <v>8</v>
      </c>
      <c r="P379" s="1">
        <v>35</v>
      </c>
      <c r="Q379" s="1">
        <v>23</v>
      </c>
      <c r="R379" s="1" t="s">
        <v>44</v>
      </c>
      <c r="S379" s="1" t="s">
        <v>472</v>
      </c>
      <c r="T379" s="1" t="s">
        <v>72</v>
      </c>
      <c r="U379" s="1"/>
      <c r="V379" s="1">
        <v>644</v>
      </c>
    </row>
    <row r="380" spans="1:22" x14ac:dyDescent="0.3">
      <c r="A380" s="37">
        <v>661</v>
      </c>
      <c r="B380" s="23" t="s">
        <v>1652</v>
      </c>
      <c r="C380" s="1">
        <v>200</v>
      </c>
      <c r="D380" s="1"/>
      <c r="E380" s="1" t="s">
        <v>78</v>
      </c>
      <c r="F380" s="1" t="s">
        <v>60</v>
      </c>
      <c r="G380" s="1" t="s">
        <v>47</v>
      </c>
      <c r="H380" s="1" t="s">
        <v>987</v>
      </c>
      <c r="I380" s="1" t="s">
        <v>47</v>
      </c>
      <c r="J380" s="1" t="s">
        <v>47</v>
      </c>
      <c r="K380" s="1" t="s">
        <v>578</v>
      </c>
      <c r="L380" s="1" t="s">
        <v>47</v>
      </c>
      <c r="M380" s="1" t="s">
        <v>20</v>
      </c>
      <c r="N380" s="1" t="s">
        <v>60</v>
      </c>
      <c r="O380" s="1">
        <v>8</v>
      </c>
      <c r="P380" s="1">
        <v>35</v>
      </c>
      <c r="Q380" s="1">
        <v>23</v>
      </c>
      <c r="R380" s="1" t="s">
        <v>44</v>
      </c>
      <c r="S380" s="1" t="s">
        <v>472</v>
      </c>
      <c r="T380" s="1" t="s">
        <v>72</v>
      </c>
      <c r="U380" s="1"/>
      <c r="V380" s="1">
        <v>448</v>
      </c>
    </row>
    <row r="381" spans="1:22" x14ac:dyDescent="0.3">
      <c r="A381" s="37">
        <v>663</v>
      </c>
      <c r="B381" s="23" t="s">
        <v>1653</v>
      </c>
      <c r="C381" s="1">
        <v>2</v>
      </c>
      <c r="D381" s="1"/>
      <c r="E381" s="1" t="s">
        <v>78</v>
      </c>
      <c r="F381" s="1" t="s">
        <v>60</v>
      </c>
      <c r="G381" s="1" t="s">
        <v>47</v>
      </c>
      <c r="H381" s="1" t="s">
        <v>987</v>
      </c>
      <c r="I381" s="1" t="s">
        <v>47</v>
      </c>
      <c r="J381" s="1" t="s">
        <v>47</v>
      </c>
      <c r="K381" s="1" t="s">
        <v>47</v>
      </c>
      <c r="L381" s="1" t="s">
        <v>47</v>
      </c>
      <c r="M381" s="1" t="s">
        <v>20</v>
      </c>
      <c r="N381" s="1" t="s">
        <v>60</v>
      </c>
      <c r="O381" s="1">
        <v>8</v>
      </c>
      <c r="P381" s="1">
        <v>35</v>
      </c>
      <c r="Q381" s="1">
        <v>23</v>
      </c>
      <c r="R381" s="1" t="s">
        <v>44</v>
      </c>
      <c r="S381" s="1" t="s">
        <v>472</v>
      </c>
      <c r="T381" s="1" t="s">
        <v>72</v>
      </c>
      <c r="U381" s="1"/>
      <c r="V381" s="1">
        <v>1163</v>
      </c>
    </row>
    <row r="382" spans="1:22" x14ac:dyDescent="0.3">
      <c r="A382" s="38">
        <v>665</v>
      </c>
      <c r="B382" s="23" t="s">
        <v>1654</v>
      </c>
      <c r="C382" s="1" t="s">
        <v>60</v>
      </c>
      <c r="D382" s="1"/>
      <c r="E382" s="1" t="s">
        <v>78</v>
      </c>
      <c r="F382" s="1" t="s">
        <v>60</v>
      </c>
      <c r="G382" s="1" t="s">
        <v>47</v>
      </c>
      <c r="H382" s="1" t="s">
        <v>47</v>
      </c>
      <c r="I382" s="1" t="s">
        <v>47</v>
      </c>
      <c r="J382" s="1" t="s">
        <v>47</v>
      </c>
      <c r="K382" s="1" t="s">
        <v>47</v>
      </c>
      <c r="L382" s="1" t="s">
        <v>47</v>
      </c>
      <c r="M382" s="1" t="s">
        <v>20</v>
      </c>
      <c r="N382" s="1" t="s">
        <v>60</v>
      </c>
      <c r="O382" s="1">
        <v>8</v>
      </c>
      <c r="P382" s="1">
        <v>35</v>
      </c>
      <c r="Q382" s="1">
        <v>23</v>
      </c>
      <c r="R382" s="1" t="s">
        <v>44</v>
      </c>
      <c r="S382" s="1" t="s">
        <v>472</v>
      </c>
      <c r="T382" s="1" t="s">
        <v>72</v>
      </c>
      <c r="U382" s="1"/>
      <c r="V382" s="1">
        <v>16</v>
      </c>
    </row>
    <row r="383" spans="1:22" ht="15" thickBot="1" x14ac:dyDescent="0.35">
      <c r="A383" s="51">
        <v>667</v>
      </c>
      <c r="B383" s="23" t="s">
        <v>1655</v>
      </c>
      <c r="C383" s="14" t="s">
        <v>242</v>
      </c>
      <c r="D383" s="14"/>
      <c r="E383" s="14" t="s">
        <v>78</v>
      </c>
      <c r="F383" s="14" t="s">
        <v>60</v>
      </c>
      <c r="G383" s="14" t="s">
        <v>47</v>
      </c>
      <c r="H383" s="14" t="s">
        <v>47</v>
      </c>
      <c r="I383" s="14" t="s">
        <v>47</v>
      </c>
      <c r="J383" s="14" t="s">
        <v>47</v>
      </c>
      <c r="K383" s="14" t="s">
        <v>47</v>
      </c>
      <c r="L383" s="14" t="s">
        <v>47</v>
      </c>
      <c r="M383" s="14" t="s">
        <v>60</v>
      </c>
      <c r="N383" s="14" t="s">
        <v>60</v>
      </c>
      <c r="O383" s="14">
        <v>8</v>
      </c>
      <c r="P383" s="14">
        <v>35</v>
      </c>
      <c r="Q383" s="14">
        <v>23</v>
      </c>
      <c r="R383" s="14" t="s">
        <v>44</v>
      </c>
      <c r="S383" s="14" t="s">
        <v>472</v>
      </c>
      <c r="T383" s="14" t="s">
        <v>72</v>
      </c>
      <c r="U383" s="14"/>
      <c r="V383" s="14">
        <v>1</v>
      </c>
    </row>
    <row r="384" spans="1:22" ht="15" thickBot="1" x14ac:dyDescent="0.35">
      <c r="A384" s="52" t="s">
        <v>1079</v>
      </c>
      <c r="B384" s="113" t="s">
        <v>47</v>
      </c>
      <c r="C384" s="49" t="s">
        <v>60</v>
      </c>
      <c r="D384" s="49" t="s">
        <v>60</v>
      </c>
      <c r="E384" s="49">
        <v>1</v>
      </c>
      <c r="F384" s="49" t="s">
        <v>60</v>
      </c>
      <c r="G384" s="49">
        <v>1</v>
      </c>
      <c r="H384" s="49">
        <v>8</v>
      </c>
      <c r="I384" s="49">
        <v>0</v>
      </c>
      <c r="J384" s="49">
        <v>0</v>
      </c>
      <c r="K384" s="49">
        <v>8</v>
      </c>
      <c r="L384" s="49">
        <v>0</v>
      </c>
      <c r="M384" s="49" t="s">
        <v>1106</v>
      </c>
      <c r="N384" s="49" t="s">
        <v>60</v>
      </c>
      <c r="O384" s="49"/>
      <c r="P384" s="49"/>
      <c r="Q384" s="49"/>
      <c r="R384" s="49"/>
      <c r="S384" s="49"/>
      <c r="T384" s="49"/>
      <c r="U384" s="50" t="s">
        <v>1078</v>
      </c>
      <c r="V384" s="50">
        <f>AVERAGE(V349:V383)</f>
        <v>492.2</v>
      </c>
    </row>
    <row r="385" spans="1:22" x14ac:dyDescent="0.3">
      <c r="A385" s="56" t="s">
        <v>480</v>
      </c>
      <c r="B385" s="117" t="s">
        <v>47</v>
      </c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15" t="s">
        <v>499</v>
      </c>
      <c r="T385" s="4"/>
      <c r="U385" s="4"/>
      <c r="V385" s="4"/>
    </row>
    <row r="386" spans="1:22" x14ac:dyDescent="0.3">
      <c r="A386" s="38">
        <v>151</v>
      </c>
      <c r="B386" s="23" t="s">
        <v>1656</v>
      </c>
      <c r="C386" s="1" t="s">
        <v>32</v>
      </c>
      <c r="D386" s="1" t="s">
        <v>494</v>
      </c>
      <c r="E386" s="1" t="s">
        <v>78</v>
      </c>
      <c r="F386" s="1" t="s">
        <v>60</v>
      </c>
      <c r="G386" s="1" t="s">
        <v>485</v>
      </c>
      <c r="H386" s="1" t="s">
        <v>47</v>
      </c>
      <c r="I386" s="1" t="s">
        <v>47</v>
      </c>
      <c r="J386" s="1" t="s">
        <v>47</v>
      </c>
      <c r="K386" s="1" t="s">
        <v>47</v>
      </c>
      <c r="L386" s="1" t="s">
        <v>47</v>
      </c>
      <c r="M386" s="1" t="s">
        <v>483</v>
      </c>
      <c r="N386" s="1" t="s">
        <v>484</v>
      </c>
      <c r="O386" s="1">
        <v>1</v>
      </c>
      <c r="P386" s="1">
        <v>8</v>
      </c>
      <c r="Q386" s="1">
        <f>1/8*100</f>
        <v>12.5</v>
      </c>
      <c r="R386" s="1" t="s">
        <v>186</v>
      </c>
      <c r="S386" s="1" t="s">
        <v>495</v>
      </c>
      <c r="T386" s="1" t="s">
        <v>70</v>
      </c>
      <c r="U386" s="42"/>
      <c r="V386" s="1">
        <v>2326.1999999999998</v>
      </c>
    </row>
    <row r="387" spans="1:22" x14ac:dyDescent="0.3">
      <c r="A387" s="38">
        <v>210</v>
      </c>
      <c r="B387" s="23" t="s">
        <v>1657</v>
      </c>
      <c r="C387" s="1" t="s">
        <v>988</v>
      </c>
      <c r="D387" s="1" t="s">
        <v>494</v>
      </c>
      <c r="E387" s="1" t="s">
        <v>78</v>
      </c>
      <c r="F387" s="1" t="s">
        <v>60</v>
      </c>
      <c r="G387" s="1" t="s">
        <v>488</v>
      </c>
      <c r="H387" s="1" t="s">
        <v>47</v>
      </c>
      <c r="I387" s="1" t="s">
        <v>47</v>
      </c>
      <c r="J387" s="1" t="s">
        <v>47</v>
      </c>
      <c r="K387" s="1" t="s">
        <v>47</v>
      </c>
      <c r="L387" s="1" t="s">
        <v>47</v>
      </c>
      <c r="M387" s="1" t="s">
        <v>486</v>
      </c>
      <c r="N387" s="1" t="s">
        <v>487</v>
      </c>
      <c r="O387" s="1">
        <v>1</v>
      </c>
      <c r="P387" s="1">
        <v>8</v>
      </c>
      <c r="Q387" s="1">
        <v>12.5</v>
      </c>
      <c r="R387" s="1" t="s">
        <v>186</v>
      </c>
      <c r="S387" s="1" t="s">
        <v>495</v>
      </c>
      <c r="T387" s="1" t="s">
        <v>70</v>
      </c>
      <c r="U387" s="1"/>
      <c r="V387" s="1">
        <v>4979</v>
      </c>
    </row>
    <row r="388" spans="1:22" x14ac:dyDescent="0.3">
      <c r="A388" s="44" t="s">
        <v>492</v>
      </c>
      <c r="B388" s="23" t="s">
        <v>1658</v>
      </c>
      <c r="C388" s="1" t="s">
        <v>47</v>
      </c>
      <c r="D388" s="1" t="s">
        <v>494</v>
      </c>
      <c r="E388" s="1" t="s">
        <v>489</v>
      </c>
      <c r="F388" s="1" t="s">
        <v>47</v>
      </c>
      <c r="G388" s="1" t="s">
        <v>47</v>
      </c>
      <c r="H388" s="1" t="s">
        <v>493</v>
      </c>
      <c r="I388" s="1" t="s">
        <v>47</v>
      </c>
      <c r="J388" s="1" t="s">
        <v>47</v>
      </c>
      <c r="K388" s="1" t="s">
        <v>47</v>
      </c>
      <c r="L388" s="1" t="s">
        <v>47</v>
      </c>
      <c r="M388" s="1" t="s">
        <v>65</v>
      </c>
      <c r="N388" s="1" t="s">
        <v>60</v>
      </c>
      <c r="O388" s="1">
        <v>1</v>
      </c>
      <c r="P388" s="1">
        <v>8</v>
      </c>
      <c r="Q388" s="1">
        <v>12.5</v>
      </c>
      <c r="R388" s="1" t="s">
        <v>186</v>
      </c>
      <c r="S388" s="1" t="s">
        <v>495</v>
      </c>
      <c r="T388" s="1" t="s">
        <v>70</v>
      </c>
      <c r="U388" s="1"/>
      <c r="V388" s="1">
        <v>12.2</v>
      </c>
    </row>
    <row r="389" spans="1:22" x14ac:dyDescent="0.3">
      <c r="A389" s="45">
        <v>201</v>
      </c>
      <c r="B389" s="23" t="s">
        <v>1659</v>
      </c>
      <c r="C389" s="1" t="s">
        <v>47</v>
      </c>
      <c r="D389" s="1" t="s">
        <v>202</v>
      </c>
      <c r="E389" s="1" t="s">
        <v>78</v>
      </c>
      <c r="F389" s="1" t="s">
        <v>60</v>
      </c>
      <c r="G389" s="1" t="s">
        <v>47</v>
      </c>
      <c r="H389" s="1" t="s">
        <v>47</v>
      </c>
      <c r="I389" s="1" t="s">
        <v>47</v>
      </c>
      <c r="J389" s="1" t="s">
        <v>47</v>
      </c>
      <c r="K389" s="1" t="s">
        <v>47</v>
      </c>
      <c r="L389" s="1" t="s">
        <v>47</v>
      </c>
      <c r="M389" s="1" t="s">
        <v>65</v>
      </c>
      <c r="N389" s="1" t="s">
        <v>60</v>
      </c>
      <c r="O389" s="1">
        <v>1</v>
      </c>
      <c r="P389" s="1">
        <v>8</v>
      </c>
      <c r="Q389" s="1">
        <v>12.5</v>
      </c>
      <c r="R389" s="1" t="s">
        <v>186</v>
      </c>
      <c r="S389" s="1" t="s">
        <v>495</v>
      </c>
      <c r="T389" s="1" t="s">
        <v>70</v>
      </c>
      <c r="U389" s="1"/>
      <c r="V389" s="1">
        <v>48.9</v>
      </c>
    </row>
    <row r="390" spans="1:22" x14ac:dyDescent="0.3">
      <c r="A390" s="45">
        <v>203</v>
      </c>
      <c r="B390" s="23" t="s">
        <v>1660</v>
      </c>
      <c r="C390" s="1" t="s">
        <v>989</v>
      </c>
      <c r="D390" s="1" t="s">
        <v>990</v>
      </c>
      <c r="E390" s="1" t="s">
        <v>78</v>
      </c>
      <c r="F390" s="1" t="s">
        <v>60</v>
      </c>
      <c r="G390" s="1" t="s">
        <v>47</v>
      </c>
      <c r="H390" s="1" t="s">
        <v>47</v>
      </c>
      <c r="I390" s="1" t="s">
        <v>47</v>
      </c>
      <c r="J390" s="1" t="s">
        <v>47</v>
      </c>
      <c r="K390" s="1" t="s">
        <v>47</v>
      </c>
      <c r="L390" s="1" t="s">
        <v>47</v>
      </c>
      <c r="M390" s="1" t="s">
        <v>65</v>
      </c>
      <c r="N390" s="1" t="s">
        <v>60</v>
      </c>
      <c r="O390" s="1">
        <v>1</v>
      </c>
      <c r="P390" s="1">
        <v>8</v>
      </c>
      <c r="Q390" s="1">
        <f>1/8*100</f>
        <v>12.5</v>
      </c>
      <c r="R390" s="1" t="s">
        <v>186</v>
      </c>
      <c r="S390" s="1" t="s">
        <v>495</v>
      </c>
      <c r="T390" s="1" t="s">
        <v>70</v>
      </c>
      <c r="U390" s="1"/>
      <c r="V390" s="1">
        <v>13.1</v>
      </c>
    </row>
    <row r="391" spans="1:22" x14ac:dyDescent="0.3">
      <c r="A391" s="45" t="s">
        <v>496</v>
      </c>
      <c r="B391" s="23" t="s">
        <v>1661</v>
      </c>
      <c r="C391" s="1" t="s">
        <v>60</v>
      </c>
      <c r="D391" s="1" t="s">
        <v>60</v>
      </c>
      <c r="E391" s="1" t="s">
        <v>497</v>
      </c>
      <c r="F391" s="1" t="s">
        <v>60</v>
      </c>
      <c r="G391" s="1" t="s">
        <v>47</v>
      </c>
      <c r="H391" s="1" t="s">
        <v>47</v>
      </c>
      <c r="I391" s="1" t="s">
        <v>47</v>
      </c>
      <c r="J391" s="1" t="s">
        <v>47</v>
      </c>
      <c r="K391" s="1" t="s">
        <v>47</v>
      </c>
      <c r="L391" s="1" t="s">
        <v>47</v>
      </c>
      <c r="M391" s="1" t="s">
        <v>60</v>
      </c>
      <c r="N391" s="1" t="s">
        <v>60</v>
      </c>
      <c r="O391" s="1">
        <v>1</v>
      </c>
      <c r="P391" s="1">
        <v>8</v>
      </c>
      <c r="Q391" s="1">
        <v>12.5</v>
      </c>
      <c r="R391" s="1" t="s">
        <v>186</v>
      </c>
      <c r="S391" s="1" t="s">
        <v>495</v>
      </c>
      <c r="T391" s="1"/>
      <c r="U391" s="1"/>
      <c r="V391" s="1">
        <v>1.9</v>
      </c>
    </row>
    <row r="392" spans="1:22" x14ac:dyDescent="0.3">
      <c r="A392" s="45" t="s">
        <v>481</v>
      </c>
      <c r="B392" s="23" t="s">
        <v>1662</v>
      </c>
      <c r="C392" s="1" t="s">
        <v>32</v>
      </c>
      <c r="D392" s="1" t="s">
        <v>47</v>
      </c>
      <c r="E392" s="1" t="s">
        <v>490</v>
      </c>
      <c r="F392" s="1" t="s">
        <v>60</v>
      </c>
      <c r="G392" s="1" t="s">
        <v>47</v>
      </c>
      <c r="H392" s="1" t="s">
        <v>47</v>
      </c>
      <c r="I392" s="1" t="s">
        <v>47</v>
      </c>
      <c r="J392" s="1" t="s">
        <v>47</v>
      </c>
      <c r="K392" s="1" t="s">
        <v>47</v>
      </c>
      <c r="L392" s="1" t="s">
        <v>47</v>
      </c>
      <c r="M392" s="1" t="s">
        <v>60</v>
      </c>
      <c r="N392" s="1" t="s">
        <v>60</v>
      </c>
      <c r="O392" s="1">
        <v>1</v>
      </c>
      <c r="P392" s="1">
        <v>8</v>
      </c>
      <c r="Q392" s="1">
        <v>12.5</v>
      </c>
      <c r="R392" s="1" t="s">
        <v>186</v>
      </c>
      <c r="S392" s="1" t="s">
        <v>495</v>
      </c>
      <c r="T392" s="1" t="s">
        <v>70</v>
      </c>
      <c r="U392" s="1"/>
      <c r="V392" s="1">
        <v>0.5</v>
      </c>
    </row>
    <row r="393" spans="1:22" ht="15" thickBot="1" x14ac:dyDescent="0.35">
      <c r="A393" s="64" t="s">
        <v>482</v>
      </c>
      <c r="B393" s="35" t="s">
        <v>1663</v>
      </c>
      <c r="C393" s="14" t="s">
        <v>60</v>
      </c>
      <c r="D393" s="14" t="s">
        <v>60</v>
      </c>
      <c r="E393" s="14" t="s">
        <v>491</v>
      </c>
      <c r="F393" s="14" t="s">
        <v>60</v>
      </c>
      <c r="G393" s="14" t="s">
        <v>47</v>
      </c>
      <c r="H393" s="14" t="s">
        <v>47</v>
      </c>
      <c r="I393" s="14" t="s">
        <v>47</v>
      </c>
      <c r="J393" s="14" t="s">
        <v>47</v>
      </c>
      <c r="K393" s="14" t="s">
        <v>47</v>
      </c>
      <c r="L393" s="14" t="s">
        <v>47</v>
      </c>
      <c r="M393" s="14" t="s">
        <v>60</v>
      </c>
      <c r="N393" s="14" t="s">
        <v>60</v>
      </c>
      <c r="O393" s="14">
        <v>1</v>
      </c>
      <c r="P393" s="14">
        <v>8</v>
      </c>
      <c r="Q393" s="14">
        <v>12.5</v>
      </c>
      <c r="R393" s="14" t="s">
        <v>186</v>
      </c>
      <c r="S393" s="14" t="s">
        <v>495</v>
      </c>
      <c r="T393" s="14" t="s">
        <v>70</v>
      </c>
      <c r="U393" s="14"/>
      <c r="V393" s="14">
        <v>2.1</v>
      </c>
    </row>
    <row r="394" spans="1:22" ht="15" thickBot="1" x14ac:dyDescent="0.35">
      <c r="A394" s="66" t="s">
        <v>1079</v>
      </c>
      <c r="B394" s="116" t="s">
        <v>47</v>
      </c>
      <c r="C394" s="49">
        <v>4</v>
      </c>
      <c r="D394" s="49">
        <v>5</v>
      </c>
      <c r="E394" s="49">
        <v>1</v>
      </c>
      <c r="F394" s="49">
        <v>0</v>
      </c>
      <c r="G394" s="49">
        <v>2</v>
      </c>
      <c r="H394" s="49">
        <v>1</v>
      </c>
      <c r="I394" s="49">
        <v>0</v>
      </c>
      <c r="J394" s="49">
        <v>0</v>
      </c>
      <c r="K394" s="49">
        <v>0</v>
      </c>
      <c r="L394" s="49">
        <v>0</v>
      </c>
      <c r="M394" s="49" t="s">
        <v>1107</v>
      </c>
      <c r="N394" s="49" t="s">
        <v>1108</v>
      </c>
      <c r="O394" s="49"/>
      <c r="P394" s="49"/>
      <c r="Q394" s="49"/>
      <c r="R394" s="49"/>
      <c r="S394" s="49"/>
      <c r="T394" s="49"/>
      <c r="U394" s="50" t="s">
        <v>1078</v>
      </c>
      <c r="V394" s="50">
        <f>AVERAGE(V386:V393)</f>
        <v>922.98749999999995</v>
      </c>
    </row>
    <row r="395" spans="1:22" x14ac:dyDescent="0.3">
      <c r="A395" s="47" t="s">
        <v>500</v>
      </c>
      <c r="B395" s="47" t="s">
        <v>47</v>
      </c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65"/>
      <c r="V395" s="4"/>
    </row>
    <row r="396" spans="1:22" x14ac:dyDescent="0.3">
      <c r="A396" s="24" t="s">
        <v>501</v>
      </c>
      <c r="B396" s="24" t="s">
        <v>47</v>
      </c>
      <c r="C396" s="46" t="s">
        <v>516</v>
      </c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3">
      <c r="A397" s="45">
        <v>13004</v>
      </c>
      <c r="B397" s="23" t="s">
        <v>1664</v>
      </c>
      <c r="C397" s="1" t="s">
        <v>517</v>
      </c>
      <c r="D397" s="1" t="s">
        <v>60</v>
      </c>
      <c r="E397" s="1" t="s">
        <v>227</v>
      </c>
      <c r="F397" s="1" t="s">
        <v>47</v>
      </c>
      <c r="G397" s="1" t="s">
        <v>47</v>
      </c>
      <c r="H397" s="1" t="s">
        <v>47</v>
      </c>
      <c r="I397" s="1" t="s">
        <v>47</v>
      </c>
      <c r="J397" s="1" t="s">
        <v>47</v>
      </c>
      <c r="K397" s="1" t="s">
        <v>507</v>
      </c>
      <c r="L397" s="1" t="s">
        <v>47</v>
      </c>
      <c r="M397" s="1" t="s">
        <v>20</v>
      </c>
      <c r="N397" s="1" t="s">
        <v>60</v>
      </c>
      <c r="O397" s="1">
        <v>2</v>
      </c>
      <c r="P397" s="1">
        <v>25</v>
      </c>
      <c r="Q397" s="1">
        <f>2/25*100</f>
        <v>8</v>
      </c>
      <c r="R397" s="1" t="s">
        <v>44</v>
      </c>
      <c r="S397" s="1" t="s">
        <v>522</v>
      </c>
      <c r="T397" s="1" t="s">
        <v>70</v>
      </c>
      <c r="U397" s="1"/>
      <c r="V397" s="1">
        <v>250</v>
      </c>
    </row>
    <row r="398" spans="1:22" x14ac:dyDescent="0.3">
      <c r="A398" s="45">
        <v>13005</v>
      </c>
      <c r="B398" s="23" t="s">
        <v>1665</v>
      </c>
      <c r="C398" s="1" t="s">
        <v>518</v>
      </c>
      <c r="D398" s="1" t="s">
        <v>60</v>
      </c>
      <c r="E398" s="1" t="s">
        <v>78</v>
      </c>
      <c r="F398" s="1" t="s">
        <v>60</v>
      </c>
      <c r="G398" s="1" t="s">
        <v>47</v>
      </c>
      <c r="H398" s="1" t="s">
        <v>47</v>
      </c>
      <c r="I398" s="1" t="s">
        <v>47</v>
      </c>
      <c r="J398" s="1" t="s">
        <v>47</v>
      </c>
      <c r="K398" s="1" t="s">
        <v>47</v>
      </c>
      <c r="L398" s="1" t="s">
        <v>47</v>
      </c>
      <c r="M398" s="1" t="s">
        <v>18</v>
      </c>
      <c r="N398" s="1" t="s">
        <v>60</v>
      </c>
      <c r="O398" s="1">
        <v>2</v>
      </c>
      <c r="P398" s="1">
        <v>25</v>
      </c>
      <c r="Q398" s="1">
        <v>8</v>
      </c>
      <c r="R398" s="1" t="s">
        <v>546</v>
      </c>
      <c r="S398" s="1" t="s">
        <v>523</v>
      </c>
      <c r="T398" s="1" t="s">
        <v>70</v>
      </c>
      <c r="U398" s="1"/>
      <c r="V398" s="1">
        <v>53</v>
      </c>
    </row>
    <row r="399" spans="1:22" x14ac:dyDescent="0.3">
      <c r="A399" s="45">
        <v>13008</v>
      </c>
      <c r="B399" s="23" t="s">
        <v>1666</v>
      </c>
      <c r="C399" s="1" t="s">
        <v>519</v>
      </c>
      <c r="D399" s="1" t="s">
        <v>60</v>
      </c>
      <c r="E399" s="1" t="s">
        <v>78</v>
      </c>
      <c r="F399" s="1" t="s">
        <v>60</v>
      </c>
      <c r="G399" s="1" t="s">
        <v>47</v>
      </c>
      <c r="H399" s="1" t="s">
        <v>47</v>
      </c>
      <c r="I399" s="1" t="s">
        <v>32</v>
      </c>
      <c r="J399" s="1" t="s">
        <v>47</v>
      </c>
      <c r="K399" s="1" t="s">
        <v>509</v>
      </c>
      <c r="L399" s="1" t="s">
        <v>513</v>
      </c>
      <c r="M399" s="1" t="s">
        <v>18</v>
      </c>
      <c r="N399" s="1" t="s">
        <v>60</v>
      </c>
      <c r="O399" s="1">
        <v>2</v>
      </c>
      <c r="P399" s="1">
        <v>25</v>
      </c>
      <c r="Q399" s="1">
        <v>8</v>
      </c>
      <c r="R399" s="1" t="s">
        <v>546</v>
      </c>
      <c r="S399" s="1" t="s">
        <v>523</v>
      </c>
      <c r="T399" s="1" t="s">
        <v>70</v>
      </c>
      <c r="U399" s="1"/>
      <c r="V399" s="1">
        <v>402</v>
      </c>
    </row>
    <row r="400" spans="1:22" x14ac:dyDescent="0.3">
      <c r="A400" s="45">
        <v>13015</v>
      </c>
      <c r="B400" s="23" t="s">
        <v>1667</v>
      </c>
      <c r="C400" s="1" t="s">
        <v>520</v>
      </c>
      <c r="D400" s="1" t="s">
        <v>60</v>
      </c>
      <c r="E400" s="1" t="s">
        <v>78</v>
      </c>
      <c r="F400" s="1" t="s">
        <v>60</v>
      </c>
      <c r="G400" s="1" t="s">
        <v>290</v>
      </c>
      <c r="H400" s="1" t="s">
        <v>47</v>
      </c>
      <c r="I400" s="1" t="s">
        <v>32</v>
      </c>
      <c r="J400" s="1" t="s">
        <v>47</v>
      </c>
      <c r="K400" s="1" t="s">
        <v>509</v>
      </c>
      <c r="L400" s="1" t="s">
        <v>510</v>
      </c>
      <c r="M400" s="1" t="s">
        <v>20</v>
      </c>
      <c r="N400" s="1" t="s">
        <v>60</v>
      </c>
      <c r="O400" s="1">
        <v>2</v>
      </c>
      <c r="P400" s="1">
        <v>25</v>
      </c>
      <c r="Q400" s="1">
        <f t="shared" ref="Q400" si="14">2/25*100</f>
        <v>8</v>
      </c>
      <c r="R400" s="1" t="s">
        <v>546</v>
      </c>
      <c r="S400" s="1" t="s">
        <v>523</v>
      </c>
      <c r="T400" s="1" t="s">
        <v>70</v>
      </c>
      <c r="U400" s="1"/>
      <c r="V400" s="1">
        <v>524</v>
      </c>
    </row>
    <row r="401" spans="1:22" x14ac:dyDescent="0.3">
      <c r="A401" s="45">
        <v>13020</v>
      </c>
      <c r="B401" s="23" t="s">
        <v>1668</v>
      </c>
      <c r="C401" s="1" t="s">
        <v>521</v>
      </c>
      <c r="D401" s="1" t="s">
        <v>60</v>
      </c>
      <c r="E401" s="1" t="s">
        <v>292</v>
      </c>
      <c r="F401" s="1" t="s">
        <v>60</v>
      </c>
      <c r="G401" s="1" t="s">
        <v>47</v>
      </c>
      <c r="H401" s="1" t="s">
        <v>47</v>
      </c>
      <c r="I401" s="1" t="s">
        <v>32</v>
      </c>
      <c r="J401" s="1" t="s">
        <v>47</v>
      </c>
      <c r="K401" s="1" t="s">
        <v>47</v>
      </c>
      <c r="L401" s="1" t="s">
        <v>47</v>
      </c>
      <c r="M401" s="1" t="s">
        <v>503</v>
      </c>
      <c r="N401" s="1" t="s">
        <v>60</v>
      </c>
      <c r="O401" s="1">
        <v>2</v>
      </c>
      <c r="P401" s="1">
        <v>25</v>
      </c>
      <c r="Q401" s="1">
        <v>8</v>
      </c>
      <c r="R401" s="1" t="s">
        <v>546</v>
      </c>
      <c r="S401" s="1" t="s">
        <v>524</v>
      </c>
      <c r="T401" s="1" t="s">
        <v>70</v>
      </c>
      <c r="U401" s="1"/>
      <c r="V401" s="1">
        <v>1.1000000000000001</v>
      </c>
    </row>
    <row r="402" spans="1:22" x14ac:dyDescent="0.3">
      <c r="A402" s="45">
        <v>13021</v>
      </c>
      <c r="B402" s="23" t="s">
        <v>1669</v>
      </c>
      <c r="C402" s="1" t="s">
        <v>539</v>
      </c>
      <c r="D402" s="1" t="s">
        <v>60</v>
      </c>
      <c r="E402" s="1" t="s">
        <v>227</v>
      </c>
      <c r="F402" s="1" t="s">
        <v>47</v>
      </c>
      <c r="G402" s="1" t="s">
        <v>47</v>
      </c>
      <c r="H402" s="1" t="s">
        <v>47</v>
      </c>
      <c r="I402" s="1" t="s">
        <v>47</v>
      </c>
      <c r="J402" s="1" t="s">
        <v>47</v>
      </c>
      <c r="K402" s="1" t="s">
        <v>511</v>
      </c>
      <c r="L402" s="1" t="s">
        <v>512</v>
      </c>
      <c r="M402" s="1" t="s">
        <v>65</v>
      </c>
      <c r="N402" s="1" t="s">
        <v>60</v>
      </c>
      <c r="O402" s="1">
        <v>2</v>
      </c>
      <c r="P402" s="1">
        <v>25</v>
      </c>
      <c r="Q402" s="1">
        <v>8</v>
      </c>
      <c r="R402" s="1" t="s">
        <v>546</v>
      </c>
      <c r="S402" s="1" t="s">
        <v>525</v>
      </c>
      <c r="T402" s="1" t="s">
        <v>70</v>
      </c>
      <c r="U402" s="1" t="s">
        <v>537</v>
      </c>
      <c r="V402" s="1">
        <v>986</v>
      </c>
    </row>
    <row r="403" spans="1:22" x14ac:dyDescent="0.3">
      <c r="A403" s="45">
        <v>13024</v>
      </c>
      <c r="B403" s="23" t="s">
        <v>1670</v>
      </c>
      <c r="C403" s="1" t="s">
        <v>539</v>
      </c>
      <c r="D403" s="1" t="s">
        <v>60</v>
      </c>
      <c r="E403" s="1" t="s">
        <v>227</v>
      </c>
      <c r="F403" s="1" t="s">
        <v>47</v>
      </c>
      <c r="G403" s="1" t="s">
        <v>47</v>
      </c>
      <c r="H403" s="1" t="s">
        <v>47</v>
      </c>
      <c r="I403" s="1" t="s">
        <v>47</v>
      </c>
      <c r="J403" s="1" t="s">
        <v>47</v>
      </c>
      <c r="K403" s="1" t="s">
        <v>511</v>
      </c>
      <c r="L403" s="1" t="s">
        <v>47</v>
      </c>
      <c r="M403" s="1" t="s">
        <v>504</v>
      </c>
      <c r="N403" s="1" t="s">
        <v>60</v>
      </c>
      <c r="O403" s="1">
        <v>2</v>
      </c>
      <c r="P403" s="1">
        <v>25</v>
      </c>
      <c r="Q403" s="1">
        <f t="shared" ref="Q403" si="15">2/25*100</f>
        <v>8</v>
      </c>
      <c r="R403" s="1" t="s">
        <v>546</v>
      </c>
      <c r="S403" s="1" t="s">
        <v>526</v>
      </c>
      <c r="T403" s="1" t="s">
        <v>70</v>
      </c>
      <c r="U403" s="1"/>
      <c r="V403" s="1">
        <v>20</v>
      </c>
    </row>
    <row r="404" spans="1:22" x14ac:dyDescent="0.3">
      <c r="A404" s="45">
        <v>13030</v>
      </c>
      <c r="B404" s="23" t="s">
        <v>1671</v>
      </c>
      <c r="C404" s="1" t="s">
        <v>540</v>
      </c>
      <c r="D404" s="1" t="s">
        <v>60</v>
      </c>
      <c r="E404" s="1" t="s">
        <v>227</v>
      </c>
      <c r="F404" s="1" t="s">
        <v>47</v>
      </c>
      <c r="G404" s="1" t="s">
        <v>47</v>
      </c>
      <c r="H404" s="1" t="s">
        <v>47</v>
      </c>
      <c r="I404" s="1" t="s">
        <v>47</v>
      </c>
      <c r="J404" s="1" t="s">
        <v>47</v>
      </c>
      <c r="K404" s="1" t="s">
        <v>511</v>
      </c>
      <c r="L404" s="1" t="s">
        <v>47</v>
      </c>
      <c r="M404" s="1" t="s">
        <v>505</v>
      </c>
      <c r="N404" s="1" t="s">
        <v>60</v>
      </c>
      <c r="O404" s="1">
        <v>2</v>
      </c>
      <c r="P404" s="1">
        <v>25</v>
      </c>
      <c r="Q404" s="1">
        <v>8</v>
      </c>
      <c r="R404" s="1" t="s">
        <v>546</v>
      </c>
      <c r="S404" s="1" t="s">
        <v>527</v>
      </c>
      <c r="T404" s="1" t="s">
        <v>70</v>
      </c>
      <c r="U404" s="1"/>
      <c r="V404" s="1">
        <v>184</v>
      </c>
    </row>
    <row r="405" spans="1:22" x14ac:dyDescent="0.3">
      <c r="A405" s="45">
        <v>13034</v>
      </c>
      <c r="B405" s="23" t="s">
        <v>1672</v>
      </c>
      <c r="C405" s="1" t="s">
        <v>520</v>
      </c>
      <c r="D405" s="1" t="s">
        <v>60</v>
      </c>
      <c r="E405" s="1" t="s">
        <v>78</v>
      </c>
      <c r="F405" s="1" t="s">
        <v>60</v>
      </c>
      <c r="G405" s="1" t="s">
        <v>437</v>
      </c>
      <c r="H405" s="1" t="s">
        <v>47</v>
      </c>
      <c r="I405" s="1" t="s">
        <v>47</v>
      </c>
      <c r="J405" s="1" t="s">
        <v>47</v>
      </c>
      <c r="K405" s="1" t="s">
        <v>511</v>
      </c>
      <c r="L405" s="1" t="s">
        <v>47</v>
      </c>
      <c r="M405" s="1" t="s">
        <v>20</v>
      </c>
      <c r="N405" s="1" t="s">
        <v>60</v>
      </c>
      <c r="O405" s="1">
        <v>2</v>
      </c>
      <c r="P405" s="1">
        <v>25</v>
      </c>
      <c r="Q405" s="1">
        <v>8</v>
      </c>
      <c r="R405" s="1" t="s">
        <v>546</v>
      </c>
      <c r="S405" s="1" t="s">
        <v>526</v>
      </c>
      <c r="T405" s="1" t="s">
        <v>70</v>
      </c>
      <c r="U405" s="1"/>
      <c r="V405" s="1">
        <v>523</v>
      </c>
    </row>
    <row r="406" spans="1:22" x14ac:dyDescent="0.3">
      <c r="A406" s="45">
        <v>13047</v>
      </c>
      <c r="B406" s="23" t="s">
        <v>1673</v>
      </c>
      <c r="C406" s="1" t="s">
        <v>541</v>
      </c>
      <c r="D406" s="1" t="s">
        <v>60</v>
      </c>
      <c r="E406" s="1" t="s">
        <v>78</v>
      </c>
      <c r="F406" s="1" t="s">
        <v>60</v>
      </c>
      <c r="G406" s="1" t="s">
        <v>515</v>
      </c>
      <c r="H406" s="1" t="s">
        <v>47</v>
      </c>
      <c r="I406" s="1" t="s">
        <v>47</v>
      </c>
      <c r="J406" s="1" t="s">
        <v>47</v>
      </c>
      <c r="K406" s="1" t="s">
        <v>511</v>
      </c>
      <c r="L406" s="1" t="s">
        <v>47</v>
      </c>
      <c r="M406" s="1" t="s">
        <v>16</v>
      </c>
      <c r="N406" s="1" t="s">
        <v>60</v>
      </c>
      <c r="O406" s="1">
        <v>2</v>
      </c>
      <c r="P406" s="1">
        <v>25</v>
      </c>
      <c r="Q406" s="1">
        <f t="shared" ref="Q406" si="16">2/25*100</f>
        <v>8</v>
      </c>
      <c r="R406" s="1" t="s">
        <v>44</v>
      </c>
      <c r="S406" s="1" t="s">
        <v>528</v>
      </c>
      <c r="T406" s="1" t="s">
        <v>70</v>
      </c>
      <c r="U406" s="1" t="s">
        <v>532</v>
      </c>
      <c r="V406" s="1">
        <v>410</v>
      </c>
    </row>
    <row r="407" spans="1:22" x14ac:dyDescent="0.3">
      <c r="A407" s="44">
        <v>13056</v>
      </c>
      <c r="B407" s="23" t="s">
        <v>1674</v>
      </c>
      <c r="C407" s="1" t="s">
        <v>521</v>
      </c>
      <c r="D407" s="1" t="s">
        <v>60</v>
      </c>
      <c r="E407" s="1" t="s">
        <v>227</v>
      </c>
      <c r="F407" s="1" t="s">
        <v>47</v>
      </c>
      <c r="G407" s="1" t="s">
        <v>47</v>
      </c>
      <c r="H407" s="1" t="s">
        <v>39</v>
      </c>
      <c r="I407" s="1" t="s">
        <v>47</v>
      </c>
      <c r="J407" s="1" t="s">
        <v>47</v>
      </c>
      <c r="K407" s="1" t="s">
        <v>47</v>
      </c>
      <c r="L407" s="1" t="s">
        <v>47</v>
      </c>
      <c r="M407" s="1" t="s">
        <v>16</v>
      </c>
      <c r="N407" s="1" t="s">
        <v>60</v>
      </c>
      <c r="O407" s="1">
        <v>2</v>
      </c>
      <c r="P407" s="1">
        <v>25</v>
      </c>
      <c r="Q407" s="1">
        <v>8</v>
      </c>
      <c r="R407" s="1" t="s">
        <v>546</v>
      </c>
      <c r="S407" s="1" t="s">
        <v>526</v>
      </c>
      <c r="T407" s="1" t="s">
        <v>70</v>
      </c>
      <c r="U407" s="1"/>
      <c r="V407" s="1">
        <v>82</v>
      </c>
    </row>
    <row r="408" spans="1:22" x14ac:dyDescent="0.3">
      <c r="A408" s="45">
        <v>13060</v>
      </c>
      <c r="B408" s="23" t="s">
        <v>1675</v>
      </c>
      <c r="C408" s="1" t="s">
        <v>542</v>
      </c>
      <c r="D408" s="1" t="s">
        <v>60</v>
      </c>
      <c r="E408" s="1" t="s">
        <v>227</v>
      </c>
      <c r="F408" s="1" t="s">
        <v>47</v>
      </c>
      <c r="G408" s="1" t="s">
        <v>47</v>
      </c>
      <c r="H408" s="1" t="s">
        <v>47</v>
      </c>
      <c r="I408" s="1" t="s">
        <v>47</v>
      </c>
      <c r="J408" s="1" t="s">
        <v>47</v>
      </c>
      <c r="K408" s="1" t="s">
        <v>47</v>
      </c>
      <c r="L408" s="1" t="s">
        <v>47</v>
      </c>
      <c r="M408" s="1" t="s">
        <v>16</v>
      </c>
      <c r="N408" s="1" t="s">
        <v>60</v>
      </c>
      <c r="O408" s="1">
        <v>2</v>
      </c>
      <c r="P408" s="1">
        <v>25</v>
      </c>
      <c r="Q408" s="1">
        <v>8</v>
      </c>
      <c r="R408" s="1" t="s">
        <v>546</v>
      </c>
      <c r="S408" s="1" t="s">
        <v>530</v>
      </c>
      <c r="T408" s="1" t="s">
        <v>70</v>
      </c>
      <c r="U408" s="1" t="s">
        <v>531</v>
      </c>
      <c r="V408" s="1">
        <v>41</v>
      </c>
    </row>
    <row r="409" spans="1:22" x14ac:dyDescent="0.3">
      <c r="A409" s="45">
        <v>13064</v>
      </c>
      <c r="B409" s="23" t="s">
        <v>1676</v>
      </c>
      <c r="C409" s="1" t="s">
        <v>542</v>
      </c>
      <c r="D409" s="1" t="s">
        <v>60</v>
      </c>
      <c r="E409" s="1" t="s">
        <v>78</v>
      </c>
      <c r="F409" s="1" t="s">
        <v>60</v>
      </c>
      <c r="G409" s="1" t="s">
        <v>437</v>
      </c>
      <c r="H409" s="1" t="s">
        <v>47</v>
      </c>
      <c r="I409" s="1" t="s">
        <v>32</v>
      </c>
      <c r="J409" s="1" t="s">
        <v>47</v>
      </c>
      <c r="K409" s="1" t="s">
        <v>47</v>
      </c>
      <c r="L409" s="1" t="s">
        <v>47</v>
      </c>
      <c r="M409" s="1" t="s">
        <v>16</v>
      </c>
      <c r="N409" s="1" t="s">
        <v>60</v>
      </c>
      <c r="O409" s="1">
        <v>2</v>
      </c>
      <c r="P409" s="1">
        <v>25</v>
      </c>
      <c r="Q409" s="1">
        <f t="shared" ref="Q409" si="17">2/25*100</f>
        <v>8</v>
      </c>
      <c r="R409" s="1" t="s">
        <v>546</v>
      </c>
      <c r="S409" s="1" t="s">
        <v>526</v>
      </c>
      <c r="T409" s="1" t="s">
        <v>70</v>
      </c>
      <c r="U409" s="1"/>
      <c r="V409" s="1">
        <v>123</v>
      </c>
    </row>
    <row r="410" spans="1:22" x14ac:dyDescent="0.3">
      <c r="A410" s="45">
        <v>13076</v>
      </c>
      <c r="B410" s="23" t="s">
        <v>1677</v>
      </c>
      <c r="C410" s="1" t="s">
        <v>542</v>
      </c>
      <c r="D410" s="1" t="s">
        <v>60</v>
      </c>
      <c r="E410" s="1" t="s">
        <v>78</v>
      </c>
      <c r="F410" s="1" t="s">
        <v>60</v>
      </c>
      <c r="G410" s="1" t="s">
        <v>437</v>
      </c>
      <c r="H410" s="1" t="s">
        <v>47</v>
      </c>
      <c r="I410" s="1" t="s">
        <v>32</v>
      </c>
      <c r="J410" s="1" t="s">
        <v>47</v>
      </c>
      <c r="K410" s="1" t="s">
        <v>47</v>
      </c>
      <c r="L410" s="1" t="s">
        <v>47</v>
      </c>
      <c r="M410" s="1" t="s">
        <v>16</v>
      </c>
      <c r="N410" s="1" t="s">
        <v>60</v>
      </c>
      <c r="O410" s="1">
        <v>2</v>
      </c>
      <c r="P410" s="1">
        <v>25</v>
      </c>
      <c r="Q410" s="1">
        <v>8</v>
      </c>
      <c r="R410" s="1" t="s">
        <v>546</v>
      </c>
      <c r="S410" s="1" t="s">
        <v>533</v>
      </c>
      <c r="T410" s="1" t="s">
        <v>70</v>
      </c>
      <c r="U410" s="1"/>
      <c r="V410" s="1">
        <v>186</v>
      </c>
    </row>
    <row r="411" spans="1:22" x14ac:dyDescent="0.3">
      <c r="A411" s="45">
        <v>13078</v>
      </c>
      <c r="B411" s="23" t="s">
        <v>1678</v>
      </c>
      <c r="C411" s="1" t="s">
        <v>543</v>
      </c>
      <c r="D411" s="1" t="s">
        <v>60</v>
      </c>
      <c r="E411" s="1" t="s">
        <v>78</v>
      </c>
      <c r="F411" s="1" t="s">
        <v>60</v>
      </c>
      <c r="G411" s="1" t="s">
        <v>47</v>
      </c>
      <c r="H411" s="1" t="s">
        <v>47</v>
      </c>
      <c r="I411" s="1" t="s">
        <v>47</v>
      </c>
      <c r="J411" s="1" t="s">
        <v>47</v>
      </c>
      <c r="K411" s="1" t="s">
        <v>511</v>
      </c>
      <c r="L411" s="1" t="s">
        <v>47</v>
      </c>
      <c r="M411" s="1" t="s">
        <v>20</v>
      </c>
      <c r="N411" s="1" t="s">
        <v>71</v>
      </c>
      <c r="O411" s="1">
        <v>2</v>
      </c>
      <c r="P411" s="1">
        <v>25</v>
      </c>
      <c r="Q411" s="1">
        <v>8</v>
      </c>
      <c r="R411" s="1" t="s">
        <v>546</v>
      </c>
      <c r="S411" s="1" t="s">
        <v>533</v>
      </c>
      <c r="T411" s="1" t="s">
        <v>70</v>
      </c>
      <c r="U411" s="1"/>
      <c r="V411" s="1">
        <v>876</v>
      </c>
    </row>
    <row r="412" spans="1:22" x14ac:dyDescent="0.3">
      <c r="A412" s="44">
        <v>13085</v>
      </c>
      <c r="B412" s="23" t="s">
        <v>1679</v>
      </c>
      <c r="C412" s="1" t="s">
        <v>521</v>
      </c>
      <c r="D412" s="1" t="s">
        <v>60</v>
      </c>
      <c r="E412" s="1" t="s">
        <v>60</v>
      </c>
      <c r="F412" s="1" t="s">
        <v>60</v>
      </c>
      <c r="G412" s="1" t="s">
        <v>437</v>
      </c>
      <c r="H412" s="1" t="s">
        <v>39</v>
      </c>
      <c r="I412" s="1" t="s">
        <v>32</v>
      </c>
      <c r="J412" s="1" t="s">
        <v>47</v>
      </c>
      <c r="K412" s="1" t="s">
        <v>509</v>
      </c>
      <c r="L412" s="1" t="s">
        <v>514</v>
      </c>
      <c r="M412" s="1" t="s">
        <v>60</v>
      </c>
      <c r="N412" s="1" t="s">
        <v>60</v>
      </c>
      <c r="O412" s="1">
        <v>2</v>
      </c>
      <c r="P412" s="1">
        <v>25</v>
      </c>
      <c r="Q412" s="1">
        <f t="shared" ref="Q412" si="18">2/25*100</f>
        <v>8</v>
      </c>
      <c r="R412" s="1" t="s">
        <v>546</v>
      </c>
      <c r="S412" s="1" t="s">
        <v>533</v>
      </c>
      <c r="T412" s="1" t="s">
        <v>70</v>
      </c>
      <c r="U412" s="1"/>
      <c r="V412" s="1" t="s">
        <v>60</v>
      </c>
    </row>
    <row r="413" spans="1:22" x14ac:dyDescent="0.3">
      <c r="A413" s="45">
        <v>13103</v>
      </c>
      <c r="B413" s="23" t="s">
        <v>1680</v>
      </c>
      <c r="C413" s="1" t="s">
        <v>544</v>
      </c>
      <c r="D413" s="1" t="s">
        <v>60</v>
      </c>
      <c r="E413" s="1" t="s">
        <v>60</v>
      </c>
      <c r="F413" s="1" t="s">
        <v>60</v>
      </c>
      <c r="G413" s="1" t="s">
        <v>529</v>
      </c>
      <c r="H413" s="1" t="s">
        <v>47</v>
      </c>
      <c r="I413" s="1" t="s">
        <v>47</v>
      </c>
      <c r="J413" s="1" t="s">
        <v>47</v>
      </c>
      <c r="K413" s="1" t="s">
        <v>511</v>
      </c>
      <c r="L413" s="1" t="s">
        <v>47</v>
      </c>
      <c r="M413" s="1" t="s">
        <v>60</v>
      </c>
      <c r="N413" s="1" t="s">
        <v>60</v>
      </c>
      <c r="O413" s="1">
        <v>2</v>
      </c>
      <c r="P413" s="1">
        <v>25</v>
      </c>
      <c r="Q413" s="1">
        <v>8</v>
      </c>
      <c r="R413" s="1" t="s">
        <v>546</v>
      </c>
      <c r="S413" s="1" t="s">
        <v>533</v>
      </c>
      <c r="T413" s="1" t="s">
        <v>70</v>
      </c>
      <c r="U413" s="1" t="s">
        <v>534</v>
      </c>
      <c r="V413" s="1" t="s">
        <v>60</v>
      </c>
    </row>
    <row r="414" spans="1:22" x14ac:dyDescent="0.3">
      <c r="A414" s="45">
        <v>13014</v>
      </c>
      <c r="B414" s="23" t="s">
        <v>1681</v>
      </c>
      <c r="C414" s="1" t="s">
        <v>540</v>
      </c>
      <c r="D414" s="1" t="s">
        <v>60</v>
      </c>
      <c r="E414" s="1" t="s">
        <v>78</v>
      </c>
      <c r="F414" s="1" t="s">
        <v>60</v>
      </c>
      <c r="G414" s="1" t="s">
        <v>47</v>
      </c>
      <c r="H414" s="1" t="s">
        <v>47</v>
      </c>
      <c r="I414" s="1" t="s">
        <v>47</v>
      </c>
      <c r="J414" s="1" t="s">
        <v>47</v>
      </c>
      <c r="K414" s="1" t="s">
        <v>508</v>
      </c>
      <c r="L414" s="1" t="s">
        <v>47</v>
      </c>
      <c r="M414" s="1" t="s">
        <v>60</v>
      </c>
      <c r="N414" s="1" t="s">
        <v>60</v>
      </c>
      <c r="O414" s="1">
        <v>2</v>
      </c>
      <c r="P414" s="1">
        <v>25</v>
      </c>
      <c r="Q414" s="1">
        <v>8</v>
      </c>
      <c r="R414" s="1" t="s">
        <v>44</v>
      </c>
      <c r="S414" s="1" t="s">
        <v>523</v>
      </c>
      <c r="T414" s="1" t="s">
        <v>70</v>
      </c>
      <c r="U414" s="1"/>
      <c r="V414" s="1">
        <v>2</v>
      </c>
    </row>
    <row r="415" spans="1:22" x14ac:dyDescent="0.3">
      <c r="A415" s="45">
        <v>13040</v>
      </c>
      <c r="B415" s="23" t="s">
        <v>1682</v>
      </c>
      <c r="C415" s="1" t="s">
        <v>521</v>
      </c>
      <c r="D415" s="1" t="s">
        <v>60</v>
      </c>
      <c r="E415" s="1" t="s">
        <v>78</v>
      </c>
      <c r="F415" s="1" t="s">
        <v>60</v>
      </c>
      <c r="G415" s="1" t="s">
        <v>47</v>
      </c>
      <c r="H415" s="1" t="s">
        <v>47</v>
      </c>
      <c r="I415" s="1" t="s">
        <v>47</v>
      </c>
      <c r="J415" s="1" t="s">
        <v>47</v>
      </c>
      <c r="K415" s="1" t="s">
        <v>509</v>
      </c>
      <c r="L415" s="1" t="s">
        <v>47</v>
      </c>
      <c r="M415" s="1" t="s">
        <v>60</v>
      </c>
      <c r="N415" s="1" t="s">
        <v>60</v>
      </c>
      <c r="O415" s="1">
        <v>2</v>
      </c>
      <c r="P415" s="1">
        <v>25</v>
      </c>
      <c r="Q415" s="1">
        <f t="shared" ref="Q415" si="19">2/25*100</f>
        <v>8</v>
      </c>
      <c r="R415" s="1" t="s">
        <v>44</v>
      </c>
      <c r="S415" s="1" t="s">
        <v>522</v>
      </c>
      <c r="T415" s="1" t="s">
        <v>70</v>
      </c>
      <c r="U415" s="1"/>
      <c r="V415" s="1">
        <v>0</v>
      </c>
    </row>
    <row r="416" spans="1:22" x14ac:dyDescent="0.3">
      <c r="A416" s="45">
        <v>13042</v>
      </c>
      <c r="B416" s="23" t="s">
        <v>1683</v>
      </c>
      <c r="C416" s="1" t="s">
        <v>545</v>
      </c>
      <c r="D416" s="1" t="s">
        <v>60</v>
      </c>
      <c r="E416" s="1" t="s">
        <v>78</v>
      </c>
      <c r="F416" s="1" t="s">
        <v>60</v>
      </c>
      <c r="G416" s="1" t="s">
        <v>47</v>
      </c>
      <c r="H416" s="1" t="s">
        <v>47</v>
      </c>
      <c r="I416" s="1" t="s">
        <v>47</v>
      </c>
      <c r="J416" s="1" t="s">
        <v>47</v>
      </c>
      <c r="K416" s="1" t="s">
        <v>47</v>
      </c>
      <c r="L416" s="1" t="s">
        <v>47</v>
      </c>
      <c r="M416" s="1" t="s">
        <v>506</v>
      </c>
      <c r="N416" s="1" t="s">
        <v>60</v>
      </c>
      <c r="O416" s="1">
        <v>2</v>
      </c>
      <c r="P416" s="1">
        <v>25</v>
      </c>
      <c r="Q416" s="1">
        <v>8</v>
      </c>
      <c r="R416" s="1" t="s">
        <v>546</v>
      </c>
      <c r="S416" s="1" t="s">
        <v>522</v>
      </c>
      <c r="T416" s="1" t="s">
        <v>70</v>
      </c>
      <c r="U416" s="1"/>
      <c r="V416" s="1">
        <v>1</v>
      </c>
    </row>
    <row r="417" spans="1:22" x14ac:dyDescent="0.3">
      <c r="A417" s="45">
        <v>13233</v>
      </c>
      <c r="B417" s="23" t="s">
        <v>1684</v>
      </c>
      <c r="C417" s="1" t="s">
        <v>542</v>
      </c>
      <c r="D417" s="1" t="s">
        <v>60</v>
      </c>
      <c r="E417" s="1" t="s">
        <v>78</v>
      </c>
      <c r="F417" s="1" t="s">
        <v>60</v>
      </c>
      <c r="G417" s="1" t="s">
        <v>47</v>
      </c>
      <c r="H417" s="1" t="s">
        <v>47</v>
      </c>
      <c r="I417" s="1" t="s">
        <v>47</v>
      </c>
      <c r="J417" s="1" t="s">
        <v>47</v>
      </c>
      <c r="K417" s="1" t="s">
        <v>47</v>
      </c>
      <c r="L417" s="1" t="s">
        <v>47</v>
      </c>
      <c r="M417" s="1" t="s">
        <v>60</v>
      </c>
      <c r="N417" s="1" t="s">
        <v>60</v>
      </c>
      <c r="O417" s="1">
        <v>2</v>
      </c>
      <c r="P417" s="1">
        <v>25</v>
      </c>
      <c r="Q417" s="1">
        <v>8</v>
      </c>
      <c r="R417" s="1" t="s">
        <v>546</v>
      </c>
      <c r="S417" s="1" t="s">
        <v>535</v>
      </c>
      <c r="T417" s="1" t="s">
        <v>70</v>
      </c>
      <c r="U417" s="1" t="s">
        <v>536</v>
      </c>
      <c r="V417" s="1">
        <v>3</v>
      </c>
    </row>
    <row r="418" spans="1:22" x14ac:dyDescent="0.3">
      <c r="A418" s="45">
        <v>13237</v>
      </c>
      <c r="B418" s="23" t="s">
        <v>1685</v>
      </c>
      <c r="C418" s="1" t="s">
        <v>542</v>
      </c>
      <c r="D418" s="1" t="s">
        <v>60</v>
      </c>
      <c r="E418" s="1" t="s">
        <v>78</v>
      </c>
      <c r="F418" s="1" t="s">
        <v>60</v>
      </c>
      <c r="G418" s="1" t="s">
        <v>47</v>
      </c>
      <c r="H418" s="1" t="s">
        <v>47</v>
      </c>
      <c r="I418" s="1" t="s">
        <v>47</v>
      </c>
      <c r="J418" s="1" t="s">
        <v>47</v>
      </c>
      <c r="K418" s="1" t="s">
        <v>47</v>
      </c>
      <c r="L418" s="1" t="s">
        <v>47</v>
      </c>
      <c r="M418" s="1" t="s">
        <v>60</v>
      </c>
      <c r="N418" s="1" t="s">
        <v>60</v>
      </c>
      <c r="O418" s="1">
        <v>2</v>
      </c>
      <c r="P418" s="1">
        <v>25</v>
      </c>
      <c r="Q418" s="1">
        <f t="shared" ref="Q418" si="20">2/25*100</f>
        <v>8</v>
      </c>
      <c r="R418" s="1" t="s">
        <v>546</v>
      </c>
      <c r="S418" s="1" t="s">
        <v>538</v>
      </c>
      <c r="T418" s="1" t="s">
        <v>70</v>
      </c>
      <c r="U418" s="1"/>
      <c r="V418" s="1">
        <v>118</v>
      </c>
    </row>
    <row r="419" spans="1:22" x14ac:dyDescent="0.3">
      <c r="A419" s="45">
        <v>13242</v>
      </c>
      <c r="B419" s="23" t="s">
        <v>1686</v>
      </c>
      <c r="C419" s="1" t="s">
        <v>542</v>
      </c>
      <c r="D419" s="1" t="s">
        <v>60</v>
      </c>
      <c r="E419" s="1" t="s">
        <v>78</v>
      </c>
      <c r="F419" s="1" t="s">
        <v>60</v>
      </c>
      <c r="G419" s="1" t="s">
        <v>47</v>
      </c>
      <c r="H419" s="1" t="s">
        <v>47</v>
      </c>
      <c r="I419" s="1" t="s">
        <v>47</v>
      </c>
      <c r="J419" s="1" t="s">
        <v>47</v>
      </c>
      <c r="K419" s="1" t="s">
        <v>509</v>
      </c>
      <c r="L419" s="1" t="s">
        <v>47</v>
      </c>
      <c r="M419" s="1" t="s">
        <v>60</v>
      </c>
      <c r="N419" s="1" t="s">
        <v>60</v>
      </c>
      <c r="O419" s="1">
        <v>2</v>
      </c>
      <c r="P419" s="1">
        <v>25</v>
      </c>
      <c r="Q419" s="1">
        <v>8</v>
      </c>
      <c r="R419" s="1" t="s">
        <v>546</v>
      </c>
      <c r="S419" s="1" t="s">
        <v>522</v>
      </c>
      <c r="T419" s="1" t="s">
        <v>70</v>
      </c>
      <c r="U419" s="1"/>
      <c r="V419" s="1">
        <v>115</v>
      </c>
    </row>
    <row r="420" spans="1:22" x14ac:dyDescent="0.3">
      <c r="A420" s="45">
        <v>13236</v>
      </c>
      <c r="B420" s="23" t="s">
        <v>1687</v>
      </c>
      <c r="C420" s="1" t="s">
        <v>245</v>
      </c>
      <c r="D420" s="1" t="s">
        <v>60</v>
      </c>
      <c r="E420" s="1" t="s">
        <v>78</v>
      </c>
      <c r="F420" s="1" t="s">
        <v>60</v>
      </c>
      <c r="G420" s="1" t="s">
        <v>47</v>
      </c>
      <c r="H420" s="1" t="s">
        <v>47</v>
      </c>
      <c r="I420" s="1" t="s">
        <v>47</v>
      </c>
      <c r="J420" s="1" t="s">
        <v>47</v>
      </c>
      <c r="K420" s="1" t="s">
        <v>509</v>
      </c>
      <c r="L420" s="1" t="s">
        <v>47</v>
      </c>
      <c r="M420" s="1" t="s">
        <v>60</v>
      </c>
      <c r="N420" s="1" t="s">
        <v>60</v>
      </c>
      <c r="O420" s="1">
        <v>2</v>
      </c>
      <c r="P420" s="1">
        <v>25</v>
      </c>
      <c r="Q420" s="1">
        <v>8</v>
      </c>
      <c r="R420" s="1" t="s">
        <v>546</v>
      </c>
      <c r="S420" s="1" t="s">
        <v>522</v>
      </c>
      <c r="T420" s="1" t="s">
        <v>70</v>
      </c>
      <c r="U420" s="1"/>
      <c r="V420" s="1" t="s">
        <v>245</v>
      </c>
    </row>
    <row r="421" spans="1:22" ht="15" thickBot="1" x14ac:dyDescent="0.35">
      <c r="A421" s="64">
        <v>13239</v>
      </c>
      <c r="B421" s="23" t="s">
        <v>1688</v>
      </c>
      <c r="C421" s="14" t="s">
        <v>542</v>
      </c>
      <c r="D421" s="14" t="s">
        <v>60</v>
      </c>
      <c r="E421" s="14" t="s">
        <v>78</v>
      </c>
      <c r="F421" s="14" t="s">
        <v>60</v>
      </c>
      <c r="G421" s="14" t="s">
        <v>47</v>
      </c>
      <c r="H421" s="14" t="s">
        <v>47</v>
      </c>
      <c r="I421" s="14" t="s">
        <v>47</v>
      </c>
      <c r="J421" s="14" t="s">
        <v>47</v>
      </c>
      <c r="K421" s="14" t="s">
        <v>47</v>
      </c>
      <c r="L421" s="14" t="s">
        <v>47</v>
      </c>
      <c r="M421" s="14" t="s">
        <v>60</v>
      </c>
      <c r="N421" s="14" t="s">
        <v>60</v>
      </c>
      <c r="O421" s="14">
        <v>2</v>
      </c>
      <c r="P421" s="14">
        <v>25</v>
      </c>
      <c r="Q421" s="14">
        <f t="shared" ref="Q421" si="21">2/25*100</f>
        <v>8</v>
      </c>
      <c r="R421" s="14" t="s">
        <v>546</v>
      </c>
      <c r="S421" s="14" t="s">
        <v>522</v>
      </c>
      <c r="T421" s="14" t="s">
        <v>70</v>
      </c>
      <c r="U421" s="14"/>
      <c r="V421" s="14" t="s">
        <v>245</v>
      </c>
    </row>
    <row r="422" spans="1:22" ht="15" thickBot="1" x14ac:dyDescent="0.35">
      <c r="A422" s="66" t="s">
        <v>1079</v>
      </c>
      <c r="B422" s="116" t="s">
        <v>47</v>
      </c>
      <c r="C422" s="49" t="s">
        <v>60</v>
      </c>
      <c r="D422" s="49" t="s">
        <v>60</v>
      </c>
      <c r="E422" s="49">
        <v>6</v>
      </c>
      <c r="F422" s="49" t="s">
        <v>60</v>
      </c>
      <c r="G422" s="49">
        <v>7</v>
      </c>
      <c r="H422" s="49">
        <v>2</v>
      </c>
      <c r="I422" s="49">
        <v>6</v>
      </c>
      <c r="J422" s="49">
        <v>0</v>
      </c>
      <c r="K422" s="49">
        <v>15</v>
      </c>
      <c r="L422" s="49">
        <v>4</v>
      </c>
      <c r="M422" s="49" t="s">
        <v>1109</v>
      </c>
      <c r="N422" s="49" t="s">
        <v>1110</v>
      </c>
      <c r="O422" s="49"/>
      <c r="P422" s="49"/>
      <c r="Q422" s="49"/>
      <c r="R422" s="49"/>
      <c r="S422" s="49"/>
      <c r="T422" s="49"/>
      <c r="U422" s="50" t="s">
        <v>1078</v>
      </c>
      <c r="V422" s="50">
        <f>AVERAGE(V397:V421)</f>
        <v>233.33809523809526</v>
      </c>
    </row>
    <row r="423" spans="1:22" x14ac:dyDescent="0.3">
      <c r="A423" s="53" t="s">
        <v>547</v>
      </c>
      <c r="B423" s="53" t="s">
        <v>47</v>
      </c>
      <c r="C423" s="67" t="s">
        <v>1126</v>
      </c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</row>
    <row r="424" spans="1:22" x14ac:dyDescent="0.3">
      <c r="A424" s="37" t="s">
        <v>998</v>
      </c>
      <c r="B424" s="23" t="s">
        <v>1689</v>
      </c>
      <c r="C424" s="1" t="s">
        <v>549</v>
      </c>
      <c r="D424" s="1" t="s">
        <v>60</v>
      </c>
      <c r="E424" s="1" t="s">
        <v>556</v>
      </c>
      <c r="F424" s="1" t="s">
        <v>60</v>
      </c>
      <c r="G424" s="1" t="s">
        <v>548</v>
      </c>
      <c r="H424" s="1" t="s">
        <v>39</v>
      </c>
      <c r="I424" s="1" t="s">
        <v>47</v>
      </c>
      <c r="J424" s="1" t="s">
        <v>47</v>
      </c>
      <c r="K424" s="1" t="s">
        <v>47</v>
      </c>
      <c r="L424" s="1" t="s">
        <v>47</v>
      </c>
      <c r="M424" s="1" t="s">
        <v>20</v>
      </c>
      <c r="N424" s="1" t="s">
        <v>60</v>
      </c>
      <c r="O424" s="1" t="s">
        <v>70</v>
      </c>
      <c r="P424" s="1">
        <v>6</v>
      </c>
      <c r="Q424" s="1">
        <v>3</v>
      </c>
      <c r="R424" s="1" t="s">
        <v>122</v>
      </c>
      <c r="S424" s="1" t="s">
        <v>557</v>
      </c>
      <c r="T424" s="1" t="s">
        <v>70</v>
      </c>
      <c r="U424" s="1"/>
      <c r="V424" s="1">
        <v>69</v>
      </c>
    </row>
    <row r="425" spans="1:22" x14ac:dyDescent="0.3">
      <c r="A425" s="38" t="s">
        <v>997</v>
      </c>
      <c r="B425" s="23" t="s">
        <v>1690</v>
      </c>
      <c r="C425" s="1" t="s">
        <v>550</v>
      </c>
      <c r="D425" s="1" t="s">
        <v>60</v>
      </c>
      <c r="E425" s="1" t="s">
        <v>78</v>
      </c>
      <c r="F425" s="1" t="s">
        <v>60</v>
      </c>
      <c r="G425" s="1" t="s">
        <v>47</v>
      </c>
      <c r="H425" s="1" t="s">
        <v>47</v>
      </c>
      <c r="I425" s="1" t="s">
        <v>47</v>
      </c>
      <c r="J425" s="1" t="s">
        <v>47</v>
      </c>
      <c r="K425" s="1" t="s">
        <v>47</v>
      </c>
      <c r="L425" s="1" t="s">
        <v>47</v>
      </c>
      <c r="M425" s="1" t="s">
        <v>20</v>
      </c>
      <c r="N425" s="1" t="s">
        <v>60</v>
      </c>
      <c r="O425" s="1" t="s">
        <v>70</v>
      </c>
      <c r="P425" s="1">
        <v>6</v>
      </c>
      <c r="Q425" s="1">
        <v>3</v>
      </c>
      <c r="R425" s="1" t="s">
        <v>291</v>
      </c>
      <c r="S425" s="1" t="s">
        <v>557</v>
      </c>
      <c r="T425" s="1" t="s">
        <v>70</v>
      </c>
      <c r="U425" s="1"/>
      <c r="V425" s="1">
        <v>236</v>
      </c>
    </row>
    <row r="426" spans="1:22" x14ac:dyDescent="0.3">
      <c r="A426" s="38" t="s">
        <v>996</v>
      </c>
      <c r="B426" s="23" t="s">
        <v>1691</v>
      </c>
      <c r="C426" s="1" t="s">
        <v>551</v>
      </c>
      <c r="D426" s="1" t="s">
        <v>60</v>
      </c>
      <c r="E426" s="1" t="s">
        <v>47</v>
      </c>
      <c r="F426" s="1" t="s">
        <v>60</v>
      </c>
      <c r="G426" s="1" t="s">
        <v>47</v>
      </c>
      <c r="H426" s="1" t="s">
        <v>47</v>
      </c>
      <c r="I426" s="1" t="s">
        <v>47</v>
      </c>
      <c r="J426" s="1" t="s">
        <v>47</v>
      </c>
      <c r="K426" s="1" t="s">
        <v>47</v>
      </c>
      <c r="L426" s="1" t="s">
        <v>47</v>
      </c>
      <c r="M426" s="1" t="s">
        <v>60</v>
      </c>
      <c r="N426" s="1" t="s">
        <v>60</v>
      </c>
      <c r="O426" s="1" t="s">
        <v>70</v>
      </c>
      <c r="P426" s="1">
        <v>6</v>
      </c>
      <c r="Q426" s="1">
        <v>3</v>
      </c>
      <c r="R426" s="1" t="s">
        <v>291</v>
      </c>
      <c r="S426" s="1" t="s">
        <v>559</v>
      </c>
      <c r="T426" s="1" t="s">
        <v>70</v>
      </c>
      <c r="U426" s="1"/>
      <c r="V426" s="1">
        <v>0</v>
      </c>
    </row>
    <row r="427" spans="1:22" x14ac:dyDescent="0.3">
      <c r="A427" s="37" t="s">
        <v>995</v>
      </c>
      <c r="B427" s="23" t="s">
        <v>1692</v>
      </c>
      <c r="C427" s="1" t="s">
        <v>550</v>
      </c>
      <c r="D427" s="1" t="s">
        <v>60</v>
      </c>
      <c r="E427" s="1" t="s">
        <v>47</v>
      </c>
      <c r="F427" s="1" t="s">
        <v>60</v>
      </c>
      <c r="G427" s="1" t="s">
        <v>47</v>
      </c>
      <c r="H427" s="1" t="s">
        <v>39</v>
      </c>
      <c r="I427" s="1" t="s">
        <v>47</v>
      </c>
      <c r="J427" s="1" t="s">
        <v>47</v>
      </c>
      <c r="K427" s="1" t="s">
        <v>47</v>
      </c>
      <c r="L427" s="1" t="s">
        <v>47</v>
      </c>
      <c r="M427" s="1" t="s">
        <v>60</v>
      </c>
      <c r="N427" s="1" t="s">
        <v>60</v>
      </c>
      <c r="O427" s="1" t="s">
        <v>70</v>
      </c>
      <c r="P427" s="1">
        <v>6</v>
      </c>
      <c r="Q427" s="1">
        <v>3</v>
      </c>
      <c r="R427" s="1" t="s">
        <v>291</v>
      </c>
      <c r="S427" s="1" t="s">
        <v>559</v>
      </c>
      <c r="T427" s="1" t="s">
        <v>70</v>
      </c>
      <c r="U427" s="1"/>
      <c r="V427" s="1">
        <v>0</v>
      </c>
    </row>
    <row r="428" spans="1:22" x14ac:dyDescent="0.3">
      <c r="A428" s="38" t="s">
        <v>994</v>
      </c>
      <c r="B428" s="23" t="s">
        <v>1693</v>
      </c>
      <c r="C428" s="1" t="s">
        <v>552</v>
      </c>
      <c r="D428" s="1" t="s">
        <v>60</v>
      </c>
      <c r="E428" s="1" t="s">
        <v>47</v>
      </c>
      <c r="F428" s="1" t="s">
        <v>60</v>
      </c>
      <c r="G428" s="1" t="s">
        <v>47</v>
      </c>
      <c r="H428" s="1" t="s">
        <v>47</v>
      </c>
      <c r="I428" s="1" t="s">
        <v>47</v>
      </c>
      <c r="J428" s="1" t="s">
        <v>47</v>
      </c>
      <c r="K428" s="1" t="s">
        <v>47</v>
      </c>
      <c r="L428" s="1" t="s">
        <v>47</v>
      </c>
      <c r="M428" s="1" t="s">
        <v>60</v>
      </c>
      <c r="N428" s="1" t="s">
        <v>60</v>
      </c>
      <c r="O428" s="1" t="s">
        <v>70</v>
      </c>
      <c r="P428" s="1">
        <v>6</v>
      </c>
      <c r="Q428" s="1">
        <v>3</v>
      </c>
      <c r="R428" s="1" t="s">
        <v>291</v>
      </c>
      <c r="S428" s="1" t="s">
        <v>559</v>
      </c>
      <c r="T428" s="1" t="s">
        <v>70</v>
      </c>
      <c r="U428" s="1"/>
      <c r="V428" s="1">
        <v>0</v>
      </c>
    </row>
    <row r="429" spans="1:22" ht="15" thickBot="1" x14ac:dyDescent="0.35">
      <c r="A429" s="61" t="s">
        <v>993</v>
      </c>
      <c r="B429" s="35" t="s">
        <v>1694</v>
      </c>
      <c r="C429" s="14" t="s">
        <v>553</v>
      </c>
      <c r="D429" s="14" t="s">
        <v>60</v>
      </c>
      <c r="E429" s="14" t="s">
        <v>555</v>
      </c>
      <c r="F429" s="14" t="s">
        <v>60</v>
      </c>
      <c r="G429" s="14" t="s">
        <v>554</v>
      </c>
      <c r="H429" s="14" t="s">
        <v>39</v>
      </c>
      <c r="I429" s="14" t="s">
        <v>47</v>
      </c>
      <c r="J429" s="14" t="s">
        <v>47</v>
      </c>
      <c r="K429" s="14" t="s">
        <v>47</v>
      </c>
      <c r="L429" s="14" t="s">
        <v>47</v>
      </c>
      <c r="M429" s="14" t="s">
        <v>20</v>
      </c>
      <c r="N429" s="14" t="s">
        <v>60</v>
      </c>
      <c r="O429" s="14" t="s">
        <v>70</v>
      </c>
      <c r="P429" s="14">
        <v>6</v>
      </c>
      <c r="Q429" s="14">
        <v>3</v>
      </c>
      <c r="R429" s="14" t="s">
        <v>122</v>
      </c>
      <c r="S429" s="14" t="s">
        <v>558</v>
      </c>
      <c r="T429" s="14" t="s">
        <v>70</v>
      </c>
      <c r="U429" s="14"/>
      <c r="V429" s="14">
        <v>1673</v>
      </c>
    </row>
    <row r="430" spans="1:22" ht="15" thickBot="1" x14ac:dyDescent="0.35">
      <c r="A430" s="63" t="s">
        <v>1079</v>
      </c>
      <c r="B430" s="115" t="s">
        <v>47</v>
      </c>
      <c r="C430" s="49" t="s">
        <v>60</v>
      </c>
      <c r="D430" s="49" t="s">
        <v>60</v>
      </c>
      <c r="E430" s="49">
        <v>1</v>
      </c>
      <c r="F430" s="49">
        <v>0</v>
      </c>
      <c r="G430" s="49">
        <v>2</v>
      </c>
      <c r="H430" s="49">
        <v>3</v>
      </c>
      <c r="I430" s="49">
        <v>0</v>
      </c>
      <c r="J430" s="49">
        <v>0</v>
      </c>
      <c r="K430" s="49">
        <v>0</v>
      </c>
      <c r="L430" s="49">
        <v>0</v>
      </c>
      <c r="M430" s="49" t="s">
        <v>1090</v>
      </c>
      <c r="N430" s="49">
        <v>0</v>
      </c>
      <c r="O430" s="49"/>
      <c r="P430" s="49"/>
      <c r="Q430" s="49"/>
      <c r="R430" s="49"/>
      <c r="S430" s="49"/>
      <c r="T430" s="49"/>
      <c r="U430" s="50" t="s">
        <v>1078</v>
      </c>
      <c r="V430" s="50">
        <f>AVERAGE(V424:V429)</f>
        <v>329.66666666666669</v>
      </c>
    </row>
    <row r="431" spans="1:22" x14ac:dyDescent="0.3">
      <c r="A431" s="68" t="s">
        <v>560</v>
      </c>
      <c r="B431" s="68" t="s">
        <v>47</v>
      </c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15"/>
      <c r="T431" s="4"/>
      <c r="U431" s="4"/>
      <c r="V431" s="4"/>
    </row>
    <row r="432" spans="1:22" x14ac:dyDescent="0.3">
      <c r="A432" s="38" t="s">
        <v>564</v>
      </c>
      <c r="B432" s="23" t="s">
        <v>1695</v>
      </c>
      <c r="C432" s="1" t="s">
        <v>32</v>
      </c>
      <c r="D432" s="1" t="s">
        <v>168</v>
      </c>
      <c r="E432" s="1" t="s">
        <v>78</v>
      </c>
      <c r="F432" s="1" t="s">
        <v>60</v>
      </c>
      <c r="G432" s="1" t="s">
        <v>47</v>
      </c>
      <c r="H432" s="1" t="s">
        <v>47</v>
      </c>
      <c r="I432" s="1" t="s">
        <v>47</v>
      </c>
      <c r="J432" s="1" t="s">
        <v>47</v>
      </c>
      <c r="K432" s="1" t="s">
        <v>565</v>
      </c>
      <c r="L432" s="1" t="s">
        <v>566</v>
      </c>
      <c r="M432" s="1" t="s">
        <v>561</v>
      </c>
      <c r="N432" s="1" t="s">
        <v>60</v>
      </c>
      <c r="O432" s="1">
        <v>1</v>
      </c>
      <c r="P432" s="1">
        <v>2</v>
      </c>
      <c r="Q432" s="1">
        <v>50</v>
      </c>
      <c r="R432" s="1" t="s">
        <v>122</v>
      </c>
      <c r="S432" s="1" t="s">
        <v>562</v>
      </c>
      <c r="T432" s="1" t="s">
        <v>70</v>
      </c>
      <c r="U432" s="1" t="s">
        <v>567</v>
      </c>
      <c r="V432" s="1">
        <v>972</v>
      </c>
    </row>
    <row r="433" spans="1:22" ht="15" thickBot="1" x14ac:dyDescent="0.35">
      <c r="A433" s="54" t="s">
        <v>563</v>
      </c>
      <c r="B433" s="35" t="s">
        <v>1696</v>
      </c>
      <c r="C433" s="14" t="s">
        <v>32</v>
      </c>
      <c r="D433" s="14" t="s">
        <v>47</v>
      </c>
      <c r="E433" s="14" t="s">
        <v>78</v>
      </c>
      <c r="F433" s="14" t="s">
        <v>60</v>
      </c>
      <c r="G433" s="14" t="s">
        <v>47</v>
      </c>
      <c r="H433" s="14" t="s">
        <v>48</v>
      </c>
      <c r="I433" s="14" t="s">
        <v>47</v>
      </c>
      <c r="J433" s="14" t="s">
        <v>47</v>
      </c>
      <c r="K433" s="14" t="s">
        <v>47</v>
      </c>
      <c r="L433" s="14" t="s">
        <v>47</v>
      </c>
      <c r="M433" s="14" t="s">
        <v>16</v>
      </c>
      <c r="N433" s="14" t="s">
        <v>60</v>
      </c>
      <c r="O433" s="14">
        <v>1</v>
      </c>
      <c r="P433" s="14">
        <v>2</v>
      </c>
      <c r="Q433" s="14">
        <v>50</v>
      </c>
      <c r="R433" s="14" t="s">
        <v>122</v>
      </c>
      <c r="S433" s="14" t="s">
        <v>562</v>
      </c>
      <c r="T433" s="14" t="s">
        <v>70</v>
      </c>
      <c r="U433" s="14" t="s">
        <v>567</v>
      </c>
      <c r="V433" s="14">
        <v>62</v>
      </c>
    </row>
    <row r="434" spans="1:22" ht="15" thickBot="1" x14ac:dyDescent="0.35">
      <c r="A434" s="55" t="s">
        <v>1079</v>
      </c>
      <c r="B434" s="114" t="s">
        <v>47</v>
      </c>
      <c r="C434" s="49">
        <v>2</v>
      </c>
      <c r="D434" s="49">
        <v>1</v>
      </c>
      <c r="E434" s="49">
        <v>0</v>
      </c>
      <c r="F434" s="49">
        <v>0</v>
      </c>
      <c r="G434" s="49">
        <v>0</v>
      </c>
      <c r="H434" s="49">
        <v>1</v>
      </c>
      <c r="I434" s="49">
        <v>0</v>
      </c>
      <c r="J434" s="49">
        <v>0</v>
      </c>
      <c r="K434" s="49">
        <v>1</v>
      </c>
      <c r="L434" s="49">
        <v>1</v>
      </c>
      <c r="M434" s="49" t="s">
        <v>1111</v>
      </c>
      <c r="N434" s="49"/>
      <c r="O434" s="49"/>
      <c r="P434" s="49"/>
      <c r="Q434" s="49"/>
      <c r="R434" s="49"/>
      <c r="S434" s="49"/>
      <c r="T434" s="49"/>
      <c r="U434" s="50" t="s">
        <v>1078</v>
      </c>
      <c r="V434" s="50">
        <f>1034/2</f>
        <v>517</v>
      </c>
    </row>
    <row r="435" spans="1:22" x14ac:dyDescent="0.3">
      <c r="A435" s="53" t="s">
        <v>568</v>
      </c>
      <c r="B435" s="53" t="s">
        <v>47</v>
      </c>
      <c r="C435" s="65" t="s">
        <v>991</v>
      </c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</row>
    <row r="436" spans="1:22" x14ac:dyDescent="0.3">
      <c r="A436" s="39" t="s">
        <v>569</v>
      </c>
      <c r="B436" s="39" t="s">
        <v>47</v>
      </c>
      <c r="C436" s="1" t="s">
        <v>47</v>
      </c>
      <c r="D436" s="1" t="s">
        <v>47</v>
      </c>
      <c r="E436" s="1" t="s">
        <v>47</v>
      </c>
      <c r="F436" s="1" t="s">
        <v>47</v>
      </c>
      <c r="G436" s="1" t="s">
        <v>47</v>
      </c>
      <c r="H436" s="1" t="s">
        <v>47</v>
      </c>
      <c r="I436" s="1" t="s">
        <v>47</v>
      </c>
      <c r="J436" s="1" t="s">
        <v>47</v>
      </c>
      <c r="K436" s="1" t="s">
        <v>47</v>
      </c>
      <c r="L436" s="1" t="s">
        <v>47</v>
      </c>
      <c r="M436" s="1" t="s">
        <v>47</v>
      </c>
      <c r="N436" s="1" t="s">
        <v>47</v>
      </c>
      <c r="O436" s="1" t="s">
        <v>47</v>
      </c>
      <c r="P436" s="1" t="s">
        <v>47</v>
      </c>
      <c r="Q436" s="1" t="s">
        <v>47</v>
      </c>
      <c r="R436" s="1" t="s">
        <v>47</v>
      </c>
      <c r="S436" s="1" t="s">
        <v>47</v>
      </c>
      <c r="T436" s="1" t="s">
        <v>47</v>
      </c>
      <c r="U436" s="1" t="s">
        <v>47</v>
      </c>
      <c r="V436" s="1" t="s">
        <v>47</v>
      </c>
    </row>
    <row r="437" spans="1:22" x14ac:dyDescent="0.3">
      <c r="A437" s="38">
        <v>266</v>
      </c>
      <c r="B437" s="23" t="s">
        <v>1697</v>
      </c>
      <c r="C437" s="1" t="s">
        <v>574</v>
      </c>
      <c r="D437" s="1" t="s">
        <v>60</v>
      </c>
      <c r="E437" s="1" t="s">
        <v>292</v>
      </c>
      <c r="F437" s="1" t="s">
        <v>60</v>
      </c>
      <c r="G437" s="1" t="s">
        <v>572</v>
      </c>
      <c r="H437" s="1" t="s">
        <v>47</v>
      </c>
      <c r="I437" s="1" t="s">
        <v>47</v>
      </c>
      <c r="J437" s="1" t="s">
        <v>47</v>
      </c>
      <c r="K437" s="1" t="s">
        <v>47</v>
      </c>
      <c r="L437" s="1" t="s">
        <v>47</v>
      </c>
      <c r="M437" s="1" t="s">
        <v>20</v>
      </c>
      <c r="N437" s="1" t="s">
        <v>60</v>
      </c>
      <c r="O437" s="1">
        <v>2</v>
      </c>
      <c r="P437" s="1">
        <v>7</v>
      </c>
      <c r="Q437" s="1">
        <v>2</v>
      </c>
      <c r="R437" s="1" t="s">
        <v>240</v>
      </c>
      <c r="S437" s="1" t="s">
        <v>576</v>
      </c>
      <c r="T437" s="1" t="s">
        <v>70</v>
      </c>
      <c r="U437" s="1"/>
      <c r="V437" s="1">
        <v>45</v>
      </c>
    </row>
    <row r="438" spans="1:22" x14ac:dyDescent="0.3">
      <c r="A438" s="38">
        <v>271</v>
      </c>
      <c r="B438" s="23" t="s">
        <v>1698</v>
      </c>
      <c r="C438" s="1" t="s">
        <v>574</v>
      </c>
      <c r="D438" s="1" t="s">
        <v>60</v>
      </c>
      <c r="E438" s="1" t="s">
        <v>78</v>
      </c>
      <c r="F438" s="1" t="s">
        <v>60</v>
      </c>
      <c r="G438" s="1" t="s">
        <v>47</v>
      </c>
      <c r="H438" s="1" t="s">
        <v>47</v>
      </c>
      <c r="I438" s="1" t="s">
        <v>47</v>
      </c>
      <c r="J438" s="1" t="s">
        <v>47</v>
      </c>
      <c r="K438" s="1" t="s">
        <v>47</v>
      </c>
      <c r="L438" s="1" t="s">
        <v>47</v>
      </c>
      <c r="M438" s="1" t="s">
        <v>503</v>
      </c>
      <c r="N438" s="1" t="s">
        <v>60</v>
      </c>
      <c r="O438" s="1">
        <v>2</v>
      </c>
      <c r="P438" s="1">
        <v>7</v>
      </c>
      <c r="Q438" s="1">
        <v>2</v>
      </c>
      <c r="R438" s="1" t="s">
        <v>105</v>
      </c>
      <c r="S438" s="1" t="s">
        <v>576</v>
      </c>
      <c r="T438" s="1" t="s">
        <v>70</v>
      </c>
      <c r="U438" s="1"/>
      <c r="V438" s="1">
        <v>1</v>
      </c>
    </row>
    <row r="439" spans="1:22" x14ac:dyDescent="0.3">
      <c r="A439" s="38">
        <v>273</v>
      </c>
      <c r="B439" s="23" t="s">
        <v>1699</v>
      </c>
      <c r="C439" s="1" t="s">
        <v>574</v>
      </c>
      <c r="D439" s="1" t="s">
        <v>60</v>
      </c>
      <c r="E439" s="1" t="s">
        <v>78</v>
      </c>
      <c r="F439" s="1" t="s">
        <v>60</v>
      </c>
      <c r="G439" s="1" t="s">
        <v>47</v>
      </c>
      <c r="H439" s="1" t="s">
        <v>47</v>
      </c>
      <c r="I439" s="1" t="s">
        <v>47</v>
      </c>
      <c r="J439" s="1" t="s">
        <v>47</v>
      </c>
      <c r="K439" s="1" t="s">
        <v>47</v>
      </c>
      <c r="L439" s="1" t="s">
        <v>1127</v>
      </c>
      <c r="M439" s="1" t="s">
        <v>570</v>
      </c>
      <c r="N439" s="1" t="s">
        <v>60</v>
      </c>
      <c r="O439" s="1">
        <v>2</v>
      </c>
      <c r="P439" s="1">
        <v>7</v>
      </c>
      <c r="Q439" s="1">
        <v>2</v>
      </c>
      <c r="R439" s="1" t="s">
        <v>105</v>
      </c>
      <c r="S439" s="1" t="s">
        <v>576</v>
      </c>
      <c r="T439" s="1" t="s">
        <v>70</v>
      </c>
      <c r="U439" s="1"/>
      <c r="V439" s="1" t="s">
        <v>242</v>
      </c>
    </row>
    <row r="440" spans="1:22" x14ac:dyDescent="0.3">
      <c r="A440" s="37">
        <v>275</v>
      </c>
      <c r="B440" s="23" t="s">
        <v>1700</v>
      </c>
      <c r="C440" s="1" t="s">
        <v>574</v>
      </c>
      <c r="D440" s="1" t="s">
        <v>60</v>
      </c>
      <c r="E440" s="1" t="s">
        <v>78</v>
      </c>
      <c r="F440" s="1" t="s">
        <v>575</v>
      </c>
      <c r="G440" s="1" t="s">
        <v>47</v>
      </c>
      <c r="H440" s="1" t="s">
        <v>31</v>
      </c>
      <c r="I440" s="1" t="s">
        <v>47</v>
      </c>
      <c r="J440" s="1" t="s">
        <v>47</v>
      </c>
      <c r="K440" s="1" t="s">
        <v>47</v>
      </c>
      <c r="L440" s="1" t="s">
        <v>1127</v>
      </c>
      <c r="M440" s="1" t="s">
        <v>20</v>
      </c>
      <c r="N440" s="1" t="s">
        <v>60</v>
      </c>
      <c r="O440" s="1">
        <v>2</v>
      </c>
      <c r="P440" s="1">
        <v>7</v>
      </c>
      <c r="Q440" s="1">
        <v>2</v>
      </c>
      <c r="R440" s="1" t="s">
        <v>44</v>
      </c>
      <c r="S440" s="1" t="s">
        <v>576</v>
      </c>
      <c r="T440" s="1" t="s">
        <v>70</v>
      </c>
      <c r="U440" s="1" t="s">
        <v>571</v>
      </c>
      <c r="V440" s="1">
        <v>434</v>
      </c>
    </row>
    <row r="441" spans="1:22" ht="15" thickBot="1" x14ac:dyDescent="0.35">
      <c r="A441" s="61">
        <v>390</v>
      </c>
      <c r="B441" s="35" t="s">
        <v>1701</v>
      </c>
      <c r="C441" s="14" t="s">
        <v>574</v>
      </c>
      <c r="D441" s="14" t="s">
        <v>60</v>
      </c>
      <c r="E441" s="14" t="s">
        <v>78</v>
      </c>
      <c r="F441" s="14" t="s">
        <v>60</v>
      </c>
      <c r="G441" s="14" t="s">
        <v>47</v>
      </c>
      <c r="H441" s="14" t="s">
        <v>31</v>
      </c>
      <c r="I441" s="14" t="s">
        <v>47</v>
      </c>
      <c r="J441" s="14" t="s">
        <v>47</v>
      </c>
      <c r="K441" s="14" t="s">
        <v>47</v>
      </c>
      <c r="L441" s="14" t="s">
        <v>47</v>
      </c>
      <c r="M441" s="14" t="s">
        <v>60</v>
      </c>
      <c r="N441" s="14" t="s">
        <v>60</v>
      </c>
      <c r="O441" s="14">
        <v>2</v>
      </c>
      <c r="P441" s="14">
        <v>7</v>
      </c>
      <c r="Q441" s="14">
        <v>2</v>
      </c>
      <c r="R441" s="14" t="s">
        <v>105</v>
      </c>
      <c r="S441" s="14" t="s">
        <v>577</v>
      </c>
      <c r="T441" s="14" t="s">
        <v>70</v>
      </c>
      <c r="U441" s="14" t="s">
        <v>573</v>
      </c>
      <c r="V441" s="14">
        <v>0</v>
      </c>
    </row>
    <row r="442" spans="1:22" ht="15" thickBot="1" x14ac:dyDescent="0.35">
      <c r="A442" s="63" t="s">
        <v>1079</v>
      </c>
      <c r="B442" s="115" t="s">
        <v>47</v>
      </c>
      <c r="C442" s="49">
        <v>0</v>
      </c>
      <c r="D442" s="49">
        <v>0</v>
      </c>
      <c r="E442" s="49">
        <v>0</v>
      </c>
      <c r="F442" s="49">
        <v>1</v>
      </c>
      <c r="G442" s="49">
        <v>1</v>
      </c>
      <c r="H442" s="49">
        <v>2</v>
      </c>
      <c r="I442" s="49">
        <v>0</v>
      </c>
      <c r="J442" s="49">
        <v>0</v>
      </c>
      <c r="K442" s="49">
        <v>0</v>
      </c>
      <c r="L442" s="49">
        <v>0</v>
      </c>
      <c r="M442" s="49" t="s">
        <v>1112</v>
      </c>
      <c r="N442" s="49">
        <v>0</v>
      </c>
      <c r="O442" s="49"/>
      <c r="P442" s="49"/>
      <c r="Q442" s="49"/>
      <c r="R442" s="49"/>
      <c r="S442" s="49"/>
      <c r="T442" s="49"/>
      <c r="U442" s="50" t="s">
        <v>1078</v>
      </c>
      <c r="V442" s="50">
        <v>434</v>
      </c>
    </row>
    <row r="443" spans="1:22" x14ac:dyDescent="0.3">
      <c r="A443" s="53" t="s">
        <v>730</v>
      </c>
      <c r="B443" s="53" t="s">
        <v>47</v>
      </c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</row>
    <row r="444" spans="1:22" x14ac:dyDescent="0.3">
      <c r="A444" s="45" t="s">
        <v>746</v>
      </c>
      <c r="B444" s="45" t="s">
        <v>1702</v>
      </c>
      <c r="C444" s="1" t="s">
        <v>47</v>
      </c>
      <c r="D444" s="1" t="s">
        <v>47</v>
      </c>
      <c r="E444" s="1" t="s">
        <v>78</v>
      </c>
      <c r="F444" s="1" t="s">
        <v>60</v>
      </c>
      <c r="G444" s="1" t="s">
        <v>47</v>
      </c>
      <c r="H444" s="1" t="s">
        <v>47</v>
      </c>
      <c r="I444" s="1" t="s">
        <v>47</v>
      </c>
      <c r="J444" s="1" t="s">
        <v>47</v>
      </c>
      <c r="K444" s="1" t="s">
        <v>47</v>
      </c>
      <c r="L444" s="1" t="s">
        <v>47</v>
      </c>
      <c r="M444" s="1" t="s">
        <v>20</v>
      </c>
      <c r="N444" s="1" t="s">
        <v>71</v>
      </c>
      <c r="O444" s="1">
        <v>2</v>
      </c>
      <c r="P444" s="1"/>
      <c r="Q444" s="1"/>
      <c r="R444" s="1" t="s">
        <v>122</v>
      </c>
      <c r="S444" s="1" t="s">
        <v>270</v>
      </c>
      <c r="T444" s="1" t="s">
        <v>72</v>
      </c>
      <c r="U444" s="1"/>
      <c r="V444" s="1">
        <v>1183.0999999999999</v>
      </c>
    </row>
    <row r="445" spans="1:22" x14ac:dyDescent="0.3">
      <c r="A445" s="45" t="s">
        <v>748</v>
      </c>
      <c r="B445" s="23" t="s">
        <v>1703</v>
      </c>
      <c r="C445" s="1" t="s">
        <v>32</v>
      </c>
      <c r="D445" s="1" t="s">
        <v>47</v>
      </c>
      <c r="E445" s="1" t="s">
        <v>78</v>
      </c>
      <c r="F445" s="1" t="s">
        <v>60</v>
      </c>
      <c r="G445" s="1" t="s">
        <v>749</v>
      </c>
      <c r="H445" s="1" t="s">
        <v>47</v>
      </c>
      <c r="I445" s="1" t="s">
        <v>47</v>
      </c>
      <c r="J445" s="1" t="s">
        <v>47</v>
      </c>
      <c r="K445" s="1" t="s">
        <v>47</v>
      </c>
      <c r="L445" s="1" t="s">
        <v>47</v>
      </c>
      <c r="M445" s="1" t="s">
        <v>20</v>
      </c>
      <c r="N445" s="1" t="s">
        <v>60</v>
      </c>
      <c r="O445" s="1">
        <v>2</v>
      </c>
      <c r="P445" s="1"/>
      <c r="Q445" s="1"/>
      <c r="R445" s="1" t="s">
        <v>122</v>
      </c>
      <c r="S445" s="1" t="s">
        <v>757</v>
      </c>
      <c r="T445" s="1" t="s">
        <v>59</v>
      </c>
      <c r="U445" s="1"/>
      <c r="V445" s="1">
        <v>34.799999999999997</v>
      </c>
    </row>
    <row r="446" spans="1:22" x14ac:dyDescent="0.3">
      <c r="A446" s="45" t="s">
        <v>750</v>
      </c>
      <c r="B446" s="23" t="s">
        <v>1704</v>
      </c>
      <c r="C446" s="1" t="s">
        <v>32</v>
      </c>
      <c r="D446" s="1" t="s">
        <v>47</v>
      </c>
      <c r="E446" s="1" t="s">
        <v>78</v>
      </c>
      <c r="F446" s="1" t="s">
        <v>60</v>
      </c>
      <c r="G446" s="1" t="s">
        <v>751</v>
      </c>
      <c r="H446" s="1" t="s">
        <v>47</v>
      </c>
      <c r="I446" s="1" t="s">
        <v>47</v>
      </c>
      <c r="J446" s="1" t="s">
        <v>47</v>
      </c>
      <c r="K446" s="1" t="s">
        <v>47</v>
      </c>
      <c r="L446" s="1" t="s">
        <v>47</v>
      </c>
      <c r="M446" s="1" t="s">
        <v>20</v>
      </c>
      <c r="N446" s="1" t="s">
        <v>60</v>
      </c>
      <c r="O446" s="1">
        <v>2</v>
      </c>
      <c r="P446" s="1"/>
      <c r="Q446" s="1"/>
      <c r="R446" s="1" t="s">
        <v>122</v>
      </c>
      <c r="S446" s="1" t="s">
        <v>757</v>
      </c>
      <c r="T446" s="1" t="s">
        <v>59</v>
      </c>
      <c r="U446" s="1"/>
      <c r="V446" s="1">
        <v>715.7</v>
      </c>
    </row>
    <row r="447" spans="1:22" x14ac:dyDescent="0.3">
      <c r="A447" s="45" t="s">
        <v>752</v>
      </c>
      <c r="B447" s="45" t="s">
        <v>1705</v>
      </c>
      <c r="C447" s="1" t="s">
        <v>47</v>
      </c>
      <c r="D447" s="1" t="s">
        <v>47</v>
      </c>
      <c r="E447" s="1" t="s">
        <v>78</v>
      </c>
      <c r="F447" s="1" t="s">
        <v>60</v>
      </c>
      <c r="G447" s="1" t="s">
        <v>47</v>
      </c>
      <c r="H447" s="1" t="s">
        <v>47</v>
      </c>
      <c r="I447" s="1" t="s">
        <v>47</v>
      </c>
      <c r="J447" s="1" t="s">
        <v>47</v>
      </c>
      <c r="K447" s="1" t="s">
        <v>47</v>
      </c>
      <c r="L447" s="1" t="s">
        <v>47</v>
      </c>
      <c r="M447" s="1" t="s">
        <v>60</v>
      </c>
      <c r="N447" s="1" t="s">
        <v>60</v>
      </c>
      <c r="O447" s="1">
        <v>2</v>
      </c>
      <c r="P447" s="1"/>
      <c r="Q447" s="1"/>
      <c r="R447" s="1" t="s">
        <v>122</v>
      </c>
      <c r="S447" s="1" t="s">
        <v>757</v>
      </c>
      <c r="T447" s="1" t="s">
        <v>59</v>
      </c>
      <c r="U447" s="1"/>
      <c r="V447" s="1">
        <v>55.8</v>
      </c>
    </row>
    <row r="448" spans="1:22" x14ac:dyDescent="0.3">
      <c r="A448" s="45" t="s">
        <v>753</v>
      </c>
      <c r="B448" s="23" t="s">
        <v>1706</v>
      </c>
      <c r="C448" s="1" t="s">
        <v>32</v>
      </c>
      <c r="D448" s="1" t="s">
        <v>47</v>
      </c>
      <c r="E448" s="1" t="s">
        <v>754</v>
      </c>
      <c r="F448" s="1" t="s">
        <v>47</v>
      </c>
      <c r="G448" s="1" t="s">
        <v>47</v>
      </c>
      <c r="H448" s="1" t="s">
        <v>47</v>
      </c>
      <c r="I448" s="1" t="s">
        <v>47</v>
      </c>
      <c r="J448" s="1" t="s">
        <v>47</v>
      </c>
      <c r="K448" s="1" t="s">
        <v>47</v>
      </c>
      <c r="L448" s="1" t="s">
        <v>47</v>
      </c>
      <c r="M448" s="1" t="s">
        <v>65</v>
      </c>
      <c r="N448" s="1" t="s">
        <v>60</v>
      </c>
      <c r="O448" s="1">
        <v>2</v>
      </c>
      <c r="P448" s="1"/>
      <c r="Q448" s="1"/>
      <c r="R448" s="1" t="s">
        <v>122</v>
      </c>
      <c r="S448" s="1" t="s">
        <v>270</v>
      </c>
      <c r="T448" s="1" t="s">
        <v>72</v>
      </c>
      <c r="U448" s="1"/>
      <c r="V448" s="1">
        <v>279.10000000000002</v>
      </c>
    </row>
    <row r="449" spans="1:22" x14ac:dyDescent="0.3">
      <c r="A449" s="45" t="s">
        <v>745</v>
      </c>
      <c r="B449" s="23" t="s">
        <v>1707</v>
      </c>
      <c r="C449" s="1" t="s">
        <v>47</v>
      </c>
      <c r="D449" s="1" t="s">
        <v>47</v>
      </c>
      <c r="E449" s="1" t="s">
        <v>230</v>
      </c>
      <c r="F449" s="1" t="s">
        <v>47</v>
      </c>
      <c r="G449" s="1"/>
      <c r="H449" s="1" t="s">
        <v>47</v>
      </c>
      <c r="I449" s="1" t="s">
        <v>47</v>
      </c>
      <c r="J449" s="1" t="s">
        <v>47</v>
      </c>
      <c r="K449" s="1" t="s">
        <v>47</v>
      </c>
      <c r="L449" s="1" t="s">
        <v>47</v>
      </c>
      <c r="M449" s="1" t="s">
        <v>18</v>
      </c>
      <c r="N449" s="1" t="s">
        <v>60</v>
      </c>
      <c r="O449" s="1">
        <v>2</v>
      </c>
      <c r="P449" s="1"/>
      <c r="Q449" s="1"/>
      <c r="R449" s="1" t="s">
        <v>122</v>
      </c>
      <c r="S449" s="1" t="s">
        <v>270</v>
      </c>
      <c r="T449" s="1" t="s">
        <v>72</v>
      </c>
      <c r="U449" s="1"/>
      <c r="V449" s="1">
        <v>247.9</v>
      </c>
    </row>
    <row r="450" spans="1:22" x14ac:dyDescent="0.3">
      <c r="A450" s="44" t="s">
        <v>999</v>
      </c>
      <c r="B450" s="45" t="s">
        <v>1708</v>
      </c>
      <c r="C450" s="1" t="s">
        <v>32</v>
      </c>
      <c r="D450" s="1" t="s">
        <v>47</v>
      </c>
      <c r="E450" s="1" t="s">
        <v>78</v>
      </c>
      <c r="F450" s="1" t="s">
        <v>60</v>
      </c>
      <c r="G450" s="1" t="s">
        <v>47</v>
      </c>
      <c r="H450" s="1" t="s">
        <v>733</v>
      </c>
      <c r="I450" s="1" t="s">
        <v>47</v>
      </c>
      <c r="J450" s="1" t="s">
        <v>47</v>
      </c>
      <c r="K450" s="1" t="s">
        <v>734</v>
      </c>
      <c r="L450" s="1" t="s">
        <v>47</v>
      </c>
      <c r="M450" s="1" t="s">
        <v>18</v>
      </c>
      <c r="N450" s="1" t="s">
        <v>60</v>
      </c>
      <c r="O450" s="1">
        <v>2</v>
      </c>
      <c r="P450" s="1"/>
      <c r="Q450" s="1"/>
      <c r="R450" s="1" t="s">
        <v>122</v>
      </c>
      <c r="S450" s="1" t="s">
        <v>757</v>
      </c>
      <c r="T450" s="1" t="s">
        <v>72</v>
      </c>
      <c r="U450" s="1"/>
      <c r="V450" s="1">
        <v>646.20000000000005</v>
      </c>
    </row>
    <row r="451" spans="1:22" x14ac:dyDescent="0.3">
      <c r="A451" s="45" t="s">
        <v>744</v>
      </c>
      <c r="B451" s="23" t="s">
        <v>1709</v>
      </c>
      <c r="C451" s="1" t="s">
        <v>32</v>
      </c>
      <c r="D451" s="1" t="s">
        <v>47</v>
      </c>
      <c r="E451" s="1" t="s">
        <v>78</v>
      </c>
      <c r="F451" s="1" t="s">
        <v>60</v>
      </c>
      <c r="G451" s="1" t="s">
        <v>751</v>
      </c>
      <c r="H451" s="1" t="s">
        <v>47</v>
      </c>
      <c r="I451" s="1" t="s">
        <v>47</v>
      </c>
      <c r="J451" s="1" t="s">
        <v>47</v>
      </c>
      <c r="K451" s="1" t="s">
        <v>217</v>
      </c>
      <c r="L451" s="1" t="s">
        <v>47</v>
      </c>
      <c r="M451" s="1" t="s">
        <v>20</v>
      </c>
      <c r="N451" s="1" t="s">
        <v>52</v>
      </c>
      <c r="O451" s="1">
        <v>2</v>
      </c>
      <c r="P451" s="1"/>
      <c r="Q451" s="1"/>
      <c r="R451" s="1" t="s">
        <v>122</v>
      </c>
      <c r="S451" s="1" t="s">
        <v>60</v>
      </c>
      <c r="T451" s="1" t="s">
        <v>72</v>
      </c>
      <c r="U451" s="1"/>
      <c r="V451" s="1" t="s">
        <v>60</v>
      </c>
    </row>
    <row r="452" spans="1:22" x14ac:dyDescent="0.3">
      <c r="A452" s="45" t="s">
        <v>747</v>
      </c>
      <c r="B452" s="23" t="s">
        <v>1710</v>
      </c>
      <c r="C452" s="1"/>
      <c r="D452" s="1"/>
      <c r="E452" s="1" t="s">
        <v>227</v>
      </c>
      <c r="F452" s="1" t="s">
        <v>60</v>
      </c>
      <c r="G452" s="1" t="s">
        <v>47</v>
      </c>
      <c r="H452" s="1" t="s">
        <v>47</v>
      </c>
      <c r="I452" s="1" t="s">
        <v>47</v>
      </c>
      <c r="J452" s="1" t="s">
        <v>47</v>
      </c>
      <c r="K452" s="1" t="s">
        <v>47</v>
      </c>
      <c r="L452" s="1" t="s">
        <v>47</v>
      </c>
      <c r="M452" s="1" t="s">
        <v>60</v>
      </c>
      <c r="N452" s="1" t="s">
        <v>60</v>
      </c>
      <c r="O452" s="1">
        <v>2</v>
      </c>
      <c r="P452" s="1"/>
      <c r="Q452" s="1"/>
      <c r="R452" s="1" t="s">
        <v>122</v>
      </c>
      <c r="S452" s="1" t="s">
        <v>758</v>
      </c>
      <c r="T452" s="1" t="s">
        <v>72</v>
      </c>
      <c r="U452" s="1"/>
      <c r="V452" s="1" t="s">
        <v>60</v>
      </c>
    </row>
    <row r="453" spans="1:22" x14ac:dyDescent="0.3">
      <c r="A453" s="44" t="s">
        <v>743</v>
      </c>
      <c r="B453" s="45" t="s">
        <v>1711</v>
      </c>
      <c r="C453" s="1" t="s">
        <v>32</v>
      </c>
      <c r="D453" s="1" t="s">
        <v>47</v>
      </c>
      <c r="E453" s="1" t="s">
        <v>230</v>
      </c>
      <c r="F453" s="1" t="s">
        <v>47</v>
      </c>
      <c r="G453" s="1" t="s">
        <v>47</v>
      </c>
      <c r="H453" s="1" t="s">
        <v>735</v>
      </c>
      <c r="I453" s="1" t="s">
        <v>47</v>
      </c>
      <c r="J453" s="1" t="s">
        <v>47</v>
      </c>
      <c r="K453" s="1" t="s">
        <v>217</v>
      </c>
      <c r="L453" s="1" t="s">
        <v>736</v>
      </c>
      <c r="M453" s="1" t="s">
        <v>61</v>
      </c>
      <c r="N453" s="1" t="s">
        <v>71</v>
      </c>
      <c r="O453" s="1">
        <v>2</v>
      </c>
      <c r="P453" s="1"/>
      <c r="Q453" s="1"/>
      <c r="R453" s="1" t="s">
        <v>122</v>
      </c>
      <c r="S453" s="1" t="s">
        <v>60</v>
      </c>
      <c r="T453" s="1" t="s">
        <v>72</v>
      </c>
      <c r="U453" s="1"/>
      <c r="V453" s="1" t="s">
        <v>60</v>
      </c>
    </row>
    <row r="454" spans="1:22" x14ac:dyDescent="0.3">
      <c r="A454" s="38">
        <v>22008</v>
      </c>
      <c r="B454" s="23" t="s">
        <v>1712</v>
      </c>
      <c r="C454" s="1" t="s">
        <v>60</v>
      </c>
      <c r="D454" s="1" t="s">
        <v>60</v>
      </c>
      <c r="E454" s="1" t="s">
        <v>78</v>
      </c>
      <c r="F454" s="1" t="s">
        <v>60</v>
      </c>
      <c r="G454" s="1" t="s">
        <v>47</v>
      </c>
      <c r="H454" s="1" t="s">
        <v>47</v>
      </c>
      <c r="I454" s="1" t="s">
        <v>47</v>
      </c>
      <c r="J454" s="1" t="s">
        <v>47</v>
      </c>
      <c r="K454" s="1" t="s">
        <v>47</v>
      </c>
      <c r="L454" s="1" t="s">
        <v>47</v>
      </c>
      <c r="M454" s="1" t="s">
        <v>65</v>
      </c>
      <c r="N454" s="1" t="s">
        <v>60</v>
      </c>
      <c r="O454" s="1">
        <v>3</v>
      </c>
      <c r="P454" s="1">
        <v>25</v>
      </c>
      <c r="Q454" s="1">
        <f>3/25*100</f>
        <v>12</v>
      </c>
      <c r="R454" s="1" t="s">
        <v>44</v>
      </c>
      <c r="S454" s="1" t="s">
        <v>759</v>
      </c>
      <c r="T454" s="1" t="s">
        <v>59</v>
      </c>
      <c r="U454" s="1"/>
      <c r="V454" s="1">
        <v>78.599999999999994</v>
      </c>
    </row>
    <row r="455" spans="1:22" x14ac:dyDescent="0.3">
      <c r="A455" s="38">
        <v>22009</v>
      </c>
      <c r="B455" s="23" t="s">
        <v>1713</v>
      </c>
      <c r="C455" s="1" t="s">
        <v>60</v>
      </c>
      <c r="D455" s="1" t="s">
        <v>60</v>
      </c>
      <c r="E455" s="1" t="s">
        <v>78</v>
      </c>
      <c r="F455" s="1" t="s">
        <v>60</v>
      </c>
      <c r="G455" s="1" t="s">
        <v>47</v>
      </c>
      <c r="H455" s="1" t="s">
        <v>47</v>
      </c>
      <c r="I455" s="1" t="s">
        <v>47</v>
      </c>
      <c r="J455" s="1" t="s">
        <v>47</v>
      </c>
      <c r="K455" s="1" t="s">
        <v>47</v>
      </c>
      <c r="L455" s="1" t="s">
        <v>47</v>
      </c>
      <c r="M455" s="1" t="s">
        <v>65</v>
      </c>
      <c r="N455" s="1" t="s">
        <v>60</v>
      </c>
      <c r="O455" s="1">
        <v>3</v>
      </c>
      <c r="P455" s="1">
        <v>25</v>
      </c>
      <c r="Q455" s="1">
        <v>12</v>
      </c>
      <c r="R455" s="1" t="s">
        <v>44</v>
      </c>
      <c r="S455" s="1" t="s">
        <v>759</v>
      </c>
      <c r="T455" s="1" t="s">
        <v>59</v>
      </c>
      <c r="U455" s="1"/>
      <c r="V455" s="1">
        <v>185.9</v>
      </c>
    </row>
    <row r="456" spans="1:22" x14ac:dyDescent="0.3">
      <c r="A456" s="38">
        <v>22010</v>
      </c>
      <c r="B456" s="45" t="s">
        <v>1714</v>
      </c>
      <c r="C456" s="1" t="s">
        <v>60</v>
      </c>
      <c r="D456" s="1" t="s">
        <v>60</v>
      </c>
      <c r="E456" s="1" t="s">
        <v>227</v>
      </c>
      <c r="F456" s="1" t="s">
        <v>47</v>
      </c>
      <c r="G456" s="1" t="s">
        <v>47</v>
      </c>
      <c r="H456" s="1" t="s">
        <v>47</v>
      </c>
      <c r="I456" s="1" t="s">
        <v>47</v>
      </c>
      <c r="J456" s="1" t="s">
        <v>47</v>
      </c>
      <c r="K456" s="1" t="s">
        <v>47</v>
      </c>
      <c r="L456" s="1" t="s">
        <v>47</v>
      </c>
      <c r="M456" s="1" t="s">
        <v>65</v>
      </c>
      <c r="N456" s="1" t="s">
        <v>60</v>
      </c>
      <c r="O456" s="1">
        <v>3</v>
      </c>
      <c r="P456" s="1">
        <v>25</v>
      </c>
      <c r="Q456" s="1">
        <v>12</v>
      </c>
      <c r="R456" s="1" t="s">
        <v>44</v>
      </c>
      <c r="S456" s="1" t="s">
        <v>759</v>
      </c>
      <c r="T456" s="1" t="s">
        <v>59</v>
      </c>
      <c r="U456" s="1"/>
      <c r="V456" s="1">
        <v>452.5</v>
      </c>
    </row>
    <row r="457" spans="1:22" x14ac:dyDescent="0.3">
      <c r="A457" s="38">
        <v>22011</v>
      </c>
      <c r="B457" s="23" t="s">
        <v>1715</v>
      </c>
      <c r="C457" s="1" t="s">
        <v>60</v>
      </c>
      <c r="D457" s="1" t="s">
        <v>60</v>
      </c>
      <c r="E457" s="1" t="s">
        <v>227</v>
      </c>
      <c r="F457" s="1" t="s">
        <v>47</v>
      </c>
      <c r="G457" s="1" t="s">
        <v>47</v>
      </c>
      <c r="H457" s="1" t="s">
        <v>47</v>
      </c>
      <c r="I457" s="1" t="s">
        <v>47</v>
      </c>
      <c r="J457" s="1" t="s">
        <v>47</v>
      </c>
      <c r="K457" s="1" t="s">
        <v>47</v>
      </c>
      <c r="L457" s="1" t="s">
        <v>47</v>
      </c>
      <c r="M457" s="1" t="s">
        <v>20</v>
      </c>
      <c r="N457" s="1" t="s">
        <v>52</v>
      </c>
      <c r="O457" s="1">
        <v>3</v>
      </c>
      <c r="P457" s="1">
        <v>25</v>
      </c>
      <c r="Q457" s="1">
        <v>12</v>
      </c>
      <c r="R457" s="1" t="s">
        <v>44</v>
      </c>
      <c r="S457" s="1" t="s">
        <v>759</v>
      </c>
      <c r="T457" s="1" t="s">
        <v>59</v>
      </c>
      <c r="U457" s="1"/>
      <c r="V457" s="1">
        <v>595</v>
      </c>
    </row>
    <row r="458" spans="1:22" x14ac:dyDescent="0.3">
      <c r="A458" s="38">
        <v>22013</v>
      </c>
      <c r="B458" s="23" t="s">
        <v>1716</v>
      </c>
      <c r="C458" s="1" t="s">
        <v>60</v>
      </c>
      <c r="D458" s="1" t="s">
        <v>60</v>
      </c>
      <c r="E458" s="1" t="s">
        <v>227</v>
      </c>
      <c r="F458" s="1" t="s">
        <v>47</v>
      </c>
      <c r="G458" s="1" t="s">
        <v>47</v>
      </c>
      <c r="H458" s="1" t="s">
        <v>47</v>
      </c>
      <c r="I458" s="1" t="s">
        <v>47</v>
      </c>
      <c r="J458" s="1" t="s">
        <v>47</v>
      </c>
      <c r="K458" s="1" t="s">
        <v>47</v>
      </c>
      <c r="L458" s="1" t="s">
        <v>47</v>
      </c>
      <c r="M458" s="1"/>
      <c r="N458" s="1"/>
      <c r="O458" s="1">
        <v>3</v>
      </c>
      <c r="P458" s="1">
        <v>25</v>
      </c>
      <c r="Q458" s="1">
        <v>12</v>
      </c>
      <c r="R458" s="1" t="s">
        <v>44</v>
      </c>
      <c r="S458" s="1" t="s">
        <v>759</v>
      </c>
      <c r="T458" s="1" t="s">
        <v>59</v>
      </c>
      <c r="U458" s="1"/>
      <c r="V458" s="1">
        <v>6.8</v>
      </c>
    </row>
    <row r="459" spans="1:22" x14ac:dyDescent="0.3">
      <c r="A459" s="38">
        <v>22014</v>
      </c>
      <c r="B459" s="45" t="s">
        <v>1717</v>
      </c>
      <c r="C459" s="1" t="s">
        <v>32</v>
      </c>
      <c r="D459" s="1" t="s">
        <v>47</v>
      </c>
      <c r="E459" s="1" t="s">
        <v>78</v>
      </c>
      <c r="F459" s="1" t="s">
        <v>60</v>
      </c>
      <c r="G459" s="1" t="s">
        <v>47</v>
      </c>
      <c r="H459" s="1" t="s">
        <v>47</v>
      </c>
      <c r="I459" s="1" t="s">
        <v>47</v>
      </c>
      <c r="J459" s="1" t="s">
        <v>47</v>
      </c>
      <c r="K459" s="1" t="s">
        <v>47</v>
      </c>
      <c r="L459" s="1" t="s">
        <v>47</v>
      </c>
      <c r="M459" s="1" t="s">
        <v>20</v>
      </c>
      <c r="N459" s="1" t="s">
        <v>60</v>
      </c>
      <c r="O459" s="1">
        <v>3</v>
      </c>
      <c r="P459" s="1">
        <v>25</v>
      </c>
      <c r="Q459" s="1">
        <v>12</v>
      </c>
      <c r="R459" s="1" t="s">
        <v>44</v>
      </c>
      <c r="S459" s="1" t="s">
        <v>759</v>
      </c>
      <c r="T459" s="1" t="s">
        <v>59</v>
      </c>
      <c r="U459" s="1"/>
      <c r="V459" s="1">
        <v>1075.7</v>
      </c>
    </row>
    <row r="460" spans="1:22" x14ac:dyDescent="0.3">
      <c r="A460" s="38">
        <v>22015</v>
      </c>
      <c r="B460" s="23" t="s">
        <v>1718</v>
      </c>
      <c r="C460" s="1" t="s">
        <v>60</v>
      </c>
      <c r="D460" s="1" t="s">
        <v>60</v>
      </c>
      <c r="E460" s="1" t="s">
        <v>78</v>
      </c>
      <c r="F460" s="1" t="s">
        <v>60</v>
      </c>
      <c r="G460" s="1" t="s">
        <v>47</v>
      </c>
      <c r="H460" s="1" t="s">
        <v>47</v>
      </c>
      <c r="I460" s="1" t="s">
        <v>47</v>
      </c>
      <c r="J460" s="1" t="s">
        <v>47</v>
      </c>
      <c r="K460" s="1" t="s">
        <v>47</v>
      </c>
      <c r="L460" s="1" t="s">
        <v>47</v>
      </c>
      <c r="M460" s="1"/>
      <c r="N460" s="1" t="s">
        <v>60</v>
      </c>
      <c r="O460" s="1">
        <v>3</v>
      </c>
      <c r="P460" s="1">
        <v>25</v>
      </c>
      <c r="Q460" s="1">
        <v>12</v>
      </c>
      <c r="R460" s="1" t="s">
        <v>44</v>
      </c>
      <c r="S460" s="1" t="s">
        <v>759</v>
      </c>
      <c r="T460" s="1" t="s">
        <v>59</v>
      </c>
      <c r="U460" s="1"/>
      <c r="V460" s="1">
        <v>0.1</v>
      </c>
    </row>
    <row r="461" spans="1:22" x14ac:dyDescent="0.3">
      <c r="A461" s="38">
        <v>22016</v>
      </c>
      <c r="B461" s="23" t="s">
        <v>1719</v>
      </c>
      <c r="C461" s="1" t="s">
        <v>60</v>
      </c>
      <c r="D461" s="1" t="s">
        <v>60</v>
      </c>
      <c r="E461" s="1" t="s">
        <v>227</v>
      </c>
      <c r="F461" s="1" t="s">
        <v>47</v>
      </c>
      <c r="G461" s="1" t="s">
        <v>47</v>
      </c>
      <c r="H461" s="1" t="s">
        <v>47</v>
      </c>
      <c r="I461" s="1" t="s">
        <v>47</v>
      </c>
      <c r="J461" s="1" t="s">
        <v>47</v>
      </c>
      <c r="K461" s="1" t="s">
        <v>47</v>
      </c>
      <c r="L461" s="1" t="s">
        <v>47</v>
      </c>
      <c r="M461" s="1" t="s">
        <v>731</v>
      </c>
      <c r="N461" s="1" t="s">
        <v>60</v>
      </c>
      <c r="O461" s="1">
        <v>3</v>
      </c>
      <c r="P461" s="1">
        <v>25</v>
      </c>
      <c r="Q461" s="1">
        <v>12</v>
      </c>
      <c r="R461" s="1" t="s">
        <v>44</v>
      </c>
      <c r="S461" s="1" t="s">
        <v>759</v>
      </c>
      <c r="T461" s="1" t="s">
        <v>59</v>
      </c>
      <c r="U461" s="1"/>
      <c r="V461" s="1">
        <v>28.4</v>
      </c>
    </row>
    <row r="462" spans="1:22" x14ac:dyDescent="0.3">
      <c r="A462" s="38">
        <v>22017</v>
      </c>
      <c r="B462" s="45" t="s">
        <v>1720</v>
      </c>
      <c r="C462" s="1" t="s">
        <v>60</v>
      </c>
      <c r="D462" s="1" t="s">
        <v>60</v>
      </c>
      <c r="E462" s="1" t="s">
        <v>227</v>
      </c>
      <c r="F462" s="1" t="s">
        <v>47</v>
      </c>
      <c r="G462" s="1" t="s">
        <v>47</v>
      </c>
      <c r="H462" s="1" t="s">
        <v>47</v>
      </c>
      <c r="I462" s="1" t="s">
        <v>47</v>
      </c>
      <c r="J462" s="1" t="s">
        <v>47</v>
      </c>
      <c r="K462" s="1" t="s">
        <v>47</v>
      </c>
      <c r="L462" s="1" t="s">
        <v>47</v>
      </c>
      <c r="M462" s="1" t="s">
        <v>20</v>
      </c>
      <c r="N462" s="1" t="s">
        <v>60</v>
      </c>
      <c r="O462" s="1">
        <v>3</v>
      </c>
      <c r="P462" s="1">
        <v>25</v>
      </c>
      <c r="Q462" s="1">
        <v>12</v>
      </c>
      <c r="R462" s="1" t="s">
        <v>44</v>
      </c>
      <c r="S462" s="1" t="s">
        <v>759</v>
      </c>
      <c r="T462" s="1" t="s">
        <v>59</v>
      </c>
      <c r="U462" s="1"/>
      <c r="V462" s="1">
        <v>458.3</v>
      </c>
    </row>
    <row r="463" spans="1:22" x14ac:dyDescent="0.3">
      <c r="A463" s="38">
        <v>22018</v>
      </c>
      <c r="B463" s="23" t="s">
        <v>1721</v>
      </c>
      <c r="C463" s="1" t="s">
        <v>60</v>
      </c>
      <c r="D463" s="1" t="s">
        <v>60</v>
      </c>
      <c r="E463" s="1" t="s">
        <v>227</v>
      </c>
      <c r="F463" s="1" t="s">
        <v>47</v>
      </c>
      <c r="G463" s="1" t="s">
        <v>47</v>
      </c>
      <c r="H463" s="1" t="s">
        <v>47</v>
      </c>
      <c r="I463" s="1" t="s">
        <v>47</v>
      </c>
      <c r="J463" s="1" t="s">
        <v>47</v>
      </c>
      <c r="K463" s="1" t="s">
        <v>47</v>
      </c>
      <c r="L463" s="1" t="s">
        <v>47</v>
      </c>
      <c r="M463" s="1" t="s">
        <v>20</v>
      </c>
      <c r="N463" s="1" t="s">
        <v>60</v>
      </c>
      <c r="O463" s="1">
        <v>3</v>
      </c>
      <c r="P463" s="1">
        <v>25</v>
      </c>
      <c r="Q463" s="1">
        <v>12</v>
      </c>
      <c r="R463" s="1" t="s">
        <v>44</v>
      </c>
      <c r="S463" s="1" t="s">
        <v>759</v>
      </c>
      <c r="T463" s="1" t="s">
        <v>59</v>
      </c>
      <c r="U463" s="1"/>
      <c r="V463" s="1">
        <v>317</v>
      </c>
    </row>
    <row r="464" spans="1:22" x14ac:dyDescent="0.3">
      <c r="A464" s="38">
        <v>22020</v>
      </c>
      <c r="B464" s="23" t="s">
        <v>1722</v>
      </c>
      <c r="C464" s="1" t="s">
        <v>60</v>
      </c>
      <c r="D464" s="1" t="s">
        <v>60</v>
      </c>
      <c r="E464" s="1" t="s">
        <v>227</v>
      </c>
      <c r="F464" s="1" t="s">
        <v>47</v>
      </c>
      <c r="G464" s="1" t="s">
        <v>47</v>
      </c>
      <c r="H464" s="1" t="s">
        <v>47</v>
      </c>
      <c r="I464" s="1" t="s">
        <v>47</v>
      </c>
      <c r="J464" s="1" t="s">
        <v>47</v>
      </c>
      <c r="K464" s="1" t="s">
        <v>47</v>
      </c>
      <c r="L464" s="1" t="s">
        <v>47</v>
      </c>
      <c r="M464" s="1" t="s">
        <v>20</v>
      </c>
      <c r="N464" s="1" t="s">
        <v>60</v>
      </c>
      <c r="O464" s="1">
        <v>3</v>
      </c>
      <c r="P464" s="1">
        <v>25</v>
      </c>
      <c r="Q464" s="1">
        <f t="shared" ref="Q464" si="22">3/25*100</f>
        <v>12</v>
      </c>
      <c r="R464" s="1" t="s">
        <v>44</v>
      </c>
      <c r="S464" s="1" t="s">
        <v>759</v>
      </c>
      <c r="T464" s="1" t="s">
        <v>59</v>
      </c>
      <c r="U464" s="1"/>
      <c r="V464" s="1">
        <v>506.9</v>
      </c>
    </row>
    <row r="465" spans="1:22" x14ac:dyDescent="0.3">
      <c r="A465" s="38">
        <v>22021</v>
      </c>
      <c r="B465" s="45" t="s">
        <v>1723</v>
      </c>
      <c r="C465" s="1" t="s">
        <v>60</v>
      </c>
      <c r="D465" s="1" t="s">
        <v>60</v>
      </c>
      <c r="E465" s="1" t="s">
        <v>227</v>
      </c>
      <c r="F465" s="1" t="s">
        <v>47</v>
      </c>
      <c r="G465" s="1" t="s">
        <v>47</v>
      </c>
      <c r="H465" s="1" t="s">
        <v>47</v>
      </c>
      <c r="I465" s="1" t="s">
        <v>47</v>
      </c>
      <c r="J465" s="1" t="s">
        <v>47</v>
      </c>
      <c r="K465" s="1" t="s">
        <v>47</v>
      </c>
      <c r="L465" s="1" t="s">
        <v>47</v>
      </c>
      <c r="M465" s="1" t="s">
        <v>60</v>
      </c>
      <c r="N465" s="1" t="s">
        <v>60</v>
      </c>
      <c r="O465" s="1">
        <v>3</v>
      </c>
      <c r="P465" s="1">
        <v>25</v>
      </c>
      <c r="Q465" s="1">
        <v>12</v>
      </c>
      <c r="R465" s="1" t="s">
        <v>44</v>
      </c>
      <c r="S465" s="1" t="s">
        <v>759</v>
      </c>
      <c r="T465" s="1" t="s">
        <v>59</v>
      </c>
      <c r="U465" s="1"/>
      <c r="V465" s="1">
        <v>242</v>
      </c>
    </row>
    <row r="466" spans="1:22" x14ac:dyDescent="0.3">
      <c r="A466" s="38">
        <v>22022</v>
      </c>
      <c r="B466" s="23" t="s">
        <v>1724</v>
      </c>
      <c r="C466" s="1" t="s">
        <v>60</v>
      </c>
      <c r="D466" s="1" t="s">
        <v>60</v>
      </c>
      <c r="E466" s="1" t="s">
        <v>78</v>
      </c>
      <c r="F466" s="1" t="s">
        <v>60</v>
      </c>
      <c r="G466" s="1" t="s">
        <v>47</v>
      </c>
      <c r="H466" s="1" t="s">
        <v>47</v>
      </c>
      <c r="I466" s="1" t="s">
        <v>47</v>
      </c>
      <c r="J466" s="1" t="s">
        <v>47</v>
      </c>
      <c r="K466" s="1" t="s">
        <v>47</v>
      </c>
      <c r="L466" s="1" t="s">
        <v>47</v>
      </c>
      <c r="M466" s="1" t="s">
        <v>581</v>
      </c>
      <c r="N466" s="1" t="s">
        <v>60</v>
      </c>
      <c r="O466" s="1">
        <v>3</v>
      </c>
      <c r="P466" s="1">
        <v>25</v>
      </c>
      <c r="Q466" s="1">
        <v>12</v>
      </c>
      <c r="R466" s="1" t="s">
        <v>44</v>
      </c>
      <c r="S466" s="1" t="s">
        <v>759</v>
      </c>
      <c r="T466" s="1" t="s">
        <v>59</v>
      </c>
      <c r="U466" s="1"/>
      <c r="V466" s="1">
        <v>419.8</v>
      </c>
    </row>
    <row r="467" spans="1:22" x14ac:dyDescent="0.3">
      <c r="A467" s="38">
        <v>22024</v>
      </c>
      <c r="B467" s="23" t="s">
        <v>1725</v>
      </c>
      <c r="C467" s="1" t="s">
        <v>60</v>
      </c>
      <c r="D467" s="1" t="s">
        <v>60</v>
      </c>
      <c r="E467" s="1" t="s">
        <v>227</v>
      </c>
      <c r="F467" s="1" t="s">
        <v>47</v>
      </c>
      <c r="G467" s="1" t="s">
        <v>47</v>
      </c>
      <c r="H467" s="1" t="s">
        <v>47</v>
      </c>
      <c r="I467" s="1" t="s">
        <v>47</v>
      </c>
      <c r="J467" s="1" t="s">
        <v>47</v>
      </c>
      <c r="K467" s="1" t="s">
        <v>47</v>
      </c>
      <c r="L467" s="1" t="s">
        <v>47</v>
      </c>
      <c r="M467" s="1" t="s">
        <v>732</v>
      </c>
      <c r="N467" s="1" t="s">
        <v>60</v>
      </c>
      <c r="O467" s="1">
        <v>3</v>
      </c>
      <c r="P467" s="1">
        <v>25</v>
      </c>
      <c r="Q467" s="1">
        <v>12</v>
      </c>
      <c r="R467" s="1" t="s">
        <v>44</v>
      </c>
      <c r="S467" s="1" t="s">
        <v>759</v>
      </c>
      <c r="T467" s="1" t="s">
        <v>59</v>
      </c>
      <c r="U467" s="1"/>
      <c r="V467" s="1">
        <v>115</v>
      </c>
    </row>
    <row r="468" spans="1:22" x14ac:dyDescent="0.3">
      <c r="A468" s="38">
        <v>22025</v>
      </c>
      <c r="B468" s="45" t="s">
        <v>1726</v>
      </c>
      <c r="C468" s="1" t="s">
        <v>32</v>
      </c>
      <c r="D468" s="1" t="s">
        <v>47</v>
      </c>
      <c r="E468" s="1" t="s">
        <v>227</v>
      </c>
      <c r="F468" s="1" t="s">
        <v>47</v>
      </c>
      <c r="G468" s="1" t="s">
        <v>47</v>
      </c>
      <c r="H468" s="1" t="s">
        <v>47</v>
      </c>
      <c r="I468" s="1" t="s">
        <v>47</v>
      </c>
      <c r="J468" s="1" t="s">
        <v>47</v>
      </c>
      <c r="K468" s="1" t="s">
        <v>47</v>
      </c>
      <c r="L468" s="1" t="s">
        <v>47</v>
      </c>
      <c r="M468" s="1" t="s">
        <v>581</v>
      </c>
      <c r="N468" s="1" t="s">
        <v>60</v>
      </c>
      <c r="O468" s="1">
        <v>3</v>
      </c>
      <c r="P468" s="1">
        <v>25</v>
      </c>
      <c r="Q468" s="1">
        <v>12</v>
      </c>
      <c r="R468" s="1" t="s">
        <v>44</v>
      </c>
      <c r="S468" s="1" t="s">
        <v>759</v>
      </c>
      <c r="T468" s="1" t="s">
        <v>59</v>
      </c>
      <c r="U468" s="1"/>
      <c r="V468" s="1">
        <v>268.7</v>
      </c>
    </row>
    <row r="469" spans="1:22" x14ac:dyDescent="0.3">
      <c r="A469" s="38">
        <v>22026</v>
      </c>
      <c r="B469" s="23" t="s">
        <v>1727</v>
      </c>
      <c r="C469" s="1" t="s">
        <v>60</v>
      </c>
      <c r="D469" s="1" t="s">
        <v>60</v>
      </c>
      <c r="E469" s="1" t="s">
        <v>78</v>
      </c>
      <c r="F469" s="1" t="s">
        <v>60</v>
      </c>
      <c r="G469" s="1" t="s">
        <v>47</v>
      </c>
      <c r="H469" s="1" t="s">
        <v>47</v>
      </c>
      <c r="I469" s="1" t="s">
        <v>47</v>
      </c>
      <c r="J469" s="1" t="s">
        <v>47</v>
      </c>
      <c r="K469" s="1" t="s">
        <v>47</v>
      </c>
      <c r="L469" s="1" t="s">
        <v>47</v>
      </c>
      <c r="M469" s="1" t="s">
        <v>60</v>
      </c>
      <c r="N469" s="1" t="s">
        <v>60</v>
      </c>
      <c r="O469" s="1">
        <v>3</v>
      </c>
      <c r="P469" s="1">
        <v>25</v>
      </c>
      <c r="Q469" s="1">
        <v>12</v>
      </c>
      <c r="R469" s="1" t="s">
        <v>44</v>
      </c>
      <c r="S469" s="1" t="s">
        <v>759</v>
      </c>
      <c r="T469" s="1" t="s">
        <v>59</v>
      </c>
      <c r="U469" s="1"/>
      <c r="V469" s="1">
        <v>3.6</v>
      </c>
    </row>
    <row r="470" spans="1:22" x14ac:dyDescent="0.3">
      <c r="A470" s="38">
        <v>22027</v>
      </c>
      <c r="B470" s="23" t="s">
        <v>1728</v>
      </c>
      <c r="C470" s="1" t="s">
        <v>60</v>
      </c>
      <c r="D470" s="1" t="s">
        <v>60</v>
      </c>
      <c r="E470" s="1" t="s">
        <v>78</v>
      </c>
      <c r="F470" s="1" t="s">
        <v>60</v>
      </c>
      <c r="G470" s="1" t="s">
        <v>47</v>
      </c>
      <c r="H470" s="1" t="s">
        <v>60</v>
      </c>
      <c r="I470" s="1" t="s">
        <v>60</v>
      </c>
      <c r="J470" s="1" t="s">
        <v>60</v>
      </c>
      <c r="K470" s="1" t="s">
        <v>60</v>
      </c>
      <c r="L470" s="1" t="s">
        <v>60</v>
      </c>
      <c r="M470" s="1" t="s">
        <v>60</v>
      </c>
      <c r="N470" s="1" t="s">
        <v>60</v>
      </c>
      <c r="O470" s="1">
        <v>3</v>
      </c>
      <c r="P470" s="1">
        <v>25</v>
      </c>
      <c r="Q470" s="1">
        <v>12</v>
      </c>
      <c r="R470" s="1" t="s">
        <v>44</v>
      </c>
      <c r="S470" s="1" t="s">
        <v>759</v>
      </c>
      <c r="T470" s="1" t="s">
        <v>59</v>
      </c>
      <c r="U470" s="1"/>
      <c r="V470" s="1">
        <v>4.2</v>
      </c>
    </row>
    <row r="471" spans="1:22" x14ac:dyDescent="0.3">
      <c r="A471" s="38">
        <v>22028</v>
      </c>
      <c r="B471" s="45" t="s">
        <v>1729</v>
      </c>
      <c r="C471" s="1" t="s">
        <v>60</v>
      </c>
      <c r="D471" s="1" t="s">
        <v>60</v>
      </c>
      <c r="E471" s="1" t="s">
        <v>78</v>
      </c>
      <c r="F471" s="1" t="s">
        <v>60</v>
      </c>
      <c r="G471" s="1" t="s">
        <v>47</v>
      </c>
      <c r="H471" s="1" t="s">
        <v>47</v>
      </c>
      <c r="I471" s="1" t="s">
        <v>47</v>
      </c>
      <c r="J471" s="1" t="s">
        <v>47</v>
      </c>
      <c r="K471" s="1" t="s">
        <v>47</v>
      </c>
      <c r="L471" s="1" t="s">
        <v>47</v>
      </c>
      <c r="M471" s="1" t="s">
        <v>60</v>
      </c>
      <c r="N471" s="1" t="s">
        <v>60</v>
      </c>
      <c r="O471" s="1">
        <v>3</v>
      </c>
      <c r="P471" s="1">
        <v>25</v>
      </c>
      <c r="Q471" s="1">
        <v>12</v>
      </c>
      <c r="R471" s="1" t="s">
        <v>44</v>
      </c>
      <c r="S471" s="1" t="s">
        <v>759</v>
      </c>
      <c r="T471" s="1" t="s">
        <v>59</v>
      </c>
      <c r="U471" s="1"/>
      <c r="V471" s="1">
        <v>2.4</v>
      </c>
    </row>
    <row r="472" spans="1:22" x14ac:dyDescent="0.3">
      <c r="A472" s="38">
        <v>22029</v>
      </c>
      <c r="B472" s="23" t="s">
        <v>1730</v>
      </c>
      <c r="C472" s="1" t="s">
        <v>60</v>
      </c>
      <c r="D472" s="1" t="s">
        <v>60</v>
      </c>
      <c r="E472" s="1" t="s">
        <v>755</v>
      </c>
      <c r="F472" s="1" t="s">
        <v>47</v>
      </c>
      <c r="G472" s="1" t="s">
        <v>756</v>
      </c>
      <c r="H472" s="1" t="s">
        <v>47</v>
      </c>
      <c r="I472" s="1" t="s">
        <v>47</v>
      </c>
      <c r="J472" s="1" t="s">
        <v>47</v>
      </c>
      <c r="K472" s="1" t="s">
        <v>47</v>
      </c>
      <c r="L472" s="1" t="s">
        <v>47</v>
      </c>
      <c r="M472" s="1" t="s">
        <v>581</v>
      </c>
      <c r="N472" s="1" t="s">
        <v>53</v>
      </c>
      <c r="O472" s="1">
        <v>3</v>
      </c>
      <c r="P472" s="1">
        <v>25</v>
      </c>
      <c r="Q472" s="1">
        <v>12</v>
      </c>
      <c r="R472" s="1" t="s">
        <v>44</v>
      </c>
      <c r="S472" s="1" t="s">
        <v>759</v>
      </c>
      <c r="T472" s="1" t="s">
        <v>59</v>
      </c>
      <c r="U472" s="1"/>
      <c r="V472" s="1">
        <v>47.2</v>
      </c>
    </row>
    <row r="473" spans="1:22" x14ac:dyDescent="0.3">
      <c r="A473" s="38">
        <v>22033</v>
      </c>
      <c r="B473" s="23" t="s">
        <v>1731</v>
      </c>
      <c r="C473" s="1" t="s">
        <v>60</v>
      </c>
      <c r="D473" s="1" t="s">
        <v>60</v>
      </c>
      <c r="E473" s="1" t="s">
        <v>78</v>
      </c>
      <c r="F473" s="1" t="s">
        <v>60</v>
      </c>
      <c r="G473" s="1" t="s">
        <v>47</v>
      </c>
      <c r="H473" s="1" t="s">
        <v>47</v>
      </c>
      <c r="I473" s="1" t="s">
        <v>47</v>
      </c>
      <c r="J473" s="1" t="s">
        <v>47</v>
      </c>
      <c r="K473" s="1" t="s">
        <v>47</v>
      </c>
      <c r="L473" s="1" t="s">
        <v>47</v>
      </c>
      <c r="M473" s="1" t="s">
        <v>18</v>
      </c>
      <c r="N473" s="1" t="s">
        <v>60</v>
      </c>
      <c r="O473" s="1">
        <v>3</v>
      </c>
      <c r="P473" s="1">
        <v>25</v>
      </c>
      <c r="Q473" s="1">
        <v>12</v>
      </c>
      <c r="R473" s="1" t="s">
        <v>44</v>
      </c>
      <c r="S473" s="1" t="s">
        <v>759</v>
      </c>
      <c r="T473" s="1" t="s">
        <v>59</v>
      </c>
      <c r="U473" s="1"/>
      <c r="V473" s="1">
        <v>16.3</v>
      </c>
    </row>
    <row r="474" spans="1:22" x14ac:dyDescent="0.3">
      <c r="A474" s="37">
        <v>23966</v>
      </c>
      <c r="B474" s="45" t="s">
        <v>1732</v>
      </c>
      <c r="C474" s="1" t="s">
        <v>47</v>
      </c>
      <c r="D474" s="1" t="s">
        <v>202</v>
      </c>
      <c r="E474" s="1" t="s">
        <v>78</v>
      </c>
      <c r="F474" s="1" t="s">
        <v>60</v>
      </c>
      <c r="G474" s="1" t="s">
        <v>47</v>
      </c>
      <c r="H474" s="1" t="s">
        <v>741</v>
      </c>
      <c r="I474" s="1" t="s">
        <v>47</v>
      </c>
      <c r="J474" s="1" t="s">
        <v>47</v>
      </c>
      <c r="K474" s="1" t="s">
        <v>742</v>
      </c>
      <c r="L474" s="1" t="s">
        <v>47</v>
      </c>
      <c r="M474" s="1" t="s">
        <v>60</v>
      </c>
      <c r="N474" s="1" t="s">
        <v>60</v>
      </c>
      <c r="O474" s="1">
        <v>3</v>
      </c>
      <c r="P474" s="1">
        <v>25</v>
      </c>
      <c r="Q474" s="1">
        <f t="shared" ref="Q474" si="23">3/25*100</f>
        <v>12</v>
      </c>
      <c r="R474" s="1" t="s">
        <v>44</v>
      </c>
      <c r="S474" s="1" t="s">
        <v>270</v>
      </c>
      <c r="T474" s="1" t="s">
        <v>59</v>
      </c>
      <c r="U474" s="1"/>
      <c r="V474" s="1">
        <v>64.099999999999994</v>
      </c>
    </row>
    <row r="475" spans="1:22" x14ac:dyDescent="0.3">
      <c r="A475" s="38">
        <v>24423</v>
      </c>
      <c r="B475" s="23" t="s">
        <v>1733</v>
      </c>
      <c r="C475" s="1" t="s">
        <v>32</v>
      </c>
      <c r="D475" s="1" t="s">
        <v>47</v>
      </c>
      <c r="E475" s="1" t="s">
        <v>78</v>
      </c>
      <c r="F475" s="1" t="s">
        <v>60</v>
      </c>
      <c r="G475" s="1" t="s">
        <v>47</v>
      </c>
      <c r="H475" s="1" t="s">
        <v>47</v>
      </c>
      <c r="I475" s="1" t="s">
        <v>47</v>
      </c>
      <c r="J475" s="1" t="s">
        <v>47</v>
      </c>
      <c r="K475" s="1" t="s">
        <v>47</v>
      </c>
      <c r="L475" s="1" t="s">
        <v>47</v>
      </c>
      <c r="M475" s="1" t="s">
        <v>60</v>
      </c>
      <c r="N475" s="1" t="s">
        <v>60</v>
      </c>
      <c r="O475" s="1">
        <v>3</v>
      </c>
      <c r="P475" s="1">
        <v>25</v>
      </c>
      <c r="Q475" s="1">
        <v>12</v>
      </c>
      <c r="R475" s="1" t="s">
        <v>44</v>
      </c>
      <c r="S475" s="1" t="s">
        <v>270</v>
      </c>
      <c r="T475" s="1" t="s">
        <v>59</v>
      </c>
      <c r="U475" s="1"/>
      <c r="V475" s="1">
        <v>5</v>
      </c>
    </row>
    <row r="476" spans="1:22" x14ac:dyDescent="0.3">
      <c r="A476" s="38">
        <v>24587</v>
      </c>
      <c r="B476" s="23" t="s">
        <v>1734</v>
      </c>
      <c r="C476" s="1" t="s">
        <v>32</v>
      </c>
      <c r="D476" s="1" t="s">
        <v>47</v>
      </c>
      <c r="E476" s="1" t="s">
        <v>227</v>
      </c>
      <c r="F476" s="1" t="s">
        <v>47</v>
      </c>
      <c r="G476" s="1" t="s">
        <v>47</v>
      </c>
      <c r="H476" s="1" t="s">
        <v>47</v>
      </c>
      <c r="I476" s="1" t="s">
        <v>47</v>
      </c>
      <c r="J476" s="1" t="s">
        <v>47</v>
      </c>
      <c r="K476" s="1" t="s">
        <v>47</v>
      </c>
      <c r="L476" s="1" t="s">
        <v>47</v>
      </c>
      <c r="M476" s="1" t="s">
        <v>60</v>
      </c>
      <c r="N476" s="1" t="s">
        <v>60</v>
      </c>
      <c r="O476" s="1">
        <v>3</v>
      </c>
      <c r="P476" s="1">
        <v>25</v>
      </c>
      <c r="Q476" s="1">
        <v>12</v>
      </c>
      <c r="R476" s="1" t="s">
        <v>44</v>
      </c>
      <c r="S476" s="1" t="s">
        <v>760</v>
      </c>
      <c r="T476" s="1" t="s">
        <v>59</v>
      </c>
      <c r="U476" s="1"/>
      <c r="V476" s="1">
        <v>20.399999999999999</v>
      </c>
    </row>
    <row r="477" spans="1:22" x14ac:dyDescent="0.3">
      <c r="A477" s="37">
        <v>24588</v>
      </c>
      <c r="B477" s="45" t="s">
        <v>1735</v>
      </c>
      <c r="C477" s="1" t="s">
        <v>47</v>
      </c>
      <c r="D477" s="1" t="s">
        <v>47</v>
      </c>
      <c r="E477" s="1" t="s">
        <v>78</v>
      </c>
      <c r="F477" s="1" t="s">
        <v>60</v>
      </c>
      <c r="G477" s="1" t="s">
        <v>47</v>
      </c>
      <c r="H477" s="1" t="s">
        <v>740</v>
      </c>
      <c r="I477" s="1" t="s">
        <v>47</v>
      </c>
      <c r="J477" s="1" t="s">
        <v>47</v>
      </c>
      <c r="K477" s="1" t="s">
        <v>47</v>
      </c>
      <c r="L477" s="1" t="s">
        <v>47</v>
      </c>
      <c r="M477" s="1" t="s">
        <v>65</v>
      </c>
      <c r="N477" s="1" t="s">
        <v>60</v>
      </c>
      <c r="O477" s="1">
        <v>3</v>
      </c>
      <c r="P477" s="1">
        <v>25</v>
      </c>
      <c r="Q477" s="1">
        <v>12</v>
      </c>
      <c r="R477" s="1" t="s">
        <v>44</v>
      </c>
      <c r="S477" s="1" t="s">
        <v>760</v>
      </c>
      <c r="T477" s="1" t="s">
        <v>59</v>
      </c>
      <c r="U477" s="1"/>
      <c r="V477" s="1">
        <v>23.5</v>
      </c>
    </row>
    <row r="478" spans="1:22" x14ac:dyDescent="0.3">
      <c r="A478" s="37">
        <v>24589</v>
      </c>
      <c r="B478" s="23" t="s">
        <v>1736</v>
      </c>
      <c r="C478" s="1" t="s">
        <v>47</v>
      </c>
      <c r="D478" s="1" t="s">
        <v>47</v>
      </c>
      <c r="E478" s="1" t="s">
        <v>227</v>
      </c>
      <c r="F478" s="1" t="s">
        <v>47</v>
      </c>
      <c r="G478" s="1" t="s">
        <v>47</v>
      </c>
      <c r="H478" s="1" t="s">
        <v>739</v>
      </c>
      <c r="I478" s="1" t="s">
        <v>47</v>
      </c>
      <c r="J478" s="1" t="s">
        <v>47</v>
      </c>
      <c r="K478" s="1" t="s">
        <v>47</v>
      </c>
      <c r="L478" s="1" t="s">
        <v>47</v>
      </c>
      <c r="M478" s="1" t="s">
        <v>20</v>
      </c>
      <c r="N478" s="1" t="s">
        <v>60</v>
      </c>
      <c r="O478" s="1">
        <v>3</v>
      </c>
      <c r="P478" s="1">
        <v>25</v>
      </c>
      <c r="Q478" s="1">
        <v>12</v>
      </c>
      <c r="R478" s="1" t="s">
        <v>44</v>
      </c>
      <c r="S478" s="1" t="s">
        <v>760</v>
      </c>
      <c r="T478" s="1" t="s">
        <v>59</v>
      </c>
      <c r="U478" s="1"/>
      <c r="V478" s="1">
        <v>55.1</v>
      </c>
    </row>
    <row r="479" spans="1:22" ht="15" thickBot="1" x14ac:dyDescent="0.35">
      <c r="A479" s="51">
        <v>24487</v>
      </c>
      <c r="B479" s="23" t="s">
        <v>1737</v>
      </c>
      <c r="C479" s="14" t="s">
        <v>32</v>
      </c>
      <c r="D479" s="14" t="s">
        <v>47</v>
      </c>
      <c r="E479" s="14" t="s">
        <v>227</v>
      </c>
      <c r="F479" s="14" t="s">
        <v>47</v>
      </c>
      <c r="G479" s="14" t="s">
        <v>47</v>
      </c>
      <c r="H479" s="14" t="s">
        <v>47</v>
      </c>
      <c r="I479" s="14" t="s">
        <v>47</v>
      </c>
      <c r="J479" s="14" t="s">
        <v>47</v>
      </c>
      <c r="K479" s="14" t="s">
        <v>737</v>
      </c>
      <c r="L479" s="14" t="s">
        <v>738</v>
      </c>
      <c r="M479" s="14" t="s">
        <v>20</v>
      </c>
      <c r="N479" s="14" t="s">
        <v>95</v>
      </c>
      <c r="O479" s="14">
        <v>3</v>
      </c>
      <c r="P479" s="14">
        <v>25</v>
      </c>
      <c r="Q479" s="14">
        <v>12</v>
      </c>
      <c r="R479" s="14" t="s">
        <v>44</v>
      </c>
      <c r="S479" s="14" t="s">
        <v>270</v>
      </c>
      <c r="T479" s="14" t="s">
        <v>59</v>
      </c>
      <c r="U479" s="14"/>
      <c r="V479" s="14">
        <v>517.20000000000005</v>
      </c>
    </row>
    <row r="480" spans="1:22" ht="15" thickBot="1" x14ac:dyDescent="0.35">
      <c r="A480" s="52" t="s">
        <v>1079</v>
      </c>
      <c r="B480" s="113" t="s">
        <v>47</v>
      </c>
      <c r="C480" s="49">
        <v>11</v>
      </c>
      <c r="D480" s="49">
        <v>1</v>
      </c>
      <c r="E480" s="49">
        <v>18</v>
      </c>
      <c r="F480" s="49" t="s">
        <v>60</v>
      </c>
      <c r="G480" s="49">
        <v>4</v>
      </c>
      <c r="H480" s="49">
        <v>5</v>
      </c>
      <c r="I480" s="49">
        <v>0</v>
      </c>
      <c r="J480" s="49">
        <v>0</v>
      </c>
      <c r="K480" s="49">
        <v>5</v>
      </c>
      <c r="L480" s="49">
        <v>2</v>
      </c>
      <c r="M480" s="49" t="s">
        <v>1113</v>
      </c>
      <c r="N480" s="49" t="s">
        <v>1114</v>
      </c>
      <c r="O480" s="49"/>
      <c r="P480" s="49"/>
      <c r="Q480" s="49"/>
      <c r="R480" s="49"/>
      <c r="S480" s="49"/>
      <c r="T480" s="49"/>
      <c r="U480" s="50" t="s">
        <v>1078</v>
      </c>
      <c r="V480" s="50">
        <f>AVERAGE(V444:V479)</f>
        <v>262.79696969696971</v>
      </c>
    </row>
    <row r="481" spans="1:22" x14ac:dyDescent="0.3">
      <c r="A481" s="53" t="s">
        <v>801</v>
      </c>
      <c r="B481" s="53" t="s">
        <v>47</v>
      </c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</row>
    <row r="482" spans="1:22" x14ac:dyDescent="0.3">
      <c r="A482" s="24" t="s">
        <v>802</v>
      </c>
      <c r="B482" s="24" t="s">
        <v>47</v>
      </c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>
        <v>1</v>
      </c>
      <c r="P482" s="1">
        <v>10</v>
      </c>
      <c r="Q482" s="1">
        <v>10</v>
      </c>
      <c r="R482" s="1"/>
      <c r="S482" s="1"/>
      <c r="T482" s="1"/>
      <c r="U482" s="1"/>
      <c r="V482" s="1"/>
    </row>
    <row r="483" spans="1:22" s="30" customFormat="1" x14ac:dyDescent="0.3">
      <c r="A483" s="38">
        <v>10094</v>
      </c>
      <c r="B483" s="38" t="s">
        <v>1738</v>
      </c>
      <c r="C483" s="1" t="s">
        <v>60</v>
      </c>
      <c r="D483" s="1" t="s">
        <v>60</v>
      </c>
      <c r="E483" s="1" t="s">
        <v>227</v>
      </c>
      <c r="F483" s="31" t="s">
        <v>47</v>
      </c>
      <c r="G483" s="31"/>
      <c r="H483" s="31" t="s">
        <v>60</v>
      </c>
      <c r="I483" s="31" t="s">
        <v>60</v>
      </c>
      <c r="J483" s="31" t="s">
        <v>60</v>
      </c>
      <c r="K483" s="31" t="s">
        <v>60</v>
      </c>
      <c r="L483" s="31" t="s">
        <v>60</v>
      </c>
      <c r="M483" s="31" t="s">
        <v>60</v>
      </c>
      <c r="N483" s="31" t="s">
        <v>60</v>
      </c>
      <c r="O483" s="1">
        <v>1</v>
      </c>
      <c r="P483" s="1">
        <v>10</v>
      </c>
      <c r="Q483" s="1">
        <v>10</v>
      </c>
      <c r="R483" s="1" t="s">
        <v>44</v>
      </c>
      <c r="S483" s="31"/>
      <c r="T483" s="1" t="s">
        <v>992</v>
      </c>
      <c r="U483" s="31"/>
      <c r="V483" s="1">
        <v>417.4</v>
      </c>
    </row>
    <row r="484" spans="1:22" x14ac:dyDescent="0.3">
      <c r="A484" s="37">
        <v>10100</v>
      </c>
      <c r="B484" s="38" t="s">
        <v>1739</v>
      </c>
      <c r="C484" s="1" t="s">
        <v>32</v>
      </c>
      <c r="D484" s="1" t="s">
        <v>47</v>
      </c>
      <c r="E484" s="1" t="s">
        <v>78</v>
      </c>
      <c r="F484" s="1" t="s">
        <v>60</v>
      </c>
      <c r="G484" s="1" t="s">
        <v>808</v>
      </c>
      <c r="H484" s="1" t="s">
        <v>803</v>
      </c>
      <c r="I484" s="1" t="s">
        <v>47</v>
      </c>
      <c r="J484" s="1" t="s">
        <v>47</v>
      </c>
      <c r="K484" s="1" t="s">
        <v>47</v>
      </c>
      <c r="L484" s="1" t="s">
        <v>804</v>
      </c>
      <c r="M484" s="1" t="s">
        <v>581</v>
      </c>
      <c r="N484" s="1" t="s">
        <v>71</v>
      </c>
      <c r="O484" s="1">
        <v>1</v>
      </c>
      <c r="P484" s="1">
        <v>10</v>
      </c>
      <c r="Q484" s="1">
        <v>10</v>
      </c>
      <c r="R484" s="1" t="s">
        <v>44</v>
      </c>
      <c r="S484" s="1"/>
      <c r="T484" s="1" t="s">
        <v>992</v>
      </c>
      <c r="U484" s="1"/>
      <c r="V484" s="1">
        <v>791.3</v>
      </c>
    </row>
    <row r="485" spans="1:22" x14ac:dyDescent="0.3">
      <c r="A485" s="38">
        <v>10108</v>
      </c>
      <c r="B485" s="38" t="s">
        <v>1740</v>
      </c>
      <c r="C485" s="1" t="s">
        <v>32</v>
      </c>
      <c r="D485" s="1" t="s">
        <v>47</v>
      </c>
      <c r="E485" s="1" t="s">
        <v>78</v>
      </c>
      <c r="F485" s="1" t="s">
        <v>60</v>
      </c>
      <c r="G485" s="1"/>
      <c r="H485" s="1" t="s">
        <v>60</v>
      </c>
      <c r="I485" s="1" t="s">
        <v>60</v>
      </c>
      <c r="J485" s="1" t="s">
        <v>60</v>
      </c>
      <c r="K485" s="1" t="s">
        <v>60</v>
      </c>
      <c r="L485" s="1" t="s">
        <v>60</v>
      </c>
      <c r="M485" s="1" t="s">
        <v>20</v>
      </c>
      <c r="N485" s="1" t="s">
        <v>60</v>
      </c>
      <c r="O485" s="1">
        <v>1</v>
      </c>
      <c r="P485" s="1">
        <v>10</v>
      </c>
      <c r="Q485" s="1">
        <v>10</v>
      </c>
      <c r="R485" s="1" t="s">
        <v>44</v>
      </c>
      <c r="S485" s="1"/>
      <c r="T485" s="1" t="s">
        <v>992</v>
      </c>
      <c r="U485" s="1"/>
      <c r="V485" s="1">
        <v>3.5</v>
      </c>
    </row>
    <row r="486" spans="1:22" x14ac:dyDescent="0.3">
      <c r="A486" s="45">
        <v>10014</v>
      </c>
      <c r="B486" s="38" t="s">
        <v>1741</v>
      </c>
      <c r="C486" s="1" t="s">
        <v>32</v>
      </c>
      <c r="D486" s="1" t="s">
        <v>47</v>
      </c>
      <c r="E486" s="1" t="s">
        <v>78</v>
      </c>
      <c r="F486" s="1" t="s">
        <v>60</v>
      </c>
      <c r="G486" s="1"/>
      <c r="H486" s="1" t="s">
        <v>60</v>
      </c>
      <c r="I486" s="1" t="s">
        <v>60</v>
      </c>
      <c r="J486" s="1" t="s">
        <v>60</v>
      </c>
      <c r="K486" s="1" t="s">
        <v>60</v>
      </c>
      <c r="L486" s="1" t="s">
        <v>60</v>
      </c>
      <c r="M486" s="1" t="s">
        <v>47</v>
      </c>
      <c r="N486" s="1" t="s">
        <v>47</v>
      </c>
      <c r="O486" s="1">
        <v>1</v>
      </c>
      <c r="P486" s="1">
        <v>10</v>
      </c>
      <c r="Q486" s="1">
        <v>10</v>
      </c>
      <c r="R486" s="1" t="s">
        <v>44</v>
      </c>
      <c r="S486" s="1"/>
      <c r="T486" s="1" t="s">
        <v>992</v>
      </c>
      <c r="U486" s="1"/>
      <c r="V486" s="1">
        <v>0</v>
      </c>
    </row>
    <row r="487" spans="1:22" x14ac:dyDescent="0.3">
      <c r="A487" s="45">
        <v>10016</v>
      </c>
      <c r="B487" s="38" t="s">
        <v>1742</v>
      </c>
      <c r="C487" s="1" t="s">
        <v>32</v>
      </c>
      <c r="D487" s="1" t="s">
        <v>47</v>
      </c>
      <c r="E487" s="1" t="s">
        <v>78</v>
      </c>
      <c r="F487" s="1" t="s">
        <v>60</v>
      </c>
      <c r="G487" s="1"/>
      <c r="H487" s="1" t="s">
        <v>60</v>
      </c>
      <c r="I487" s="1" t="s">
        <v>60</v>
      </c>
      <c r="J487" s="1" t="s">
        <v>60</v>
      </c>
      <c r="K487" s="1" t="s">
        <v>60</v>
      </c>
      <c r="L487" s="1" t="s">
        <v>60</v>
      </c>
      <c r="M487" s="1" t="s">
        <v>47</v>
      </c>
      <c r="N487" s="1" t="s">
        <v>47</v>
      </c>
      <c r="O487" s="1">
        <v>1</v>
      </c>
      <c r="P487" s="1">
        <v>10</v>
      </c>
      <c r="Q487" s="1">
        <v>10</v>
      </c>
      <c r="R487" s="1" t="s">
        <v>44</v>
      </c>
      <c r="S487" s="1"/>
      <c r="T487" s="1" t="s">
        <v>992</v>
      </c>
      <c r="U487" s="1"/>
      <c r="V487" s="1">
        <v>0</v>
      </c>
    </row>
    <row r="488" spans="1:22" x14ac:dyDescent="0.3">
      <c r="A488" s="45">
        <v>10131</v>
      </c>
      <c r="B488" s="38" t="s">
        <v>1743</v>
      </c>
      <c r="C488" s="1" t="s">
        <v>60</v>
      </c>
      <c r="D488" s="1" t="s">
        <v>60</v>
      </c>
      <c r="E488" s="1" t="s">
        <v>78</v>
      </c>
      <c r="F488" s="1" t="s">
        <v>60</v>
      </c>
      <c r="G488" s="1"/>
      <c r="H488" s="1" t="s">
        <v>60</v>
      </c>
      <c r="I488" s="1" t="s">
        <v>60</v>
      </c>
      <c r="J488" s="1" t="s">
        <v>60</v>
      </c>
      <c r="K488" s="1" t="s">
        <v>60</v>
      </c>
      <c r="L488" s="1" t="s">
        <v>60</v>
      </c>
      <c r="M488" s="1" t="s">
        <v>47</v>
      </c>
      <c r="N488" s="1" t="s">
        <v>47</v>
      </c>
      <c r="O488" s="1">
        <v>1</v>
      </c>
      <c r="P488" s="1">
        <v>10</v>
      </c>
      <c r="Q488" s="1">
        <v>10</v>
      </c>
      <c r="R488" s="1" t="s">
        <v>44</v>
      </c>
      <c r="S488" s="1"/>
      <c r="T488" s="1" t="s">
        <v>992</v>
      </c>
      <c r="U488" s="1"/>
      <c r="V488" s="1">
        <v>0</v>
      </c>
    </row>
    <row r="489" spans="1:22" x14ac:dyDescent="0.3">
      <c r="A489" s="45">
        <v>10138</v>
      </c>
      <c r="B489" s="38" t="s">
        <v>1744</v>
      </c>
      <c r="C489" s="1" t="s">
        <v>32</v>
      </c>
      <c r="D489" s="1" t="s">
        <v>323</v>
      </c>
      <c r="E489" s="1" t="s">
        <v>78</v>
      </c>
      <c r="F489" s="1" t="s">
        <v>60</v>
      </c>
      <c r="G489" s="1" t="s">
        <v>807</v>
      </c>
      <c r="H489" s="1" t="s">
        <v>60</v>
      </c>
      <c r="I489" s="1" t="s">
        <v>60</v>
      </c>
      <c r="J489" s="1" t="s">
        <v>60</v>
      </c>
      <c r="K489" s="1" t="s">
        <v>60</v>
      </c>
      <c r="L489" s="1" t="s">
        <v>60</v>
      </c>
      <c r="M489" s="1" t="s">
        <v>47</v>
      </c>
      <c r="N489" s="1" t="s">
        <v>47</v>
      </c>
      <c r="O489" s="1">
        <v>1</v>
      </c>
      <c r="P489" s="1">
        <v>10</v>
      </c>
      <c r="Q489" s="1">
        <v>10</v>
      </c>
      <c r="R489" s="1" t="s">
        <v>44</v>
      </c>
      <c r="S489" s="1" t="s">
        <v>805</v>
      </c>
      <c r="T489" s="1" t="s">
        <v>992</v>
      </c>
      <c r="U489" s="1"/>
      <c r="V489" s="1">
        <v>0</v>
      </c>
    </row>
    <row r="490" spans="1:22" x14ac:dyDescent="0.3">
      <c r="A490" s="45">
        <v>1303</v>
      </c>
      <c r="B490" s="38" t="s">
        <v>1745</v>
      </c>
      <c r="C490" s="1" t="s">
        <v>60</v>
      </c>
      <c r="D490" s="1" t="s">
        <v>60</v>
      </c>
      <c r="E490" s="1" t="s">
        <v>78</v>
      </c>
      <c r="F490" s="1" t="s">
        <v>60</v>
      </c>
      <c r="G490" s="1"/>
      <c r="H490" s="1" t="s">
        <v>60</v>
      </c>
      <c r="I490" s="1" t="s">
        <v>60</v>
      </c>
      <c r="J490" s="1" t="s">
        <v>60</v>
      </c>
      <c r="K490" s="1" t="s">
        <v>60</v>
      </c>
      <c r="L490" s="1" t="s">
        <v>60</v>
      </c>
      <c r="M490" s="1" t="s">
        <v>47</v>
      </c>
      <c r="N490" s="1" t="s">
        <v>47</v>
      </c>
      <c r="O490" s="1">
        <v>1</v>
      </c>
      <c r="P490" s="1">
        <v>10</v>
      </c>
      <c r="Q490" s="1">
        <v>10</v>
      </c>
      <c r="R490" s="1" t="s">
        <v>44</v>
      </c>
      <c r="S490" s="1"/>
      <c r="T490" s="1" t="s">
        <v>992</v>
      </c>
      <c r="U490" s="1"/>
      <c r="V490" s="1">
        <v>0</v>
      </c>
    </row>
    <row r="491" spans="1:22" x14ac:dyDescent="0.3">
      <c r="A491" s="45">
        <v>1306</v>
      </c>
      <c r="B491" s="38" t="s">
        <v>1746</v>
      </c>
      <c r="C491" s="1" t="s">
        <v>60</v>
      </c>
      <c r="D491" s="1" t="s">
        <v>60</v>
      </c>
      <c r="E491" s="1" t="s">
        <v>78</v>
      </c>
      <c r="F491" s="1" t="s">
        <v>60</v>
      </c>
      <c r="G491" s="1"/>
      <c r="H491" s="1" t="s">
        <v>60</v>
      </c>
      <c r="I491" s="1" t="s">
        <v>60</v>
      </c>
      <c r="J491" s="1" t="s">
        <v>60</v>
      </c>
      <c r="K491" s="1" t="s">
        <v>60</v>
      </c>
      <c r="L491" s="1" t="s">
        <v>60</v>
      </c>
      <c r="M491" s="1" t="s">
        <v>47</v>
      </c>
      <c r="N491" s="1" t="s">
        <v>47</v>
      </c>
      <c r="O491" s="1">
        <v>1</v>
      </c>
      <c r="P491" s="1">
        <v>10</v>
      </c>
      <c r="Q491" s="1">
        <v>10</v>
      </c>
      <c r="R491" s="1" t="s">
        <v>44</v>
      </c>
      <c r="S491" s="1"/>
      <c r="T491" s="1" t="s">
        <v>992</v>
      </c>
      <c r="U491" s="1"/>
      <c r="V491" s="1">
        <v>0</v>
      </c>
    </row>
    <row r="492" spans="1:22" ht="15" thickBot="1" x14ac:dyDescent="0.35">
      <c r="A492" s="64">
        <v>1309</v>
      </c>
      <c r="B492" s="38" t="s">
        <v>1747</v>
      </c>
      <c r="C492" s="14" t="s">
        <v>60</v>
      </c>
      <c r="D492" s="14" t="s">
        <v>60</v>
      </c>
      <c r="E492" s="14" t="s">
        <v>78</v>
      </c>
      <c r="F492" s="14" t="s">
        <v>60</v>
      </c>
      <c r="G492" s="14"/>
      <c r="H492" s="14" t="s">
        <v>60</v>
      </c>
      <c r="I492" s="14" t="s">
        <v>60</v>
      </c>
      <c r="J492" s="14" t="s">
        <v>60</v>
      </c>
      <c r="K492" s="14" t="s">
        <v>60</v>
      </c>
      <c r="L492" s="14" t="s">
        <v>60</v>
      </c>
      <c r="M492" s="14" t="s">
        <v>47</v>
      </c>
      <c r="N492" s="14" t="s">
        <v>47</v>
      </c>
      <c r="O492" s="14">
        <v>1</v>
      </c>
      <c r="P492" s="14">
        <v>10</v>
      </c>
      <c r="Q492" s="14">
        <v>10</v>
      </c>
      <c r="R492" s="14" t="s">
        <v>44</v>
      </c>
      <c r="S492" s="14"/>
      <c r="T492" s="14" t="s">
        <v>992</v>
      </c>
      <c r="U492" s="14"/>
      <c r="V492" s="14">
        <v>0</v>
      </c>
    </row>
    <row r="493" spans="1:22" ht="15" thickBot="1" x14ac:dyDescent="0.35">
      <c r="A493" s="66" t="s">
        <v>1079</v>
      </c>
      <c r="B493" s="116" t="s">
        <v>47</v>
      </c>
      <c r="C493" s="49">
        <v>5</v>
      </c>
      <c r="D493" s="49">
        <v>1</v>
      </c>
      <c r="E493" s="49">
        <v>1</v>
      </c>
      <c r="F493" s="49">
        <v>0</v>
      </c>
      <c r="G493" s="49">
        <v>2</v>
      </c>
      <c r="H493" s="49">
        <v>1</v>
      </c>
      <c r="I493" s="49">
        <v>0</v>
      </c>
      <c r="J493" s="49">
        <v>0</v>
      </c>
      <c r="K493" s="49">
        <v>0</v>
      </c>
      <c r="L493" s="49">
        <v>1</v>
      </c>
      <c r="M493" s="49" t="s">
        <v>1115</v>
      </c>
      <c r="N493" s="49" t="s">
        <v>1110</v>
      </c>
      <c r="O493" s="49"/>
      <c r="P493" s="49"/>
      <c r="Q493" s="49"/>
      <c r="R493" s="49"/>
      <c r="S493" s="49"/>
      <c r="T493" s="49"/>
      <c r="U493" s="50" t="s">
        <v>1078</v>
      </c>
      <c r="V493" s="50">
        <f>AVERAGE(V483:V492)</f>
        <v>121.21999999999998</v>
      </c>
    </row>
    <row r="494" spans="1:22" x14ac:dyDescent="0.3">
      <c r="A494" s="53" t="s">
        <v>809</v>
      </c>
      <c r="B494" s="53" t="s">
        <v>47</v>
      </c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</row>
    <row r="495" spans="1:22" x14ac:dyDescent="0.3">
      <c r="A495" s="23" t="s">
        <v>810</v>
      </c>
      <c r="B495" s="23" t="s">
        <v>1748</v>
      </c>
      <c r="C495" s="1" t="s">
        <v>60</v>
      </c>
      <c r="D495" s="1" t="s">
        <v>60</v>
      </c>
      <c r="E495" s="1" t="s">
        <v>58</v>
      </c>
      <c r="F495" s="1" t="s">
        <v>47</v>
      </c>
      <c r="G495" s="1" t="s">
        <v>47</v>
      </c>
      <c r="H495" s="1" t="s">
        <v>47</v>
      </c>
      <c r="I495" s="1" t="s">
        <v>47</v>
      </c>
      <c r="J495" s="1" t="s">
        <v>47</v>
      </c>
      <c r="K495" s="1" t="s">
        <v>47</v>
      </c>
      <c r="L495" s="1" t="s">
        <v>853</v>
      </c>
      <c r="M495" s="1" t="s">
        <v>20</v>
      </c>
      <c r="N495" s="1"/>
      <c r="O495" s="1">
        <v>7</v>
      </c>
      <c r="P495" s="1">
        <v>42</v>
      </c>
      <c r="Q495" s="1">
        <v>16</v>
      </c>
      <c r="R495" s="1" t="s">
        <v>44</v>
      </c>
      <c r="S495" s="1" t="s">
        <v>1050</v>
      </c>
      <c r="T495" s="1" t="s">
        <v>70</v>
      </c>
      <c r="U495" s="1"/>
      <c r="V495" s="1">
        <v>277.5</v>
      </c>
    </row>
    <row r="496" spans="1:22" x14ac:dyDescent="0.3">
      <c r="A496" s="22" t="s">
        <v>811</v>
      </c>
      <c r="B496" s="23" t="s">
        <v>1749</v>
      </c>
      <c r="C496" s="1" t="s">
        <v>60</v>
      </c>
      <c r="D496" s="1" t="s">
        <v>60</v>
      </c>
      <c r="E496" s="1" t="s">
        <v>58</v>
      </c>
      <c r="F496" s="1" t="s">
        <v>47</v>
      </c>
      <c r="G496" s="1" t="s">
        <v>47</v>
      </c>
      <c r="H496" s="1" t="s">
        <v>39</v>
      </c>
      <c r="I496" s="1" t="s">
        <v>47</v>
      </c>
      <c r="J496" s="1" t="s">
        <v>47</v>
      </c>
      <c r="K496" s="1" t="s">
        <v>854</v>
      </c>
      <c r="L496" s="1" t="s">
        <v>47</v>
      </c>
      <c r="M496" s="1" t="s">
        <v>20</v>
      </c>
      <c r="N496" s="1" t="s">
        <v>95</v>
      </c>
      <c r="O496" s="1">
        <v>7</v>
      </c>
      <c r="P496" s="1">
        <v>42</v>
      </c>
      <c r="Q496" s="1">
        <v>16</v>
      </c>
      <c r="R496" s="1" t="s">
        <v>44</v>
      </c>
      <c r="S496" s="1" t="s">
        <v>1047</v>
      </c>
      <c r="T496" s="1" t="s">
        <v>70</v>
      </c>
      <c r="U496" s="1"/>
      <c r="V496" s="1">
        <v>3183.7</v>
      </c>
    </row>
    <row r="497" spans="1:22" x14ac:dyDescent="0.3">
      <c r="A497" s="23" t="s">
        <v>812</v>
      </c>
      <c r="B497" s="23" t="s">
        <v>1750</v>
      </c>
      <c r="C497" s="1" t="s">
        <v>60</v>
      </c>
      <c r="D497" s="1" t="s">
        <v>60</v>
      </c>
      <c r="E497" s="1" t="s">
        <v>47</v>
      </c>
      <c r="F497" s="1" t="s">
        <v>60</v>
      </c>
      <c r="G497" s="1" t="s">
        <v>47</v>
      </c>
      <c r="H497" s="1" t="s">
        <v>47</v>
      </c>
      <c r="I497" s="1" t="s">
        <v>32</v>
      </c>
      <c r="J497" s="1" t="s">
        <v>47</v>
      </c>
      <c r="K497" s="1" t="s">
        <v>47</v>
      </c>
      <c r="L497" s="1" t="s">
        <v>47</v>
      </c>
      <c r="M497" s="1" t="s">
        <v>20</v>
      </c>
      <c r="N497" s="1" t="s">
        <v>47</v>
      </c>
      <c r="O497" s="1">
        <v>7</v>
      </c>
      <c r="P497" s="1">
        <v>42</v>
      </c>
      <c r="Q497" s="1">
        <v>16</v>
      </c>
      <c r="R497" s="1" t="s">
        <v>44</v>
      </c>
      <c r="S497" s="1" t="s">
        <v>1048</v>
      </c>
      <c r="T497" s="1" t="s">
        <v>70</v>
      </c>
      <c r="U497" s="1"/>
      <c r="V497" s="1">
        <v>3.5</v>
      </c>
    </row>
    <row r="498" spans="1:22" x14ac:dyDescent="0.3">
      <c r="A498" s="23" t="s">
        <v>813</v>
      </c>
      <c r="B498" s="23" t="s">
        <v>1751</v>
      </c>
      <c r="C498" s="1" t="s">
        <v>60</v>
      </c>
      <c r="D498" s="1" t="s">
        <v>60</v>
      </c>
      <c r="E498" s="1" t="s">
        <v>32</v>
      </c>
      <c r="F498" s="1" t="s">
        <v>47</v>
      </c>
      <c r="G498" s="1" t="s">
        <v>47</v>
      </c>
      <c r="H498" s="1" t="s">
        <v>47</v>
      </c>
      <c r="I498" s="1" t="s">
        <v>47</v>
      </c>
      <c r="J498" s="1" t="s">
        <v>47</v>
      </c>
      <c r="K498" s="1" t="s">
        <v>855</v>
      </c>
      <c r="L498" s="1" t="s">
        <v>47</v>
      </c>
      <c r="M498" s="1" t="s">
        <v>60</v>
      </c>
      <c r="N498" s="1" t="s">
        <v>47</v>
      </c>
      <c r="O498" s="1">
        <v>7</v>
      </c>
      <c r="P498" s="1">
        <v>42</v>
      </c>
      <c r="Q498" s="1">
        <v>16</v>
      </c>
      <c r="R498" s="1" t="s">
        <v>44</v>
      </c>
      <c r="S498" s="1" t="s">
        <v>1048</v>
      </c>
      <c r="T498" s="1" t="s">
        <v>70</v>
      </c>
      <c r="U498" s="1"/>
      <c r="V498" s="1">
        <v>52.3</v>
      </c>
    </row>
    <row r="499" spans="1:22" x14ac:dyDescent="0.3">
      <c r="A499" s="23" t="s">
        <v>814</v>
      </c>
      <c r="B499" s="23" t="s">
        <v>1752</v>
      </c>
      <c r="C499" s="1" t="s">
        <v>60</v>
      </c>
      <c r="D499" s="1" t="s">
        <v>60</v>
      </c>
      <c r="E499" s="1" t="s">
        <v>47</v>
      </c>
      <c r="F499" s="1" t="s">
        <v>60</v>
      </c>
      <c r="G499" s="1" t="s">
        <v>47</v>
      </c>
      <c r="H499" s="1" t="s">
        <v>47</v>
      </c>
      <c r="I499" s="1" t="s">
        <v>47</v>
      </c>
      <c r="J499" s="1" t="s">
        <v>47</v>
      </c>
      <c r="K499" s="1" t="s">
        <v>47</v>
      </c>
      <c r="L499" s="1" t="s">
        <v>856</v>
      </c>
      <c r="M499" s="1" t="s">
        <v>20</v>
      </c>
      <c r="N499" s="1" t="s">
        <v>47</v>
      </c>
      <c r="O499" s="1">
        <v>7</v>
      </c>
      <c r="P499" s="1">
        <v>42</v>
      </c>
      <c r="Q499" s="1">
        <v>16</v>
      </c>
      <c r="R499" s="1" t="s">
        <v>44</v>
      </c>
      <c r="S499" s="1" t="s">
        <v>1049</v>
      </c>
      <c r="T499" s="1" t="s">
        <v>70</v>
      </c>
      <c r="U499" s="1"/>
      <c r="V499" s="1">
        <v>32.6</v>
      </c>
    </row>
    <row r="500" spans="1:22" x14ac:dyDescent="0.3">
      <c r="A500" s="23" t="s">
        <v>815</v>
      </c>
      <c r="B500" s="23" t="s">
        <v>1753</v>
      </c>
      <c r="C500" s="1" t="s">
        <v>60</v>
      </c>
      <c r="D500" s="1" t="s">
        <v>60</v>
      </c>
      <c r="E500" s="1" t="s">
        <v>47</v>
      </c>
      <c r="F500" s="1" t="s">
        <v>60</v>
      </c>
      <c r="G500" s="1" t="s">
        <v>47</v>
      </c>
      <c r="H500" s="1" t="s">
        <v>47</v>
      </c>
      <c r="I500" s="1" t="s">
        <v>47</v>
      </c>
      <c r="J500" s="1" t="s">
        <v>47</v>
      </c>
      <c r="K500" s="1" t="s">
        <v>857</v>
      </c>
      <c r="L500" s="1" t="s">
        <v>47</v>
      </c>
      <c r="M500" s="1" t="s">
        <v>60</v>
      </c>
      <c r="N500" s="1" t="s">
        <v>47</v>
      </c>
      <c r="O500" s="1">
        <v>7</v>
      </c>
      <c r="P500" s="1">
        <v>42</v>
      </c>
      <c r="Q500" s="1">
        <v>16</v>
      </c>
      <c r="R500" s="1" t="s">
        <v>44</v>
      </c>
      <c r="S500" s="1" t="s">
        <v>1049</v>
      </c>
      <c r="T500" s="1" t="s">
        <v>70</v>
      </c>
      <c r="U500" s="1"/>
      <c r="V500" s="1">
        <v>1.7</v>
      </c>
    </row>
    <row r="501" spans="1:22" x14ac:dyDescent="0.3">
      <c r="A501" s="22" t="s">
        <v>816</v>
      </c>
      <c r="B501" s="23" t="s">
        <v>1754</v>
      </c>
      <c r="C501" s="1" t="s">
        <v>60</v>
      </c>
      <c r="D501" s="1" t="s">
        <v>60</v>
      </c>
      <c r="E501" s="1" t="s">
        <v>32</v>
      </c>
      <c r="F501" s="1" t="s">
        <v>47</v>
      </c>
      <c r="G501" s="1" t="s">
        <v>47</v>
      </c>
      <c r="H501" s="1" t="s">
        <v>39</v>
      </c>
      <c r="I501" s="1" t="s">
        <v>47</v>
      </c>
      <c r="J501" s="1" t="s">
        <v>47</v>
      </c>
      <c r="K501" s="1" t="s">
        <v>858</v>
      </c>
      <c r="L501" s="1" t="s">
        <v>859</v>
      </c>
      <c r="M501" s="1" t="s">
        <v>20</v>
      </c>
      <c r="N501" s="1" t="s">
        <v>47</v>
      </c>
      <c r="O501" s="1">
        <v>7</v>
      </c>
      <c r="P501" s="1">
        <v>42</v>
      </c>
      <c r="Q501" s="1">
        <v>16</v>
      </c>
      <c r="R501" s="1" t="s">
        <v>44</v>
      </c>
      <c r="S501" s="1" t="s">
        <v>1049</v>
      </c>
      <c r="T501" s="1" t="s">
        <v>70</v>
      </c>
      <c r="U501" s="1"/>
      <c r="V501" s="1">
        <v>218.2</v>
      </c>
    </row>
    <row r="502" spans="1:22" x14ac:dyDescent="0.3">
      <c r="A502" s="23" t="s">
        <v>817</v>
      </c>
      <c r="B502" s="23" t="s">
        <v>1755</v>
      </c>
      <c r="C502" s="1" t="s">
        <v>60</v>
      </c>
      <c r="D502" s="1" t="s">
        <v>60</v>
      </c>
      <c r="E502" s="1" t="s">
        <v>32</v>
      </c>
      <c r="F502" s="1" t="s">
        <v>47</v>
      </c>
      <c r="G502" s="1" t="s">
        <v>47</v>
      </c>
      <c r="H502" s="1" t="s">
        <v>47</v>
      </c>
      <c r="I502" s="1" t="s">
        <v>47</v>
      </c>
      <c r="J502" s="1" t="s">
        <v>47</v>
      </c>
      <c r="K502" s="1" t="s">
        <v>47</v>
      </c>
      <c r="L502" s="1" t="s">
        <v>47</v>
      </c>
      <c r="M502" s="1" t="s">
        <v>60</v>
      </c>
      <c r="N502" s="1" t="s">
        <v>47</v>
      </c>
      <c r="O502" s="1">
        <v>7</v>
      </c>
      <c r="P502" s="1">
        <v>42</v>
      </c>
      <c r="Q502" s="1">
        <v>16</v>
      </c>
      <c r="R502" s="1" t="s">
        <v>44</v>
      </c>
      <c r="S502" s="1" t="s">
        <v>1049</v>
      </c>
      <c r="T502" s="1" t="s">
        <v>70</v>
      </c>
      <c r="U502" s="1"/>
      <c r="V502" s="1" t="s">
        <v>47</v>
      </c>
    </row>
    <row r="503" spans="1:22" x14ac:dyDescent="0.3">
      <c r="A503" s="23" t="s">
        <v>818</v>
      </c>
      <c r="B503" s="23" t="s">
        <v>1756</v>
      </c>
      <c r="C503" s="1" t="s">
        <v>60</v>
      </c>
      <c r="D503" s="1" t="s">
        <v>60</v>
      </c>
      <c r="E503" s="1" t="s">
        <v>32</v>
      </c>
      <c r="F503" s="1" t="s">
        <v>47</v>
      </c>
      <c r="G503" s="1" t="s">
        <v>47</v>
      </c>
      <c r="H503" s="1" t="s">
        <v>47</v>
      </c>
      <c r="I503" s="1" t="s">
        <v>47</v>
      </c>
      <c r="J503" s="1" t="s">
        <v>47</v>
      </c>
      <c r="K503" s="1" t="s">
        <v>47</v>
      </c>
      <c r="L503" s="1" t="s">
        <v>47</v>
      </c>
      <c r="M503" s="1" t="s">
        <v>60</v>
      </c>
      <c r="N503" s="1" t="s">
        <v>47</v>
      </c>
      <c r="O503" s="1">
        <v>7</v>
      </c>
      <c r="P503" s="1">
        <v>42</v>
      </c>
      <c r="Q503" s="1">
        <v>16</v>
      </c>
      <c r="R503" s="1" t="s">
        <v>44</v>
      </c>
      <c r="S503" s="1" t="s">
        <v>1051</v>
      </c>
      <c r="T503" s="1" t="s">
        <v>70</v>
      </c>
      <c r="U503" s="1"/>
      <c r="V503" s="1" t="s">
        <v>47</v>
      </c>
    </row>
    <row r="504" spans="1:22" x14ac:dyDescent="0.3">
      <c r="A504" s="23" t="s">
        <v>819</v>
      </c>
      <c r="B504" s="23" t="s">
        <v>1757</v>
      </c>
      <c r="C504" s="1" t="s">
        <v>60</v>
      </c>
      <c r="D504" s="1" t="s">
        <v>60</v>
      </c>
      <c r="E504" s="1" t="s">
        <v>58</v>
      </c>
      <c r="F504" s="1" t="s">
        <v>47</v>
      </c>
      <c r="G504" s="1" t="s">
        <v>47</v>
      </c>
      <c r="H504" s="1" t="s">
        <v>47</v>
      </c>
      <c r="I504" s="1" t="s">
        <v>47</v>
      </c>
      <c r="J504" s="1" t="s">
        <v>47</v>
      </c>
      <c r="K504" s="1" t="s">
        <v>47</v>
      </c>
      <c r="L504" s="1" t="s">
        <v>47</v>
      </c>
      <c r="M504" s="1" t="s">
        <v>60</v>
      </c>
      <c r="N504" s="1" t="s">
        <v>47</v>
      </c>
      <c r="O504" s="1">
        <v>7</v>
      </c>
      <c r="P504" s="1">
        <v>42</v>
      </c>
      <c r="Q504" s="1">
        <v>16</v>
      </c>
      <c r="R504" s="1" t="s">
        <v>44</v>
      </c>
      <c r="S504" s="1" t="s">
        <v>1051</v>
      </c>
      <c r="T504" s="1" t="s">
        <v>70</v>
      </c>
      <c r="U504" s="1"/>
      <c r="V504" s="1" t="s">
        <v>47</v>
      </c>
    </row>
    <row r="505" spans="1:22" x14ac:dyDescent="0.3">
      <c r="A505" s="22" t="s">
        <v>820</v>
      </c>
      <c r="B505" s="23" t="s">
        <v>1758</v>
      </c>
      <c r="C505" s="1" t="s">
        <v>60</v>
      </c>
      <c r="D505" s="1" t="s">
        <v>60</v>
      </c>
      <c r="E505" s="1" t="s">
        <v>58</v>
      </c>
      <c r="F505" s="1" t="s">
        <v>47</v>
      </c>
      <c r="G505" s="1" t="s">
        <v>47</v>
      </c>
      <c r="H505" s="1" t="s">
        <v>860</v>
      </c>
      <c r="I505" s="1" t="s">
        <v>47</v>
      </c>
      <c r="J505" s="1" t="s">
        <v>47</v>
      </c>
      <c r="K505" s="1" t="s">
        <v>861</v>
      </c>
      <c r="L505" s="1" t="s">
        <v>862</v>
      </c>
      <c r="M505" s="1" t="s">
        <v>60</v>
      </c>
      <c r="N505" s="1" t="s">
        <v>47</v>
      </c>
      <c r="O505" s="1">
        <v>7</v>
      </c>
      <c r="P505" s="1">
        <v>42</v>
      </c>
      <c r="Q505" s="1">
        <v>16</v>
      </c>
      <c r="R505" s="1" t="s">
        <v>44</v>
      </c>
      <c r="S505" s="1" t="s">
        <v>1051</v>
      </c>
      <c r="T505" s="1" t="s">
        <v>70</v>
      </c>
      <c r="U505" s="1"/>
      <c r="V505" s="1">
        <v>95.1</v>
      </c>
    </row>
    <row r="506" spans="1:22" x14ac:dyDescent="0.3">
      <c r="A506" s="23" t="s">
        <v>1052</v>
      </c>
      <c r="B506" s="23" t="s">
        <v>1759</v>
      </c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 t="s">
        <v>1051</v>
      </c>
      <c r="T506" s="1" t="s">
        <v>70</v>
      </c>
      <c r="U506" s="1"/>
      <c r="V506" s="1"/>
    </row>
    <row r="507" spans="1:22" x14ac:dyDescent="0.3">
      <c r="A507" s="22" t="s">
        <v>821</v>
      </c>
      <c r="B507" s="23" t="s">
        <v>1760</v>
      </c>
      <c r="C507" s="1" t="s">
        <v>60</v>
      </c>
      <c r="D507" s="1" t="s">
        <v>60</v>
      </c>
      <c r="E507" s="1" t="s">
        <v>47</v>
      </c>
      <c r="F507" s="1" t="s">
        <v>60</v>
      </c>
      <c r="G507" s="1" t="s">
        <v>47</v>
      </c>
      <c r="H507" s="1" t="s">
        <v>864</v>
      </c>
      <c r="I507" s="1" t="s">
        <v>47</v>
      </c>
      <c r="J507" s="1" t="s">
        <v>47</v>
      </c>
      <c r="K507" s="1" t="s">
        <v>47</v>
      </c>
      <c r="L507" s="1" t="s">
        <v>863</v>
      </c>
      <c r="M507" s="1" t="s">
        <v>60</v>
      </c>
      <c r="N507" s="1" t="s">
        <v>47</v>
      </c>
      <c r="O507" s="1">
        <v>7</v>
      </c>
      <c r="P507" s="1">
        <v>42</v>
      </c>
      <c r="Q507" s="1">
        <v>16</v>
      </c>
      <c r="R507" s="1" t="s">
        <v>44</v>
      </c>
      <c r="S507" s="1" t="s">
        <v>1051</v>
      </c>
      <c r="T507" s="1" t="s">
        <v>70</v>
      </c>
      <c r="U507" s="1"/>
      <c r="V507" s="1" t="s">
        <v>47</v>
      </c>
    </row>
    <row r="508" spans="1:22" x14ac:dyDescent="0.3">
      <c r="A508" s="22" t="s">
        <v>822</v>
      </c>
      <c r="B508" s="23" t="s">
        <v>1761</v>
      </c>
      <c r="C508" s="1" t="s">
        <v>60</v>
      </c>
      <c r="D508" s="1" t="s">
        <v>60</v>
      </c>
      <c r="E508" s="1" t="s">
        <v>58</v>
      </c>
      <c r="F508" s="1" t="s">
        <v>47</v>
      </c>
      <c r="G508" s="1" t="s">
        <v>47</v>
      </c>
      <c r="H508" s="1" t="s">
        <v>865</v>
      </c>
      <c r="I508" s="1" t="s">
        <v>47</v>
      </c>
      <c r="J508" s="1" t="s">
        <v>47</v>
      </c>
      <c r="K508" s="1" t="s">
        <v>47</v>
      </c>
      <c r="L508" s="1" t="s">
        <v>866</v>
      </c>
      <c r="M508" s="1" t="s">
        <v>60</v>
      </c>
      <c r="N508" s="1" t="s">
        <v>47</v>
      </c>
      <c r="O508" s="1">
        <v>7</v>
      </c>
      <c r="P508" s="1">
        <v>42</v>
      </c>
      <c r="Q508" s="1">
        <v>16</v>
      </c>
      <c r="R508" s="1" t="s">
        <v>44</v>
      </c>
      <c r="S508" s="1" t="s">
        <v>1051</v>
      </c>
      <c r="T508" s="1" t="s">
        <v>70</v>
      </c>
      <c r="U508" s="1"/>
      <c r="V508" s="1">
        <v>6.4</v>
      </c>
    </row>
    <row r="509" spans="1:22" x14ac:dyDescent="0.3">
      <c r="A509" s="22" t="s">
        <v>823</v>
      </c>
      <c r="B509" s="23" t="s">
        <v>1762</v>
      </c>
      <c r="C509" s="1" t="s">
        <v>60</v>
      </c>
      <c r="D509" s="1" t="s">
        <v>60</v>
      </c>
      <c r="E509" s="1" t="s">
        <v>32</v>
      </c>
      <c r="F509" s="1" t="s">
        <v>47</v>
      </c>
      <c r="G509" s="1" t="s">
        <v>47</v>
      </c>
      <c r="H509" s="1" t="s">
        <v>867</v>
      </c>
      <c r="I509" s="1" t="s">
        <v>47</v>
      </c>
      <c r="J509" s="1" t="s">
        <v>47</v>
      </c>
      <c r="K509" s="1" t="s">
        <v>47</v>
      </c>
      <c r="L509" s="1" t="s">
        <v>868</v>
      </c>
      <c r="M509" s="1" t="s">
        <v>60</v>
      </c>
      <c r="N509" s="1" t="s">
        <v>47</v>
      </c>
      <c r="O509" s="1">
        <v>7</v>
      </c>
      <c r="P509" s="1">
        <v>42</v>
      </c>
      <c r="Q509" s="1">
        <v>16</v>
      </c>
      <c r="R509" s="1" t="s">
        <v>44</v>
      </c>
      <c r="S509" s="1" t="s">
        <v>1051</v>
      </c>
      <c r="T509" s="1" t="s">
        <v>70</v>
      </c>
      <c r="U509" s="1"/>
      <c r="V509" s="1">
        <v>77.8</v>
      </c>
    </row>
    <row r="510" spans="1:22" x14ac:dyDescent="0.3">
      <c r="A510" s="23" t="s">
        <v>824</v>
      </c>
      <c r="B510" s="23" t="s">
        <v>1763</v>
      </c>
      <c r="C510" s="1" t="s">
        <v>60</v>
      </c>
      <c r="D510" s="1" t="s">
        <v>60</v>
      </c>
      <c r="E510" s="1" t="s">
        <v>32</v>
      </c>
      <c r="F510" s="1" t="s">
        <v>47</v>
      </c>
      <c r="G510" s="1" t="s">
        <v>47</v>
      </c>
      <c r="H510" s="1" t="s">
        <v>47</v>
      </c>
      <c r="I510" s="1" t="s">
        <v>47</v>
      </c>
      <c r="J510" s="1" t="s">
        <v>47</v>
      </c>
      <c r="K510" s="1" t="s">
        <v>47</v>
      </c>
      <c r="L510" s="1" t="s">
        <v>47</v>
      </c>
      <c r="M510" s="1" t="s">
        <v>60</v>
      </c>
      <c r="N510" s="1" t="s">
        <v>47</v>
      </c>
      <c r="O510" s="1">
        <v>7</v>
      </c>
      <c r="P510" s="1">
        <v>42</v>
      </c>
      <c r="Q510" s="1">
        <v>16</v>
      </c>
      <c r="R510" s="1" t="s">
        <v>44</v>
      </c>
      <c r="S510" s="1" t="s">
        <v>1051</v>
      </c>
      <c r="T510" s="1" t="s">
        <v>70</v>
      </c>
      <c r="U510" s="1"/>
      <c r="V510" s="1" t="s">
        <v>47</v>
      </c>
    </row>
    <row r="511" spans="1:22" x14ac:dyDescent="0.3">
      <c r="A511" s="23" t="s">
        <v>825</v>
      </c>
      <c r="B511" s="23" t="s">
        <v>1764</v>
      </c>
      <c r="C511" s="1" t="s">
        <v>60</v>
      </c>
      <c r="D511" s="1" t="s">
        <v>60</v>
      </c>
      <c r="E511" s="1" t="s">
        <v>58</v>
      </c>
      <c r="F511" s="1" t="s">
        <v>47</v>
      </c>
      <c r="G511" s="1" t="s">
        <v>47</v>
      </c>
      <c r="H511" s="1" t="s">
        <v>47</v>
      </c>
      <c r="I511" s="1" t="s">
        <v>47</v>
      </c>
      <c r="J511" s="1" t="s">
        <v>47</v>
      </c>
      <c r="K511" s="1" t="s">
        <v>47</v>
      </c>
      <c r="L511" s="1" t="s">
        <v>47</v>
      </c>
      <c r="M511" s="1" t="s">
        <v>60</v>
      </c>
      <c r="N511" s="1" t="s">
        <v>47</v>
      </c>
      <c r="O511" s="1">
        <v>7</v>
      </c>
      <c r="P511" s="1">
        <v>42</v>
      </c>
      <c r="Q511" s="1">
        <v>16</v>
      </c>
      <c r="R511" s="1" t="s">
        <v>44</v>
      </c>
      <c r="S511" s="1" t="s">
        <v>1051</v>
      </c>
      <c r="T511" s="1" t="s">
        <v>70</v>
      </c>
      <c r="U511" s="1"/>
      <c r="V511" s="1">
        <v>91.4</v>
      </c>
    </row>
    <row r="512" spans="1:22" x14ac:dyDescent="0.3">
      <c r="A512" s="23" t="s">
        <v>826</v>
      </c>
      <c r="B512" s="23" t="s">
        <v>1765</v>
      </c>
      <c r="C512" s="1" t="s">
        <v>60</v>
      </c>
      <c r="D512" s="1" t="s">
        <v>60</v>
      </c>
      <c r="E512" s="1" t="s">
        <v>58</v>
      </c>
      <c r="F512" s="1" t="s">
        <v>47</v>
      </c>
      <c r="G512" s="1" t="s">
        <v>47</v>
      </c>
      <c r="H512" s="1" t="s">
        <v>47</v>
      </c>
      <c r="I512" s="1" t="s">
        <v>47</v>
      </c>
      <c r="J512" s="1" t="s">
        <v>47</v>
      </c>
      <c r="K512" s="1" t="s">
        <v>47</v>
      </c>
      <c r="L512" s="1" t="s">
        <v>869</v>
      </c>
      <c r="M512" s="1" t="s">
        <v>60</v>
      </c>
      <c r="N512" s="1" t="s">
        <v>47</v>
      </c>
      <c r="O512" s="1">
        <v>7</v>
      </c>
      <c r="P512" s="1">
        <v>42</v>
      </c>
      <c r="Q512" s="1">
        <v>16</v>
      </c>
      <c r="R512" s="1" t="s">
        <v>44</v>
      </c>
      <c r="S512" s="1" t="s">
        <v>1051</v>
      </c>
      <c r="T512" s="1" t="s">
        <v>70</v>
      </c>
      <c r="U512" s="1"/>
      <c r="V512" s="1">
        <v>40.700000000000003</v>
      </c>
    </row>
    <row r="513" spans="1:22" x14ac:dyDescent="0.3">
      <c r="A513" s="23" t="s">
        <v>827</v>
      </c>
      <c r="B513" s="23" t="s">
        <v>1766</v>
      </c>
      <c r="C513" s="1" t="s">
        <v>60</v>
      </c>
      <c r="D513" s="1" t="s">
        <v>60</v>
      </c>
      <c r="E513" s="1" t="s">
        <v>32</v>
      </c>
      <c r="F513" s="1" t="s">
        <v>47</v>
      </c>
      <c r="G513" s="1" t="s">
        <v>47</v>
      </c>
      <c r="H513" s="1" t="s">
        <v>47</v>
      </c>
      <c r="I513" s="1" t="s">
        <v>47</v>
      </c>
      <c r="J513" s="1" t="s">
        <v>47</v>
      </c>
      <c r="K513" s="1" t="s">
        <v>47</v>
      </c>
      <c r="L513" s="1" t="s">
        <v>870</v>
      </c>
      <c r="M513" s="1" t="s">
        <v>20</v>
      </c>
      <c r="N513" s="1" t="s">
        <v>47</v>
      </c>
      <c r="O513" s="1">
        <v>7</v>
      </c>
      <c r="P513" s="1">
        <v>42</v>
      </c>
      <c r="Q513" s="1">
        <v>16</v>
      </c>
      <c r="R513" s="1" t="s">
        <v>44</v>
      </c>
      <c r="S513" s="1" t="s">
        <v>1051</v>
      </c>
      <c r="T513" s="1" t="s">
        <v>70</v>
      </c>
      <c r="U513" s="1"/>
      <c r="V513" s="1">
        <v>642.29999999999995</v>
      </c>
    </row>
    <row r="514" spans="1:22" x14ac:dyDescent="0.3">
      <c r="A514" s="23" t="s">
        <v>828</v>
      </c>
      <c r="B514" s="23" t="s">
        <v>1767</v>
      </c>
      <c r="C514" s="1" t="s">
        <v>60</v>
      </c>
      <c r="D514" s="1" t="s">
        <v>60</v>
      </c>
      <c r="E514" s="1" t="s">
        <v>32</v>
      </c>
      <c r="F514" s="1" t="s">
        <v>47</v>
      </c>
      <c r="G514" s="1" t="s">
        <v>47</v>
      </c>
      <c r="H514" s="1" t="s">
        <v>47</v>
      </c>
      <c r="I514" s="1" t="s">
        <v>47</v>
      </c>
      <c r="J514" s="1" t="s">
        <v>47</v>
      </c>
      <c r="K514" s="1" t="s">
        <v>47</v>
      </c>
      <c r="L514" s="1" t="s">
        <v>47</v>
      </c>
      <c r="M514" s="1" t="s">
        <v>60</v>
      </c>
      <c r="N514" s="1" t="s">
        <v>47</v>
      </c>
      <c r="O514" s="1">
        <v>7</v>
      </c>
      <c r="P514" s="1">
        <v>42</v>
      </c>
      <c r="Q514" s="1">
        <v>16</v>
      </c>
      <c r="R514" s="1" t="s">
        <v>44</v>
      </c>
      <c r="S514" s="1" t="s">
        <v>1051</v>
      </c>
      <c r="T514" s="1" t="s">
        <v>70</v>
      </c>
      <c r="U514" s="1"/>
      <c r="V514" s="1" t="s">
        <v>47</v>
      </c>
    </row>
    <row r="515" spans="1:22" x14ac:dyDescent="0.3">
      <c r="A515" s="22" t="s">
        <v>829</v>
      </c>
      <c r="B515" s="23" t="s">
        <v>1768</v>
      </c>
      <c r="C515" s="1" t="s">
        <v>60</v>
      </c>
      <c r="D515" s="1" t="s">
        <v>60</v>
      </c>
      <c r="E515" s="1" t="s">
        <v>32</v>
      </c>
      <c r="F515" s="1" t="s">
        <v>47</v>
      </c>
      <c r="G515" s="1" t="s">
        <v>47</v>
      </c>
      <c r="H515" s="1" t="s">
        <v>578</v>
      </c>
      <c r="I515" s="1" t="s">
        <v>47</v>
      </c>
      <c r="J515" s="1" t="s">
        <v>47</v>
      </c>
      <c r="K515" s="1" t="s">
        <v>47</v>
      </c>
      <c r="L515" s="1" t="s">
        <v>871</v>
      </c>
      <c r="M515" s="1" t="s">
        <v>20</v>
      </c>
      <c r="N515" s="1" t="s">
        <v>71</v>
      </c>
      <c r="O515" s="1">
        <v>7</v>
      </c>
      <c r="P515" s="1">
        <v>42</v>
      </c>
      <c r="Q515" s="1">
        <v>16</v>
      </c>
      <c r="R515" s="1" t="s">
        <v>44</v>
      </c>
      <c r="S515" s="1" t="s">
        <v>1053</v>
      </c>
      <c r="T515" s="1" t="s">
        <v>70</v>
      </c>
      <c r="U515" s="1"/>
      <c r="V515" s="1">
        <v>436.7</v>
      </c>
    </row>
    <row r="516" spans="1:22" x14ac:dyDescent="0.3">
      <c r="A516" s="23" t="s">
        <v>830</v>
      </c>
      <c r="B516" s="23" t="s">
        <v>1769</v>
      </c>
      <c r="C516" s="1" t="s">
        <v>60</v>
      </c>
      <c r="D516" s="1" t="s">
        <v>60</v>
      </c>
      <c r="E516" s="1" t="s">
        <v>47</v>
      </c>
      <c r="F516" s="1" t="s">
        <v>60</v>
      </c>
      <c r="G516" s="1" t="s">
        <v>47</v>
      </c>
      <c r="H516" s="1" t="s">
        <v>47</v>
      </c>
      <c r="I516" s="1" t="s">
        <v>47</v>
      </c>
      <c r="J516" s="1" t="s">
        <v>47</v>
      </c>
      <c r="K516" s="1" t="s">
        <v>47</v>
      </c>
      <c r="L516" s="1" t="s">
        <v>1026</v>
      </c>
      <c r="M516" s="1" t="s">
        <v>60</v>
      </c>
      <c r="N516" s="1" t="s">
        <v>47</v>
      </c>
      <c r="O516" s="1">
        <v>7</v>
      </c>
      <c r="P516" s="1">
        <v>42</v>
      </c>
      <c r="Q516" s="1">
        <v>16</v>
      </c>
      <c r="R516" s="1" t="s">
        <v>44</v>
      </c>
      <c r="S516" s="1" t="s">
        <v>1053</v>
      </c>
      <c r="T516" s="1" t="s">
        <v>70</v>
      </c>
      <c r="U516" s="1"/>
      <c r="V516" s="1">
        <v>91.9</v>
      </c>
    </row>
    <row r="517" spans="1:22" x14ac:dyDescent="0.3">
      <c r="A517" s="23" t="s">
        <v>831</v>
      </c>
      <c r="B517" s="23" t="s">
        <v>1770</v>
      </c>
      <c r="C517" s="1" t="s">
        <v>60</v>
      </c>
      <c r="D517" s="1" t="s">
        <v>60</v>
      </c>
      <c r="E517" s="1" t="s">
        <v>47</v>
      </c>
      <c r="F517" s="1" t="s">
        <v>60</v>
      </c>
      <c r="G517" s="1" t="s">
        <v>47</v>
      </c>
      <c r="H517" s="1" t="s">
        <v>47</v>
      </c>
      <c r="I517" s="1" t="s">
        <v>47</v>
      </c>
      <c r="J517" s="1" t="s">
        <v>47</v>
      </c>
      <c r="K517" s="1" t="s">
        <v>47</v>
      </c>
      <c r="L517" s="1"/>
      <c r="M517" s="1" t="s">
        <v>60</v>
      </c>
      <c r="N517" s="1" t="s">
        <v>47</v>
      </c>
      <c r="O517" s="1">
        <v>7</v>
      </c>
      <c r="P517" s="1">
        <v>42</v>
      </c>
      <c r="Q517" s="1">
        <v>16</v>
      </c>
      <c r="R517" s="1" t="s">
        <v>44</v>
      </c>
      <c r="S517" s="1" t="s">
        <v>1054</v>
      </c>
      <c r="T517" s="1" t="s">
        <v>70</v>
      </c>
      <c r="U517" s="1"/>
      <c r="V517" s="1">
        <v>170.9</v>
      </c>
    </row>
    <row r="518" spans="1:22" x14ac:dyDescent="0.3">
      <c r="A518" s="23" t="s">
        <v>832</v>
      </c>
      <c r="B518" s="23" t="s">
        <v>1771</v>
      </c>
      <c r="C518" s="1" t="s">
        <v>60</v>
      </c>
      <c r="D518" s="1" t="s">
        <v>60</v>
      </c>
      <c r="E518" s="1" t="s">
        <v>32</v>
      </c>
      <c r="F518" s="1" t="s">
        <v>47</v>
      </c>
      <c r="G518" s="1" t="s">
        <v>47</v>
      </c>
      <c r="H518" s="1" t="s">
        <v>47</v>
      </c>
      <c r="I518" s="1" t="s">
        <v>47</v>
      </c>
      <c r="J518" s="1" t="s">
        <v>47</v>
      </c>
      <c r="K518" s="1" t="s">
        <v>47</v>
      </c>
      <c r="L518" s="1" t="s">
        <v>1027</v>
      </c>
      <c r="M518" s="1" t="s">
        <v>60</v>
      </c>
      <c r="N518" s="1" t="s">
        <v>47</v>
      </c>
      <c r="O518" s="1">
        <v>7</v>
      </c>
      <c r="P518" s="1">
        <v>42</v>
      </c>
      <c r="Q518" s="1">
        <v>16</v>
      </c>
      <c r="R518" s="1" t="s">
        <v>44</v>
      </c>
      <c r="S518" s="1" t="s">
        <v>1054</v>
      </c>
      <c r="T518" s="1" t="s">
        <v>70</v>
      </c>
      <c r="U518" s="1"/>
      <c r="V518" s="1">
        <v>34.5</v>
      </c>
    </row>
    <row r="519" spans="1:22" x14ac:dyDescent="0.3">
      <c r="A519" s="22" t="s">
        <v>833</v>
      </c>
      <c r="B519" s="23" t="s">
        <v>1772</v>
      </c>
      <c r="C519" s="1" t="s">
        <v>60</v>
      </c>
      <c r="D519" s="1" t="s">
        <v>60</v>
      </c>
      <c r="E519" s="1" t="s">
        <v>47</v>
      </c>
      <c r="F519" s="1" t="s">
        <v>60</v>
      </c>
      <c r="G519" s="1" t="s">
        <v>47</v>
      </c>
      <c r="H519" s="1" t="s">
        <v>1029</v>
      </c>
      <c r="I519" s="1" t="s">
        <v>47</v>
      </c>
      <c r="J519" s="1" t="s">
        <v>47</v>
      </c>
      <c r="K519" s="1" t="s">
        <v>47</v>
      </c>
      <c r="L519" s="1" t="s">
        <v>1028</v>
      </c>
      <c r="M519" s="1" t="s">
        <v>60</v>
      </c>
      <c r="N519" s="1" t="s">
        <v>47</v>
      </c>
      <c r="O519" s="1">
        <v>7</v>
      </c>
      <c r="P519" s="1">
        <v>42</v>
      </c>
      <c r="Q519" s="1">
        <v>16</v>
      </c>
      <c r="R519" s="1" t="s">
        <v>44</v>
      </c>
      <c r="S519" s="1" t="s">
        <v>1053</v>
      </c>
      <c r="T519" s="1" t="s">
        <v>70</v>
      </c>
      <c r="U519" s="1"/>
      <c r="V519" s="1">
        <v>5.8</v>
      </c>
    </row>
    <row r="520" spans="1:22" x14ac:dyDescent="0.3">
      <c r="A520" s="23" t="s">
        <v>834</v>
      </c>
      <c r="B520" s="23" t="s">
        <v>1773</v>
      </c>
      <c r="C520" s="1" t="s">
        <v>60</v>
      </c>
      <c r="D520" s="1" t="s">
        <v>60</v>
      </c>
      <c r="E520" s="1" t="s">
        <v>58</v>
      </c>
      <c r="F520" s="1" t="s">
        <v>47</v>
      </c>
      <c r="G520" s="1" t="s">
        <v>47</v>
      </c>
      <c r="H520" s="1" t="s">
        <v>47</v>
      </c>
      <c r="I520" s="1" t="s">
        <v>47</v>
      </c>
      <c r="J520" s="1" t="s">
        <v>47</v>
      </c>
      <c r="K520" s="1" t="s">
        <v>47</v>
      </c>
      <c r="L520" s="1" t="s">
        <v>47</v>
      </c>
      <c r="M520" s="1" t="s">
        <v>20</v>
      </c>
      <c r="N520" s="1" t="s">
        <v>47</v>
      </c>
      <c r="O520" s="1">
        <v>7</v>
      </c>
      <c r="P520" s="1">
        <v>42</v>
      </c>
      <c r="Q520" s="1">
        <v>16</v>
      </c>
      <c r="R520" s="1" t="s">
        <v>44</v>
      </c>
      <c r="S520" s="1" t="s">
        <v>1055</v>
      </c>
      <c r="T520" s="1" t="s">
        <v>70</v>
      </c>
      <c r="U520" s="1"/>
      <c r="V520" s="1">
        <v>271.89999999999998</v>
      </c>
    </row>
    <row r="521" spans="1:22" x14ac:dyDescent="0.3">
      <c r="A521" s="23" t="s">
        <v>835</v>
      </c>
      <c r="B521" s="23" t="s">
        <v>1774</v>
      </c>
      <c r="C521" s="1" t="s">
        <v>60</v>
      </c>
      <c r="D521" s="1" t="s">
        <v>60</v>
      </c>
      <c r="E521" s="1" t="s">
        <v>47</v>
      </c>
      <c r="F521" s="1" t="s">
        <v>60</v>
      </c>
      <c r="G521" s="1" t="s">
        <v>47</v>
      </c>
      <c r="H521" s="1" t="s">
        <v>47</v>
      </c>
      <c r="I521" s="1" t="s">
        <v>47</v>
      </c>
      <c r="J521" s="1" t="s">
        <v>47</v>
      </c>
      <c r="K521" s="1" t="s">
        <v>47</v>
      </c>
      <c r="L521" s="1" t="s">
        <v>1030</v>
      </c>
      <c r="M521" s="1" t="s">
        <v>60</v>
      </c>
      <c r="N521" s="1" t="s">
        <v>47</v>
      </c>
      <c r="O521" s="1">
        <v>7</v>
      </c>
      <c r="P521" s="1">
        <v>42</v>
      </c>
      <c r="Q521" s="1">
        <v>16</v>
      </c>
      <c r="R521" s="1" t="s">
        <v>44</v>
      </c>
      <c r="S521" s="1" t="s">
        <v>60</v>
      </c>
      <c r="T521" s="1" t="s">
        <v>70</v>
      </c>
      <c r="U521" s="1"/>
      <c r="V521" s="1">
        <v>11.3</v>
      </c>
    </row>
    <row r="522" spans="1:22" x14ac:dyDescent="0.3">
      <c r="A522" s="23" t="s">
        <v>836</v>
      </c>
      <c r="B522" s="23" t="s">
        <v>1775</v>
      </c>
      <c r="C522" s="1" t="s">
        <v>60</v>
      </c>
      <c r="D522" s="1" t="s">
        <v>60</v>
      </c>
      <c r="E522" s="1" t="s">
        <v>47</v>
      </c>
      <c r="F522" s="1" t="s">
        <v>60</v>
      </c>
      <c r="G522" s="1" t="s">
        <v>47</v>
      </c>
      <c r="H522" s="1" t="s">
        <v>47</v>
      </c>
      <c r="I522" s="1" t="s">
        <v>47</v>
      </c>
      <c r="J522" s="1" t="s">
        <v>47</v>
      </c>
      <c r="K522" s="1" t="s">
        <v>47</v>
      </c>
      <c r="L522" s="1" t="s">
        <v>47</v>
      </c>
      <c r="M522" s="1" t="s">
        <v>60</v>
      </c>
      <c r="N522" s="1" t="s">
        <v>47</v>
      </c>
      <c r="O522" s="1">
        <v>7</v>
      </c>
      <c r="P522" s="1">
        <v>42</v>
      </c>
      <c r="Q522" s="1">
        <v>16</v>
      </c>
      <c r="R522" s="1" t="s">
        <v>44</v>
      </c>
      <c r="S522" s="1" t="s">
        <v>60</v>
      </c>
      <c r="T522" s="1" t="s">
        <v>70</v>
      </c>
      <c r="U522" s="1"/>
      <c r="V522" s="1">
        <v>607.4</v>
      </c>
    </row>
    <row r="523" spans="1:22" x14ac:dyDescent="0.3">
      <c r="A523" s="22" t="s">
        <v>837</v>
      </c>
      <c r="B523" s="23" t="s">
        <v>1776</v>
      </c>
      <c r="C523" s="1" t="s">
        <v>60</v>
      </c>
      <c r="D523" s="1" t="s">
        <v>60</v>
      </c>
      <c r="E523" s="1" t="s">
        <v>47</v>
      </c>
      <c r="F523" s="1" t="s">
        <v>60</v>
      </c>
      <c r="G523" s="1" t="s">
        <v>47</v>
      </c>
      <c r="H523" s="1" t="s">
        <v>1031</v>
      </c>
      <c r="I523" s="1" t="s">
        <v>47</v>
      </c>
      <c r="J523" s="1" t="s">
        <v>47</v>
      </c>
      <c r="K523" s="1" t="s">
        <v>47</v>
      </c>
      <c r="L523" s="1" t="s">
        <v>1030</v>
      </c>
      <c r="M523" s="1" t="s">
        <v>60</v>
      </c>
      <c r="N523" s="1" t="s">
        <v>47</v>
      </c>
      <c r="O523" s="1">
        <v>7</v>
      </c>
      <c r="P523" s="1">
        <v>42</v>
      </c>
      <c r="Q523" s="1">
        <v>16</v>
      </c>
      <c r="R523" s="1" t="s">
        <v>44</v>
      </c>
      <c r="S523" s="1" t="s">
        <v>1053</v>
      </c>
      <c r="T523" s="1" t="s">
        <v>70</v>
      </c>
      <c r="U523" s="1"/>
      <c r="V523" s="1">
        <v>29.2</v>
      </c>
    </row>
    <row r="524" spans="1:22" x14ac:dyDescent="0.3">
      <c r="A524" s="22" t="s">
        <v>838</v>
      </c>
      <c r="B524" s="23" t="s">
        <v>1777</v>
      </c>
      <c r="C524" s="1" t="s">
        <v>60</v>
      </c>
      <c r="D524" s="1" t="s">
        <v>60</v>
      </c>
      <c r="E524" s="1" t="s">
        <v>47</v>
      </c>
      <c r="F524" s="1" t="s">
        <v>60</v>
      </c>
      <c r="G524" s="1" t="s">
        <v>47</v>
      </c>
      <c r="H524" s="1" t="s">
        <v>1032</v>
      </c>
      <c r="I524" s="1" t="s">
        <v>47</v>
      </c>
      <c r="J524" s="1" t="s">
        <v>47</v>
      </c>
      <c r="K524" s="1" t="s">
        <v>47</v>
      </c>
      <c r="L524" s="1" t="s">
        <v>1033</v>
      </c>
      <c r="M524" s="1" t="s">
        <v>60</v>
      </c>
      <c r="N524" s="1" t="s">
        <v>47</v>
      </c>
      <c r="O524" s="1">
        <v>7</v>
      </c>
      <c r="P524" s="1">
        <v>42</v>
      </c>
      <c r="Q524" s="1">
        <v>16</v>
      </c>
      <c r="R524" s="1" t="s">
        <v>44</v>
      </c>
      <c r="S524" s="1" t="s">
        <v>1053</v>
      </c>
      <c r="T524" s="1" t="s">
        <v>70</v>
      </c>
      <c r="U524" s="1"/>
      <c r="V524" s="1">
        <v>1.9</v>
      </c>
    </row>
    <row r="525" spans="1:22" x14ac:dyDescent="0.3">
      <c r="A525" s="23" t="s">
        <v>839</v>
      </c>
      <c r="B525" s="23" t="s">
        <v>1778</v>
      </c>
      <c r="C525" s="1" t="s">
        <v>60</v>
      </c>
      <c r="D525" s="1" t="s">
        <v>60</v>
      </c>
      <c r="E525" s="1" t="s">
        <v>47</v>
      </c>
      <c r="F525" s="1" t="s">
        <v>60</v>
      </c>
      <c r="G525" s="1" t="s">
        <v>47</v>
      </c>
      <c r="H525" s="1" t="s">
        <v>47</v>
      </c>
      <c r="I525" s="1" t="s">
        <v>47</v>
      </c>
      <c r="J525" s="1" t="s">
        <v>47</v>
      </c>
      <c r="K525" s="1" t="s">
        <v>1034</v>
      </c>
      <c r="L525" s="1" t="s">
        <v>47</v>
      </c>
      <c r="M525" s="1" t="s">
        <v>60</v>
      </c>
      <c r="N525" s="1" t="s">
        <v>47</v>
      </c>
      <c r="O525" s="1">
        <v>7</v>
      </c>
      <c r="P525" s="1">
        <v>42</v>
      </c>
      <c r="Q525" s="1">
        <v>16</v>
      </c>
      <c r="R525" s="1" t="s">
        <v>44</v>
      </c>
      <c r="S525" s="1" t="s">
        <v>1056</v>
      </c>
      <c r="T525" s="1" t="s">
        <v>70</v>
      </c>
      <c r="U525" s="1"/>
      <c r="V525" s="1">
        <v>81.099999999999994</v>
      </c>
    </row>
    <row r="526" spans="1:22" x14ac:dyDescent="0.3">
      <c r="A526" s="23" t="s">
        <v>840</v>
      </c>
      <c r="B526" s="23" t="s">
        <v>1779</v>
      </c>
      <c r="C526" s="1" t="s">
        <v>60</v>
      </c>
      <c r="D526" s="1" t="s">
        <v>60</v>
      </c>
      <c r="E526" s="1" t="s">
        <v>47</v>
      </c>
      <c r="F526" s="1" t="s">
        <v>60</v>
      </c>
      <c r="G526" s="1" t="s">
        <v>47</v>
      </c>
      <c r="H526" s="1" t="s">
        <v>47</v>
      </c>
      <c r="I526" s="1" t="s">
        <v>47</v>
      </c>
      <c r="J526" s="1" t="s">
        <v>47</v>
      </c>
      <c r="K526" s="1" t="s">
        <v>1035</v>
      </c>
      <c r="L526" s="1" t="s">
        <v>47</v>
      </c>
      <c r="M526" s="1" t="s">
        <v>60</v>
      </c>
      <c r="N526" s="1" t="s">
        <v>47</v>
      </c>
      <c r="O526" s="1">
        <v>7</v>
      </c>
      <c r="P526" s="1">
        <v>42</v>
      </c>
      <c r="Q526" s="1">
        <v>16</v>
      </c>
      <c r="R526" s="1" t="s">
        <v>44</v>
      </c>
      <c r="S526" s="1" t="s">
        <v>1057</v>
      </c>
      <c r="T526" s="1" t="s">
        <v>70</v>
      </c>
      <c r="U526" s="1"/>
      <c r="V526" s="1" t="s">
        <v>47</v>
      </c>
    </row>
    <row r="527" spans="1:22" x14ac:dyDescent="0.3">
      <c r="A527" s="23" t="s">
        <v>841</v>
      </c>
      <c r="B527" s="23" t="s">
        <v>1780</v>
      </c>
      <c r="C527" s="1" t="s">
        <v>60</v>
      </c>
      <c r="D527" s="1" t="s">
        <v>60</v>
      </c>
      <c r="E527" s="1" t="s">
        <v>47</v>
      </c>
      <c r="F527" s="1" t="s">
        <v>60</v>
      </c>
      <c r="G527" s="1" t="s">
        <v>47</v>
      </c>
      <c r="H527" s="1" t="s">
        <v>47</v>
      </c>
      <c r="I527" s="1" t="s">
        <v>47</v>
      </c>
      <c r="J527" s="1" t="s">
        <v>47</v>
      </c>
      <c r="K527" s="1" t="s">
        <v>47</v>
      </c>
      <c r="L527" s="1" t="s">
        <v>47</v>
      </c>
      <c r="M527" s="1" t="s">
        <v>60</v>
      </c>
      <c r="N527" s="1" t="s">
        <v>47</v>
      </c>
      <c r="O527" s="1">
        <v>7</v>
      </c>
      <c r="P527" s="1">
        <v>42</v>
      </c>
      <c r="Q527" s="1">
        <v>16</v>
      </c>
      <c r="R527" s="1" t="s">
        <v>44</v>
      </c>
      <c r="S527" s="1" t="s">
        <v>1058</v>
      </c>
      <c r="T527" s="1" t="s">
        <v>70</v>
      </c>
      <c r="U527" s="1"/>
      <c r="V527" s="1">
        <v>134.69999999999999</v>
      </c>
    </row>
    <row r="528" spans="1:22" x14ac:dyDescent="0.3">
      <c r="A528" s="23" t="s">
        <v>842</v>
      </c>
      <c r="B528" s="23" t="s">
        <v>1781</v>
      </c>
      <c r="C528" s="1" t="s">
        <v>60</v>
      </c>
      <c r="D528" s="1" t="s">
        <v>60</v>
      </c>
      <c r="E528" s="1" t="s">
        <v>32</v>
      </c>
      <c r="F528" s="1" t="s">
        <v>47</v>
      </c>
      <c r="G528" s="1" t="s">
        <v>47</v>
      </c>
      <c r="H528" s="1" t="s">
        <v>47</v>
      </c>
      <c r="I528" s="1" t="s">
        <v>47</v>
      </c>
      <c r="J528" s="1" t="s">
        <v>47</v>
      </c>
      <c r="K528" s="1" t="s">
        <v>47</v>
      </c>
      <c r="L528" s="1" t="s">
        <v>1030</v>
      </c>
      <c r="M528" s="1" t="s">
        <v>60</v>
      </c>
      <c r="N528" s="1" t="s">
        <v>47</v>
      </c>
      <c r="O528" s="1">
        <v>7</v>
      </c>
      <c r="P528" s="1">
        <v>42</v>
      </c>
      <c r="Q528" s="1">
        <v>16</v>
      </c>
      <c r="R528" s="1" t="s">
        <v>44</v>
      </c>
      <c r="S528" s="1" t="s">
        <v>1058</v>
      </c>
      <c r="T528" s="1" t="s">
        <v>70</v>
      </c>
      <c r="U528" s="1"/>
      <c r="V528" s="1">
        <v>19.399999999999999</v>
      </c>
    </row>
    <row r="529" spans="1:22" x14ac:dyDescent="0.3">
      <c r="A529" s="23" t="s">
        <v>843</v>
      </c>
      <c r="B529" s="23" t="s">
        <v>1782</v>
      </c>
      <c r="C529" s="1" t="s">
        <v>60</v>
      </c>
      <c r="D529" s="1" t="s">
        <v>60</v>
      </c>
      <c r="E529" s="1" t="s">
        <v>47</v>
      </c>
      <c r="F529" s="1" t="s">
        <v>60</v>
      </c>
      <c r="G529" s="1" t="s">
        <v>47</v>
      </c>
      <c r="H529" s="1" t="s">
        <v>47</v>
      </c>
      <c r="I529" s="1" t="s">
        <v>47</v>
      </c>
      <c r="J529" s="1" t="s">
        <v>47</v>
      </c>
      <c r="K529" s="1" t="s">
        <v>47</v>
      </c>
      <c r="L529" s="1" t="s">
        <v>47</v>
      </c>
      <c r="M529" s="1" t="s">
        <v>60</v>
      </c>
      <c r="N529" s="1" t="s">
        <v>47</v>
      </c>
      <c r="O529" s="1">
        <v>7</v>
      </c>
      <c r="P529" s="1">
        <v>42</v>
      </c>
      <c r="Q529" s="1">
        <v>16</v>
      </c>
      <c r="R529" s="1" t="s">
        <v>44</v>
      </c>
      <c r="S529" s="1" t="s">
        <v>1058</v>
      </c>
      <c r="T529" s="1" t="s">
        <v>70</v>
      </c>
      <c r="U529" s="1"/>
      <c r="V529" s="1">
        <v>1.9</v>
      </c>
    </row>
    <row r="530" spans="1:22" x14ac:dyDescent="0.3">
      <c r="A530" s="23" t="s">
        <v>1025</v>
      </c>
      <c r="B530" s="23" t="s">
        <v>1783</v>
      </c>
      <c r="C530" s="1" t="s">
        <v>60</v>
      </c>
      <c r="D530" s="1"/>
      <c r="E530" s="1" t="s">
        <v>32</v>
      </c>
      <c r="F530" s="1" t="s">
        <v>47</v>
      </c>
      <c r="G530" s="1" t="s">
        <v>47</v>
      </c>
      <c r="H530" s="1" t="s">
        <v>47</v>
      </c>
      <c r="I530" s="1" t="s">
        <v>47</v>
      </c>
      <c r="J530" s="1" t="s">
        <v>47</v>
      </c>
      <c r="K530" s="1" t="s">
        <v>47</v>
      </c>
      <c r="L530" s="1" t="s">
        <v>47</v>
      </c>
      <c r="M530" s="1"/>
      <c r="N530" s="1"/>
      <c r="O530" s="1"/>
      <c r="P530" s="1"/>
      <c r="Q530" s="1"/>
      <c r="R530" s="1" t="s">
        <v>44</v>
      </c>
      <c r="S530" s="1" t="s">
        <v>1059</v>
      </c>
      <c r="T530" s="1" t="s">
        <v>70</v>
      </c>
      <c r="U530" s="1"/>
      <c r="V530" s="1"/>
    </row>
    <row r="531" spans="1:22" x14ac:dyDescent="0.3">
      <c r="A531" s="23" t="s">
        <v>844</v>
      </c>
      <c r="B531" s="23" t="s">
        <v>1784</v>
      </c>
      <c r="C531" s="1" t="s">
        <v>60</v>
      </c>
      <c r="D531" s="1" t="s">
        <v>60</v>
      </c>
      <c r="E531" s="1" t="s">
        <v>58</v>
      </c>
      <c r="F531" s="1" t="s">
        <v>47</v>
      </c>
      <c r="G531" s="1" t="s">
        <v>47</v>
      </c>
      <c r="H531" s="1" t="s">
        <v>47</v>
      </c>
      <c r="I531" s="1" t="s">
        <v>47</v>
      </c>
      <c r="J531" s="1" t="s">
        <v>47</v>
      </c>
      <c r="K531" s="1" t="s">
        <v>47</v>
      </c>
      <c r="L531" s="1" t="s">
        <v>47</v>
      </c>
      <c r="M531" s="1" t="s">
        <v>60</v>
      </c>
      <c r="N531" s="1" t="s">
        <v>47</v>
      </c>
      <c r="O531" s="1">
        <v>7</v>
      </c>
      <c r="P531" s="1">
        <v>42</v>
      </c>
      <c r="Q531" s="1">
        <v>16</v>
      </c>
      <c r="R531" s="1" t="s">
        <v>44</v>
      </c>
      <c r="S531" s="1" t="s">
        <v>1060</v>
      </c>
      <c r="T531" s="1" t="s">
        <v>70</v>
      </c>
      <c r="U531" s="1"/>
      <c r="V531" s="1" t="s">
        <v>47</v>
      </c>
    </row>
    <row r="532" spans="1:22" x14ac:dyDescent="0.3">
      <c r="A532" s="22" t="s">
        <v>845</v>
      </c>
      <c r="B532" s="23" t="s">
        <v>1785</v>
      </c>
      <c r="C532" s="1" t="s">
        <v>60</v>
      </c>
      <c r="D532" s="1" t="s">
        <v>60</v>
      </c>
      <c r="E532" s="1" t="s">
        <v>32</v>
      </c>
      <c r="F532" s="1" t="s">
        <v>47</v>
      </c>
      <c r="G532" s="1" t="s">
        <v>47</v>
      </c>
      <c r="H532" s="1" t="s">
        <v>1029</v>
      </c>
      <c r="I532" s="1" t="s">
        <v>47</v>
      </c>
      <c r="J532" s="1" t="s">
        <v>47</v>
      </c>
      <c r="K532" s="1" t="s">
        <v>1036</v>
      </c>
      <c r="L532" s="1" t="s">
        <v>1037</v>
      </c>
      <c r="M532" s="1" t="s">
        <v>60</v>
      </c>
      <c r="N532" s="1" t="s">
        <v>47</v>
      </c>
      <c r="O532" s="1">
        <v>7</v>
      </c>
      <c r="P532" s="1">
        <v>42</v>
      </c>
      <c r="Q532" s="1">
        <v>16</v>
      </c>
      <c r="R532" s="1" t="s">
        <v>44</v>
      </c>
      <c r="S532" s="1" t="s">
        <v>1061</v>
      </c>
      <c r="T532" s="1" t="s">
        <v>70</v>
      </c>
      <c r="U532" s="1"/>
      <c r="V532" s="1">
        <v>42.6</v>
      </c>
    </row>
    <row r="533" spans="1:22" x14ac:dyDescent="0.3">
      <c r="A533" s="23" t="s">
        <v>846</v>
      </c>
      <c r="B533" s="23" t="s">
        <v>1786</v>
      </c>
      <c r="C533" s="1" t="s">
        <v>60</v>
      </c>
      <c r="D533" s="1" t="s">
        <v>60</v>
      </c>
      <c r="E533" s="1" t="s">
        <v>47</v>
      </c>
      <c r="F533" s="1" t="s">
        <v>60</v>
      </c>
      <c r="G533" s="1" t="s">
        <v>47</v>
      </c>
      <c r="H533" s="1" t="s">
        <v>47</v>
      </c>
      <c r="I533" s="1" t="s">
        <v>47</v>
      </c>
      <c r="J533" s="1" t="s">
        <v>47</v>
      </c>
      <c r="K533" s="1" t="s">
        <v>47</v>
      </c>
      <c r="L533" s="1" t="s">
        <v>1038</v>
      </c>
      <c r="M533" s="1" t="s">
        <v>696</v>
      </c>
      <c r="N533" s="1" t="s">
        <v>47</v>
      </c>
      <c r="O533" s="1">
        <v>7</v>
      </c>
      <c r="P533" s="1">
        <v>42</v>
      </c>
      <c r="Q533" s="1">
        <v>16</v>
      </c>
      <c r="R533" s="1" t="s">
        <v>44</v>
      </c>
      <c r="S533" s="1" t="s">
        <v>1061</v>
      </c>
      <c r="T533" s="1" t="s">
        <v>70</v>
      </c>
      <c r="U533" s="1"/>
      <c r="V533" s="1">
        <v>59.7</v>
      </c>
    </row>
    <row r="534" spans="1:22" x14ac:dyDescent="0.3">
      <c r="A534" s="22" t="s">
        <v>847</v>
      </c>
      <c r="B534" s="23" t="s">
        <v>1787</v>
      </c>
      <c r="C534" s="1" t="s">
        <v>60</v>
      </c>
      <c r="D534" s="1" t="s">
        <v>60</v>
      </c>
      <c r="E534" s="1" t="s">
        <v>58</v>
      </c>
      <c r="F534" s="1" t="s">
        <v>47</v>
      </c>
      <c r="G534" s="1" t="s">
        <v>47</v>
      </c>
      <c r="H534" s="1" t="s">
        <v>1039</v>
      </c>
      <c r="I534" s="1" t="s">
        <v>47</v>
      </c>
      <c r="J534" s="1" t="s">
        <v>47</v>
      </c>
      <c r="K534" s="1" t="s">
        <v>47</v>
      </c>
      <c r="L534" s="1" t="s">
        <v>1040</v>
      </c>
      <c r="M534" s="1" t="s">
        <v>1024</v>
      </c>
      <c r="N534" s="1" t="s">
        <v>47</v>
      </c>
      <c r="O534" s="1">
        <v>7</v>
      </c>
      <c r="P534" s="1">
        <v>42</v>
      </c>
      <c r="Q534" s="1">
        <v>16</v>
      </c>
      <c r="R534" s="1" t="s">
        <v>44</v>
      </c>
      <c r="S534" s="1" t="s">
        <v>1061</v>
      </c>
      <c r="T534" s="1" t="s">
        <v>70</v>
      </c>
      <c r="U534" s="1"/>
      <c r="V534" s="1">
        <v>4116.5</v>
      </c>
    </row>
    <row r="535" spans="1:22" x14ac:dyDescent="0.3">
      <c r="A535" s="23" t="s">
        <v>848</v>
      </c>
      <c r="B535" s="23" t="s">
        <v>1788</v>
      </c>
      <c r="C535" s="1" t="s">
        <v>60</v>
      </c>
      <c r="D535" s="1" t="s">
        <v>60</v>
      </c>
      <c r="E535" s="1" t="s">
        <v>47</v>
      </c>
      <c r="F535" s="1" t="s">
        <v>60</v>
      </c>
      <c r="G535" s="1" t="s">
        <v>47</v>
      </c>
      <c r="H535" s="1" t="s">
        <v>47</v>
      </c>
      <c r="I535" s="1" t="s">
        <v>47</v>
      </c>
      <c r="J535" s="1" t="s">
        <v>47</v>
      </c>
      <c r="K535" s="1" t="s">
        <v>47</v>
      </c>
      <c r="L535" s="1" t="s">
        <v>1030</v>
      </c>
      <c r="M535" s="1" t="s">
        <v>60</v>
      </c>
      <c r="N535" s="1" t="s">
        <v>47</v>
      </c>
      <c r="O535" s="1">
        <v>7</v>
      </c>
      <c r="P535" s="1">
        <v>42</v>
      </c>
      <c r="Q535" s="1">
        <v>16</v>
      </c>
      <c r="R535" s="1" t="s">
        <v>44</v>
      </c>
      <c r="S535" s="1" t="s">
        <v>1061</v>
      </c>
      <c r="T535" s="1" t="s">
        <v>70</v>
      </c>
      <c r="U535" s="1"/>
      <c r="V535" s="1" t="s">
        <v>47</v>
      </c>
    </row>
    <row r="536" spans="1:22" x14ac:dyDescent="0.3">
      <c r="A536" s="23" t="s">
        <v>849</v>
      </c>
      <c r="B536" s="23" t="s">
        <v>1789</v>
      </c>
      <c r="C536" s="1" t="s">
        <v>60</v>
      </c>
      <c r="D536" s="1" t="s">
        <v>60</v>
      </c>
      <c r="E536" s="1" t="s">
        <v>32</v>
      </c>
      <c r="F536" s="1" t="s">
        <v>47</v>
      </c>
      <c r="G536" s="1" t="s">
        <v>47</v>
      </c>
      <c r="H536" s="1" t="s">
        <v>47</v>
      </c>
      <c r="I536" s="1" t="s">
        <v>47</v>
      </c>
      <c r="J536" s="1" t="s">
        <v>47</v>
      </c>
      <c r="K536" s="1" t="s">
        <v>1030</v>
      </c>
      <c r="L536" s="1" t="s">
        <v>47</v>
      </c>
      <c r="M536" s="1" t="s">
        <v>60</v>
      </c>
      <c r="N536" s="1" t="s">
        <v>47</v>
      </c>
      <c r="O536" s="1">
        <v>7</v>
      </c>
      <c r="P536" s="1">
        <v>42</v>
      </c>
      <c r="Q536" s="1">
        <v>16</v>
      </c>
      <c r="R536" s="1" t="s">
        <v>44</v>
      </c>
      <c r="S536" s="1" t="s">
        <v>1061</v>
      </c>
      <c r="T536" s="1" t="s">
        <v>70</v>
      </c>
      <c r="U536" s="1"/>
      <c r="V536" s="1" t="s">
        <v>47</v>
      </c>
    </row>
    <row r="537" spans="1:22" x14ac:dyDescent="0.3">
      <c r="A537" s="22" t="s">
        <v>850</v>
      </c>
      <c r="B537" s="23" t="s">
        <v>1790</v>
      </c>
      <c r="C537" s="1" t="s">
        <v>60</v>
      </c>
      <c r="D537" s="1" t="s">
        <v>60</v>
      </c>
      <c r="E537" s="1" t="s">
        <v>32</v>
      </c>
      <c r="F537" s="1" t="s">
        <v>47</v>
      </c>
      <c r="G537" s="1" t="s">
        <v>47</v>
      </c>
      <c r="H537" s="1" t="s">
        <v>1041</v>
      </c>
      <c r="I537" s="1" t="s">
        <v>47</v>
      </c>
      <c r="J537" s="1" t="s">
        <v>47</v>
      </c>
      <c r="K537" s="1" t="s">
        <v>47</v>
      </c>
      <c r="L537" s="1" t="s">
        <v>1042</v>
      </c>
      <c r="M537" s="1" t="s">
        <v>60</v>
      </c>
      <c r="N537" s="1" t="s">
        <v>47</v>
      </c>
      <c r="O537" s="1">
        <v>7</v>
      </c>
      <c r="P537" s="1">
        <v>42</v>
      </c>
      <c r="Q537" s="1">
        <v>16</v>
      </c>
      <c r="R537" s="1" t="s">
        <v>44</v>
      </c>
      <c r="S537" s="1" t="s">
        <v>1061</v>
      </c>
      <c r="T537" s="1" t="s">
        <v>70</v>
      </c>
      <c r="U537" s="1"/>
      <c r="V537" s="1" t="s">
        <v>47</v>
      </c>
    </row>
    <row r="538" spans="1:22" x14ac:dyDescent="0.3">
      <c r="A538" s="22" t="s">
        <v>851</v>
      </c>
      <c r="B538" s="23" t="s">
        <v>1791</v>
      </c>
      <c r="C538" s="1" t="s">
        <v>60</v>
      </c>
      <c r="D538" s="1" t="s">
        <v>1043</v>
      </c>
      <c r="E538" s="1" t="s">
        <v>47</v>
      </c>
      <c r="F538" s="1" t="s">
        <v>60</v>
      </c>
      <c r="G538" s="1" t="s">
        <v>47</v>
      </c>
      <c r="H538" s="1" t="s">
        <v>578</v>
      </c>
      <c r="I538" s="1" t="s">
        <v>47</v>
      </c>
      <c r="J538" s="1" t="s">
        <v>47</v>
      </c>
      <c r="K538" s="1" t="s">
        <v>1030</v>
      </c>
      <c r="L538" s="1" t="s">
        <v>1042</v>
      </c>
      <c r="M538" s="1" t="s">
        <v>60</v>
      </c>
      <c r="N538" s="1" t="s">
        <v>47</v>
      </c>
      <c r="O538" s="1">
        <v>7</v>
      </c>
      <c r="P538" s="1">
        <v>42</v>
      </c>
      <c r="Q538" s="1">
        <v>16</v>
      </c>
      <c r="R538" s="1" t="s">
        <v>44</v>
      </c>
      <c r="S538" s="1" t="s">
        <v>1062</v>
      </c>
      <c r="T538" s="1" t="s">
        <v>70</v>
      </c>
      <c r="U538" s="1"/>
      <c r="V538" s="1">
        <v>15</v>
      </c>
    </row>
    <row r="539" spans="1:22" ht="15" thickBot="1" x14ac:dyDescent="0.35">
      <c r="A539" s="54" t="s">
        <v>852</v>
      </c>
      <c r="B539" s="23" t="s">
        <v>1792</v>
      </c>
      <c r="C539" s="14" t="s">
        <v>60</v>
      </c>
      <c r="D539" s="14" t="s">
        <v>60</v>
      </c>
      <c r="E539" s="14" t="s">
        <v>47</v>
      </c>
      <c r="F539" s="14" t="s">
        <v>60</v>
      </c>
      <c r="G539" s="14" t="s">
        <v>47</v>
      </c>
      <c r="H539" s="14" t="s">
        <v>1044</v>
      </c>
      <c r="I539" s="14" t="s">
        <v>47</v>
      </c>
      <c r="J539" s="14" t="s">
        <v>47</v>
      </c>
      <c r="K539" s="14" t="s">
        <v>1045</v>
      </c>
      <c r="L539" s="14" t="s">
        <v>1046</v>
      </c>
      <c r="M539" s="14" t="s">
        <v>20</v>
      </c>
      <c r="N539" s="14" t="s">
        <v>47</v>
      </c>
      <c r="O539" s="14">
        <v>7</v>
      </c>
      <c r="P539" s="14">
        <v>42</v>
      </c>
      <c r="Q539" s="14">
        <v>16</v>
      </c>
      <c r="R539" s="14" t="s">
        <v>44</v>
      </c>
      <c r="S539" s="14" t="s">
        <v>60</v>
      </c>
      <c r="T539" s="14" t="s">
        <v>70</v>
      </c>
      <c r="U539" s="14"/>
      <c r="V539" s="14">
        <v>13.7</v>
      </c>
    </row>
    <row r="540" spans="1:22" ht="15" thickBot="1" x14ac:dyDescent="0.35">
      <c r="A540" s="48" t="s">
        <v>1079</v>
      </c>
      <c r="B540" s="112" t="s">
        <v>47</v>
      </c>
      <c r="C540" s="49" t="s">
        <v>60</v>
      </c>
      <c r="D540" s="49" t="s">
        <v>60</v>
      </c>
      <c r="E540" s="49">
        <v>25</v>
      </c>
      <c r="F540" s="49" t="s">
        <v>60</v>
      </c>
      <c r="G540" s="49">
        <v>0</v>
      </c>
      <c r="H540" s="49">
        <v>15</v>
      </c>
      <c r="I540" s="49">
        <v>1</v>
      </c>
      <c r="J540" s="49">
        <v>0</v>
      </c>
      <c r="K540" s="49">
        <v>11</v>
      </c>
      <c r="L540" s="49">
        <v>24</v>
      </c>
      <c r="M540" s="49" t="s">
        <v>1116</v>
      </c>
      <c r="N540" s="49" t="s">
        <v>1117</v>
      </c>
      <c r="O540" s="49"/>
      <c r="P540" s="49"/>
      <c r="Q540" s="49"/>
      <c r="R540" s="49"/>
      <c r="S540" s="49"/>
      <c r="T540" s="49"/>
      <c r="U540" s="50" t="s">
        <v>1078</v>
      </c>
      <c r="V540" s="50">
        <f>AVERAGE(V495:V539)</f>
        <v>339.66562499999998</v>
      </c>
    </row>
  </sheetData>
  <sortState xmlns:xlrd2="http://schemas.microsoft.com/office/spreadsheetml/2017/richdata2" ref="A247:CQ253">
    <sortCondition ref="A247:A253"/>
  </sortState>
  <phoneticPr fontId="7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41a4767-0cb1-4732-b530-172881813c3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CC4CE579D0E04BB1BA936316E06A7C" ma:contentTypeVersion="16" ma:contentTypeDescription="Create a new document." ma:contentTypeScope="" ma:versionID="7a26875885b175724dcaab1b5dd12e13">
  <xsd:schema xmlns:xsd="http://www.w3.org/2001/XMLSchema" xmlns:xs="http://www.w3.org/2001/XMLSchema" xmlns:p="http://schemas.microsoft.com/office/2006/metadata/properties" xmlns:ns3="041a4767-0cb1-4732-b530-172881813c32" xmlns:ns4="70f63d1b-dbb8-4dab-9e05-5f99917fd0b0" targetNamespace="http://schemas.microsoft.com/office/2006/metadata/properties" ma:root="true" ma:fieldsID="110f12567059125ffc7e84c713f8bcec" ns3:_="" ns4:_="">
    <xsd:import namespace="041a4767-0cb1-4732-b530-172881813c32"/>
    <xsd:import namespace="70f63d1b-dbb8-4dab-9e05-5f99917fd0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1a4767-0cb1-4732-b530-172881813c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63d1b-dbb8-4dab-9e05-5f99917fd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45CBDE-AE6A-4CB3-8ADC-F21EAA89F4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CA1966-EA56-45E7-9FD6-BA0F7D6D0157}">
  <ds:schemaRefs>
    <ds:schemaRef ds:uri="http://schemas.microsoft.com/office/2006/documentManagement/types"/>
    <ds:schemaRef ds:uri="041a4767-0cb1-4732-b530-172881813c32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70f63d1b-dbb8-4dab-9e05-5f99917fd0b0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CB569F8-1100-4BAB-8483-144DE48F59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1a4767-0cb1-4732-b530-172881813c32"/>
    <ds:schemaRef ds:uri="70f63d1b-dbb8-4dab-9e05-5f99917fd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England</vt:lpstr>
      <vt:lpstr>Central England</vt:lpstr>
      <vt:lpstr>Southern England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Moore</dc:creator>
  <cp:lastModifiedBy>Annie Moore</cp:lastModifiedBy>
  <dcterms:created xsi:type="dcterms:W3CDTF">2025-07-17T14:52:40Z</dcterms:created>
  <dcterms:modified xsi:type="dcterms:W3CDTF">2026-05-10T22:19:01Z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0x010100C4CC4CE579D0E04BB1BA936316E06A7C</vt:lpwstr>
  </property>
</Properties>
</file>