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.docs.live.net/8b0cbc167afe87b9/Documents/"/>
    </mc:Choice>
  </mc:AlternateContent>
  <xr:revisionPtr revIDLastSave="0" documentId="8_{D8C6AF2E-1BD9-4171-AB7A-9C062E7913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E3" i="1"/>
  <c r="F8" i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7" i="1"/>
  <c r="B8" i="1"/>
  <c r="B9" i="1" s="1"/>
  <c r="B10" i="1" s="1"/>
  <c r="B11" i="1" s="1"/>
  <c r="B12" i="1" s="1"/>
  <c r="B13" i="1" s="1"/>
  <c r="B14" i="1" s="1"/>
  <c r="B15" i="1" s="1"/>
  <c r="B16" i="1" s="1"/>
  <c r="K7" i="1" l="1"/>
  <c r="L7" i="1" s="1"/>
  <c r="G7" i="1"/>
  <c r="B17" i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K16" i="1"/>
  <c r="L16" i="1" s="1"/>
  <c r="I16" i="1" s="1"/>
  <c r="K8" i="1"/>
  <c r="L8" i="1" s="1"/>
  <c r="I8" i="1" s="1"/>
  <c r="G40" i="1"/>
  <c r="G8" i="1"/>
  <c r="K13" i="1"/>
  <c r="K15" i="1"/>
  <c r="L15" i="1" s="1"/>
  <c r="I15" i="1" s="1"/>
  <c r="K9" i="1"/>
  <c r="L9" i="1" s="1"/>
  <c r="I9" i="1" s="1"/>
  <c r="K12" i="1"/>
  <c r="K14" i="1"/>
  <c r="K11" i="1"/>
  <c r="K10" i="1"/>
  <c r="L10" i="1" s="1"/>
  <c r="I10" i="1" s="1"/>
  <c r="H11" i="1" l="1"/>
  <c r="L11" i="1"/>
  <c r="I11" i="1" s="1"/>
  <c r="H14" i="1"/>
  <c r="L14" i="1"/>
  <c r="I14" i="1" s="1"/>
  <c r="H12" i="1"/>
  <c r="L12" i="1"/>
  <c r="I12" i="1" s="1"/>
  <c r="H13" i="1"/>
  <c r="L13" i="1"/>
  <c r="I13" i="1" s="1"/>
  <c r="K18" i="1"/>
  <c r="K31" i="1"/>
  <c r="K49" i="1"/>
  <c r="K47" i="1"/>
  <c r="K54" i="1"/>
  <c r="K48" i="1"/>
  <c r="M48" i="1" s="1"/>
  <c r="K28" i="1"/>
  <c r="K63" i="1"/>
  <c r="K23" i="1"/>
  <c r="K35" i="1"/>
  <c r="K29" i="1"/>
  <c r="L29" i="1" s="1"/>
  <c r="I29" i="1" s="1"/>
  <c r="K50" i="1"/>
  <c r="K56" i="1"/>
  <c r="K61" i="1"/>
  <c r="L61" i="1" s="1"/>
  <c r="I61" i="1" s="1"/>
  <c r="K58" i="1"/>
  <c r="J58" i="1" s="1"/>
  <c r="K25" i="1"/>
  <c r="K67" i="1"/>
  <c r="K19" i="1"/>
  <c r="K38" i="1"/>
  <c r="K44" i="1"/>
  <c r="K60" i="1"/>
  <c r="K20" i="1"/>
  <c r="J20" i="1" s="1"/>
  <c r="K53" i="1"/>
  <c r="K57" i="1"/>
  <c r="K39" i="1"/>
  <c r="K34" i="1"/>
  <c r="K65" i="1"/>
  <c r="K42" i="1"/>
  <c r="K36" i="1"/>
  <c r="K68" i="1"/>
  <c r="K22" i="1"/>
  <c r="K33" i="1"/>
  <c r="K37" i="1"/>
  <c r="K24" i="1"/>
  <c r="K51" i="1"/>
  <c r="J51" i="1" s="1"/>
  <c r="K62" i="1"/>
  <c r="M62" i="1" s="1"/>
  <c r="K26" i="1"/>
  <c r="K64" i="1"/>
  <c r="K70" i="1"/>
  <c r="M70" i="1" s="1"/>
  <c r="K52" i="1"/>
  <c r="H52" i="1" s="1"/>
  <c r="K17" i="1"/>
  <c r="K45" i="1"/>
  <c r="K21" i="1"/>
  <c r="K32" i="1"/>
  <c r="K41" i="1"/>
  <c r="K59" i="1"/>
  <c r="M59" i="1" s="1"/>
  <c r="K46" i="1"/>
  <c r="J46" i="1" s="1"/>
  <c r="K71" i="1"/>
  <c r="J54" i="1"/>
  <c r="M54" i="1"/>
  <c r="J7" i="1"/>
  <c r="M7" i="1"/>
  <c r="H7" i="1"/>
  <c r="J14" i="1"/>
  <c r="M14" i="1"/>
  <c r="H65" i="1"/>
  <c r="J12" i="1"/>
  <c r="M12" i="1"/>
  <c r="J8" i="1"/>
  <c r="H8" i="1"/>
  <c r="M8" i="1"/>
  <c r="K66" i="1"/>
  <c r="L66" i="1" s="1"/>
  <c r="I66" i="1" s="1"/>
  <c r="K43" i="1"/>
  <c r="L43" i="1" s="1"/>
  <c r="I43" i="1" s="1"/>
  <c r="K69" i="1"/>
  <c r="L69" i="1" s="1"/>
  <c r="I69" i="1" s="1"/>
  <c r="K55" i="1"/>
  <c r="L55" i="1" s="1"/>
  <c r="I55" i="1" s="1"/>
  <c r="K27" i="1"/>
  <c r="L27" i="1" s="1"/>
  <c r="I27" i="1" s="1"/>
  <c r="K40" i="1"/>
  <c r="L40" i="1" s="1"/>
  <c r="I40" i="1" s="1"/>
  <c r="K30" i="1"/>
  <c r="L30" i="1" s="1"/>
  <c r="I30" i="1" s="1"/>
  <c r="H35" i="1"/>
  <c r="J16" i="1"/>
  <c r="M16" i="1"/>
  <c r="H16" i="1"/>
  <c r="M18" i="1"/>
  <c r="H18" i="1"/>
  <c r="M26" i="1"/>
  <c r="H26" i="1"/>
  <c r="J13" i="1"/>
  <c r="M13" i="1"/>
  <c r="J11" i="1"/>
  <c r="M11" i="1"/>
  <c r="J15" i="1"/>
  <c r="M15" i="1"/>
  <c r="H15" i="1"/>
  <c r="J9" i="1"/>
  <c r="M9" i="1"/>
  <c r="H9" i="1"/>
  <c r="J10" i="1"/>
  <c r="M10" i="1"/>
  <c r="H10" i="1"/>
  <c r="J29" i="1"/>
  <c r="M29" i="1"/>
  <c r="J39" i="1"/>
  <c r="B73" i="1"/>
  <c r="K72" i="1"/>
  <c r="L72" i="1" s="1"/>
  <c r="I72" i="1" s="1"/>
  <c r="H29" i="1"/>
  <c r="M61" i="1" l="1"/>
  <c r="H61" i="1"/>
  <c r="J61" i="1"/>
  <c r="H48" i="1"/>
  <c r="M46" i="1"/>
  <c r="M51" i="1"/>
  <c r="J41" i="1"/>
  <c r="L41" i="1"/>
  <c r="I41" i="1" s="1"/>
  <c r="H64" i="1"/>
  <c r="L64" i="1"/>
  <c r="I64" i="1" s="1"/>
  <c r="H37" i="1"/>
  <c r="L37" i="1"/>
  <c r="I37" i="1" s="1"/>
  <c r="H68" i="1"/>
  <c r="L68" i="1"/>
  <c r="I68" i="1" s="1"/>
  <c r="J34" i="1"/>
  <c r="L34" i="1"/>
  <c r="I34" i="1" s="1"/>
  <c r="J57" i="1"/>
  <c r="L57" i="1"/>
  <c r="I57" i="1" s="1"/>
  <c r="M38" i="1"/>
  <c r="L38" i="1"/>
  <c r="I38" i="1" s="1"/>
  <c r="J50" i="1"/>
  <c r="L50" i="1"/>
  <c r="I50" i="1" s="1"/>
  <c r="H31" i="1"/>
  <c r="L31" i="1"/>
  <c r="I31" i="1" s="1"/>
  <c r="M32" i="1"/>
  <c r="L32" i="1"/>
  <c r="I32" i="1" s="1"/>
  <c r="H33" i="1"/>
  <c r="L33" i="1"/>
  <c r="I33" i="1" s="1"/>
  <c r="J36" i="1"/>
  <c r="L36" i="1"/>
  <c r="I36" i="1" s="1"/>
  <c r="H53" i="1"/>
  <c r="L53" i="1"/>
  <c r="I53" i="1" s="1"/>
  <c r="M20" i="1"/>
  <c r="L20" i="1"/>
  <c r="I20" i="1" s="1"/>
  <c r="H19" i="1"/>
  <c r="L19" i="1"/>
  <c r="I19" i="1" s="1"/>
  <c r="J23" i="1"/>
  <c r="L23" i="1"/>
  <c r="I23" i="1" s="1"/>
  <c r="H21" i="1"/>
  <c r="L21" i="1"/>
  <c r="I21" i="1" s="1"/>
  <c r="H22" i="1"/>
  <c r="L22" i="1"/>
  <c r="I22" i="1" s="1"/>
  <c r="J42" i="1"/>
  <c r="L42" i="1"/>
  <c r="I42" i="1" s="1"/>
  <c r="J60" i="1"/>
  <c r="L60" i="1"/>
  <c r="I60" i="1" s="1"/>
  <c r="H67" i="1"/>
  <c r="L67" i="1"/>
  <c r="I67" i="1" s="1"/>
  <c r="M63" i="1"/>
  <c r="L63" i="1"/>
  <c r="I63" i="1" s="1"/>
  <c r="J18" i="1"/>
  <c r="L18" i="1"/>
  <c r="I18" i="1" s="1"/>
  <c r="H45" i="1"/>
  <c r="L45" i="1"/>
  <c r="I45" i="1" s="1"/>
  <c r="J44" i="1"/>
  <c r="L44" i="1"/>
  <c r="I44" i="1" s="1"/>
  <c r="J25" i="1"/>
  <c r="L25" i="1"/>
  <c r="I25" i="1" s="1"/>
  <c r="J28" i="1"/>
  <c r="L28" i="1"/>
  <c r="I28" i="1" s="1"/>
  <c r="H42" i="1"/>
  <c r="J17" i="1"/>
  <c r="L17" i="1"/>
  <c r="I17" i="1" s="1"/>
  <c r="M58" i="1"/>
  <c r="L58" i="1"/>
  <c r="I58" i="1" s="1"/>
  <c r="J48" i="1"/>
  <c r="L48" i="1"/>
  <c r="I48" i="1" s="1"/>
  <c r="J71" i="1"/>
  <c r="L71" i="1"/>
  <c r="I71" i="1" s="1"/>
  <c r="H62" i="1"/>
  <c r="L62" i="1"/>
  <c r="I62" i="1" s="1"/>
  <c r="H54" i="1"/>
  <c r="L54" i="1"/>
  <c r="I54" i="1" s="1"/>
  <c r="H46" i="1"/>
  <c r="L46" i="1"/>
  <c r="I46" i="1" s="1"/>
  <c r="J52" i="1"/>
  <c r="L52" i="1"/>
  <c r="I52" i="1" s="1"/>
  <c r="J26" i="1"/>
  <c r="L26" i="1"/>
  <c r="I26" i="1" s="1"/>
  <c r="H51" i="1"/>
  <c r="L51" i="1"/>
  <c r="I51" i="1" s="1"/>
  <c r="J47" i="1"/>
  <c r="L47" i="1"/>
  <c r="I47" i="1" s="1"/>
  <c r="H59" i="1"/>
  <c r="L59" i="1"/>
  <c r="I59" i="1" s="1"/>
  <c r="H70" i="1"/>
  <c r="L70" i="1"/>
  <c r="I70" i="1" s="1"/>
  <c r="H24" i="1"/>
  <c r="L24" i="1"/>
  <c r="I24" i="1" s="1"/>
  <c r="J65" i="1"/>
  <c r="L65" i="1"/>
  <c r="I65" i="1" s="1"/>
  <c r="M39" i="1"/>
  <c r="L39" i="1"/>
  <c r="I39" i="1" s="1"/>
  <c r="J56" i="1"/>
  <c r="L56" i="1"/>
  <c r="I56" i="1" s="1"/>
  <c r="J35" i="1"/>
  <c r="L35" i="1"/>
  <c r="I35" i="1" s="1"/>
  <c r="J49" i="1"/>
  <c r="L49" i="1"/>
  <c r="I49" i="1" s="1"/>
  <c r="M41" i="1"/>
  <c r="H36" i="1"/>
  <c r="J64" i="1"/>
  <c r="H41" i="1"/>
  <c r="M67" i="1"/>
  <c r="M31" i="1"/>
  <c r="H34" i="1"/>
  <c r="M33" i="1"/>
  <c r="M64" i="1"/>
  <c r="J53" i="1"/>
  <c r="J31" i="1"/>
  <c r="M34" i="1"/>
  <c r="J33" i="1"/>
  <c r="H23" i="1"/>
  <c r="J37" i="1"/>
  <c r="M36" i="1"/>
  <c r="J68" i="1"/>
  <c r="H32" i="1"/>
  <c r="H20" i="1"/>
  <c r="M56" i="1"/>
  <c r="H44" i="1"/>
  <c r="H28" i="1"/>
  <c r="M24" i="1"/>
  <c r="H39" i="1"/>
  <c r="J32" i="1"/>
  <c r="H38" i="1"/>
  <c r="M49" i="1"/>
  <c r="H56" i="1"/>
  <c r="J19" i="1"/>
  <c r="M45" i="1"/>
  <c r="M35" i="1"/>
  <c r="M50" i="1"/>
  <c r="M57" i="1"/>
  <c r="J24" i="1"/>
  <c r="J38" i="1"/>
  <c r="J59" i="1"/>
  <c r="M65" i="1"/>
  <c r="J70" i="1"/>
  <c r="M37" i="1"/>
  <c r="M68" i="1"/>
  <c r="M23" i="1"/>
  <c r="H49" i="1"/>
  <c r="M19" i="1"/>
  <c r="H50" i="1"/>
  <c r="H57" i="1"/>
  <c r="M44" i="1"/>
  <c r="M53" i="1"/>
  <c r="J22" i="1"/>
  <c r="J45" i="1"/>
  <c r="H60" i="1"/>
  <c r="H17" i="1"/>
  <c r="H47" i="1"/>
  <c r="M52" i="1"/>
  <c r="H71" i="1"/>
  <c r="J63" i="1"/>
  <c r="M17" i="1"/>
  <c r="M60" i="1"/>
  <c r="M28" i="1"/>
  <c r="M25" i="1"/>
  <c r="J21" i="1"/>
  <c r="H63" i="1"/>
  <c r="J62" i="1"/>
  <c r="M47" i="1"/>
  <c r="M71" i="1"/>
  <c r="H58" i="1"/>
  <c r="J67" i="1"/>
  <c r="M42" i="1"/>
  <c r="H25" i="1"/>
  <c r="M21" i="1"/>
  <c r="M22" i="1"/>
  <c r="J27" i="1"/>
  <c r="M27" i="1"/>
  <c r="H27" i="1"/>
  <c r="J43" i="1"/>
  <c r="M43" i="1"/>
  <c r="H43" i="1"/>
  <c r="J69" i="1"/>
  <c r="M69" i="1"/>
  <c r="H69" i="1"/>
  <c r="J72" i="1"/>
  <c r="H72" i="1"/>
  <c r="M72" i="1"/>
  <c r="B74" i="1"/>
  <c r="K73" i="1"/>
  <c r="L73" i="1" s="1"/>
  <c r="I73" i="1" s="1"/>
  <c r="J30" i="1"/>
  <c r="M30" i="1"/>
  <c r="H30" i="1"/>
  <c r="J40" i="1"/>
  <c r="M40" i="1"/>
  <c r="H40" i="1"/>
  <c r="J55" i="1"/>
  <c r="M55" i="1"/>
  <c r="H55" i="1"/>
  <c r="J66" i="1"/>
  <c r="M66" i="1"/>
  <c r="H66" i="1"/>
  <c r="J73" i="1" l="1"/>
  <c r="M73" i="1"/>
  <c r="H73" i="1"/>
  <c r="B75" i="1"/>
  <c r="K74" i="1"/>
  <c r="L74" i="1" s="1"/>
  <c r="I74" i="1" s="1"/>
  <c r="B76" i="1" l="1"/>
  <c r="K75" i="1"/>
  <c r="L75" i="1" s="1"/>
  <c r="I75" i="1" s="1"/>
  <c r="J74" i="1"/>
  <c r="M74" i="1"/>
  <c r="H74" i="1"/>
  <c r="J75" i="1" l="1"/>
  <c r="M75" i="1"/>
  <c r="H75" i="1"/>
  <c r="B77" i="1"/>
  <c r="K76" i="1"/>
  <c r="L76" i="1" s="1"/>
  <c r="I76" i="1" s="1"/>
  <c r="J76" i="1" l="1"/>
  <c r="M76" i="1"/>
  <c r="H76" i="1"/>
  <c r="B78" i="1"/>
  <c r="K77" i="1"/>
  <c r="L77" i="1" s="1"/>
  <c r="I77" i="1" s="1"/>
  <c r="J77" i="1" l="1"/>
  <c r="M77" i="1"/>
  <c r="H77" i="1"/>
  <c r="B79" i="1"/>
  <c r="K78" i="1"/>
  <c r="L78" i="1" s="1"/>
  <c r="I78" i="1" s="1"/>
  <c r="B80" i="1" l="1"/>
  <c r="K79" i="1"/>
  <c r="L79" i="1" s="1"/>
  <c r="I79" i="1" s="1"/>
  <c r="J78" i="1"/>
  <c r="M78" i="1"/>
  <c r="H78" i="1"/>
  <c r="J79" i="1" l="1"/>
  <c r="M79" i="1"/>
  <c r="H79" i="1"/>
  <c r="B81" i="1"/>
  <c r="K80" i="1"/>
  <c r="L80" i="1" s="1"/>
  <c r="I80" i="1" s="1"/>
  <c r="B82" i="1" l="1"/>
  <c r="K81" i="1"/>
  <c r="L81" i="1" s="1"/>
  <c r="I81" i="1" s="1"/>
  <c r="J80" i="1"/>
  <c r="M80" i="1"/>
  <c r="H80" i="1"/>
  <c r="J81" i="1" l="1"/>
  <c r="M81" i="1"/>
  <c r="H81" i="1"/>
  <c r="B83" i="1"/>
  <c r="K82" i="1"/>
  <c r="L82" i="1" s="1"/>
  <c r="I82" i="1" s="1"/>
  <c r="B84" i="1" l="1"/>
  <c r="K83" i="1"/>
  <c r="L83" i="1" s="1"/>
  <c r="I83" i="1" s="1"/>
  <c r="J82" i="1"/>
  <c r="M82" i="1"/>
  <c r="H82" i="1"/>
  <c r="J83" i="1" l="1"/>
  <c r="M83" i="1"/>
  <c r="H83" i="1"/>
  <c r="B85" i="1"/>
  <c r="K84" i="1"/>
  <c r="L84" i="1" s="1"/>
  <c r="I84" i="1" s="1"/>
  <c r="J84" i="1" l="1"/>
  <c r="M84" i="1"/>
  <c r="H84" i="1"/>
  <c r="B86" i="1"/>
  <c r="K85" i="1"/>
  <c r="L85" i="1" s="1"/>
  <c r="I85" i="1" s="1"/>
  <c r="J85" i="1" l="1"/>
  <c r="M85" i="1"/>
  <c r="H85" i="1"/>
  <c r="B87" i="1"/>
  <c r="K86" i="1"/>
  <c r="L86" i="1" s="1"/>
  <c r="I86" i="1" s="1"/>
  <c r="J86" i="1" l="1"/>
  <c r="M86" i="1"/>
  <c r="H86" i="1"/>
  <c r="B88" i="1"/>
  <c r="K87" i="1"/>
  <c r="L87" i="1" s="1"/>
  <c r="I87" i="1" s="1"/>
  <c r="J87" i="1" l="1"/>
  <c r="M87" i="1"/>
  <c r="H87" i="1"/>
  <c r="B89" i="1"/>
  <c r="K88" i="1"/>
  <c r="L88" i="1" s="1"/>
  <c r="I88" i="1" s="1"/>
  <c r="J88" i="1" l="1"/>
  <c r="M88" i="1"/>
  <c r="H88" i="1"/>
  <c r="B90" i="1"/>
  <c r="K89" i="1"/>
  <c r="L89" i="1" s="1"/>
  <c r="I89" i="1" s="1"/>
  <c r="J89" i="1" l="1"/>
  <c r="M89" i="1"/>
  <c r="H89" i="1"/>
  <c r="B91" i="1"/>
  <c r="K90" i="1"/>
  <c r="L90" i="1" s="1"/>
  <c r="I90" i="1" s="1"/>
  <c r="J90" i="1" l="1"/>
  <c r="M90" i="1"/>
  <c r="H90" i="1"/>
  <c r="B92" i="1"/>
  <c r="K91" i="1"/>
  <c r="L91" i="1" s="1"/>
  <c r="I91" i="1" s="1"/>
  <c r="J91" i="1" l="1"/>
  <c r="M91" i="1"/>
  <c r="H91" i="1"/>
  <c r="B93" i="1"/>
  <c r="K92" i="1"/>
  <c r="L92" i="1" s="1"/>
  <c r="I92" i="1" s="1"/>
  <c r="J92" i="1" l="1"/>
  <c r="M92" i="1"/>
  <c r="H92" i="1"/>
  <c r="B94" i="1"/>
  <c r="K93" i="1"/>
  <c r="L93" i="1" s="1"/>
  <c r="I93" i="1" s="1"/>
  <c r="J93" i="1" l="1"/>
  <c r="M93" i="1"/>
  <c r="H93" i="1"/>
  <c r="B95" i="1"/>
  <c r="K94" i="1"/>
  <c r="L94" i="1" s="1"/>
  <c r="I94" i="1" s="1"/>
  <c r="J94" i="1" l="1"/>
  <c r="M94" i="1"/>
  <c r="H94" i="1"/>
  <c r="B96" i="1"/>
  <c r="K95" i="1"/>
  <c r="L95" i="1" s="1"/>
  <c r="I95" i="1" s="1"/>
  <c r="B97" i="1" l="1"/>
  <c r="K96" i="1"/>
  <c r="L96" i="1" s="1"/>
  <c r="I96" i="1" s="1"/>
  <c r="J95" i="1"/>
  <c r="M95" i="1"/>
  <c r="H95" i="1"/>
  <c r="K97" i="1" l="1"/>
  <c r="L97" i="1" s="1"/>
  <c r="I97" i="1" s="1"/>
  <c r="J96" i="1"/>
  <c r="H96" i="1"/>
  <c r="M96" i="1"/>
  <c r="J97" i="1" l="1"/>
  <c r="M97" i="1"/>
  <c r="H97" i="1"/>
</calcChain>
</file>

<file path=xl/sharedStrings.xml><?xml version="1.0" encoding="utf-8"?>
<sst xmlns="http://schemas.openxmlformats.org/spreadsheetml/2006/main" count="34" uniqueCount="33">
  <si>
    <t>Baro</t>
  </si>
  <si>
    <t>Humidity</t>
  </si>
  <si>
    <t>Ambient temp</t>
  </si>
  <si>
    <t>Distance</t>
  </si>
  <si>
    <t>Calorific value of fuel</t>
  </si>
  <si>
    <t>Bar</t>
  </si>
  <si>
    <t>mBar</t>
  </si>
  <si>
    <t>%</t>
  </si>
  <si>
    <t>Deg C</t>
  </si>
  <si>
    <t>(m)</t>
  </si>
  <si>
    <t>(J/kg)</t>
  </si>
  <si>
    <t>Load</t>
  </si>
  <si>
    <t>Dyno Speed</t>
  </si>
  <si>
    <t>Fuel Flow Rate</t>
  </si>
  <si>
    <t>Lambda</t>
  </si>
  <si>
    <t>Torque</t>
  </si>
  <si>
    <t>BMEP</t>
  </si>
  <si>
    <t>SFC</t>
  </si>
  <si>
    <t>Overall thermal efficiency</t>
  </si>
  <si>
    <t>Power</t>
  </si>
  <si>
    <t>Corrected power</t>
  </si>
  <si>
    <t>Newtons (N)</t>
  </si>
  <si>
    <t>(rpm)</t>
  </si>
  <si>
    <t>(l/min)</t>
  </si>
  <si>
    <t>(kg/hr)</t>
  </si>
  <si>
    <r>
      <t>(</t>
    </r>
    <r>
      <rPr>
        <b/>
        <sz val="11"/>
        <color theme="1"/>
        <rFont val="Calibri"/>
        <family val="2"/>
      </rPr>
      <t>Λ</t>
    </r>
    <r>
      <rPr>
        <b/>
        <sz val="11"/>
        <color theme="1"/>
        <rFont val="Calibri"/>
        <family val="2"/>
        <scheme val="minor"/>
      </rPr>
      <t>)</t>
    </r>
  </si>
  <si>
    <t>(Nm)</t>
  </si>
  <si>
    <t>(Kpa)</t>
  </si>
  <si>
    <t>(kg/kWh)</t>
  </si>
  <si>
    <t>(%)</t>
  </si>
  <si>
    <t>BHP</t>
  </si>
  <si>
    <t>KW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</si>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</sst>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against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BsC'!$H$7:$H$97</c:f>
              <c:numCache>
                <c:formatCode>0.000</c:formatCode>
                <c:ptCount val="91"/>
                <c:pt idx="0">
                  <c:v>0.34881183710800368</c:v>
                </c:pt>
                <c:pt idx="1">
                  <c:v>0.3400400885513018</c:v>
                </c:pt>
                <c:pt idx="2">
                  <c:v>0.3274388151893155</c:v>
                </c:pt>
                <c:pt idx="3">
                  <c:v>0.30783383592687708</c:v>
                </c:pt>
                <c:pt idx="4">
                  <c:v>0.29692646930259153</c:v>
                </c:pt>
                <c:pt idx="5">
                  <c:v>0.29770169202499697</c:v>
                </c:pt>
                <c:pt idx="6">
                  <c:v>0.28125824328944499</c:v>
                </c:pt>
                <c:pt idx="7">
                  <c:v>0.26726198710978316</c:v>
                </c:pt>
                <c:pt idx="8">
                  <c:v>0.26449767402676638</c:v>
                </c:pt>
                <c:pt idx="9">
                  <c:v>0.25565756810535273</c:v>
                </c:pt>
                <c:pt idx="10">
                  <c:v>0.25600317115697929</c:v>
                </c:pt>
                <c:pt idx="11">
                  <c:v>0.25868497821485897</c:v>
                </c:pt>
                <c:pt idx="12">
                  <c:v>0.25637437448110745</c:v>
                </c:pt>
                <c:pt idx="13">
                  <c:v>0.25534486818937763</c:v>
                </c:pt>
                <c:pt idx="14">
                  <c:v>0.25134283614926617</c:v>
                </c:pt>
                <c:pt idx="15">
                  <c:v>0.25104906673119748</c:v>
                </c:pt>
                <c:pt idx="16">
                  <c:v>0.25731353085267378</c:v>
                </c:pt>
                <c:pt idx="17">
                  <c:v>0.26070533143282787</c:v>
                </c:pt>
                <c:pt idx="18">
                  <c:v>0.2606571960067347</c:v>
                </c:pt>
                <c:pt idx="19">
                  <c:v>0.25901323471095022</c:v>
                </c:pt>
                <c:pt idx="20">
                  <c:v>0.2604092497885403</c:v>
                </c:pt>
                <c:pt idx="21">
                  <c:v>0.25726305951140144</c:v>
                </c:pt>
                <c:pt idx="22">
                  <c:v>0.25515364864531759</c:v>
                </c:pt>
                <c:pt idx="23">
                  <c:v>0.25374269552637657</c:v>
                </c:pt>
                <c:pt idx="24">
                  <c:v>0.25346241228077049</c:v>
                </c:pt>
                <c:pt idx="25">
                  <c:v>0.25206443405409584</c:v>
                </c:pt>
                <c:pt idx="26">
                  <c:v>0.25213837151228746</c:v>
                </c:pt>
                <c:pt idx="27">
                  <c:v>0.25478997181745838</c:v>
                </c:pt>
                <c:pt idx="28">
                  <c:v>0.25615824149366001</c:v>
                </c:pt>
                <c:pt idx="29">
                  <c:v>0.25439119250444048</c:v>
                </c:pt>
                <c:pt idx="30">
                  <c:v>0.25586053540880632</c:v>
                </c:pt>
                <c:pt idx="31">
                  <c:v>0.25596162504368758</c:v>
                </c:pt>
                <c:pt idx="32">
                  <c:v>0.25961398866874957</c:v>
                </c:pt>
                <c:pt idx="33">
                  <c:v>0.26051743404980748</c:v>
                </c:pt>
                <c:pt idx="34">
                  <c:v>0.26241713166755409</c:v>
                </c:pt>
                <c:pt idx="35">
                  <c:v>0.26526763365720768</c:v>
                </c:pt>
                <c:pt idx="36">
                  <c:v>0.26344627336947424</c:v>
                </c:pt>
                <c:pt idx="37">
                  <c:v>0.26384877569356607</c:v>
                </c:pt>
                <c:pt idx="38">
                  <c:v>0.26798678730687842</c:v>
                </c:pt>
                <c:pt idx="39">
                  <c:v>0.27147532000173719</c:v>
                </c:pt>
                <c:pt idx="40">
                  <c:v>0.27618314520311965</c:v>
                </c:pt>
                <c:pt idx="41">
                  <c:v>0.28264037723455249</c:v>
                </c:pt>
                <c:pt idx="42">
                  <c:v>0.28347765469820285</c:v>
                </c:pt>
                <c:pt idx="43">
                  <c:v>0.28759511965083595</c:v>
                </c:pt>
                <c:pt idx="44">
                  <c:v>0.28619499563140466</c:v>
                </c:pt>
                <c:pt idx="45">
                  <c:v>0.28780358112752213</c:v>
                </c:pt>
                <c:pt idx="46">
                  <c:v>0.28468804588756219</c:v>
                </c:pt>
                <c:pt idx="47">
                  <c:v>0.28289532175797216</c:v>
                </c:pt>
                <c:pt idx="48">
                  <c:v>0.28394062710077361</c:v>
                </c:pt>
                <c:pt idx="49">
                  <c:v>0.28079794066078434</c:v>
                </c:pt>
                <c:pt idx="50">
                  <c:v>0.28381277091355073</c:v>
                </c:pt>
                <c:pt idx="51">
                  <c:v>0.28208737389394062</c:v>
                </c:pt>
                <c:pt idx="52">
                  <c:v>0.28937305562912247</c:v>
                </c:pt>
                <c:pt idx="53">
                  <c:v>0.28843678217778446</c:v>
                </c:pt>
                <c:pt idx="54">
                  <c:v>0.29252071672025948</c:v>
                </c:pt>
                <c:pt idx="55">
                  <c:v>0.28944205928253891</c:v>
                </c:pt>
                <c:pt idx="56">
                  <c:v>0.29076504453650459</c:v>
                </c:pt>
                <c:pt idx="57">
                  <c:v>0.29372167485624517</c:v>
                </c:pt>
                <c:pt idx="58">
                  <c:v>0.29346531473479054</c:v>
                </c:pt>
                <c:pt idx="59">
                  <c:v>0.29943450722299758</c:v>
                </c:pt>
                <c:pt idx="60">
                  <c:v>0.30039376894334668</c:v>
                </c:pt>
                <c:pt idx="61">
                  <c:v>0.30254578996094306</c:v>
                </c:pt>
                <c:pt idx="62">
                  <c:v>0.30409091619718731</c:v>
                </c:pt>
                <c:pt idx="63">
                  <c:v>0.30715369713687324</c:v>
                </c:pt>
                <c:pt idx="64">
                  <c:v>0.30691205254936438</c:v>
                </c:pt>
                <c:pt idx="65">
                  <c:v>0.30799851785687166</c:v>
                </c:pt>
                <c:pt idx="66">
                  <c:v>0.31133087437927121</c:v>
                </c:pt>
                <c:pt idx="67">
                  <c:v>0.31269819168694962</c:v>
                </c:pt>
                <c:pt idx="68">
                  <c:v>0.31272436383458713</c:v>
                </c:pt>
                <c:pt idx="69">
                  <c:v>0.30960067953665654</c:v>
                </c:pt>
                <c:pt idx="70">
                  <c:v>0.31251741311834869</c:v>
                </c:pt>
                <c:pt idx="71">
                  <c:v>0.31232743408310093</c:v>
                </c:pt>
                <c:pt idx="72">
                  <c:v>0.3136112408068345</c:v>
                </c:pt>
                <c:pt idx="73">
                  <c:v>0.31453522708984233</c:v>
                </c:pt>
                <c:pt idx="74">
                  <c:v>0.31441486678167196</c:v>
                </c:pt>
                <c:pt idx="75">
                  <c:v>0.31895659463948661</c:v>
                </c:pt>
                <c:pt idx="76">
                  <c:v>0.31998990730769294</c:v>
                </c:pt>
                <c:pt idx="77">
                  <c:v>0.32335771264957119</c:v>
                </c:pt>
                <c:pt idx="78">
                  <c:v>0.32702015887109492</c:v>
                </c:pt>
                <c:pt idx="79">
                  <c:v>0.328570006924084</c:v>
                </c:pt>
                <c:pt idx="80">
                  <c:v>0.32948891963521709</c:v>
                </c:pt>
                <c:pt idx="81">
                  <c:v>0.33327193588640647</c:v>
                </c:pt>
                <c:pt idx="82">
                  <c:v>0.33571390124303124</c:v>
                </c:pt>
                <c:pt idx="83">
                  <c:v>0.33974840467426104</c:v>
                </c:pt>
                <c:pt idx="84">
                  <c:v>0.34312121993902411</c:v>
                </c:pt>
                <c:pt idx="85">
                  <c:v>0.3434880960746598</c:v>
                </c:pt>
                <c:pt idx="86">
                  <c:v>0.34624574350095982</c:v>
                </c:pt>
                <c:pt idx="87">
                  <c:v>0.34586075538705335</c:v>
                </c:pt>
                <c:pt idx="88">
                  <c:v>0.35468958353541064</c:v>
                </c:pt>
                <c:pt idx="89">
                  <c:v>0.35947658682048506</c:v>
                </c:pt>
                <c:pt idx="90">
                  <c:v>0.36252321923329917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28-4747-9EF7-C8EEF74581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1718272"/>
        <c:axId val="1621717312"/>
      </c:scatterChart>
      <c:valAx>
        <c:axId val="1621718272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717312"/>
        <c:crosses val="autoZero"/>
        <c:crossBetween val="midCat"/>
      </c:valAx>
      <c:valAx>
        <c:axId val="1621717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718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Torque against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BsC'!$F$7:$F$97</c:f>
              <c:numCache>
                <c:formatCode>0.000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F20-4A09-A869-BD4E970E2F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1718272"/>
        <c:axId val="1621717312"/>
      </c:scatterChart>
      <c:valAx>
        <c:axId val="1621718272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717312"/>
        <c:crosses val="autoZero"/>
        <c:crossBetween val="midCat"/>
      </c:valAx>
      <c:valAx>
        <c:axId val="1621717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718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Power against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BsC'!$B$7:$B$97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BsC'!$J$7:$J$97</c:f>
              <c:numCache>
                <c:formatCode>0.000</c:formatCode>
                <c:ptCount val="91"/>
                <c:pt idx="0">
                  <c:v>11.716672353222226</c:v>
                </c:pt>
                <c:pt idx="1">
                  <c:v>12.360364737659138</c:v>
                </c:pt>
                <c:pt idx="2">
                  <c:v>13.066526947901105</c:v>
                </c:pt>
                <c:pt idx="3">
                  <c:v>13.728967153707895</c:v>
                </c:pt>
                <c:pt idx="4">
                  <c:v>14.546109821952149</c:v>
                </c:pt>
                <c:pt idx="5">
                  <c:v>15.395495535259368</c:v>
                </c:pt>
                <c:pt idx="6">
                  <c:v>16.305896156367375</c:v>
                </c:pt>
                <c:pt idx="7">
                  <c:v>17.290148186250796</c:v>
                </c:pt>
                <c:pt idx="8">
                  <c:v>18.326834544524036</c:v>
                </c:pt>
                <c:pt idx="9">
                  <c:v>19.233025068257508</c:v>
                </c:pt>
                <c:pt idx="10">
                  <c:v>20.102785361648039</c:v>
                </c:pt>
                <c:pt idx="11">
                  <c:v>20.915465899477649</c:v>
                </c:pt>
                <c:pt idx="12">
                  <c:v>21.715350032498112</c:v>
                </c:pt>
                <c:pt idx="13">
                  <c:v>22.450851179818159</c:v>
                </c:pt>
                <c:pt idx="14">
                  <c:v>23.108588678217469</c:v>
                </c:pt>
                <c:pt idx="15">
                  <c:v>23.82935162071481</c:v>
                </c:pt>
                <c:pt idx="16">
                  <c:v>24.659279237720924</c:v>
                </c:pt>
                <c:pt idx="17">
                  <c:v>25.418437122669324</c:v>
                </c:pt>
                <c:pt idx="18">
                  <c:v>26.158096815151165</c:v>
                </c:pt>
                <c:pt idx="19">
                  <c:v>27.018927119688755</c:v>
                </c:pt>
                <c:pt idx="20">
                  <c:v>27.988727345931402</c:v>
                </c:pt>
                <c:pt idx="21">
                  <c:v>28.850021620383743</c:v>
                </c:pt>
                <c:pt idx="22">
                  <c:v>29.782469404477606</c:v>
                </c:pt>
                <c:pt idx="23">
                  <c:v>30.737388225306585</c:v>
                </c:pt>
                <c:pt idx="24">
                  <c:v>31.538658540047649</c:v>
                </c:pt>
                <c:pt idx="25">
                  <c:v>32.485111341938442</c:v>
                </c:pt>
                <c:pt idx="26">
                  <c:v>33.373527808320617</c:v>
                </c:pt>
                <c:pt idx="27">
                  <c:v>34.14265245440059</c:v>
                </c:pt>
                <c:pt idx="28">
                  <c:v>34.832799110548393</c:v>
                </c:pt>
                <c:pt idx="29">
                  <c:v>35.519749529505738</c:v>
                </c:pt>
                <c:pt idx="30">
                  <c:v>36.211992642305347</c:v>
                </c:pt>
                <c:pt idx="31">
                  <c:v>36.878098783240993</c:v>
                </c:pt>
                <c:pt idx="32">
                  <c:v>37.57796589550388</c:v>
                </c:pt>
                <c:pt idx="33">
                  <c:v>38.205293316404664</c:v>
                </c:pt>
                <c:pt idx="34">
                  <c:v>38.636630680479314</c:v>
                </c:pt>
                <c:pt idx="35">
                  <c:v>39.042123201895571</c:v>
                </c:pt>
                <c:pt idx="36">
                  <c:v>39.675636888326281</c:v>
                </c:pt>
                <c:pt idx="37">
                  <c:v>40.286181199965291</c:v>
                </c:pt>
                <c:pt idx="38">
                  <c:v>40.703920235921366</c:v>
                </c:pt>
                <c:pt idx="39">
                  <c:v>41.175227748947755</c:v>
                </c:pt>
                <c:pt idx="40">
                  <c:v>41.829121743485423</c:v>
                </c:pt>
                <c:pt idx="41">
                  <c:v>42.321519839549971</c:v>
                </c:pt>
                <c:pt idx="42">
                  <c:v>43.015670384221316</c:v>
                </c:pt>
                <c:pt idx="43">
                  <c:v>43.61095524088649</c:v>
                </c:pt>
                <c:pt idx="44">
                  <c:v>44.209711279876799</c:v>
                </c:pt>
                <c:pt idx="45">
                  <c:v>44.991334473536689</c:v>
                </c:pt>
                <c:pt idx="46">
                  <c:v>45.983302151261604</c:v>
                </c:pt>
                <c:pt idx="47">
                  <c:v>46.890328966446347</c:v>
                </c:pt>
                <c:pt idx="48">
                  <c:v>47.883092839457056</c:v>
                </c:pt>
                <c:pt idx="49">
                  <c:v>48.801472597493948</c:v>
                </c:pt>
                <c:pt idx="50">
                  <c:v>49.489895118526462</c:v>
                </c:pt>
                <c:pt idx="51">
                  <c:v>50.512891500302921</c:v>
                </c:pt>
                <c:pt idx="52">
                  <c:v>51.167014615786137</c:v>
                </c:pt>
                <c:pt idx="53">
                  <c:v>51.83627116972314</c:v>
                </c:pt>
                <c:pt idx="54">
                  <c:v>52.481928266268149</c:v>
                </c:pt>
                <c:pt idx="55">
                  <c:v>53.170522628009842</c:v>
                </c:pt>
                <c:pt idx="56">
                  <c:v>53.767147842206498</c:v>
                </c:pt>
                <c:pt idx="57">
                  <c:v>54.105444918315683</c:v>
                </c:pt>
                <c:pt idx="58">
                  <c:v>54.578018324566244</c:v>
                </c:pt>
                <c:pt idx="59">
                  <c:v>54.837440515168765</c:v>
                </c:pt>
                <c:pt idx="60">
                  <c:v>54.990859900311108</c:v>
                </c:pt>
                <c:pt idx="61">
                  <c:v>55.089003857338781</c:v>
                </c:pt>
                <c:pt idx="62">
                  <c:v>55.162265279679389</c:v>
                </c:pt>
                <c:pt idx="63">
                  <c:v>55.387124575645217</c:v>
                </c:pt>
                <c:pt idx="64">
                  <c:v>55.780662711727238</c:v>
                </c:pt>
                <c:pt idx="65">
                  <c:v>56.007985057857766</c:v>
                </c:pt>
                <c:pt idx="66">
                  <c:v>56.350154277946778</c:v>
                </c:pt>
                <c:pt idx="67">
                  <c:v>56.81851185879917</c:v>
                </c:pt>
                <c:pt idx="68">
                  <c:v>57.398508620372326</c:v>
                </c:pt>
                <c:pt idx="69">
                  <c:v>58.108880927988828</c:v>
                </c:pt>
                <c:pt idx="70">
                  <c:v>58.41175017789184</c:v>
                </c:pt>
                <c:pt idx="71">
                  <c:v>58.939839589249935</c:v>
                </c:pt>
                <c:pt idx="72">
                  <c:v>59.124316318562002</c:v>
                </c:pt>
                <c:pt idx="73">
                  <c:v>59.162883101722251</c:v>
                </c:pt>
                <c:pt idx="74">
                  <c:v>59.213226701483897</c:v>
                </c:pt>
                <c:pt idx="75">
                  <c:v>59.125404643053393</c:v>
                </c:pt>
                <c:pt idx="76">
                  <c:v>58.88005047850784</c:v>
                </c:pt>
                <c:pt idx="77">
                  <c:v>58.473269151772854</c:v>
                </c:pt>
                <c:pt idx="78">
                  <c:v>58.173441482422042</c:v>
                </c:pt>
                <c:pt idx="79">
                  <c:v>58.031552608864651</c:v>
                </c:pt>
                <c:pt idx="80">
                  <c:v>57.913755802732155</c:v>
                </c:pt>
                <c:pt idx="81">
                  <c:v>57.456687583669535</c:v>
                </c:pt>
                <c:pt idx="82">
                  <c:v>57.012812148651854</c:v>
                </c:pt>
                <c:pt idx="83">
                  <c:v>56.54937379450049</c:v>
                </c:pt>
                <c:pt idx="84">
                  <c:v>56.475696517643691</c:v>
                </c:pt>
                <c:pt idx="85">
                  <c:v>55.992851619403972</c:v>
                </c:pt>
                <c:pt idx="86">
                  <c:v>55.731330680940225</c:v>
                </c:pt>
                <c:pt idx="87">
                  <c:v>55.524806788642266</c:v>
                </c:pt>
                <c:pt idx="88">
                  <c:v>55.452075781290617</c:v>
                </c:pt>
                <c:pt idx="89">
                  <c:v>55.521105339766876</c:v>
                </c:pt>
                <c:pt idx="90">
                  <c:v>55.855184299268387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627-4C42-AAD9-146705402D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1718272"/>
        <c:axId val="1621717312"/>
      </c:scatterChart>
      <c:valAx>
        <c:axId val="1621718272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717312"/>
        <c:crosses val="autoZero"/>
        <c:crossBetween val="midCat"/>
      </c:valAx>
      <c:valAx>
        <c:axId val="1621717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(BHP)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1718272"/>
        <c:crosses val="autoZero"/>
        <c:crossBetween val="midCat"/>
        <c:majorUnit val="10"/>
        <c:minorUnit val="2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589642</xdr:colOff>
      <xdr:row>4</xdr:row>
      <xdr:rowOff>9072</xdr:rowOff>
    </xdr:from>
    <xdr:to>
      <xdr:col>26</xdr:col>
      <xdr:colOff>334633</xdr:colOff>
      <xdr:row>23</xdr:row>
      <xdr:rowOff>29029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FA7E697-E752-8A3C-C4DA-B7A3E25885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18143</xdr:colOff>
      <xdr:row>25</xdr:row>
      <xdr:rowOff>9072</xdr:rowOff>
    </xdr:from>
    <xdr:to>
      <xdr:col>26</xdr:col>
      <xdr:colOff>370920</xdr:colOff>
      <xdr:row>44</xdr:row>
      <xdr:rowOff>29029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144C779-B046-4487-8B3D-962B94AA2541}"/>
            </a:ext>
            <a:ext uri="{147F2762-F138-4A5C-976F-8EAC2B608ADB}">
              <a16:predDERef xmlns:a16="http://schemas.microsoft.com/office/drawing/2014/main" pred="{2FA7E697-E752-8A3C-C4DA-B7A3E25885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598714</xdr:colOff>
      <xdr:row>46</xdr:row>
      <xdr:rowOff>0</xdr:rowOff>
    </xdr:from>
    <xdr:to>
      <xdr:col>26</xdr:col>
      <xdr:colOff>343705</xdr:colOff>
      <xdr:row>65</xdr:row>
      <xdr:rowOff>19957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C12BEAC-D108-4B5B-BA09-3F74281BD8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7"/>
  <sheetViews>
    <sheetView tabSelected="1" zoomScale="84" zoomScaleNormal="84" workbookViewId="0">
      <selection activeCell="AA46" sqref="AA46"/>
    </sheetView>
  </sheetViews>
  <sheetFormatPr defaultRowHeight="14.4" x14ac:dyDescent="0.3"/>
  <cols>
    <col min="1" max="1" width="12.33203125" style="1" customWidth="1"/>
    <col min="2" max="2" width="13.44140625" style="1" customWidth="1"/>
    <col min="3" max="4" width="14.5546875" customWidth="1"/>
    <col min="5" max="5" width="10.5546875" style="1" customWidth="1"/>
    <col min="6" max="6" width="15.6640625" customWidth="1"/>
    <col min="7" max="7" width="11.5546875" customWidth="1"/>
    <col min="8" max="8" width="18.109375" style="1" customWidth="1"/>
    <col min="9" max="9" width="28.88671875" style="1" customWidth="1"/>
    <col min="10" max="10" width="17.6640625" style="1" customWidth="1"/>
    <col min="11" max="11" width="16" customWidth="1"/>
    <col min="12" max="12" width="20.44140625" customWidth="1"/>
    <col min="13" max="13" width="19.33203125" customWidth="1"/>
    <col min="15" max="15" width="14.6640625" customWidth="1"/>
  </cols>
  <sheetData>
    <row r="1" spans="1:13" x14ac:dyDescent="0.3">
      <c r="A1"/>
      <c r="B1"/>
      <c r="E1" s="9" t="s">
        <v>0</v>
      </c>
      <c r="F1" s="10"/>
      <c r="G1" s="8" t="s">
        <v>1</v>
      </c>
      <c r="H1" s="8" t="s">
        <v>2</v>
      </c>
      <c r="I1" s="8" t="s">
        <v>3</v>
      </c>
      <c r="J1" s="8" t="s">
        <v>4</v>
      </c>
    </row>
    <row r="2" spans="1:13" x14ac:dyDescent="0.3">
      <c r="C2" s="1"/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spans="1:13" x14ac:dyDescent="0.3">
      <c r="C3" s="1"/>
      <c r="E3" s="2">
        <f>F3/1000</f>
        <v>1.0188999999999999</v>
      </c>
      <c r="F3" s="6">
        <v>1018.9</v>
      </c>
      <c r="G3" s="6">
        <v>46</v>
      </c>
      <c r="H3" s="6">
        <v>27</v>
      </c>
      <c r="I3" s="2">
        <v>0.81577599999999995</v>
      </c>
      <c r="J3" s="6">
        <v>43391000</v>
      </c>
    </row>
    <row r="4" spans="1:13" x14ac:dyDescent="0.3">
      <c r="C4" s="1"/>
      <c r="D4" s="1"/>
      <c r="F4" s="1"/>
      <c r="G4" s="4"/>
      <c r="H4" s="5"/>
      <c r="I4" s="5"/>
      <c r="J4" s="5"/>
      <c r="K4" s="4"/>
      <c r="L4" s="4"/>
    </row>
    <row r="5" spans="1:13" x14ac:dyDescent="0.3">
      <c r="A5" s="8" t="s">
        <v>11</v>
      </c>
      <c r="B5" s="8" t="s">
        <v>12</v>
      </c>
      <c r="C5" s="11" t="s">
        <v>13</v>
      </c>
      <c r="D5" s="11"/>
      <c r="E5" s="8" t="s">
        <v>14</v>
      </c>
      <c r="F5" s="8" t="s">
        <v>15</v>
      </c>
      <c r="G5" s="8" t="s">
        <v>16</v>
      </c>
      <c r="H5" s="8" t="s">
        <v>17</v>
      </c>
      <c r="I5" s="8" t="s">
        <v>18</v>
      </c>
      <c r="J5" s="9" t="s">
        <v>19</v>
      </c>
      <c r="K5" s="12"/>
      <c r="L5" s="10"/>
      <c r="M5" s="8" t="s">
        <v>20</v>
      </c>
    </row>
    <row r="6" spans="1:13" x14ac:dyDescent="0.3">
      <c r="A6" s="7" t="s">
        <v>21</v>
      </c>
      <c r="B6" s="7" t="s">
        <v>22</v>
      </c>
      <c r="C6" s="7" t="s">
        <v>23</v>
      </c>
      <c r="D6" s="7" t="s">
        <v>24</v>
      </c>
      <c r="E6" s="7" t="s">
        <v>25</v>
      </c>
      <c r="F6" s="7" t="s">
        <v>26</v>
      </c>
      <c r="G6" s="7" t="s">
        <v>27</v>
      </c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31</v>
      </c>
    </row>
    <row r="7" spans="1:13" x14ac:dyDescent="0.3">
      <c r="A7" s="2">
        <v>102.27500000000001</v>
      </c>
      <c r="B7" s="2">
        <v>1000</v>
      </c>
      <c r="C7" s="2">
        <v>7.0400000000000004E-2</v>
      </c>
      <c r="D7" s="3">
        <f>C7*0.7215*60</f>
        <v>3.0476160000000005</v>
      </c>
      <c r="E7" s="2">
        <v>1.2658</v>
      </c>
      <c r="F7" s="3">
        <f t="shared" ref="F7:F38" si="0">A7*$I$3</f>
        <v>83.433490399999997</v>
      </c>
      <c r="G7" s="3">
        <f>(F7*4*PI())/1.6</f>
        <v>655.28510125998628</v>
      </c>
      <c r="H7" s="3">
        <f>D7/K7</f>
        <v>0.34881183710800368</v>
      </c>
      <c r="I7" s="3">
        <f t="shared" ref="I7:I38" si="1">(L7*3600)/(D7*$J$3)*100</f>
        <v>23.78546395703129</v>
      </c>
      <c r="J7" s="3">
        <f>K7*1.34102</f>
        <v>11.716672353222226</v>
      </c>
      <c r="K7" s="3">
        <f>(((2*PI()*B7)*F7)/60)/1000</f>
        <v>8.7371346834664845</v>
      </c>
      <c r="L7" s="3">
        <f>K7*1000</f>
        <v>8737.1346834664837</v>
      </c>
      <c r="M7" s="3">
        <f t="shared" ref="M7:M38" si="2">K7*(1.01325/$E$3)*SQRT(($H$3+273)/293)</f>
        <v>8.7918627117276724</v>
      </c>
    </row>
    <row r="8" spans="1:13" x14ac:dyDescent="0.3">
      <c r="A8" s="2">
        <v>102.756</v>
      </c>
      <c r="B8" s="2">
        <f t="shared" ref="B8:B39" si="3">B7+50</f>
        <v>1050</v>
      </c>
      <c r="C8" s="2">
        <v>7.2400000000000006E-2</v>
      </c>
      <c r="D8" s="3">
        <f t="shared" ref="D8:D71" si="4">C8*0.7215*60</f>
        <v>3.1341960000000006</v>
      </c>
      <c r="E8" s="2">
        <v>1.26783</v>
      </c>
      <c r="F8" s="3">
        <f t="shared" si="0"/>
        <v>83.825878656</v>
      </c>
      <c r="G8" s="3">
        <f t="shared" ref="G8:G71" si="5">(F8*4*PI())/1.6</f>
        <v>658.36691141599749</v>
      </c>
      <c r="H8" s="3">
        <f t="shared" ref="H8:H71" si="6">D8/K8</f>
        <v>0.3400400885513018</v>
      </c>
      <c r="I8" s="3">
        <f t="shared" si="1"/>
        <v>24.399038991741044</v>
      </c>
      <c r="J8" s="3">
        <f t="shared" ref="J8:J71" si="7">K8*1.34102</f>
        <v>12.360364737659138</v>
      </c>
      <c r="K8" s="3">
        <f t="shared" ref="K8:K71" si="8">(((2*PI()*B8)*F8)/60)/1000</f>
        <v>9.2171367598239673</v>
      </c>
      <c r="L8" s="3">
        <f t="shared" ref="L8:L71" si="9">K8*1000</f>
        <v>9217.1367598239667</v>
      </c>
      <c r="M8" s="3">
        <f t="shared" si="2"/>
        <v>9.2748714450902305</v>
      </c>
    </row>
    <row r="9" spans="1:13" x14ac:dyDescent="0.3">
      <c r="A9" s="2">
        <v>103.68899999999999</v>
      </c>
      <c r="B9" s="2">
        <f t="shared" si="3"/>
        <v>1100</v>
      </c>
      <c r="C9" s="2">
        <v>7.3700000000000002E-2</v>
      </c>
      <c r="D9" s="3">
        <f t="shared" si="4"/>
        <v>3.1904729999999999</v>
      </c>
      <c r="E9" s="2">
        <v>1.2734399999999999</v>
      </c>
      <c r="F9" s="3">
        <f t="shared" si="0"/>
        <v>84.586997663999995</v>
      </c>
      <c r="G9" s="3">
        <f t="shared" si="5"/>
        <v>664.34472612609829</v>
      </c>
      <c r="H9" s="3">
        <f t="shared" si="6"/>
        <v>0.3274388151893155</v>
      </c>
      <c r="I9" s="3">
        <f t="shared" si="1"/>
        <v>25.338020400914939</v>
      </c>
      <c r="J9" s="3">
        <f t="shared" si="7"/>
        <v>13.066526947901105</v>
      </c>
      <c r="K9" s="3">
        <f t="shared" si="8"/>
        <v>9.7437226498494454</v>
      </c>
      <c r="L9" s="3">
        <f t="shared" si="9"/>
        <v>9743.7226498494456</v>
      </c>
      <c r="M9" s="3">
        <f t="shared" si="2"/>
        <v>9.8047557857537413</v>
      </c>
    </row>
    <row r="10" spans="1:13" x14ac:dyDescent="0.3">
      <c r="A10" s="2">
        <v>104.209</v>
      </c>
      <c r="B10" s="2">
        <f t="shared" si="3"/>
        <v>1150</v>
      </c>
      <c r="C10" s="2">
        <v>7.2800000000000004E-2</v>
      </c>
      <c r="D10" s="3">
        <f t="shared" si="4"/>
        <v>3.1515120000000003</v>
      </c>
      <c r="E10" s="2">
        <v>1.2847599999999999</v>
      </c>
      <c r="F10" s="3">
        <f t="shared" si="0"/>
        <v>85.011201184000001</v>
      </c>
      <c r="G10" s="3">
        <f t="shared" si="5"/>
        <v>667.67641278124586</v>
      </c>
      <c r="H10" s="3">
        <f t="shared" si="6"/>
        <v>0.30783383592687708</v>
      </c>
      <c r="I10" s="3">
        <f t="shared" si="1"/>
        <v>26.95172008735609</v>
      </c>
      <c r="J10" s="3">
        <f t="shared" si="7"/>
        <v>13.728967153707895</v>
      </c>
      <c r="K10" s="3">
        <f t="shared" si="8"/>
        <v>10.237704995979101</v>
      </c>
      <c r="L10" s="3">
        <f t="shared" si="9"/>
        <v>10237.7049959791</v>
      </c>
      <c r="M10" s="3">
        <f t="shared" si="2"/>
        <v>10.301832359084756</v>
      </c>
    </row>
    <row r="11" spans="1:13" x14ac:dyDescent="0.3">
      <c r="A11" s="2">
        <v>105.81100000000001</v>
      </c>
      <c r="B11" s="2">
        <f t="shared" si="3"/>
        <v>1200</v>
      </c>
      <c r="C11" s="2">
        <v>7.4399999999999994E-2</v>
      </c>
      <c r="D11" s="3">
        <f t="shared" si="4"/>
        <v>3.2207759999999999</v>
      </c>
      <c r="E11" s="2">
        <v>1.2918099999999999</v>
      </c>
      <c r="F11" s="3">
        <f t="shared" si="0"/>
        <v>86.318074335999995</v>
      </c>
      <c r="G11" s="3">
        <f t="shared" si="5"/>
        <v>677.94057051498805</v>
      </c>
      <c r="H11" s="3">
        <f t="shared" si="6"/>
        <v>0.29692646930259153</v>
      </c>
      <c r="I11" s="3">
        <f t="shared" si="1"/>
        <v>27.941770899728535</v>
      </c>
      <c r="J11" s="3">
        <f t="shared" si="7"/>
        <v>14.546109821952149</v>
      </c>
      <c r="K11" s="3">
        <f t="shared" si="8"/>
        <v>10.847049128239808</v>
      </c>
      <c r="L11" s="3">
        <f t="shared" si="9"/>
        <v>10847.049128239809</v>
      </c>
      <c r="M11" s="3">
        <f t="shared" si="2"/>
        <v>10.914993326509313</v>
      </c>
    </row>
    <row r="12" spans="1:13" x14ac:dyDescent="0.3">
      <c r="A12" s="2">
        <v>107.51</v>
      </c>
      <c r="B12" s="2">
        <f t="shared" si="3"/>
        <v>1250</v>
      </c>
      <c r="C12" s="2">
        <v>7.8950000000000006E-2</v>
      </c>
      <c r="D12" s="3">
        <f t="shared" si="4"/>
        <v>3.4177455000000001</v>
      </c>
      <c r="E12" s="2">
        <v>1.2972900000000001</v>
      </c>
      <c r="F12" s="3">
        <f t="shared" si="0"/>
        <v>87.704077760000004</v>
      </c>
      <c r="G12" s="3">
        <f t="shared" si="5"/>
        <v>688.82621595170986</v>
      </c>
      <c r="H12" s="3">
        <f t="shared" si="6"/>
        <v>0.29770169202499697</v>
      </c>
      <c r="I12" s="3">
        <f t="shared" si="1"/>
        <v>27.869009822831813</v>
      </c>
      <c r="J12" s="3">
        <f t="shared" si="7"/>
        <v>15.395495535259368</v>
      </c>
      <c r="K12" s="3">
        <f t="shared" si="8"/>
        <v>11.480436932528498</v>
      </c>
      <c r="L12" s="3">
        <f t="shared" si="9"/>
        <v>11480.436932528499</v>
      </c>
      <c r="M12" s="3">
        <f t="shared" si="2"/>
        <v>11.552348571716477</v>
      </c>
    </row>
    <row r="13" spans="1:13" x14ac:dyDescent="0.3">
      <c r="A13" s="2">
        <v>109.488</v>
      </c>
      <c r="B13" s="2">
        <f t="shared" si="3"/>
        <v>1300</v>
      </c>
      <c r="C13" s="2">
        <v>7.9000000000000001E-2</v>
      </c>
      <c r="D13" s="3">
        <f t="shared" si="4"/>
        <v>3.4199100000000002</v>
      </c>
      <c r="E13" s="2">
        <v>1.29895</v>
      </c>
      <c r="F13" s="3">
        <f t="shared" si="0"/>
        <v>89.317682687999991</v>
      </c>
      <c r="G13" s="3">
        <f t="shared" si="5"/>
        <v>701.49943942071252</v>
      </c>
      <c r="H13" s="3">
        <f t="shared" si="6"/>
        <v>0.28125824328944499</v>
      </c>
      <c r="I13" s="3">
        <f t="shared" si="1"/>
        <v>29.498340323416393</v>
      </c>
      <c r="J13" s="3">
        <f t="shared" si="7"/>
        <v>16.305896156367375</v>
      </c>
      <c r="K13" s="3">
        <f t="shared" si="8"/>
        <v>12.159323616625683</v>
      </c>
      <c r="L13" s="3">
        <f t="shared" si="9"/>
        <v>12159.323616625683</v>
      </c>
      <c r="M13" s="3">
        <f t="shared" si="2"/>
        <v>12.235487694511182</v>
      </c>
    </row>
    <row r="14" spans="1:13" x14ac:dyDescent="0.3">
      <c r="A14" s="2">
        <v>111.797</v>
      </c>
      <c r="B14" s="2">
        <f t="shared" si="3"/>
        <v>1350</v>
      </c>
      <c r="C14" s="2">
        <v>7.9600000000000004E-2</v>
      </c>
      <c r="D14" s="3">
        <f t="shared" si="4"/>
        <v>3.4458840000000004</v>
      </c>
      <c r="E14" s="2">
        <v>1.2946899999999999</v>
      </c>
      <c r="F14" s="3">
        <f t="shared" si="0"/>
        <v>91.201309471999991</v>
      </c>
      <c r="G14" s="3">
        <f t="shared" si="5"/>
        <v>716.29340958751095</v>
      </c>
      <c r="H14" s="3">
        <f t="shared" si="6"/>
        <v>0.26726198710978316</v>
      </c>
      <c r="I14" s="3">
        <f t="shared" si="1"/>
        <v>31.043140362158113</v>
      </c>
      <c r="J14" s="3">
        <f t="shared" si="7"/>
        <v>17.290148186250796</v>
      </c>
      <c r="K14" s="3">
        <f t="shared" si="8"/>
        <v>12.893281372575199</v>
      </c>
      <c r="L14" s="3">
        <f t="shared" si="9"/>
        <v>12893.281372575198</v>
      </c>
      <c r="M14" s="3">
        <f t="shared" si="2"/>
        <v>12.974042845632612</v>
      </c>
    </row>
    <row r="15" spans="1:13" x14ac:dyDescent="0.3">
      <c r="A15" s="2">
        <v>114.268</v>
      </c>
      <c r="B15" s="2">
        <f t="shared" si="3"/>
        <v>1400</v>
      </c>
      <c r="C15" s="2">
        <v>8.3500000000000005E-2</v>
      </c>
      <c r="D15" s="3">
        <f t="shared" si="4"/>
        <v>3.6147150000000003</v>
      </c>
      <c r="E15" s="2">
        <v>1.2855000000000001</v>
      </c>
      <c r="F15" s="3">
        <f t="shared" si="0"/>
        <v>93.217091967999991</v>
      </c>
      <c r="G15" s="3">
        <f t="shared" si="5"/>
        <v>732.12532828918211</v>
      </c>
      <c r="H15" s="3">
        <f t="shared" si="6"/>
        <v>0.26449767402676638</v>
      </c>
      <c r="I15" s="3">
        <f t="shared" si="1"/>
        <v>31.367577842966941</v>
      </c>
      <c r="J15" s="3">
        <f t="shared" si="7"/>
        <v>18.326834544524036</v>
      </c>
      <c r="K15" s="3">
        <f t="shared" si="8"/>
        <v>13.666339461398067</v>
      </c>
      <c r="L15" s="3">
        <f t="shared" si="9"/>
        <v>13666.339461398067</v>
      </c>
      <c r="M15" s="3">
        <f t="shared" si="2"/>
        <v>13.751943247921552</v>
      </c>
    </row>
    <row r="16" spans="1:13" x14ac:dyDescent="0.3">
      <c r="A16" s="2">
        <v>115.783</v>
      </c>
      <c r="B16" s="2">
        <f t="shared" si="3"/>
        <v>1450</v>
      </c>
      <c r="C16" s="2">
        <v>8.4699999999999998E-2</v>
      </c>
      <c r="D16" s="3">
        <f t="shared" si="4"/>
        <v>3.6666629999999998</v>
      </c>
      <c r="E16" s="2">
        <v>1.2781800000000001</v>
      </c>
      <c r="F16" s="3">
        <f t="shared" si="0"/>
        <v>94.452992607999988</v>
      </c>
      <c r="G16" s="3">
        <f t="shared" si="5"/>
        <v>741.83206921715941</v>
      </c>
      <c r="H16" s="3">
        <f t="shared" si="6"/>
        <v>0.25565756810535273</v>
      </c>
      <c r="I16" s="3">
        <f t="shared" si="1"/>
        <v>32.452203315566877</v>
      </c>
      <c r="J16" s="3">
        <f t="shared" si="7"/>
        <v>19.233025068257508</v>
      </c>
      <c r="K16" s="3">
        <f t="shared" si="8"/>
        <v>14.342086671531749</v>
      </c>
      <c r="L16" s="3">
        <f t="shared" si="9"/>
        <v>14342.08667153175</v>
      </c>
      <c r="M16" s="3">
        <f t="shared" si="2"/>
        <v>14.431923231584936</v>
      </c>
    </row>
    <row r="17" spans="1:13" x14ac:dyDescent="0.3">
      <c r="A17" s="2">
        <v>116.985</v>
      </c>
      <c r="B17" s="2">
        <f t="shared" si="3"/>
        <v>1500</v>
      </c>
      <c r="C17" s="2">
        <v>8.8650000000000007E-2</v>
      </c>
      <c r="D17" s="3">
        <f t="shared" si="4"/>
        <v>3.8376585000000003</v>
      </c>
      <c r="E17" s="2">
        <v>1.2795000000000001</v>
      </c>
      <c r="F17" s="3">
        <f t="shared" si="0"/>
        <v>95.43355536</v>
      </c>
      <c r="G17" s="3">
        <f t="shared" si="5"/>
        <v>749.53339106232704</v>
      </c>
      <c r="H17" s="3">
        <f t="shared" si="6"/>
        <v>0.25600317115697929</v>
      </c>
      <c r="I17" s="3">
        <f t="shared" si="1"/>
        <v>32.408392996940044</v>
      </c>
      <c r="J17" s="3">
        <f t="shared" si="7"/>
        <v>20.102785361648039</v>
      </c>
      <c r="K17" s="3">
        <f t="shared" si="8"/>
        <v>14.990667821246541</v>
      </c>
      <c r="L17" s="3">
        <f t="shared" si="9"/>
        <v>14990.667821246541</v>
      </c>
      <c r="M17" s="3">
        <f t="shared" si="2"/>
        <v>15.084566990928309</v>
      </c>
    </row>
    <row r="18" spans="1:13" x14ac:dyDescent="0.3">
      <c r="A18" s="2">
        <v>117.788</v>
      </c>
      <c r="B18" s="2">
        <f t="shared" si="3"/>
        <v>1550</v>
      </c>
      <c r="C18" s="2">
        <v>9.3200000000000005E-2</v>
      </c>
      <c r="D18" s="3">
        <f t="shared" si="4"/>
        <v>4.0346280000000005</v>
      </c>
      <c r="E18" s="2">
        <v>1.27766</v>
      </c>
      <c r="F18" s="3">
        <f t="shared" si="0"/>
        <v>96.088623487999996</v>
      </c>
      <c r="G18" s="3">
        <f t="shared" si="5"/>
        <v>754.67828410864092</v>
      </c>
      <c r="H18" s="3">
        <f t="shared" si="6"/>
        <v>0.25868497821485897</v>
      </c>
      <c r="I18" s="3">
        <f t="shared" si="1"/>
        <v>32.072412695055085</v>
      </c>
      <c r="J18" s="3">
        <f t="shared" si="7"/>
        <v>20.915465899477649</v>
      </c>
      <c r="K18" s="3">
        <f t="shared" si="8"/>
        <v>15.596684538245251</v>
      </c>
      <c r="L18" s="3">
        <f t="shared" si="9"/>
        <v>15596.68453824525</v>
      </c>
      <c r="M18" s="3">
        <f t="shared" si="2"/>
        <v>15.694379700688515</v>
      </c>
    </row>
    <row r="19" spans="1:13" x14ac:dyDescent="0.3">
      <c r="A19" s="2">
        <v>118.471</v>
      </c>
      <c r="B19" s="2">
        <f t="shared" si="3"/>
        <v>1600</v>
      </c>
      <c r="C19" s="2">
        <v>9.5899999999999999E-2</v>
      </c>
      <c r="D19" s="3">
        <f t="shared" si="4"/>
        <v>4.1515110000000002</v>
      </c>
      <c r="E19" s="2">
        <v>1.2823500000000001</v>
      </c>
      <c r="F19" s="3">
        <f t="shared" si="0"/>
        <v>96.645798495999998</v>
      </c>
      <c r="G19" s="3">
        <f t="shared" si="5"/>
        <v>759.05432638838261</v>
      </c>
      <c r="H19" s="3">
        <f t="shared" si="6"/>
        <v>0.25637437448110745</v>
      </c>
      <c r="I19" s="3">
        <f t="shared" si="1"/>
        <v>32.361469027902714</v>
      </c>
      <c r="J19" s="3">
        <f t="shared" si="7"/>
        <v>21.715350032498112</v>
      </c>
      <c r="K19" s="3">
        <f t="shared" si="8"/>
        <v>16.193158962952165</v>
      </c>
      <c r="L19" s="3">
        <f t="shared" si="9"/>
        <v>16193.158962952164</v>
      </c>
      <c r="M19" s="3">
        <f t="shared" si="2"/>
        <v>16.29459034674889</v>
      </c>
    </row>
    <row r="20" spans="1:13" x14ac:dyDescent="0.3">
      <c r="A20" s="2">
        <v>118.77200000000001</v>
      </c>
      <c r="B20" s="2">
        <f t="shared" si="3"/>
        <v>1650</v>
      </c>
      <c r="C20" s="2">
        <v>9.8750000000000004E-2</v>
      </c>
      <c r="D20" s="3">
        <f t="shared" si="4"/>
        <v>4.2748875000000002</v>
      </c>
      <c r="E20" s="2">
        <v>1.2902800000000001</v>
      </c>
      <c r="F20" s="3">
        <f t="shared" si="0"/>
        <v>96.891347072000002</v>
      </c>
      <c r="G20" s="3">
        <f t="shared" si="5"/>
        <v>760.98286039453524</v>
      </c>
      <c r="H20" s="3">
        <f t="shared" si="6"/>
        <v>0.25534486818937763</v>
      </c>
      <c r="I20" s="3">
        <f t="shared" si="1"/>
        <v>32.491944867147453</v>
      </c>
      <c r="J20" s="3">
        <f t="shared" si="7"/>
        <v>22.450851179818159</v>
      </c>
      <c r="K20" s="3">
        <f t="shared" si="8"/>
        <v>16.741622928679778</v>
      </c>
      <c r="L20" s="3">
        <f t="shared" si="9"/>
        <v>16741.622928679779</v>
      </c>
      <c r="M20" s="3">
        <f t="shared" si="2"/>
        <v>16.846489803916665</v>
      </c>
    </row>
    <row r="21" spans="1:13" x14ac:dyDescent="0.3">
      <c r="A21" s="2">
        <v>118.65600000000001</v>
      </c>
      <c r="B21" s="2">
        <f t="shared" si="3"/>
        <v>1700</v>
      </c>
      <c r="C21" s="2">
        <v>0.10005</v>
      </c>
      <c r="D21" s="3">
        <f t="shared" si="4"/>
        <v>4.3311644999999999</v>
      </c>
      <c r="E21" s="2">
        <v>1.29942</v>
      </c>
      <c r="F21" s="3">
        <f t="shared" si="0"/>
        <v>96.796717055999991</v>
      </c>
      <c r="G21" s="3">
        <f t="shared" si="5"/>
        <v>760.23963798684838</v>
      </c>
      <c r="H21" s="3">
        <f t="shared" si="6"/>
        <v>0.25134283614926617</v>
      </c>
      <c r="I21" s="3">
        <f t="shared" si="1"/>
        <v>33.009301185696494</v>
      </c>
      <c r="J21" s="3">
        <f t="shared" si="7"/>
        <v>23.108588678217469</v>
      </c>
      <c r="K21" s="3">
        <f t="shared" si="8"/>
        <v>17.232098461035232</v>
      </c>
      <c r="L21" s="3">
        <f t="shared" si="9"/>
        <v>17232.098461035232</v>
      </c>
      <c r="M21" s="3">
        <f t="shared" si="2"/>
        <v>17.340037597347248</v>
      </c>
    </row>
    <row r="22" spans="1:13" x14ac:dyDescent="0.3">
      <c r="A22" s="2">
        <v>118.861</v>
      </c>
      <c r="B22" s="2">
        <f t="shared" si="3"/>
        <v>1750</v>
      </c>
      <c r="C22" s="2">
        <v>0.10305</v>
      </c>
      <c r="D22" s="3">
        <f t="shared" si="4"/>
        <v>4.4610345000000002</v>
      </c>
      <c r="E22" s="2">
        <v>1.31053</v>
      </c>
      <c r="F22" s="3">
        <f t="shared" si="0"/>
        <v>96.963951135999991</v>
      </c>
      <c r="G22" s="3">
        <f t="shared" si="5"/>
        <v>761.55309137974314</v>
      </c>
      <c r="H22" s="3">
        <f t="shared" si="6"/>
        <v>0.25104906673119748</v>
      </c>
      <c r="I22" s="3">
        <f t="shared" si="1"/>
        <v>33.047927591786902</v>
      </c>
      <c r="J22" s="3">
        <f t="shared" si="7"/>
        <v>23.82935162071481</v>
      </c>
      <c r="K22" s="3">
        <f t="shared" si="8"/>
        <v>17.769572132194007</v>
      </c>
      <c r="L22" s="3">
        <f t="shared" si="9"/>
        <v>17769.572132194007</v>
      </c>
      <c r="M22" s="3">
        <f t="shared" si="2"/>
        <v>17.880877918481154</v>
      </c>
    </row>
    <row r="23" spans="1:13" x14ac:dyDescent="0.3">
      <c r="A23" s="2">
        <v>119.584</v>
      </c>
      <c r="B23" s="2">
        <f t="shared" si="3"/>
        <v>1800</v>
      </c>
      <c r="C23" s="2">
        <v>0.10929999999999999</v>
      </c>
      <c r="D23" s="3">
        <f t="shared" si="4"/>
        <v>4.7315969999999998</v>
      </c>
      <c r="E23" s="2">
        <v>1.3149</v>
      </c>
      <c r="F23" s="3">
        <f t="shared" si="0"/>
        <v>97.553757183999991</v>
      </c>
      <c r="G23" s="3">
        <f t="shared" si="5"/>
        <v>766.18541724834211</v>
      </c>
      <c r="H23" s="3">
        <f t="shared" si="6"/>
        <v>0.25731353085267378</v>
      </c>
      <c r="I23" s="3">
        <f t="shared" si="1"/>
        <v>32.243354447102831</v>
      </c>
      <c r="J23" s="3">
        <f t="shared" si="7"/>
        <v>24.659279237720924</v>
      </c>
      <c r="K23" s="3">
        <f t="shared" si="8"/>
        <v>18.38845001396021</v>
      </c>
      <c r="L23" s="3">
        <f t="shared" si="9"/>
        <v>18388.45001396021</v>
      </c>
      <c r="M23" s="3">
        <f t="shared" si="2"/>
        <v>18.503632353308582</v>
      </c>
    </row>
    <row r="24" spans="1:13" x14ac:dyDescent="0.3">
      <c r="A24" s="2">
        <v>119.934</v>
      </c>
      <c r="B24" s="2">
        <f t="shared" si="3"/>
        <v>1850</v>
      </c>
      <c r="C24" s="2">
        <v>0.11415</v>
      </c>
      <c r="D24" s="3">
        <f t="shared" si="4"/>
        <v>4.9415535000000004</v>
      </c>
      <c r="E24" s="2">
        <v>1.3184899999999999</v>
      </c>
      <c r="F24" s="3">
        <f t="shared" si="0"/>
        <v>97.839278783999987</v>
      </c>
      <c r="G24" s="3">
        <f t="shared" si="5"/>
        <v>768.42789865084512</v>
      </c>
      <c r="H24" s="3">
        <f t="shared" si="6"/>
        <v>0.26070533143282787</v>
      </c>
      <c r="I24" s="3">
        <f t="shared" si="1"/>
        <v>31.823865410500709</v>
      </c>
      <c r="J24" s="3">
        <f t="shared" si="7"/>
        <v>25.418437122669324</v>
      </c>
      <c r="K24" s="3">
        <f t="shared" si="8"/>
        <v>18.954554833387512</v>
      </c>
      <c r="L24" s="3">
        <f t="shared" si="9"/>
        <v>18954.554833387512</v>
      </c>
      <c r="M24" s="3">
        <f t="shared" si="2"/>
        <v>19.073283163690451</v>
      </c>
    </row>
    <row r="25" spans="1:13" x14ac:dyDescent="0.3">
      <c r="A25" s="2">
        <v>120.176</v>
      </c>
      <c r="B25" s="2">
        <f t="shared" si="3"/>
        <v>1900</v>
      </c>
      <c r="C25" s="2">
        <v>0.11745</v>
      </c>
      <c r="D25" s="3">
        <f t="shared" si="4"/>
        <v>5.0844104999999997</v>
      </c>
      <c r="E25" s="2">
        <v>1.3189200000000001</v>
      </c>
      <c r="F25" s="3">
        <f t="shared" si="0"/>
        <v>98.036696575999997</v>
      </c>
      <c r="G25" s="3">
        <f t="shared" si="5"/>
        <v>769.97841436343299</v>
      </c>
      <c r="H25" s="3">
        <f t="shared" si="6"/>
        <v>0.2606571960067347</v>
      </c>
      <c r="I25" s="3">
        <f t="shared" si="1"/>
        <v>31.829742306841695</v>
      </c>
      <c r="J25" s="3">
        <f t="shared" si="7"/>
        <v>26.158096815151165</v>
      </c>
      <c r="K25" s="3">
        <f t="shared" si="8"/>
        <v>19.506119830540307</v>
      </c>
      <c r="L25" s="3">
        <f t="shared" si="9"/>
        <v>19506.119830540305</v>
      </c>
      <c r="M25" s="3">
        <f t="shared" si="2"/>
        <v>19.628303076653253</v>
      </c>
    </row>
    <row r="26" spans="1:13" x14ac:dyDescent="0.3">
      <c r="A26" s="2">
        <v>120.94799999999999</v>
      </c>
      <c r="B26" s="2">
        <f t="shared" si="3"/>
        <v>1950</v>
      </c>
      <c r="C26" s="2">
        <v>0.12055</v>
      </c>
      <c r="D26" s="3">
        <f t="shared" si="4"/>
        <v>5.2186095000000003</v>
      </c>
      <c r="E26" s="2">
        <v>1.31484</v>
      </c>
      <c r="F26" s="3">
        <f t="shared" si="0"/>
        <v>98.666475647999988</v>
      </c>
      <c r="G26" s="3">
        <f t="shared" si="5"/>
        <v>774.92468762838234</v>
      </c>
      <c r="H26" s="3">
        <f t="shared" si="6"/>
        <v>0.25901323471095022</v>
      </c>
      <c r="I26" s="3">
        <f t="shared" si="1"/>
        <v>32.031766209078341</v>
      </c>
      <c r="J26" s="3">
        <f t="shared" si="7"/>
        <v>27.018927119688755</v>
      </c>
      <c r="K26" s="3">
        <f t="shared" si="8"/>
        <v>20.148041878337946</v>
      </c>
      <c r="L26" s="3">
        <f t="shared" si="9"/>
        <v>20148.041878337946</v>
      </c>
      <c r="M26" s="3">
        <f t="shared" si="2"/>
        <v>20.274246022519435</v>
      </c>
    </row>
    <row r="27" spans="1:13" x14ac:dyDescent="0.3">
      <c r="A27" s="2">
        <v>122.157</v>
      </c>
      <c r="B27" s="2">
        <f t="shared" si="3"/>
        <v>2000</v>
      </c>
      <c r="C27" s="2">
        <v>0.12554999999999999</v>
      </c>
      <c r="D27" s="3">
        <f t="shared" si="4"/>
        <v>5.4350594999999995</v>
      </c>
      <c r="E27" s="2">
        <v>1.31653</v>
      </c>
      <c r="F27" s="3">
        <f t="shared" si="0"/>
        <v>99.652748831999986</v>
      </c>
      <c r="G27" s="3">
        <f t="shared" si="5"/>
        <v>782.67085910159983</v>
      </c>
      <c r="H27" s="3">
        <f t="shared" si="6"/>
        <v>0.2604092497885403</v>
      </c>
      <c r="I27" s="3">
        <f t="shared" si="1"/>
        <v>31.860048696639648</v>
      </c>
      <c r="J27" s="3">
        <f t="shared" si="7"/>
        <v>27.988727345931402</v>
      </c>
      <c r="K27" s="3">
        <f t="shared" si="8"/>
        <v>20.871222909375998</v>
      </c>
      <c r="L27" s="3">
        <f t="shared" si="9"/>
        <v>20871.222909376</v>
      </c>
      <c r="M27" s="3">
        <f t="shared" si="2"/>
        <v>21.001956945030891</v>
      </c>
    </row>
    <row r="28" spans="1:13" x14ac:dyDescent="0.3">
      <c r="A28" s="2">
        <v>122.845</v>
      </c>
      <c r="B28" s="2">
        <f t="shared" si="3"/>
        <v>2050</v>
      </c>
      <c r="C28" s="2">
        <v>0.12784999999999999</v>
      </c>
      <c r="D28" s="3">
        <f t="shared" si="4"/>
        <v>5.5346264999999999</v>
      </c>
      <c r="E28" s="2">
        <v>1.32098</v>
      </c>
      <c r="F28" s="3">
        <f t="shared" si="0"/>
        <v>100.21400272</v>
      </c>
      <c r="G28" s="3">
        <f t="shared" si="5"/>
        <v>787.0789368299487</v>
      </c>
      <c r="H28" s="3">
        <f t="shared" si="6"/>
        <v>0.25726305951140144</v>
      </c>
      <c r="I28" s="3">
        <f t="shared" si="1"/>
        <v>32.249680133150257</v>
      </c>
      <c r="J28" s="3">
        <f t="shared" si="7"/>
        <v>28.850021620383743</v>
      </c>
      <c r="K28" s="3">
        <f t="shared" si="8"/>
        <v>21.513490940018599</v>
      </c>
      <c r="L28" s="3">
        <f t="shared" si="9"/>
        <v>21513.490940018601</v>
      </c>
      <c r="M28" s="3">
        <f t="shared" si="2"/>
        <v>21.648248040923793</v>
      </c>
    </row>
    <row r="29" spans="1:13" x14ac:dyDescent="0.3">
      <c r="A29" s="2">
        <v>123.79600000000001</v>
      </c>
      <c r="B29" s="2">
        <f t="shared" si="3"/>
        <v>2100</v>
      </c>
      <c r="C29" s="2">
        <v>0.13089999999999999</v>
      </c>
      <c r="D29" s="3">
        <f t="shared" si="4"/>
        <v>5.6666609999999995</v>
      </c>
      <c r="E29" s="2">
        <v>1.32287</v>
      </c>
      <c r="F29" s="3">
        <f t="shared" si="0"/>
        <v>100.989805696</v>
      </c>
      <c r="G29" s="3">
        <f t="shared" si="5"/>
        <v>793.17207915503559</v>
      </c>
      <c r="H29" s="3">
        <f t="shared" si="6"/>
        <v>0.25515364864531759</v>
      </c>
      <c r="I29" s="3">
        <f t="shared" si="1"/>
        <v>32.516295272936702</v>
      </c>
      <c r="J29" s="3">
        <f t="shared" si="7"/>
        <v>29.782469404477606</v>
      </c>
      <c r="K29" s="3">
        <f t="shared" si="8"/>
        <v>22.208818216340998</v>
      </c>
      <c r="L29" s="3">
        <f t="shared" si="9"/>
        <v>22208.818216340998</v>
      </c>
      <c r="M29" s="3">
        <f t="shared" si="2"/>
        <v>22.347930737210287</v>
      </c>
    </row>
    <row r="30" spans="1:13" x14ac:dyDescent="0.3">
      <c r="A30" s="2">
        <v>124.794</v>
      </c>
      <c r="B30" s="2">
        <f t="shared" si="3"/>
        <v>2150</v>
      </c>
      <c r="C30" s="2">
        <v>0.13435</v>
      </c>
      <c r="D30" s="3">
        <f t="shared" si="4"/>
        <v>5.8160115000000001</v>
      </c>
      <c r="E30" s="2">
        <v>1.3216399999999999</v>
      </c>
      <c r="F30" s="3">
        <f t="shared" si="0"/>
        <v>101.80395014399998</v>
      </c>
      <c r="G30" s="3">
        <f t="shared" si="5"/>
        <v>799.56635469702974</v>
      </c>
      <c r="H30" s="3">
        <f t="shared" si="6"/>
        <v>0.25374269552637657</v>
      </c>
      <c r="I30" s="3">
        <f t="shared" si="1"/>
        <v>32.697104293415428</v>
      </c>
      <c r="J30" s="3">
        <f t="shared" si="7"/>
        <v>30.737388225306585</v>
      </c>
      <c r="K30" s="3">
        <f t="shared" si="8"/>
        <v>22.920902167981524</v>
      </c>
      <c r="L30" s="3">
        <f t="shared" si="9"/>
        <v>22920.902167981523</v>
      </c>
      <c r="M30" s="3">
        <f t="shared" si="2"/>
        <v>23.064475069975927</v>
      </c>
    </row>
    <row r="31" spans="1:13" x14ac:dyDescent="0.3">
      <c r="A31" s="2">
        <v>125.137</v>
      </c>
      <c r="B31" s="2">
        <f t="shared" si="3"/>
        <v>2200</v>
      </c>
      <c r="C31" s="2">
        <v>0.13769999999999999</v>
      </c>
      <c r="D31" s="3">
        <f t="shared" si="4"/>
        <v>5.9610329999999996</v>
      </c>
      <c r="E31" s="2">
        <v>1.3165199999999999</v>
      </c>
      <c r="F31" s="3">
        <f t="shared" si="0"/>
        <v>102.08376131199999</v>
      </c>
      <c r="G31" s="3">
        <f t="shared" si="5"/>
        <v>801.76398647148267</v>
      </c>
      <c r="H31" s="3">
        <f t="shared" si="6"/>
        <v>0.25346241228077049</v>
      </c>
      <c r="I31" s="3">
        <f t="shared" si="1"/>
        <v>32.733261333154822</v>
      </c>
      <c r="J31" s="3">
        <f t="shared" si="7"/>
        <v>31.538658540047649</v>
      </c>
      <c r="K31" s="3">
        <f t="shared" si="8"/>
        <v>23.518410269830163</v>
      </c>
      <c r="L31" s="3">
        <f t="shared" si="9"/>
        <v>23518.410269830161</v>
      </c>
      <c r="M31" s="3">
        <f t="shared" si="2"/>
        <v>23.665725867967979</v>
      </c>
    </row>
    <row r="32" spans="1:13" x14ac:dyDescent="0.3">
      <c r="A32" s="2">
        <v>126.02800000000001</v>
      </c>
      <c r="B32" s="2">
        <f t="shared" si="3"/>
        <v>2250</v>
      </c>
      <c r="C32" s="2">
        <v>0.14105000000000001</v>
      </c>
      <c r="D32" s="3">
        <f t="shared" si="4"/>
        <v>6.1060545000000008</v>
      </c>
      <c r="E32" s="2">
        <v>1.3046500000000001</v>
      </c>
      <c r="F32" s="3">
        <f t="shared" si="0"/>
        <v>102.810617728</v>
      </c>
      <c r="G32" s="3">
        <f t="shared" si="5"/>
        <v>807.47270341328328</v>
      </c>
      <c r="H32" s="3">
        <f t="shared" si="6"/>
        <v>0.25206443405409584</v>
      </c>
      <c r="I32" s="3">
        <f t="shared" si="1"/>
        <v>32.914803750289252</v>
      </c>
      <c r="J32" s="3">
        <f t="shared" si="7"/>
        <v>32.485111341938442</v>
      </c>
      <c r="K32" s="3">
        <f t="shared" si="8"/>
        <v>24.2241811023985</v>
      </c>
      <c r="L32" s="3">
        <f t="shared" si="9"/>
        <v>24224.181102398499</v>
      </c>
      <c r="M32" s="3">
        <f t="shared" si="2"/>
        <v>24.375917537283151</v>
      </c>
    </row>
    <row r="33" spans="1:13" x14ac:dyDescent="0.3">
      <c r="A33" s="2">
        <v>126.66</v>
      </c>
      <c r="B33" s="2">
        <f t="shared" si="3"/>
        <v>2300</v>
      </c>
      <c r="C33" s="2">
        <v>0.14495</v>
      </c>
      <c r="D33" s="3">
        <f t="shared" si="4"/>
        <v>6.2748854999999999</v>
      </c>
      <c r="E33" s="2">
        <v>1.2964599999999999</v>
      </c>
      <c r="F33" s="3">
        <f t="shared" si="0"/>
        <v>103.32618815999999</v>
      </c>
      <c r="G33" s="3">
        <f t="shared" si="5"/>
        <v>811.52198411723145</v>
      </c>
      <c r="H33" s="3">
        <f t="shared" si="6"/>
        <v>0.25213837151228746</v>
      </c>
      <c r="I33" s="3">
        <f t="shared" si="1"/>
        <v>32.905151760742505</v>
      </c>
      <c r="J33" s="3">
        <f t="shared" si="7"/>
        <v>33.373527808320617</v>
      </c>
      <c r="K33" s="3">
        <f t="shared" si="8"/>
        <v>24.886674179595097</v>
      </c>
      <c r="L33" s="3">
        <f t="shared" si="9"/>
        <v>24886.674179595098</v>
      </c>
      <c r="M33" s="3">
        <f t="shared" si="2"/>
        <v>25.042560366219327</v>
      </c>
    </row>
    <row r="34" spans="1:13" x14ac:dyDescent="0.3">
      <c r="A34" s="2">
        <v>126.822</v>
      </c>
      <c r="B34" s="2">
        <f t="shared" si="3"/>
        <v>2350</v>
      </c>
      <c r="C34" s="2">
        <v>0.14985000000000001</v>
      </c>
      <c r="D34" s="3">
        <f t="shared" si="4"/>
        <v>6.4870065000000006</v>
      </c>
      <c r="E34" s="2">
        <v>1.2822899999999999</v>
      </c>
      <c r="F34" s="3">
        <f t="shared" si="0"/>
        <v>103.458343872</v>
      </c>
      <c r="G34" s="3">
        <f t="shared" si="5"/>
        <v>812.55993265210441</v>
      </c>
      <c r="H34" s="3">
        <f t="shared" si="6"/>
        <v>0.25478997181745838</v>
      </c>
      <c r="I34" s="3">
        <f t="shared" si="1"/>
        <v>32.562707708380067</v>
      </c>
      <c r="J34" s="3">
        <f t="shared" si="7"/>
        <v>34.14265245440059</v>
      </c>
      <c r="K34" s="3">
        <f t="shared" si="8"/>
        <v>25.460211223099272</v>
      </c>
      <c r="L34" s="3">
        <f t="shared" si="9"/>
        <v>25460.211223099272</v>
      </c>
      <c r="M34" s="3">
        <f t="shared" si="2"/>
        <v>25.619689954952904</v>
      </c>
    </row>
    <row r="35" spans="1:13" x14ac:dyDescent="0.3">
      <c r="A35" s="2">
        <v>126.69</v>
      </c>
      <c r="B35" s="2">
        <f t="shared" si="3"/>
        <v>2400</v>
      </c>
      <c r="C35" s="2">
        <v>0.1537</v>
      </c>
      <c r="D35" s="3">
        <f t="shared" si="4"/>
        <v>6.6536730000000004</v>
      </c>
      <c r="E35" s="2">
        <v>1.2730399999999999</v>
      </c>
      <c r="F35" s="3">
        <f t="shared" si="0"/>
        <v>103.35066144</v>
      </c>
      <c r="G35" s="3">
        <f t="shared" si="5"/>
        <v>811.71419680887459</v>
      </c>
      <c r="H35" s="3">
        <f t="shared" si="6"/>
        <v>0.25615824149366001</v>
      </c>
      <c r="I35" s="3">
        <f t="shared" si="1"/>
        <v>32.388773950588025</v>
      </c>
      <c r="J35" s="3">
        <f t="shared" si="7"/>
        <v>34.832799110548393</v>
      </c>
      <c r="K35" s="3">
        <f t="shared" si="8"/>
        <v>25.97485429788399</v>
      </c>
      <c r="L35" s="3">
        <f t="shared" si="9"/>
        <v>25974.854297883991</v>
      </c>
      <c r="M35" s="3">
        <f t="shared" si="2"/>
        <v>26.137556672471952</v>
      </c>
    </row>
    <row r="36" spans="1:13" x14ac:dyDescent="0.3">
      <c r="A36" s="2">
        <v>126.55200000000001</v>
      </c>
      <c r="B36" s="2">
        <f t="shared" si="3"/>
        <v>2450</v>
      </c>
      <c r="C36" s="2">
        <v>0.15565000000000001</v>
      </c>
      <c r="D36" s="3">
        <f t="shared" si="4"/>
        <v>6.7380885000000008</v>
      </c>
      <c r="E36" s="2">
        <v>1.2698400000000001</v>
      </c>
      <c r="F36" s="3">
        <f t="shared" si="0"/>
        <v>103.238084352</v>
      </c>
      <c r="G36" s="3">
        <f t="shared" si="5"/>
        <v>810.83001842731642</v>
      </c>
      <c r="H36" s="3">
        <f t="shared" si="6"/>
        <v>0.25439119250444048</v>
      </c>
      <c r="I36" s="3">
        <f t="shared" si="1"/>
        <v>32.613752455967884</v>
      </c>
      <c r="J36" s="3">
        <f t="shared" si="7"/>
        <v>35.519749529505738</v>
      </c>
      <c r="K36" s="3">
        <f t="shared" si="8"/>
        <v>26.487113935292339</v>
      </c>
      <c r="L36" s="3">
        <f t="shared" si="9"/>
        <v>26487.113935292338</v>
      </c>
      <c r="M36" s="3">
        <f t="shared" si="2"/>
        <v>26.653025023140295</v>
      </c>
    </row>
    <row r="37" spans="1:13" x14ac:dyDescent="0.3">
      <c r="A37" s="2">
        <v>126.438</v>
      </c>
      <c r="B37" s="2">
        <f t="shared" si="3"/>
        <v>2500</v>
      </c>
      <c r="C37" s="2">
        <v>0.15959999999999999</v>
      </c>
      <c r="D37" s="3">
        <f t="shared" si="4"/>
        <v>6.909084</v>
      </c>
      <c r="E37" s="2">
        <v>1.2744599999999999</v>
      </c>
      <c r="F37" s="3">
        <f t="shared" si="0"/>
        <v>103.145085888</v>
      </c>
      <c r="G37" s="3">
        <f t="shared" si="5"/>
        <v>810.09961019907246</v>
      </c>
      <c r="H37" s="3">
        <f t="shared" si="6"/>
        <v>0.25586053540880632</v>
      </c>
      <c r="I37" s="3">
        <f t="shared" si="1"/>
        <v>32.426459852677752</v>
      </c>
      <c r="J37" s="3">
        <f t="shared" si="7"/>
        <v>36.211992642305347</v>
      </c>
      <c r="K37" s="3">
        <f t="shared" si="8"/>
        <v>27.003320339969086</v>
      </c>
      <c r="L37" s="3">
        <f t="shared" si="9"/>
        <v>27003.320339969086</v>
      </c>
      <c r="M37" s="3">
        <f t="shared" si="2"/>
        <v>27.172464863002286</v>
      </c>
    </row>
    <row r="38" spans="1:13" x14ac:dyDescent="0.3">
      <c r="A38" s="2">
        <v>126.239</v>
      </c>
      <c r="B38" s="2">
        <f t="shared" si="3"/>
        <v>2550</v>
      </c>
      <c r="C38" s="2">
        <v>0.16259999999999999</v>
      </c>
      <c r="D38" s="3">
        <f t="shared" si="4"/>
        <v>7.0389540000000004</v>
      </c>
      <c r="E38" s="2">
        <v>1.2787599999999999</v>
      </c>
      <c r="F38" s="3">
        <f t="shared" si="0"/>
        <v>102.982746464</v>
      </c>
      <c r="G38" s="3">
        <f t="shared" si="5"/>
        <v>808.82459934450662</v>
      </c>
      <c r="H38" s="3">
        <f t="shared" si="6"/>
        <v>0.25596162504368758</v>
      </c>
      <c r="I38" s="3">
        <f t="shared" si="1"/>
        <v>32.413653327533844</v>
      </c>
      <c r="J38" s="3">
        <f t="shared" si="7"/>
        <v>36.878098783240993</v>
      </c>
      <c r="K38" s="3">
        <f t="shared" si="8"/>
        <v>27.500036377713226</v>
      </c>
      <c r="L38" s="3">
        <f t="shared" si="9"/>
        <v>27500.036377713226</v>
      </c>
      <c r="M38" s="3">
        <f t="shared" si="2"/>
        <v>27.672292251359217</v>
      </c>
    </row>
    <row r="39" spans="1:13" x14ac:dyDescent="0.3">
      <c r="A39" s="2">
        <v>126.161</v>
      </c>
      <c r="B39" s="2">
        <f t="shared" si="3"/>
        <v>2600</v>
      </c>
      <c r="C39" s="2">
        <v>0.16805</v>
      </c>
      <c r="D39" s="3">
        <f t="shared" si="4"/>
        <v>7.2748845000000006</v>
      </c>
      <c r="E39" s="2">
        <v>1.27634</v>
      </c>
      <c r="F39" s="3">
        <f t="shared" ref="F39:F70" si="10">A39*$I$3</f>
        <v>102.919115936</v>
      </c>
      <c r="G39" s="3">
        <f t="shared" si="5"/>
        <v>808.32484634623449</v>
      </c>
      <c r="H39" s="3">
        <f t="shared" si="6"/>
        <v>0.25961398866874957</v>
      </c>
      <c r="I39" s="3">
        <f t="shared" ref="I39:I70" si="11">(L39*3600)/(D39*$J$3)*100</f>
        <v>31.957643815196246</v>
      </c>
      <c r="J39" s="3">
        <f t="shared" si="7"/>
        <v>37.57796589550388</v>
      </c>
      <c r="K39" s="3">
        <f t="shared" si="8"/>
        <v>28.021928006669459</v>
      </c>
      <c r="L39" s="3">
        <f t="shared" si="9"/>
        <v>28021.928006669459</v>
      </c>
      <c r="M39" s="3">
        <f t="shared" ref="M39:M70" si="12">K39*(1.01325/$E$3)*SQRT(($H$3+273)/293)</f>
        <v>28.197452926845411</v>
      </c>
    </row>
    <row r="40" spans="1:13" x14ac:dyDescent="0.3">
      <c r="A40" s="2">
        <v>125.84699999999999</v>
      </c>
      <c r="B40" s="2">
        <f t="shared" ref="B40:B71" si="13">B39+50</f>
        <v>2650</v>
      </c>
      <c r="C40" s="2">
        <v>0.17144999999999999</v>
      </c>
      <c r="D40" s="3">
        <f t="shared" si="4"/>
        <v>7.4220705000000002</v>
      </c>
      <c r="E40" s="2">
        <v>1.28027</v>
      </c>
      <c r="F40" s="3">
        <f t="shared" si="10"/>
        <v>102.66296227199999</v>
      </c>
      <c r="G40" s="3">
        <f t="shared" si="5"/>
        <v>806.31302017370308</v>
      </c>
      <c r="H40" s="3">
        <f t="shared" si="6"/>
        <v>0.26051743404980748</v>
      </c>
      <c r="I40" s="3">
        <f t="shared" si="11"/>
        <v>31.846818273713239</v>
      </c>
      <c r="J40" s="3">
        <f t="shared" si="7"/>
        <v>38.205293316404664</v>
      </c>
      <c r="K40" s="3">
        <f t="shared" si="8"/>
        <v>28.489726712804178</v>
      </c>
      <c r="L40" s="3">
        <f t="shared" si="9"/>
        <v>28489.726712804179</v>
      </c>
      <c r="M40" s="3">
        <f t="shared" si="12"/>
        <v>28.668181850006352</v>
      </c>
    </row>
    <row r="41" spans="1:13" x14ac:dyDescent="0.3">
      <c r="A41" s="2">
        <v>124.911</v>
      </c>
      <c r="B41" s="2">
        <f t="shared" si="13"/>
        <v>2700</v>
      </c>
      <c r="C41" s="2">
        <v>0.17465</v>
      </c>
      <c r="D41" s="3">
        <f t="shared" si="4"/>
        <v>7.5605984999999993</v>
      </c>
      <c r="E41" s="2">
        <v>1.2837099999999999</v>
      </c>
      <c r="F41" s="3">
        <f t="shared" si="10"/>
        <v>101.89939593599999</v>
      </c>
      <c r="G41" s="3">
        <f t="shared" si="5"/>
        <v>800.31598419443787</v>
      </c>
      <c r="H41" s="3">
        <f t="shared" si="6"/>
        <v>0.26241713166755409</v>
      </c>
      <c r="I41" s="3">
        <f t="shared" si="11"/>
        <v>31.616271874463564</v>
      </c>
      <c r="J41" s="3">
        <f t="shared" si="7"/>
        <v>38.636630680479314</v>
      </c>
      <c r="K41" s="3">
        <f t="shared" si="8"/>
        <v>28.811375430999771</v>
      </c>
      <c r="L41" s="3">
        <f t="shared" si="9"/>
        <v>28811.375430999771</v>
      </c>
      <c r="M41" s="3">
        <f t="shared" si="12"/>
        <v>28.991845324844409</v>
      </c>
    </row>
    <row r="42" spans="1:13" x14ac:dyDescent="0.3">
      <c r="A42" s="2">
        <v>123.92700000000001</v>
      </c>
      <c r="B42" s="2">
        <f t="shared" si="13"/>
        <v>2750</v>
      </c>
      <c r="C42" s="2">
        <v>0.1784</v>
      </c>
      <c r="D42" s="3">
        <f t="shared" si="4"/>
        <v>7.7229360000000007</v>
      </c>
      <c r="E42" s="2">
        <v>1.2811999999999999</v>
      </c>
      <c r="F42" s="3">
        <f t="shared" si="10"/>
        <v>101.096672352</v>
      </c>
      <c r="G42" s="3">
        <f t="shared" si="5"/>
        <v>794.01140790854379</v>
      </c>
      <c r="H42" s="3">
        <f t="shared" si="6"/>
        <v>0.26526763365720768</v>
      </c>
      <c r="I42" s="3">
        <f t="shared" si="11"/>
        <v>31.276531045018658</v>
      </c>
      <c r="J42" s="3">
        <f t="shared" si="7"/>
        <v>39.042123201895571</v>
      </c>
      <c r="K42" s="3">
        <f t="shared" si="8"/>
        <v>29.113751623313274</v>
      </c>
      <c r="L42" s="3">
        <f t="shared" si="9"/>
        <v>29113.751623313274</v>
      </c>
      <c r="M42" s="3">
        <f t="shared" si="12"/>
        <v>29.296115553749765</v>
      </c>
    </row>
    <row r="43" spans="1:13" x14ac:dyDescent="0.3">
      <c r="A43" s="2">
        <v>123.68899999999999</v>
      </c>
      <c r="B43" s="2">
        <f t="shared" si="13"/>
        <v>2800</v>
      </c>
      <c r="C43" s="2">
        <v>0.18004999999999999</v>
      </c>
      <c r="D43" s="3">
        <f t="shared" si="4"/>
        <v>7.7943645000000004</v>
      </c>
      <c r="E43" s="2">
        <v>1.2744800000000001</v>
      </c>
      <c r="F43" s="3">
        <f t="shared" si="10"/>
        <v>100.90251766399999</v>
      </c>
      <c r="G43" s="3">
        <f t="shared" si="5"/>
        <v>792.48652055484172</v>
      </c>
      <c r="H43" s="3">
        <f t="shared" si="6"/>
        <v>0.26344627336947424</v>
      </c>
      <c r="I43" s="3">
        <f t="shared" si="11"/>
        <v>31.492764248300926</v>
      </c>
      <c r="J43" s="3">
        <f t="shared" si="7"/>
        <v>39.675636888326281</v>
      </c>
      <c r="K43" s="3">
        <f t="shared" si="8"/>
        <v>29.586163434047425</v>
      </c>
      <c r="L43" s="3">
        <f t="shared" si="9"/>
        <v>29586.163434047423</v>
      </c>
      <c r="M43" s="3">
        <f t="shared" si="12"/>
        <v>29.771486477266929</v>
      </c>
    </row>
    <row r="44" spans="1:13" x14ac:dyDescent="0.3">
      <c r="A44" s="2">
        <v>123.389</v>
      </c>
      <c r="B44" s="2">
        <f t="shared" si="13"/>
        <v>2850</v>
      </c>
      <c r="C44" s="2">
        <v>0.18310000000000001</v>
      </c>
      <c r="D44" s="3">
        <f t="shared" si="4"/>
        <v>7.9263990000000009</v>
      </c>
      <c r="E44" s="2">
        <v>1.2603599999999999</v>
      </c>
      <c r="F44" s="3">
        <f t="shared" si="10"/>
        <v>100.65778486399999</v>
      </c>
      <c r="G44" s="3">
        <f t="shared" si="5"/>
        <v>790.56439363841059</v>
      </c>
      <c r="H44" s="3">
        <f t="shared" si="6"/>
        <v>0.26384877569356607</v>
      </c>
      <c r="I44" s="3">
        <f t="shared" si="11"/>
        <v>31.444721915079192</v>
      </c>
      <c r="J44" s="3">
        <f t="shared" si="7"/>
        <v>40.286181199965291</v>
      </c>
      <c r="K44" s="3">
        <f t="shared" si="8"/>
        <v>30.041446958259602</v>
      </c>
      <c r="L44" s="3">
        <f t="shared" si="9"/>
        <v>30041.446958259603</v>
      </c>
      <c r="M44" s="3">
        <f t="shared" si="12"/>
        <v>30.229621825387358</v>
      </c>
    </row>
    <row r="45" spans="1:13" x14ac:dyDescent="0.3">
      <c r="A45" s="2">
        <v>122.51900000000001</v>
      </c>
      <c r="B45" s="2">
        <f t="shared" si="13"/>
        <v>2900</v>
      </c>
      <c r="C45" s="2">
        <v>0.18790000000000001</v>
      </c>
      <c r="D45" s="3">
        <f t="shared" si="4"/>
        <v>8.1341910000000013</v>
      </c>
      <c r="E45" s="2">
        <v>1.2531000000000001</v>
      </c>
      <c r="F45" s="3">
        <f t="shared" si="10"/>
        <v>99.948059743999991</v>
      </c>
      <c r="G45" s="3">
        <f t="shared" si="5"/>
        <v>784.99022558076013</v>
      </c>
      <c r="H45" s="3">
        <f t="shared" si="6"/>
        <v>0.26798678730687842</v>
      </c>
      <c r="I45" s="3">
        <f t="shared" si="11"/>
        <v>30.959180721912187</v>
      </c>
      <c r="J45" s="3">
        <f t="shared" si="7"/>
        <v>40.703920235921366</v>
      </c>
      <c r="K45" s="3">
        <f t="shared" si="8"/>
        <v>30.35295538912273</v>
      </c>
      <c r="L45" s="3">
        <f t="shared" si="9"/>
        <v>30352.95538912273</v>
      </c>
      <c r="M45" s="3">
        <f t="shared" si="12"/>
        <v>30.543081495738662</v>
      </c>
    </row>
    <row r="46" spans="1:13" x14ac:dyDescent="0.3">
      <c r="A46" s="2">
        <v>121.837</v>
      </c>
      <c r="B46" s="2">
        <f t="shared" si="13"/>
        <v>2950</v>
      </c>
      <c r="C46" s="2">
        <v>0.19255</v>
      </c>
      <c r="D46" s="3">
        <f t="shared" si="4"/>
        <v>8.3354894999999996</v>
      </c>
      <c r="E46" s="2">
        <v>1.23943</v>
      </c>
      <c r="F46" s="3">
        <f t="shared" si="10"/>
        <v>99.391700512</v>
      </c>
      <c r="G46" s="3">
        <f t="shared" si="5"/>
        <v>780.62059039074006</v>
      </c>
      <c r="H46" s="3">
        <f t="shared" si="6"/>
        <v>0.27147532000173719</v>
      </c>
      <c r="I46" s="3">
        <f t="shared" si="11"/>
        <v>30.561346715661681</v>
      </c>
      <c r="J46" s="3">
        <f t="shared" si="7"/>
        <v>41.175227748947755</v>
      </c>
      <c r="K46" s="3">
        <f t="shared" si="8"/>
        <v>30.704409888702447</v>
      </c>
      <c r="L46" s="3">
        <f t="shared" si="9"/>
        <v>30704.409888702448</v>
      </c>
      <c r="M46" s="3">
        <f t="shared" si="12"/>
        <v>30.896737450656126</v>
      </c>
    </row>
    <row r="47" spans="1:13" x14ac:dyDescent="0.3">
      <c r="A47" s="2">
        <v>121.709</v>
      </c>
      <c r="B47" s="2">
        <f t="shared" si="13"/>
        <v>3000</v>
      </c>
      <c r="C47" s="2">
        <v>0.19900000000000001</v>
      </c>
      <c r="D47" s="3">
        <f t="shared" si="4"/>
        <v>8.6147100000000023</v>
      </c>
      <c r="E47" s="2">
        <v>1.2273499999999999</v>
      </c>
      <c r="F47" s="3">
        <f t="shared" si="10"/>
        <v>99.287281183999994</v>
      </c>
      <c r="G47" s="3">
        <f t="shared" si="5"/>
        <v>779.80048290639616</v>
      </c>
      <c r="H47" s="3">
        <f t="shared" si="6"/>
        <v>0.27618314520311965</v>
      </c>
      <c r="I47" s="3">
        <f t="shared" si="11"/>
        <v>30.040397190844132</v>
      </c>
      <c r="J47" s="3">
        <f t="shared" si="7"/>
        <v>41.829121743485423</v>
      </c>
      <c r="K47" s="3">
        <f t="shared" si="8"/>
        <v>31.192019316255848</v>
      </c>
      <c r="L47" s="3">
        <f t="shared" si="9"/>
        <v>31192.01931625585</v>
      </c>
      <c r="M47" s="3">
        <f t="shared" si="12"/>
        <v>31.387401186457982</v>
      </c>
    </row>
    <row r="48" spans="1:13" x14ac:dyDescent="0.3">
      <c r="A48" s="2">
        <v>121.123</v>
      </c>
      <c r="B48" s="2">
        <f t="shared" si="13"/>
        <v>3050</v>
      </c>
      <c r="C48" s="2">
        <v>0.20605000000000001</v>
      </c>
      <c r="D48" s="3">
        <f t="shared" si="4"/>
        <v>8.9199045000000012</v>
      </c>
      <c r="E48" s="2">
        <v>1.2193000000000001</v>
      </c>
      <c r="F48" s="3">
        <f t="shared" si="10"/>
        <v>98.809236447999993</v>
      </c>
      <c r="G48" s="3">
        <f t="shared" si="5"/>
        <v>776.04592832963397</v>
      </c>
      <c r="H48" s="3">
        <f t="shared" si="6"/>
        <v>0.28264037723455249</v>
      </c>
      <c r="I48" s="3">
        <f t="shared" si="11"/>
        <v>29.354091090931483</v>
      </c>
      <c r="J48" s="3">
        <f t="shared" si="7"/>
        <v>42.321519839549971</v>
      </c>
      <c r="K48" s="3">
        <f t="shared" si="8"/>
        <v>31.559201085405117</v>
      </c>
      <c r="L48" s="3">
        <f t="shared" si="9"/>
        <v>31559.201085405119</v>
      </c>
      <c r="M48" s="3">
        <f t="shared" si="12"/>
        <v>31.756882924071398</v>
      </c>
    </row>
    <row r="49" spans="1:13" x14ac:dyDescent="0.3">
      <c r="A49" s="2">
        <v>121.124</v>
      </c>
      <c r="B49" s="2">
        <f t="shared" si="13"/>
        <v>3100</v>
      </c>
      <c r="C49" s="2">
        <v>0.21004999999999999</v>
      </c>
      <c r="D49" s="3">
        <f t="shared" si="4"/>
        <v>9.0930645000000005</v>
      </c>
      <c r="E49" s="2">
        <v>1.20692</v>
      </c>
      <c r="F49" s="3">
        <f t="shared" si="10"/>
        <v>98.810052223999989</v>
      </c>
      <c r="G49" s="3">
        <f t="shared" si="5"/>
        <v>776.05233541935547</v>
      </c>
      <c r="H49" s="3">
        <f t="shared" si="6"/>
        <v>0.28347765469820285</v>
      </c>
      <c r="I49" s="3">
        <f t="shared" si="11"/>
        <v>29.267391068799082</v>
      </c>
      <c r="J49" s="3">
        <f t="shared" si="7"/>
        <v>43.015670384221316</v>
      </c>
      <c r="K49" s="3">
        <f t="shared" si="8"/>
        <v>32.076829864000025</v>
      </c>
      <c r="L49" s="3">
        <f t="shared" si="9"/>
        <v>32076.829864000025</v>
      </c>
      <c r="M49" s="3">
        <f t="shared" si="12"/>
        <v>32.277754047376568</v>
      </c>
    </row>
    <row r="50" spans="1:13" x14ac:dyDescent="0.3">
      <c r="A50" s="2">
        <v>120.851</v>
      </c>
      <c r="B50" s="2">
        <f t="shared" si="13"/>
        <v>3150</v>
      </c>
      <c r="C50" s="2">
        <v>0.21604999999999999</v>
      </c>
      <c r="D50" s="3">
        <f t="shared" si="4"/>
        <v>9.3528045000000013</v>
      </c>
      <c r="E50" s="2">
        <v>1.1927399999999999</v>
      </c>
      <c r="F50" s="3">
        <f t="shared" si="10"/>
        <v>98.587345375999988</v>
      </c>
      <c r="G50" s="3">
        <f t="shared" si="5"/>
        <v>774.30319992540296</v>
      </c>
      <c r="H50" s="3">
        <f t="shared" si="6"/>
        <v>0.28759511965083595</v>
      </c>
      <c r="I50" s="3">
        <f t="shared" si="11"/>
        <v>28.848373329113187</v>
      </c>
      <c r="J50" s="3">
        <f t="shared" si="7"/>
        <v>43.61095524088649</v>
      </c>
      <c r="K50" s="3">
        <f t="shared" si="8"/>
        <v>32.520734396866928</v>
      </c>
      <c r="L50" s="3">
        <f t="shared" si="9"/>
        <v>32520.734396866927</v>
      </c>
      <c r="M50" s="3">
        <f t="shared" si="12"/>
        <v>32.724439127951626</v>
      </c>
    </row>
    <row r="51" spans="1:13" x14ac:dyDescent="0.3">
      <c r="A51" s="2">
        <v>120.596</v>
      </c>
      <c r="B51" s="2">
        <f t="shared" si="13"/>
        <v>3200</v>
      </c>
      <c r="C51" s="2">
        <v>0.21795</v>
      </c>
      <c r="D51" s="3">
        <f t="shared" si="4"/>
        <v>9.4350555000000007</v>
      </c>
      <c r="E51" s="2">
        <v>1.1848099999999999</v>
      </c>
      <c r="F51" s="3">
        <f t="shared" si="10"/>
        <v>98.379322496</v>
      </c>
      <c r="G51" s="3">
        <f t="shared" si="5"/>
        <v>772.66939204643654</v>
      </c>
      <c r="H51" s="3">
        <f t="shared" si="6"/>
        <v>0.28619499563140466</v>
      </c>
      <c r="I51" s="3">
        <f t="shared" si="11"/>
        <v>28.989505427983403</v>
      </c>
      <c r="J51" s="3">
        <f t="shared" si="7"/>
        <v>44.209711279876799</v>
      </c>
      <c r="K51" s="3">
        <f t="shared" si="8"/>
        <v>32.967227393981297</v>
      </c>
      <c r="L51" s="3">
        <f t="shared" si="9"/>
        <v>32967.227393981295</v>
      </c>
      <c r="M51" s="3">
        <f t="shared" si="12"/>
        <v>33.173728886504357</v>
      </c>
    </row>
    <row r="52" spans="1:13" x14ac:dyDescent="0.3">
      <c r="A52" s="2">
        <v>120.84</v>
      </c>
      <c r="B52" s="2">
        <f t="shared" si="13"/>
        <v>3250</v>
      </c>
      <c r="C52" s="2">
        <v>0.22305</v>
      </c>
      <c r="D52" s="3">
        <f t="shared" si="4"/>
        <v>9.6558344999999992</v>
      </c>
      <c r="E52" s="2">
        <v>1.17378</v>
      </c>
      <c r="F52" s="3">
        <f t="shared" si="10"/>
        <v>98.578371840000003</v>
      </c>
      <c r="G52" s="3">
        <f t="shared" si="5"/>
        <v>774.23272193846742</v>
      </c>
      <c r="H52" s="3">
        <f t="shared" si="6"/>
        <v>0.28780358112752213</v>
      </c>
      <c r="I52" s="3">
        <f t="shared" si="11"/>
        <v>28.827477916760706</v>
      </c>
      <c r="J52" s="3">
        <f t="shared" si="7"/>
        <v>44.991334473536689</v>
      </c>
      <c r="K52" s="3">
        <f t="shared" si="8"/>
        <v>33.550084617333589</v>
      </c>
      <c r="L52" s="3">
        <f t="shared" si="9"/>
        <v>33550.084617333589</v>
      </c>
      <c r="M52" s="3">
        <f t="shared" si="12"/>
        <v>33.76023703521691</v>
      </c>
    </row>
    <row r="53" spans="1:13" x14ac:dyDescent="0.3">
      <c r="A53" s="2">
        <v>121.633</v>
      </c>
      <c r="B53" s="2">
        <f t="shared" si="13"/>
        <v>3300</v>
      </c>
      <c r="C53" s="2">
        <v>0.22550000000000001</v>
      </c>
      <c r="D53" s="3">
        <f t="shared" si="4"/>
        <v>9.7618950000000009</v>
      </c>
      <c r="E53" s="2">
        <v>1.1611800000000001</v>
      </c>
      <c r="F53" s="3">
        <f t="shared" si="10"/>
        <v>99.225282207999996</v>
      </c>
      <c r="G53" s="3">
        <f t="shared" si="5"/>
        <v>779.31354408756704</v>
      </c>
      <c r="H53" s="3">
        <f t="shared" si="6"/>
        <v>0.28468804588756219</v>
      </c>
      <c r="I53" s="3">
        <f t="shared" si="11"/>
        <v>29.142956647343954</v>
      </c>
      <c r="J53" s="3">
        <f t="shared" si="7"/>
        <v>45.983302151261604</v>
      </c>
      <c r="K53" s="3">
        <f t="shared" si="8"/>
        <v>34.289795939852951</v>
      </c>
      <c r="L53" s="3">
        <f t="shared" si="9"/>
        <v>34289.795939852949</v>
      </c>
      <c r="M53" s="3">
        <f t="shared" si="12"/>
        <v>34.504581792338186</v>
      </c>
    </row>
    <row r="54" spans="1:13" x14ac:dyDescent="0.3">
      <c r="A54" s="2">
        <v>122.181</v>
      </c>
      <c r="B54" s="2">
        <f t="shared" si="13"/>
        <v>3350</v>
      </c>
      <c r="C54" s="2">
        <v>0.22850000000000001</v>
      </c>
      <c r="D54" s="3">
        <f t="shared" si="4"/>
        <v>9.8917649999999995</v>
      </c>
      <c r="E54" s="2">
        <v>1.1510400000000001</v>
      </c>
      <c r="F54" s="3">
        <f t="shared" si="10"/>
        <v>99.672327455999991</v>
      </c>
      <c r="G54" s="3">
        <f t="shared" si="5"/>
        <v>782.82462925491438</v>
      </c>
      <c r="H54" s="3">
        <f t="shared" si="6"/>
        <v>0.28289532175797216</v>
      </c>
      <c r="I54" s="3">
        <f t="shared" si="11"/>
        <v>29.32763726088195</v>
      </c>
      <c r="J54" s="3">
        <f t="shared" si="7"/>
        <v>46.890328966446347</v>
      </c>
      <c r="K54" s="3">
        <f t="shared" si="8"/>
        <v>34.966166773386185</v>
      </c>
      <c r="L54" s="3">
        <f t="shared" si="9"/>
        <v>34966.166773386183</v>
      </c>
      <c r="M54" s="3">
        <f t="shared" si="12"/>
        <v>35.185189305679351</v>
      </c>
    </row>
    <row r="55" spans="1:13" x14ac:dyDescent="0.3">
      <c r="A55" s="2">
        <v>122.93300000000001</v>
      </c>
      <c r="B55" s="2">
        <f t="shared" si="13"/>
        <v>3400</v>
      </c>
      <c r="C55" s="2">
        <v>0.23419999999999999</v>
      </c>
      <c r="D55" s="3">
        <f t="shared" si="4"/>
        <v>10.138517999999999</v>
      </c>
      <c r="E55" s="2">
        <v>1.14117</v>
      </c>
      <c r="F55" s="3">
        <f t="shared" si="10"/>
        <v>100.285791008</v>
      </c>
      <c r="G55" s="3">
        <f t="shared" si="5"/>
        <v>787.64276072543532</v>
      </c>
      <c r="H55" s="3">
        <f t="shared" si="6"/>
        <v>0.28394062710077361</v>
      </c>
      <c r="I55" s="3">
        <f t="shared" si="11"/>
        <v>29.219669844476741</v>
      </c>
      <c r="J55" s="3">
        <f t="shared" si="7"/>
        <v>47.883092839457056</v>
      </c>
      <c r="K55" s="3">
        <f t="shared" si="8"/>
        <v>35.706471819553066</v>
      </c>
      <c r="L55" s="3">
        <f t="shared" si="9"/>
        <v>35706.471819553066</v>
      </c>
      <c r="M55" s="3">
        <f t="shared" si="12"/>
        <v>35.930131505439071</v>
      </c>
    </row>
    <row r="56" spans="1:13" x14ac:dyDescent="0.3">
      <c r="A56" s="2">
        <v>123.47499999999999</v>
      </c>
      <c r="B56" s="2">
        <f t="shared" si="13"/>
        <v>3450</v>
      </c>
      <c r="C56" s="2">
        <v>0.23605000000000001</v>
      </c>
      <c r="D56" s="3">
        <f t="shared" si="4"/>
        <v>10.2186045</v>
      </c>
      <c r="E56" s="2">
        <v>1.12669</v>
      </c>
      <c r="F56" s="3">
        <f t="shared" si="10"/>
        <v>100.72794159999999</v>
      </c>
      <c r="G56" s="3">
        <f t="shared" si="5"/>
        <v>791.1154033544542</v>
      </c>
      <c r="H56" s="3">
        <f t="shared" si="6"/>
        <v>0.28079794066078434</v>
      </c>
      <c r="I56" s="3">
        <f t="shared" si="11"/>
        <v>29.546695961495651</v>
      </c>
      <c r="J56" s="3">
        <f t="shared" si="7"/>
        <v>48.801472597493948</v>
      </c>
      <c r="K56" s="3">
        <f t="shared" si="8"/>
        <v>36.391308554304892</v>
      </c>
      <c r="L56" s="3">
        <f t="shared" si="9"/>
        <v>36391.308554304895</v>
      </c>
      <c r="M56" s="3">
        <f t="shared" si="12"/>
        <v>36.619257949063616</v>
      </c>
    </row>
    <row r="57" spans="1:13" x14ac:dyDescent="0.3">
      <c r="A57" s="2">
        <v>123.428</v>
      </c>
      <c r="B57" s="2">
        <f t="shared" si="13"/>
        <v>3500</v>
      </c>
      <c r="C57" s="2">
        <v>0.24195</v>
      </c>
      <c r="D57" s="3">
        <f t="shared" si="4"/>
        <v>10.4740155</v>
      </c>
      <c r="E57" s="2">
        <v>1.11975</v>
      </c>
      <c r="F57" s="3">
        <f t="shared" si="10"/>
        <v>100.689600128</v>
      </c>
      <c r="G57" s="3">
        <f t="shared" si="5"/>
        <v>790.8142701375466</v>
      </c>
      <c r="H57" s="3">
        <f t="shared" si="6"/>
        <v>0.28381277091355073</v>
      </c>
      <c r="I57" s="3">
        <f t="shared" si="11"/>
        <v>29.23283315480349</v>
      </c>
      <c r="J57" s="3">
        <f t="shared" si="7"/>
        <v>49.489895118526462</v>
      </c>
      <c r="K57" s="3">
        <f t="shared" si="8"/>
        <v>36.904665939752171</v>
      </c>
      <c r="L57" s="3">
        <f t="shared" si="9"/>
        <v>36904.665939752173</v>
      </c>
      <c r="M57" s="3">
        <f t="shared" si="12"/>
        <v>37.135830923890786</v>
      </c>
    </row>
    <row r="58" spans="1:13" x14ac:dyDescent="0.3">
      <c r="A58" s="2">
        <v>124.205</v>
      </c>
      <c r="B58" s="2">
        <f t="shared" si="13"/>
        <v>3550</v>
      </c>
      <c r="C58" s="2">
        <v>0.24545</v>
      </c>
      <c r="D58" s="3">
        <f t="shared" si="4"/>
        <v>10.625530500000002</v>
      </c>
      <c r="E58" s="2">
        <v>1.10622</v>
      </c>
      <c r="F58" s="3">
        <f t="shared" si="10"/>
        <v>101.32345807999999</v>
      </c>
      <c r="G58" s="3">
        <f t="shared" si="5"/>
        <v>795.79257885110337</v>
      </c>
      <c r="H58" s="3">
        <f t="shared" si="6"/>
        <v>0.28208737389394062</v>
      </c>
      <c r="I58" s="3">
        <f t="shared" si="11"/>
        <v>29.411636773355447</v>
      </c>
      <c r="J58" s="3">
        <f t="shared" si="7"/>
        <v>50.512891500302921</v>
      </c>
      <c r="K58" s="3">
        <f t="shared" si="8"/>
        <v>37.667515398952226</v>
      </c>
      <c r="L58" s="3">
        <f t="shared" si="9"/>
        <v>37667.515398952222</v>
      </c>
      <c r="M58" s="3">
        <f t="shared" si="12"/>
        <v>37.903458751317345</v>
      </c>
    </row>
    <row r="59" spans="1:13" x14ac:dyDescent="0.3">
      <c r="A59" s="2">
        <v>124.066</v>
      </c>
      <c r="B59" s="2">
        <f t="shared" si="13"/>
        <v>3600</v>
      </c>
      <c r="C59" s="2">
        <v>0.25505</v>
      </c>
      <c r="D59" s="3">
        <f t="shared" si="4"/>
        <v>11.041114500000001</v>
      </c>
      <c r="E59" s="2">
        <v>1.09697</v>
      </c>
      <c r="F59" s="3">
        <f t="shared" si="10"/>
        <v>101.21006521599999</v>
      </c>
      <c r="G59" s="3">
        <f t="shared" si="5"/>
        <v>794.90199337982358</v>
      </c>
      <c r="H59" s="3">
        <f t="shared" si="6"/>
        <v>0.28937305562912247</v>
      </c>
      <c r="I59" s="3">
        <f t="shared" si="11"/>
        <v>28.671126139510967</v>
      </c>
      <c r="J59" s="3">
        <f t="shared" si="7"/>
        <v>51.167014615786137</v>
      </c>
      <c r="K59" s="3">
        <f t="shared" si="8"/>
        <v>38.155295682231532</v>
      </c>
      <c r="L59" s="3">
        <f t="shared" si="9"/>
        <v>38155.295682231532</v>
      </c>
      <c r="M59" s="3">
        <f t="shared" si="12"/>
        <v>38.394294413058319</v>
      </c>
    </row>
    <row r="60" spans="1:13" x14ac:dyDescent="0.3">
      <c r="A60" s="2">
        <v>123.967</v>
      </c>
      <c r="B60" s="2">
        <f t="shared" si="13"/>
        <v>3650</v>
      </c>
      <c r="C60" s="2">
        <v>0.25755</v>
      </c>
      <c r="D60" s="3">
        <f t="shared" si="4"/>
        <v>11.1493395</v>
      </c>
      <c r="E60" s="2">
        <v>1.0940099999999999</v>
      </c>
      <c r="F60" s="3">
        <f t="shared" si="10"/>
        <v>101.129303392</v>
      </c>
      <c r="G60" s="3">
        <f t="shared" si="5"/>
        <v>794.2676914974013</v>
      </c>
      <c r="H60" s="3">
        <f t="shared" si="6"/>
        <v>0.28843678217778446</v>
      </c>
      <c r="I60" s="3">
        <f t="shared" si="11"/>
        <v>28.764193376018412</v>
      </c>
      <c r="J60" s="3">
        <f t="shared" si="7"/>
        <v>51.83627116972314</v>
      </c>
      <c r="K60" s="3">
        <f t="shared" si="8"/>
        <v>38.654360986206868</v>
      </c>
      <c r="L60" s="3">
        <f t="shared" si="9"/>
        <v>38654.36098620687</v>
      </c>
      <c r="M60" s="3">
        <f t="shared" si="12"/>
        <v>38.896485783078148</v>
      </c>
    </row>
    <row r="61" spans="1:13" x14ac:dyDescent="0.3">
      <c r="A61" s="2">
        <v>123.815</v>
      </c>
      <c r="B61" s="2">
        <f t="shared" si="13"/>
        <v>3700</v>
      </c>
      <c r="C61" s="2">
        <v>0.26445000000000002</v>
      </c>
      <c r="D61" s="3">
        <f t="shared" si="4"/>
        <v>11.448040500000001</v>
      </c>
      <c r="E61" s="2">
        <v>1.09659</v>
      </c>
      <c r="F61" s="3">
        <f t="shared" si="10"/>
        <v>101.00530543999999</v>
      </c>
      <c r="G61" s="3">
        <f t="shared" si="5"/>
        <v>793.29381385974284</v>
      </c>
      <c r="H61" s="3">
        <f t="shared" si="6"/>
        <v>0.29252071672025948</v>
      </c>
      <c r="I61" s="3">
        <f t="shared" si="11"/>
        <v>28.362611278750776</v>
      </c>
      <c r="J61" s="3">
        <f t="shared" si="7"/>
        <v>52.481928266268149</v>
      </c>
      <c r="K61" s="3">
        <f t="shared" si="8"/>
        <v>39.135828150413971</v>
      </c>
      <c r="L61" s="3">
        <f t="shared" si="9"/>
        <v>39135.828150413974</v>
      </c>
      <c r="M61" s="3">
        <f t="shared" si="12"/>
        <v>39.380968781368637</v>
      </c>
    </row>
    <row r="62" spans="1:13" x14ac:dyDescent="0.3">
      <c r="A62" s="2">
        <v>123.767</v>
      </c>
      <c r="B62" s="2">
        <f t="shared" si="13"/>
        <v>3750</v>
      </c>
      <c r="C62" s="2">
        <v>0.2651</v>
      </c>
      <c r="D62" s="3">
        <f t="shared" si="4"/>
        <v>11.476179</v>
      </c>
      <c r="E62" s="2">
        <v>1.0980799999999999</v>
      </c>
      <c r="F62" s="3">
        <f t="shared" si="10"/>
        <v>100.96614819199999</v>
      </c>
      <c r="G62" s="3">
        <f t="shared" si="5"/>
        <v>792.98627355311373</v>
      </c>
      <c r="H62" s="3">
        <f t="shared" si="6"/>
        <v>0.28944205928253891</v>
      </c>
      <c r="I62" s="3">
        <f t="shared" si="11"/>
        <v>28.664290877019756</v>
      </c>
      <c r="J62" s="3">
        <f t="shared" si="7"/>
        <v>53.170522628009842</v>
      </c>
      <c r="K62" s="3">
        <f t="shared" si="8"/>
        <v>39.649313677655691</v>
      </c>
      <c r="L62" s="3">
        <f t="shared" si="9"/>
        <v>39649.313677655693</v>
      </c>
      <c r="M62" s="3">
        <f t="shared" si="12"/>
        <v>39.897670700650167</v>
      </c>
    </row>
    <row r="63" spans="1:13" x14ac:dyDescent="0.3">
      <c r="A63" s="2">
        <v>123.509</v>
      </c>
      <c r="B63" s="2">
        <f t="shared" si="13"/>
        <v>3800</v>
      </c>
      <c r="C63" s="2">
        <v>0.26929999999999998</v>
      </c>
      <c r="D63" s="3">
        <f t="shared" si="4"/>
        <v>11.657997</v>
      </c>
      <c r="E63" s="2">
        <v>1.09907</v>
      </c>
      <c r="F63" s="3">
        <f t="shared" si="10"/>
        <v>100.75567798399999</v>
      </c>
      <c r="G63" s="3">
        <f t="shared" si="5"/>
        <v>791.33324440498291</v>
      </c>
      <c r="H63" s="3">
        <f t="shared" si="6"/>
        <v>0.29076504453650459</v>
      </c>
      <c r="I63" s="3">
        <f t="shared" si="11"/>
        <v>28.533867929494782</v>
      </c>
      <c r="J63" s="3">
        <f t="shared" si="7"/>
        <v>53.767147842206498</v>
      </c>
      <c r="K63" s="3">
        <f t="shared" si="8"/>
        <v>40.09421771651914</v>
      </c>
      <c r="L63" s="3">
        <f t="shared" si="9"/>
        <v>40094.217716519139</v>
      </c>
      <c r="M63" s="3">
        <f t="shared" si="12"/>
        <v>40.345361547969077</v>
      </c>
    </row>
    <row r="64" spans="1:13" x14ac:dyDescent="0.3">
      <c r="A64" s="2">
        <v>122.672</v>
      </c>
      <c r="B64" s="2">
        <f t="shared" si="13"/>
        <v>3850</v>
      </c>
      <c r="C64" s="2">
        <v>0.27374999999999999</v>
      </c>
      <c r="D64" s="3">
        <f t="shared" si="4"/>
        <v>11.850637499999999</v>
      </c>
      <c r="E64" s="2">
        <v>1.1053299999999999</v>
      </c>
      <c r="F64" s="3">
        <f t="shared" si="10"/>
        <v>100.072873472</v>
      </c>
      <c r="G64" s="3">
        <f t="shared" si="5"/>
        <v>785.97051030814009</v>
      </c>
      <c r="H64" s="3">
        <f t="shared" si="6"/>
        <v>0.29372167485624517</v>
      </c>
      <c r="I64" s="3">
        <f t="shared" si="11"/>
        <v>28.246643300597007</v>
      </c>
      <c r="J64" s="3">
        <f t="shared" si="7"/>
        <v>54.105444918315683</v>
      </c>
      <c r="K64" s="3">
        <f t="shared" si="8"/>
        <v>40.346486195817867</v>
      </c>
      <c r="L64" s="3">
        <f t="shared" si="9"/>
        <v>40346.486195817866</v>
      </c>
      <c r="M64" s="3">
        <f t="shared" si="12"/>
        <v>40.599210197079152</v>
      </c>
    </row>
    <row r="65" spans="1:13" x14ac:dyDescent="0.3">
      <c r="A65" s="2">
        <v>122.157</v>
      </c>
      <c r="B65" s="2">
        <f t="shared" si="13"/>
        <v>3900</v>
      </c>
      <c r="C65" s="2">
        <v>0.27589999999999998</v>
      </c>
      <c r="D65" s="3">
        <f t="shared" si="4"/>
        <v>11.943710999999999</v>
      </c>
      <c r="E65" s="2">
        <v>1.11704</v>
      </c>
      <c r="F65" s="3">
        <f t="shared" si="10"/>
        <v>99.652748831999986</v>
      </c>
      <c r="G65" s="3">
        <f t="shared" si="5"/>
        <v>782.67085910159983</v>
      </c>
      <c r="H65" s="3">
        <f t="shared" si="6"/>
        <v>0.29346531473479054</v>
      </c>
      <c r="I65" s="3">
        <f t="shared" si="11"/>
        <v>28.271318492327151</v>
      </c>
      <c r="J65" s="3">
        <f t="shared" si="7"/>
        <v>54.578018324566244</v>
      </c>
      <c r="K65" s="3">
        <f t="shared" si="8"/>
        <v>40.698884673283203</v>
      </c>
      <c r="L65" s="3">
        <f t="shared" si="9"/>
        <v>40698.884673283203</v>
      </c>
      <c r="M65" s="3">
        <f t="shared" si="12"/>
        <v>40.953816042810246</v>
      </c>
    </row>
    <row r="66" spans="1:13" x14ac:dyDescent="0.3">
      <c r="A66" s="2">
        <v>121.184</v>
      </c>
      <c r="B66" s="2">
        <f t="shared" si="13"/>
        <v>3950</v>
      </c>
      <c r="C66" s="2">
        <v>0.28284999999999999</v>
      </c>
      <c r="D66" s="3">
        <f t="shared" si="4"/>
        <v>12.244576500000001</v>
      </c>
      <c r="E66" s="2">
        <v>1.12259</v>
      </c>
      <c r="F66" s="3">
        <f t="shared" si="10"/>
        <v>98.858998783999994</v>
      </c>
      <c r="G66" s="3">
        <f t="shared" si="5"/>
        <v>776.43676080264163</v>
      </c>
      <c r="H66" s="3">
        <f t="shared" si="6"/>
        <v>0.29943450722299758</v>
      </c>
      <c r="I66" s="3">
        <f t="shared" si="11"/>
        <v>27.707733007336838</v>
      </c>
      <c r="J66" s="3">
        <f t="shared" si="7"/>
        <v>54.837440515168765</v>
      </c>
      <c r="K66" s="3">
        <f t="shared" si="8"/>
        <v>40.892336068939137</v>
      </c>
      <c r="L66" s="3">
        <f t="shared" si="9"/>
        <v>40892.336068939134</v>
      </c>
      <c r="M66" s="3">
        <f t="shared" si="12"/>
        <v>41.148479187378399</v>
      </c>
    </row>
    <row r="67" spans="1:13" x14ac:dyDescent="0.3">
      <c r="A67" s="2">
        <v>120.004</v>
      </c>
      <c r="B67" s="2">
        <f t="shared" si="13"/>
        <v>4000</v>
      </c>
      <c r="C67" s="2">
        <v>0.28455000000000003</v>
      </c>
      <c r="D67" s="3">
        <f t="shared" si="4"/>
        <v>12.318169500000002</v>
      </c>
      <c r="E67" s="2">
        <v>1.1246100000000001</v>
      </c>
      <c r="F67" s="3">
        <f t="shared" si="10"/>
        <v>97.896383103999995</v>
      </c>
      <c r="G67" s="3">
        <f t="shared" si="5"/>
        <v>768.87639493134577</v>
      </c>
      <c r="H67" s="3">
        <f t="shared" si="6"/>
        <v>0.30039376894334668</v>
      </c>
      <c r="I67" s="3">
        <f t="shared" si="11"/>
        <v>27.619252584706622</v>
      </c>
      <c r="J67" s="3">
        <f t="shared" si="7"/>
        <v>54.990859900311108</v>
      </c>
      <c r="K67" s="3">
        <f t="shared" si="8"/>
        <v>41.006741063005101</v>
      </c>
      <c r="L67" s="3">
        <f t="shared" si="9"/>
        <v>41006.741063005102</v>
      </c>
      <c r="M67" s="3">
        <f t="shared" si="12"/>
        <v>41.263600796212849</v>
      </c>
    </row>
    <row r="68" spans="1:13" x14ac:dyDescent="0.3">
      <c r="A68" s="2">
        <v>118.73399999999999</v>
      </c>
      <c r="B68" s="2">
        <f t="shared" si="13"/>
        <v>4050</v>
      </c>
      <c r="C68" s="2">
        <v>0.28710000000000002</v>
      </c>
      <c r="D68" s="3">
        <f t="shared" si="4"/>
        <v>12.428559</v>
      </c>
      <c r="E68" s="2">
        <v>1.1222000000000001</v>
      </c>
      <c r="F68" s="3">
        <f t="shared" si="10"/>
        <v>96.860347583999996</v>
      </c>
      <c r="G68" s="3">
        <f t="shared" si="5"/>
        <v>760.73939098512051</v>
      </c>
      <c r="H68" s="3">
        <f t="shared" si="6"/>
        <v>0.30254578996094306</v>
      </c>
      <c r="I68" s="3">
        <f t="shared" si="11"/>
        <v>27.422795671324142</v>
      </c>
      <c r="J68" s="3">
        <f t="shared" si="7"/>
        <v>55.089003857338781</v>
      </c>
      <c r="K68" s="3">
        <f t="shared" si="8"/>
        <v>41.079927113196504</v>
      </c>
      <c r="L68" s="3">
        <f t="shared" si="9"/>
        <v>41079.927113196507</v>
      </c>
      <c r="M68" s="3">
        <f t="shared" si="12"/>
        <v>41.337245272234732</v>
      </c>
    </row>
    <row r="69" spans="1:13" x14ac:dyDescent="0.3">
      <c r="A69" s="2">
        <v>117.44199999999999</v>
      </c>
      <c r="B69" s="2">
        <f t="shared" si="13"/>
        <v>4100</v>
      </c>
      <c r="C69" s="2">
        <v>0.28894999999999998</v>
      </c>
      <c r="D69" s="3">
        <f t="shared" si="4"/>
        <v>12.5086455</v>
      </c>
      <c r="E69" s="2">
        <v>1.1239399999999999</v>
      </c>
      <c r="F69" s="3">
        <f t="shared" si="10"/>
        <v>95.806364991999985</v>
      </c>
      <c r="G69" s="3">
        <f t="shared" si="5"/>
        <v>752.4614310650237</v>
      </c>
      <c r="H69" s="3">
        <f t="shared" si="6"/>
        <v>0.30409091619718731</v>
      </c>
      <c r="I69" s="3">
        <f t="shared" si="11"/>
        <v>27.283456813087902</v>
      </c>
      <c r="J69" s="3">
        <f t="shared" si="7"/>
        <v>55.162265279679389</v>
      </c>
      <c r="K69" s="3">
        <f t="shared" si="8"/>
        <v>41.134558231554628</v>
      </c>
      <c r="L69" s="3">
        <f t="shared" si="9"/>
        <v>41134.558231554627</v>
      </c>
      <c r="M69" s="3">
        <f t="shared" si="12"/>
        <v>41.392218591268218</v>
      </c>
    </row>
    <row r="70" spans="1:13" x14ac:dyDescent="0.3">
      <c r="A70" s="2">
        <v>116.5</v>
      </c>
      <c r="B70" s="2">
        <f t="shared" si="13"/>
        <v>4150</v>
      </c>
      <c r="C70" s="2">
        <v>0.29304999999999998</v>
      </c>
      <c r="D70" s="3">
        <f t="shared" si="4"/>
        <v>12.6861345</v>
      </c>
      <c r="E70" s="2">
        <v>1.12233</v>
      </c>
      <c r="F70" s="3">
        <f t="shared" si="10"/>
        <v>95.037903999999997</v>
      </c>
      <c r="G70" s="3">
        <f t="shared" si="5"/>
        <v>746.42595254742992</v>
      </c>
      <c r="H70" s="3">
        <f t="shared" si="6"/>
        <v>0.30715369713687324</v>
      </c>
      <c r="I70" s="3">
        <f t="shared" si="11"/>
        <v>27.011400014570402</v>
      </c>
      <c r="J70" s="3">
        <f t="shared" si="7"/>
        <v>55.387124575645217</v>
      </c>
      <c r="K70" s="3">
        <f t="shared" si="8"/>
        <v>41.302236040957787</v>
      </c>
      <c r="L70" s="3">
        <f t="shared" si="9"/>
        <v>41302.236040957789</v>
      </c>
      <c r="M70" s="3">
        <f t="shared" si="12"/>
        <v>41.560946707920174</v>
      </c>
    </row>
    <row r="71" spans="1:13" x14ac:dyDescent="0.3">
      <c r="A71" s="2">
        <v>115.931</v>
      </c>
      <c r="B71" s="2">
        <f t="shared" si="13"/>
        <v>4200</v>
      </c>
      <c r="C71" s="2">
        <v>0.2949</v>
      </c>
      <c r="D71" s="3">
        <f t="shared" si="4"/>
        <v>12.766221</v>
      </c>
      <c r="E71" s="2">
        <v>1.1217900000000001</v>
      </c>
      <c r="F71" s="3">
        <f t="shared" ref="F71:F97" si="14">A71*$I$3</f>
        <v>94.573727455999986</v>
      </c>
      <c r="G71" s="3">
        <f t="shared" si="5"/>
        <v>742.78031849593219</v>
      </c>
      <c r="H71" s="3">
        <f t="shared" si="6"/>
        <v>0.30691205254936438</v>
      </c>
      <c r="I71" s="3">
        <f t="shared" ref="I71:I97" si="15">(L71*3600)/(D71*$J$3)*100</f>
        <v>27.032667210043304</v>
      </c>
      <c r="J71" s="3">
        <f t="shared" si="7"/>
        <v>55.780662711727238</v>
      </c>
      <c r="K71" s="3">
        <f t="shared" si="8"/>
        <v>41.595697835772199</v>
      </c>
      <c r="L71" s="3">
        <f t="shared" si="9"/>
        <v>41595.697835772196</v>
      </c>
      <c r="M71" s="3">
        <f t="shared" ref="M71:M97" si="16">K71*(1.01325/$E$3)*SQRT(($H$3+273)/293)</f>
        <v>41.856246700951971</v>
      </c>
    </row>
    <row r="72" spans="1:13" x14ac:dyDescent="0.3">
      <c r="A72" s="2">
        <v>115.03400000000001</v>
      </c>
      <c r="B72" s="2">
        <f t="shared" ref="B72:B97" si="17">B71+50</f>
        <v>4250</v>
      </c>
      <c r="C72" s="2">
        <v>0.29715000000000003</v>
      </c>
      <c r="D72" s="3">
        <f t="shared" ref="D72:D97" si="18">C72*0.7215*60</f>
        <v>12.863623500000003</v>
      </c>
      <c r="E72" s="2">
        <v>1.12456</v>
      </c>
      <c r="F72" s="3">
        <f t="shared" si="14"/>
        <v>93.841976383999992</v>
      </c>
      <c r="G72" s="3">
        <f t="shared" ref="G72:G97" si="19">(F72*4*PI())/1.6</f>
        <v>737.03315901580311</v>
      </c>
      <c r="H72" s="3">
        <f t="shared" ref="H72:H97" si="20">D72/K72</f>
        <v>0.30799851785687166</v>
      </c>
      <c r="I72" s="3">
        <f t="shared" si="15"/>
        <v>26.937309429436233</v>
      </c>
      <c r="J72" s="3">
        <f t="shared" ref="J72:J97" si="21">K72*1.34102</f>
        <v>56.007985057857766</v>
      </c>
      <c r="K72" s="3">
        <f t="shared" ref="K72:K93" si="22">(((2*PI()*B72)*F72)/60)/1000</f>
        <v>41.765212344228843</v>
      </c>
      <c r="L72" s="3">
        <f t="shared" ref="L72:L97" si="23">K72*1000</f>
        <v>41765.212344228843</v>
      </c>
      <c r="M72" s="3">
        <f t="shared" si="16"/>
        <v>42.026823021449466</v>
      </c>
    </row>
    <row r="73" spans="1:13" x14ac:dyDescent="0.3">
      <c r="A73" s="2">
        <v>114.39100000000001</v>
      </c>
      <c r="B73" s="2">
        <f t="shared" si="17"/>
        <v>4300</v>
      </c>
      <c r="C73" s="2">
        <v>0.30220000000000002</v>
      </c>
      <c r="D73" s="3">
        <f t="shared" si="18"/>
        <v>13.082238</v>
      </c>
      <c r="E73" s="2">
        <v>1.1227799999999999</v>
      </c>
      <c r="F73" s="3">
        <f t="shared" si="14"/>
        <v>93.317432416000003</v>
      </c>
      <c r="G73" s="3">
        <f t="shared" si="19"/>
        <v>732.91340032491894</v>
      </c>
      <c r="H73" s="3">
        <f t="shared" si="20"/>
        <v>0.31133087437927121</v>
      </c>
      <c r="I73" s="3">
        <f t="shared" si="15"/>
        <v>26.648983644362563</v>
      </c>
      <c r="J73" s="3">
        <f t="shared" si="21"/>
        <v>56.350154277946778</v>
      </c>
      <c r="K73" s="3">
        <f t="shared" si="22"/>
        <v>42.020368285295355</v>
      </c>
      <c r="L73" s="3">
        <f t="shared" si="23"/>
        <v>42020.368285295357</v>
      </c>
      <c r="M73" s="3">
        <f t="shared" si="16"/>
        <v>42.28357721893066</v>
      </c>
    </row>
    <row r="74" spans="1:13" x14ac:dyDescent="0.3">
      <c r="A74" s="2">
        <v>114.01600000000001</v>
      </c>
      <c r="B74" s="2">
        <f t="shared" si="17"/>
        <v>4350</v>
      </c>
      <c r="C74" s="2">
        <v>0.30604999999999999</v>
      </c>
      <c r="D74" s="3">
        <f t="shared" si="18"/>
        <v>13.2489045</v>
      </c>
      <c r="E74" s="2">
        <v>1.1194299999999999</v>
      </c>
      <c r="F74" s="3">
        <f t="shared" si="14"/>
        <v>93.011516415999992</v>
      </c>
      <c r="G74" s="3">
        <f t="shared" si="19"/>
        <v>730.51074167938009</v>
      </c>
      <c r="H74" s="3">
        <f t="shared" si="20"/>
        <v>0.31269819168694962</v>
      </c>
      <c r="I74" s="3">
        <f t="shared" si="15"/>
        <v>26.532457173990593</v>
      </c>
      <c r="J74" s="3">
        <f t="shared" si="21"/>
        <v>56.81851185879917</v>
      </c>
      <c r="K74" s="3">
        <f t="shared" si="22"/>
        <v>42.369623017404038</v>
      </c>
      <c r="L74" s="3">
        <f t="shared" si="23"/>
        <v>42369.623017404039</v>
      </c>
      <c r="M74" s="3">
        <f t="shared" si="16"/>
        <v>42.635019627381944</v>
      </c>
    </row>
    <row r="75" spans="1:13" x14ac:dyDescent="0.3">
      <c r="A75" s="2">
        <v>113.871</v>
      </c>
      <c r="B75" s="2">
        <f t="shared" si="17"/>
        <v>4400</v>
      </c>
      <c r="C75" s="2">
        <v>0.30919999999999997</v>
      </c>
      <c r="D75" s="3">
        <f t="shared" si="18"/>
        <v>13.385268</v>
      </c>
      <c r="E75" s="2">
        <v>1.1198600000000001</v>
      </c>
      <c r="F75" s="3">
        <f t="shared" si="14"/>
        <v>92.893228895999997</v>
      </c>
      <c r="G75" s="3">
        <f t="shared" si="19"/>
        <v>729.5817136697716</v>
      </c>
      <c r="H75" s="3">
        <f t="shared" si="20"/>
        <v>0.31272436383458713</v>
      </c>
      <c r="I75" s="3">
        <f t="shared" si="15"/>
        <v>26.530236651809879</v>
      </c>
      <c r="J75" s="3">
        <f t="shared" si="21"/>
        <v>57.398508620372326</v>
      </c>
      <c r="K75" s="3">
        <f t="shared" si="22"/>
        <v>42.802127201959941</v>
      </c>
      <c r="L75" s="3">
        <f t="shared" si="23"/>
        <v>42802.127201959942</v>
      </c>
      <c r="M75" s="3">
        <f t="shared" si="16"/>
        <v>43.070232949669268</v>
      </c>
    </row>
    <row r="76" spans="1:13" x14ac:dyDescent="0.3">
      <c r="A76" s="2">
        <v>113.985</v>
      </c>
      <c r="B76" s="2">
        <f t="shared" si="17"/>
        <v>4450</v>
      </c>
      <c r="C76" s="2">
        <v>0.30990000000000001</v>
      </c>
      <c r="D76" s="3">
        <f t="shared" si="18"/>
        <v>13.415571</v>
      </c>
      <c r="E76" s="2">
        <v>1.11873</v>
      </c>
      <c r="F76" s="3">
        <f t="shared" si="14"/>
        <v>92.986227359999987</v>
      </c>
      <c r="G76" s="3">
        <f t="shared" si="19"/>
        <v>730.31212189801545</v>
      </c>
      <c r="H76" s="3">
        <f t="shared" si="20"/>
        <v>0.30960067953665654</v>
      </c>
      <c r="I76" s="3">
        <f t="shared" si="15"/>
        <v>26.797910753086619</v>
      </c>
      <c r="J76" s="3">
        <f t="shared" si="21"/>
        <v>58.108880927988828</v>
      </c>
      <c r="K76" s="3">
        <f t="shared" si="22"/>
        <v>43.331852565948921</v>
      </c>
      <c r="L76" s="3">
        <f t="shared" si="23"/>
        <v>43331.852565948924</v>
      </c>
      <c r="M76" s="3">
        <f t="shared" si="16"/>
        <v>43.603276429464096</v>
      </c>
    </row>
    <row r="77" spans="1:13" x14ac:dyDescent="0.3">
      <c r="A77" s="2">
        <v>113.306</v>
      </c>
      <c r="B77" s="2">
        <f t="shared" si="17"/>
        <v>4500</v>
      </c>
      <c r="C77" s="2">
        <v>0.31445000000000001</v>
      </c>
      <c r="D77" s="3">
        <f t="shared" si="18"/>
        <v>13.612540500000001</v>
      </c>
      <c r="E77" s="2">
        <v>1.1156299999999999</v>
      </c>
      <c r="F77" s="3">
        <f t="shared" si="14"/>
        <v>92.432315455999998</v>
      </c>
      <c r="G77" s="3">
        <f t="shared" si="19"/>
        <v>725.96170797715968</v>
      </c>
      <c r="H77" s="3">
        <f t="shared" si="20"/>
        <v>0.31251741311834869</v>
      </c>
      <c r="I77" s="3">
        <f t="shared" si="15"/>
        <v>26.547805117586819</v>
      </c>
      <c r="J77" s="3">
        <f t="shared" si="21"/>
        <v>58.41175017789184</v>
      </c>
      <c r="K77" s="3">
        <f t="shared" si="22"/>
        <v>43.557702478629579</v>
      </c>
      <c r="L77" s="3">
        <f t="shared" si="23"/>
        <v>43557.702478629581</v>
      </c>
      <c r="M77" s="3">
        <f t="shared" si="16"/>
        <v>43.830541030237796</v>
      </c>
    </row>
    <row r="78" spans="1:13" x14ac:dyDescent="0.3">
      <c r="A78" s="2">
        <v>113.074</v>
      </c>
      <c r="B78" s="2">
        <f t="shared" si="17"/>
        <v>4550</v>
      </c>
      <c r="C78" s="2">
        <v>0.31709999999999999</v>
      </c>
      <c r="D78" s="3">
        <f t="shared" si="18"/>
        <v>13.727259</v>
      </c>
      <c r="E78" s="2">
        <v>1.1095299999999999</v>
      </c>
      <c r="F78" s="3">
        <f t="shared" si="14"/>
        <v>92.243055423999991</v>
      </c>
      <c r="G78" s="3">
        <f t="shared" si="19"/>
        <v>724.47526316178619</v>
      </c>
      <c r="H78" s="3">
        <f t="shared" si="20"/>
        <v>0.31232743408310093</v>
      </c>
      <c r="I78" s="3">
        <f t="shared" si="15"/>
        <v>26.563953319293759</v>
      </c>
      <c r="J78" s="3">
        <f t="shared" si="21"/>
        <v>58.939839589249935</v>
      </c>
      <c r="K78" s="3">
        <f t="shared" si="22"/>
        <v>43.9514992984817</v>
      </c>
      <c r="L78" s="3">
        <f t="shared" si="23"/>
        <v>43951.4992984817</v>
      </c>
      <c r="M78" s="3">
        <f t="shared" si="16"/>
        <v>44.226804531017564</v>
      </c>
    </row>
    <row r="79" spans="1:13" x14ac:dyDescent="0.3">
      <c r="A79" s="2">
        <v>112.19499999999999</v>
      </c>
      <c r="B79" s="2">
        <f t="shared" si="17"/>
        <v>4600</v>
      </c>
      <c r="C79" s="2">
        <v>0.31940000000000002</v>
      </c>
      <c r="D79" s="3">
        <f t="shared" si="18"/>
        <v>13.826826000000001</v>
      </c>
      <c r="E79" s="2">
        <v>1.1056900000000001</v>
      </c>
      <c r="F79" s="3">
        <f t="shared" si="14"/>
        <v>91.525988319999982</v>
      </c>
      <c r="G79" s="3">
        <f t="shared" si="19"/>
        <v>718.84343129664285</v>
      </c>
      <c r="H79" s="3">
        <f t="shared" si="20"/>
        <v>0.3136112408068345</v>
      </c>
      <c r="I79" s="3">
        <f t="shared" si="15"/>
        <v>26.455210463672525</v>
      </c>
      <c r="J79" s="3">
        <f t="shared" si="21"/>
        <v>59.124316318562002</v>
      </c>
      <c r="K79" s="3">
        <f t="shared" si="22"/>
        <v>44.089063786194089</v>
      </c>
      <c r="L79" s="3">
        <f t="shared" si="23"/>
        <v>44089.063786194092</v>
      </c>
      <c r="M79" s="3">
        <f t="shared" si="16"/>
        <v>44.365230700899687</v>
      </c>
    </row>
    <row r="80" spans="1:13" x14ac:dyDescent="0.3">
      <c r="A80" s="2">
        <v>111.06100000000001</v>
      </c>
      <c r="B80" s="2">
        <f t="shared" si="17"/>
        <v>4650</v>
      </c>
      <c r="C80" s="2">
        <v>0.32055</v>
      </c>
      <c r="D80" s="3">
        <f t="shared" si="18"/>
        <v>13.876609500000001</v>
      </c>
      <c r="E80" s="2">
        <v>1.09782</v>
      </c>
      <c r="F80" s="3">
        <f t="shared" si="14"/>
        <v>90.600898336</v>
      </c>
      <c r="G80" s="3">
        <f t="shared" si="19"/>
        <v>711.5777915525332</v>
      </c>
      <c r="H80" s="3">
        <f t="shared" si="20"/>
        <v>0.31453522708984233</v>
      </c>
      <c r="I80" s="3">
        <f t="shared" si="15"/>
        <v>26.377494998194518</v>
      </c>
      <c r="J80" s="3">
        <f t="shared" si="21"/>
        <v>59.162883101722251</v>
      </c>
      <c r="K80" s="3">
        <f t="shared" si="22"/>
        <v>44.117823076257061</v>
      </c>
      <c r="L80" s="3">
        <f t="shared" si="23"/>
        <v>44117.82307625706</v>
      </c>
      <c r="M80" s="3">
        <f t="shared" si="16"/>
        <v>44.394170134602</v>
      </c>
    </row>
    <row r="81" spans="1:13" x14ac:dyDescent="0.3">
      <c r="A81" s="2">
        <v>109.973</v>
      </c>
      <c r="B81" s="2">
        <f t="shared" si="17"/>
        <v>4700</v>
      </c>
      <c r="C81" s="2">
        <v>0.32069999999999999</v>
      </c>
      <c r="D81" s="3">
        <f t="shared" si="18"/>
        <v>13.883103</v>
      </c>
      <c r="E81" s="2">
        <v>1.09558</v>
      </c>
      <c r="F81" s="3">
        <f t="shared" si="14"/>
        <v>89.713334047999993</v>
      </c>
      <c r="G81" s="3">
        <f t="shared" si="19"/>
        <v>704.60687793560965</v>
      </c>
      <c r="H81" s="3">
        <f t="shared" si="20"/>
        <v>0.31441486678167196</v>
      </c>
      <c r="I81" s="3">
        <f t="shared" si="15"/>
        <v>26.387592495998106</v>
      </c>
      <c r="J81" s="3">
        <f t="shared" si="21"/>
        <v>59.213226701483897</v>
      </c>
      <c r="K81" s="3">
        <f t="shared" si="22"/>
        <v>44.15536435063153</v>
      </c>
      <c r="L81" s="3">
        <f t="shared" si="23"/>
        <v>44155.364350631527</v>
      </c>
      <c r="M81" s="3">
        <f t="shared" si="16"/>
        <v>44.431946561575046</v>
      </c>
    </row>
    <row r="82" spans="1:13" x14ac:dyDescent="0.3">
      <c r="A82" s="2">
        <v>108.654</v>
      </c>
      <c r="B82" s="2">
        <f t="shared" si="17"/>
        <v>4750</v>
      </c>
      <c r="C82" s="2">
        <v>0.32485000000000003</v>
      </c>
      <c r="D82" s="3">
        <f t="shared" si="18"/>
        <v>14.062756500000001</v>
      </c>
      <c r="E82" s="2">
        <v>1.0882700000000001</v>
      </c>
      <c r="F82" s="3">
        <f t="shared" si="14"/>
        <v>88.637325503999989</v>
      </c>
      <c r="G82" s="3">
        <f t="shared" si="19"/>
        <v>696.15592659303388</v>
      </c>
      <c r="H82" s="3">
        <f t="shared" si="20"/>
        <v>0.31895659463948661</v>
      </c>
      <c r="I82" s="3">
        <f t="shared" si="15"/>
        <v>26.011850887409654</v>
      </c>
      <c r="J82" s="3">
        <f t="shared" si="21"/>
        <v>59.125404643053393</v>
      </c>
      <c r="K82" s="3">
        <f t="shared" si="22"/>
        <v>44.08987535089215</v>
      </c>
      <c r="L82" s="3">
        <f t="shared" si="23"/>
        <v>44089.875350892151</v>
      </c>
      <c r="M82" s="3">
        <f t="shared" si="16"/>
        <v>44.366047349110517</v>
      </c>
    </row>
    <row r="83" spans="1:13" x14ac:dyDescent="0.3">
      <c r="A83" s="2">
        <v>107.07599999999999</v>
      </c>
      <c r="B83" s="2">
        <f t="shared" si="17"/>
        <v>4800</v>
      </c>
      <c r="C83" s="2">
        <v>0.32455000000000001</v>
      </c>
      <c r="D83" s="3">
        <f t="shared" si="18"/>
        <v>14.049769500000002</v>
      </c>
      <c r="E83" s="2">
        <v>1.08396</v>
      </c>
      <c r="F83" s="3">
        <f t="shared" si="14"/>
        <v>87.350030975999985</v>
      </c>
      <c r="G83" s="3">
        <f t="shared" si="19"/>
        <v>686.04553901260601</v>
      </c>
      <c r="H83" s="3">
        <f t="shared" si="20"/>
        <v>0.31998990730769294</v>
      </c>
      <c r="I83" s="3">
        <f t="shared" si="15"/>
        <v>25.927853316137483</v>
      </c>
      <c r="J83" s="3">
        <f t="shared" si="21"/>
        <v>58.88005047850784</v>
      </c>
      <c r="K83" s="3">
        <f t="shared" si="22"/>
        <v>43.906914496806785</v>
      </c>
      <c r="L83" s="3">
        <f t="shared" si="23"/>
        <v>43906.914496806785</v>
      </c>
      <c r="M83" s="3">
        <f t="shared" si="16"/>
        <v>44.181940457204298</v>
      </c>
    </row>
    <row r="84" spans="1:13" x14ac:dyDescent="0.3">
      <c r="A84" s="2">
        <v>105.24</v>
      </c>
      <c r="B84" s="2">
        <f t="shared" si="17"/>
        <v>4850</v>
      </c>
      <c r="C84" s="2">
        <v>0.32569999999999999</v>
      </c>
      <c r="D84" s="3">
        <f t="shared" si="18"/>
        <v>14.099553</v>
      </c>
      <c r="E84" s="2">
        <v>1.0822099999999999</v>
      </c>
      <c r="F84" s="3">
        <f t="shared" si="14"/>
        <v>85.852266239999992</v>
      </c>
      <c r="G84" s="3">
        <f t="shared" si="19"/>
        <v>674.28212228404743</v>
      </c>
      <c r="H84" s="3">
        <f t="shared" si="20"/>
        <v>0.32335771264957119</v>
      </c>
      <c r="I84" s="3">
        <f t="shared" si="15"/>
        <v>25.657811936310694</v>
      </c>
      <c r="J84" s="3">
        <f t="shared" si="21"/>
        <v>58.473269151772854</v>
      </c>
      <c r="K84" s="3">
        <f t="shared" si="22"/>
        <v>43.603577241035069</v>
      </c>
      <c r="L84" s="3">
        <f t="shared" si="23"/>
        <v>43603.577241035069</v>
      </c>
      <c r="M84" s="3">
        <f t="shared" si="16"/>
        <v>43.876703144891401</v>
      </c>
    </row>
    <row r="85" spans="1:13" x14ac:dyDescent="0.3">
      <c r="A85" s="2">
        <v>103.63200000000001</v>
      </c>
      <c r="B85" s="2">
        <f t="shared" si="17"/>
        <v>4900</v>
      </c>
      <c r="C85" s="2">
        <v>0.32769999999999999</v>
      </c>
      <c r="D85" s="3">
        <f t="shared" si="18"/>
        <v>14.186133</v>
      </c>
      <c r="E85" s="2">
        <v>1.0846</v>
      </c>
      <c r="F85" s="3">
        <f t="shared" si="14"/>
        <v>84.540498431999993</v>
      </c>
      <c r="G85" s="3">
        <f t="shared" si="19"/>
        <v>663.97952201197654</v>
      </c>
      <c r="H85" s="3">
        <f t="shared" si="20"/>
        <v>0.32702015887109492</v>
      </c>
      <c r="I85" s="3">
        <f t="shared" si="15"/>
        <v>25.370458530627381</v>
      </c>
      <c r="J85" s="3">
        <f t="shared" si="21"/>
        <v>58.173441482422042</v>
      </c>
      <c r="K85" s="3">
        <f t="shared" si="22"/>
        <v>43.379995438115792</v>
      </c>
      <c r="L85" s="3">
        <f t="shared" si="23"/>
        <v>43379.995438115795</v>
      </c>
      <c r="M85" s="3">
        <f t="shared" si="16"/>
        <v>43.651720860959514</v>
      </c>
    </row>
    <row r="86" spans="1:13" x14ac:dyDescent="0.3">
      <c r="A86" s="2">
        <v>102.33499999999999</v>
      </c>
      <c r="B86" s="2">
        <f t="shared" si="17"/>
        <v>4950</v>
      </c>
      <c r="C86" s="2">
        <v>0.32845000000000002</v>
      </c>
      <c r="D86" s="3">
        <f t="shared" si="18"/>
        <v>14.218600500000001</v>
      </c>
      <c r="E86" s="2">
        <v>1.08823</v>
      </c>
      <c r="F86" s="3">
        <f t="shared" si="14"/>
        <v>83.482436959999987</v>
      </c>
      <c r="G86" s="3">
        <f t="shared" si="19"/>
        <v>655.66952664327243</v>
      </c>
      <c r="H86" s="3">
        <f t="shared" si="20"/>
        <v>0.328570006924084</v>
      </c>
      <c r="I86" s="3">
        <f t="shared" si="15"/>
        <v>25.250787364883344</v>
      </c>
      <c r="J86" s="3">
        <f t="shared" si="21"/>
        <v>58.031552608864651</v>
      </c>
      <c r="K86" s="3">
        <f t="shared" si="22"/>
        <v>43.274188758455985</v>
      </c>
      <c r="L86" s="3">
        <f t="shared" si="23"/>
        <v>43274.188758455988</v>
      </c>
      <c r="M86" s="3">
        <f t="shared" si="16"/>
        <v>43.545251425011237</v>
      </c>
    </row>
    <row r="87" spans="1:13" x14ac:dyDescent="0.3">
      <c r="A87" s="2">
        <v>101.10599999999999</v>
      </c>
      <c r="B87" s="2">
        <f t="shared" si="17"/>
        <v>5000</v>
      </c>
      <c r="C87" s="2">
        <v>0.32869999999999999</v>
      </c>
      <c r="D87" s="3">
        <f t="shared" si="18"/>
        <v>14.229423000000001</v>
      </c>
      <c r="E87" s="2">
        <v>1.08687</v>
      </c>
      <c r="F87" s="3">
        <f t="shared" si="14"/>
        <v>82.479848255999997</v>
      </c>
      <c r="G87" s="3">
        <f t="shared" si="19"/>
        <v>647.79521337562619</v>
      </c>
      <c r="H87" s="3">
        <f t="shared" si="20"/>
        <v>0.32948891963521709</v>
      </c>
      <c r="I87" s="3">
        <f t="shared" si="15"/>
        <v>25.180365362524665</v>
      </c>
      <c r="J87" s="3">
        <f t="shared" si="21"/>
        <v>57.913755802732155</v>
      </c>
      <c r="K87" s="3">
        <f t="shared" si="22"/>
        <v>43.186347558375083</v>
      </c>
      <c r="L87" s="3">
        <f t="shared" si="23"/>
        <v>43186.347558375084</v>
      </c>
      <c r="M87" s="3">
        <f t="shared" si="16"/>
        <v>43.456860001561388</v>
      </c>
    </row>
    <row r="88" spans="1:13" x14ac:dyDescent="0.3">
      <c r="A88" s="2">
        <v>99.314899999999994</v>
      </c>
      <c r="B88" s="2">
        <f t="shared" si="17"/>
        <v>5050</v>
      </c>
      <c r="C88" s="2">
        <v>0.32984999999999998</v>
      </c>
      <c r="D88" s="3">
        <f t="shared" si="18"/>
        <v>14.279206499999999</v>
      </c>
      <c r="E88" s="2">
        <v>1.0891</v>
      </c>
      <c r="F88" s="3">
        <f t="shared" si="14"/>
        <v>81.018711862399996</v>
      </c>
      <c r="G88" s="3">
        <f t="shared" si="19"/>
        <v>636.31947497556007</v>
      </c>
      <c r="H88" s="3">
        <f t="shared" si="20"/>
        <v>0.33327193588640647</v>
      </c>
      <c r="I88" s="3">
        <f t="shared" si="15"/>
        <v>24.89453952146199</v>
      </c>
      <c r="J88" s="3">
        <f t="shared" si="21"/>
        <v>57.456687583669535</v>
      </c>
      <c r="K88" s="3">
        <f t="shared" si="22"/>
        <v>42.845511315021049</v>
      </c>
      <c r="L88" s="3">
        <f t="shared" si="23"/>
        <v>42845.511315021053</v>
      </c>
      <c r="M88" s="3">
        <f t="shared" si="16"/>
        <v>43.113888813945358</v>
      </c>
    </row>
    <row r="89" spans="1:13" x14ac:dyDescent="0.3">
      <c r="A89" s="2">
        <v>97.581500000000005</v>
      </c>
      <c r="B89" s="2">
        <f t="shared" si="17"/>
        <v>5100</v>
      </c>
      <c r="C89" s="2">
        <v>0.32969999999999999</v>
      </c>
      <c r="D89" s="3">
        <f t="shared" si="18"/>
        <v>14.272713</v>
      </c>
      <c r="E89" s="2">
        <v>1.09185</v>
      </c>
      <c r="F89" s="3">
        <f t="shared" si="14"/>
        <v>79.604645743999995</v>
      </c>
      <c r="G89" s="3">
        <f t="shared" si="19"/>
        <v>625.21342565242094</v>
      </c>
      <c r="H89" s="3">
        <f t="shared" si="20"/>
        <v>0.33571390124303124</v>
      </c>
      <c r="I89" s="3">
        <f t="shared" si="15"/>
        <v>24.7134579432031</v>
      </c>
      <c r="J89" s="3">
        <f t="shared" si="21"/>
        <v>57.012812148651854</v>
      </c>
      <c r="K89" s="3">
        <f t="shared" si="22"/>
        <v>42.514512944364625</v>
      </c>
      <c r="L89" s="3">
        <f t="shared" si="23"/>
        <v>42514.512944364622</v>
      </c>
      <c r="M89" s="3">
        <f t="shared" si="16"/>
        <v>42.780817121903837</v>
      </c>
    </row>
    <row r="90" spans="1:13" x14ac:dyDescent="0.3">
      <c r="A90" s="2">
        <v>95.848600000000005</v>
      </c>
      <c r="B90" s="2">
        <f t="shared" si="17"/>
        <v>5150</v>
      </c>
      <c r="C90" s="2">
        <v>0.33095000000000002</v>
      </c>
      <c r="D90" s="3">
        <f t="shared" si="18"/>
        <v>14.326825500000002</v>
      </c>
      <c r="E90" s="2">
        <v>1.0940700000000001</v>
      </c>
      <c r="F90" s="3">
        <f t="shared" si="14"/>
        <v>78.190987513599993</v>
      </c>
      <c r="G90" s="3">
        <f t="shared" si="19"/>
        <v>614.11057987414245</v>
      </c>
      <c r="H90" s="3">
        <f t="shared" si="20"/>
        <v>0.33974840467426104</v>
      </c>
      <c r="I90" s="3">
        <f t="shared" si="15"/>
        <v>24.419986275646632</v>
      </c>
      <c r="J90" s="3">
        <f t="shared" si="21"/>
        <v>56.54937379450049</v>
      </c>
      <c r="K90" s="3">
        <f t="shared" si="22"/>
        <v>42.16892648469112</v>
      </c>
      <c r="L90" s="3">
        <f t="shared" si="23"/>
        <v>42168.926484691117</v>
      </c>
      <c r="M90" s="3">
        <f t="shared" si="16"/>
        <v>42.433065963365443</v>
      </c>
    </row>
    <row r="91" spans="1:13" x14ac:dyDescent="0.3">
      <c r="A91" s="2">
        <v>94.803299999999993</v>
      </c>
      <c r="B91" s="2">
        <f t="shared" si="17"/>
        <v>5200</v>
      </c>
      <c r="C91" s="2">
        <v>0.33379999999999999</v>
      </c>
      <c r="D91" s="3">
        <f t="shared" si="18"/>
        <v>14.450201999999999</v>
      </c>
      <c r="E91" s="2">
        <v>1.0934600000000001</v>
      </c>
      <c r="F91" s="3">
        <f t="shared" si="14"/>
        <v>77.338256860799987</v>
      </c>
      <c r="G91" s="3">
        <f t="shared" si="19"/>
        <v>607.41324898832409</v>
      </c>
      <c r="H91" s="3">
        <f t="shared" si="20"/>
        <v>0.34312121993902411</v>
      </c>
      <c r="I91" s="3">
        <f t="shared" si="15"/>
        <v>24.179942531076001</v>
      </c>
      <c r="J91" s="3">
        <f t="shared" si="21"/>
        <v>56.475696517643691</v>
      </c>
      <c r="K91" s="3">
        <f t="shared" si="22"/>
        <v>42.113985263190472</v>
      </c>
      <c r="L91" s="3">
        <f t="shared" si="23"/>
        <v>42113.985263190472</v>
      </c>
      <c r="M91" s="3">
        <f t="shared" si="16"/>
        <v>42.377780598752445</v>
      </c>
    </row>
    <row r="92" spans="1:13" x14ac:dyDescent="0.3">
      <c r="A92" s="2">
        <v>93.0976</v>
      </c>
      <c r="B92" s="2">
        <f t="shared" si="17"/>
        <v>5250</v>
      </c>
      <c r="C92" s="2">
        <v>0.33129999999999998</v>
      </c>
      <c r="D92" s="3">
        <f t="shared" si="18"/>
        <v>14.341977</v>
      </c>
      <c r="E92" s="2">
        <v>1.0880399999999999</v>
      </c>
      <c r="F92" s="3">
        <f t="shared" si="14"/>
        <v>75.94678773759999</v>
      </c>
      <c r="G92" s="3">
        <f t="shared" si="19"/>
        <v>596.48467605046881</v>
      </c>
      <c r="H92" s="3">
        <f t="shared" si="20"/>
        <v>0.3434880960746598</v>
      </c>
      <c r="I92" s="3">
        <f t="shared" si="15"/>
        <v>24.154116180826687</v>
      </c>
      <c r="J92" s="3">
        <f t="shared" si="21"/>
        <v>55.992851619403972</v>
      </c>
      <c r="K92" s="3">
        <f t="shared" si="22"/>
        <v>41.753927323532807</v>
      </c>
      <c r="L92" s="3">
        <f t="shared" si="23"/>
        <v>41753.927323532807</v>
      </c>
      <c r="M92" s="3">
        <f t="shared" si="16"/>
        <v>42.01546731317061</v>
      </c>
    </row>
    <row r="93" spans="1:13" x14ac:dyDescent="0.3">
      <c r="A93" s="2">
        <v>91.788600000000002</v>
      </c>
      <c r="B93" s="2">
        <f t="shared" si="17"/>
        <v>5300</v>
      </c>
      <c r="C93" s="2">
        <v>0.33239999999999997</v>
      </c>
      <c r="D93" s="3">
        <f t="shared" si="18"/>
        <v>14.389596000000001</v>
      </c>
      <c r="E93" s="2">
        <v>1.0833900000000001</v>
      </c>
      <c r="F93" s="3">
        <f t="shared" si="14"/>
        <v>74.878936953600004</v>
      </c>
      <c r="G93" s="3">
        <f t="shared" si="19"/>
        <v>588.09779560510754</v>
      </c>
      <c r="H93" s="3">
        <f t="shared" si="20"/>
        <v>0.34624574350095982</v>
      </c>
      <c r="I93" s="3">
        <f t="shared" si="15"/>
        <v>23.961742591920967</v>
      </c>
      <c r="J93" s="3">
        <f t="shared" si="21"/>
        <v>55.731330680940225</v>
      </c>
      <c r="K93" s="3">
        <f t="shared" si="22"/>
        <v>41.558910889427615</v>
      </c>
      <c r="L93" s="3">
        <f t="shared" si="23"/>
        <v>41558.910889427614</v>
      </c>
      <c r="M93" s="3">
        <f t="shared" si="16"/>
        <v>41.819229327000151</v>
      </c>
    </row>
    <row r="94" spans="1:13" x14ac:dyDescent="0.3">
      <c r="A94" s="2">
        <v>90.593800000000002</v>
      </c>
      <c r="B94" s="2">
        <f t="shared" si="17"/>
        <v>5350</v>
      </c>
      <c r="C94" s="2">
        <v>0.33079999999999998</v>
      </c>
      <c r="D94" s="3">
        <f t="shared" si="18"/>
        <v>14.320332000000001</v>
      </c>
      <c r="E94" s="2">
        <v>1.0800700000000001</v>
      </c>
      <c r="F94" s="3">
        <f t="shared" si="14"/>
        <v>73.904247788799992</v>
      </c>
      <c r="G94" s="3">
        <f t="shared" si="19"/>
        <v>580.44260480593437</v>
      </c>
      <c r="H94" s="3">
        <f t="shared" si="20"/>
        <v>0.34586075538705335</v>
      </c>
      <c r="I94" s="3">
        <f t="shared" si="15"/>
        <v>23.988415135546369</v>
      </c>
      <c r="J94" s="3">
        <f t="shared" si="21"/>
        <v>55.524806788642266</v>
      </c>
      <c r="K94" s="3">
        <f>(((2*PI()*B94)*F94)/60)/1000</f>
        <v>41.404905809489989</v>
      </c>
      <c r="L94" s="3">
        <f t="shared" si="23"/>
        <v>41404.905809489988</v>
      </c>
      <c r="M94" s="3">
        <f t="shared" si="16"/>
        <v>41.664259583626226</v>
      </c>
    </row>
    <row r="95" spans="1:13" x14ac:dyDescent="0.3">
      <c r="A95" s="2">
        <v>89.6374</v>
      </c>
      <c r="B95" s="2">
        <f t="shared" si="17"/>
        <v>5400</v>
      </c>
      <c r="C95" s="2">
        <v>0.33879999999999999</v>
      </c>
      <c r="D95" s="3">
        <f t="shared" si="18"/>
        <v>14.666651999999999</v>
      </c>
      <c r="E95" s="2">
        <v>1.0789500000000001</v>
      </c>
      <c r="F95" s="3">
        <f t="shared" si="14"/>
        <v>73.124039622399991</v>
      </c>
      <c r="G95" s="3">
        <f t="shared" si="19"/>
        <v>574.31486419635189</v>
      </c>
      <c r="H95" s="3">
        <f t="shared" si="20"/>
        <v>0.35468958353541064</v>
      </c>
      <c r="I95" s="3">
        <f t="shared" si="15"/>
        <v>23.391302605000213</v>
      </c>
      <c r="J95" s="3">
        <f t="shared" si="21"/>
        <v>55.452075781290617</v>
      </c>
      <c r="K95" s="3">
        <f t="shared" ref="K95:K97" si="24">(((2*PI()*B95)*F95)/60)/1000</f>
        <v>41.350670222137339</v>
      </c>
      <c r="L95" s="3">
        <f t="shared" si="23"/>
        <v>41350.670222137342</v>
      </c>
      <c r="M95" s="3">
        <f t="shared" si="16"/>
        <v>41.609684273141802</v>
      </c>
    </row>
    <row r="96" spans="1:13" x14ac:dyDescent="0.3">
      <c r="A96" s="2">
        <v>88.925600000000003</v>
      </c>
      <c r="B96" s="2">
        <f t="shared" si="17"/>
        <v>5450</v>
      </c>
      <c r="C96" s="2">
        <v>0.34379999999999999</v>
      </c>
      <c r="D96" s="3">
        <f t="shared" si="18"/>
        <v>14.883102000000001</v>
      </c>
      <c r="E96" s="2">
        <v>1.0792299999999999</v>
      </c>
      <c r="F96" s="3">
        <f t="shared" si="14"/>
        <v>72.543370265600004</v>
      </c>
      <c r="G96" s="3">
        <f t="shared" si="19"/>
        <v>569.75429773263295</v>
      </c>
      <c r="H96" s="3">
        <f t="shared" si="20"/>
        <v>0.35947658682048506</v>
      </c>
      <c r="I96" s="3">
        <f t="shared" si="15"/>
        <v>23.079810155929469</v>
      </c>
      <c r="J96" s="3">
        <f t="shared" si="21"/>
        <v>55.521105339766876</v>
      </c>
      <c r="K96" s="3">
        <f t="shared" si="24"/>
        <v>41.402145635238007</v>
      </c>
      <c r="L96" s="3">
        <f t="shared" si="23"/>
        <v>41402.145635238005</v>
      </c>
      <c r="M96" s="3">
        <f t="shared" si="16"/>
        <v>41.661482120079761</v>
      </c>
    </row>
    <row r="97" spans="1:13" x14ac:dyDescent="0.3">
      <c r="A97" s="2">
        <v>88.647400000000005</v>
      </c>
      <c r="B97" s="2">
        <f t="shared" si="17"/>
        <v>5500</v>
      </c>
      <c r="C97" s="2">
        <v>0.3488</v>
      </c>
      <c r="D97" s="3">
        <f t="shared" si="18"/>
        <v>15.099552000000001</v>
      </c>
      <c r="E97" s="2">
        <v>1.0836600000000001</v>
      </c>
      <c r="F97" s="3">
        <f t="shared" si="14"/>
        <v>72.316421382399994</v>
      </c>
      <c r="G97" s="3">
        <f t="shared" si="19"/>
        <v>567.97184537212911</v>
      </c>
      <c r="H97" s="3">
        <f t="shared" si="20"/>
        <v>0.36252321923329917</v>
      </c>
      <c r="I97" s="3">
        <f t="shared" si="15"/>
        <v>22.88584824129304</v>
      </c>
      <c r="J97" s="3">
        <f t="shared" si="21"/>
        <v>55.855184299268387</v>
      </c>
      <c r="K97" s="3">
        <f t="shared" si="24"/>
        <v>41.651268660622797</v>
      </c>
      <c r="L97" s="3">
        <f t="shared" si="23"/>
        <v>41651.268660622794</v>
      </c>
      <c r="M97" s="3">
        <f t="shared" si="16"/>
        <v>41.912165612650611</v>
      </c>
    </row>
  </sheetData>
  <mergeCells count="3">
    <mergeCell ref="E1:F1"/>
    <mergeCell ref="C5:D5"/>
    <mergeCell ref="J5:L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C3DBBDDD03D9419471381A29C7D881" ma:contentTypeVersion="10" ma:contentTypeDescription="Create a new document." ma:contentTypeScope="" ma:versionID="287e8d5ef99c6a0c79115456cf00ec7d">
  <xsd:schema xmlns:xsd="http://www.w3.org/2001/XMLSchema" xmlns:xs="http://www.w3.org/2001/XMLSchema" xmlns:p="http://schemas.microsoft.com/office/2006/metadata/properties" xmlns:ns3="170d7878-6d73-463a-a069-a6c57769e00c" targetNamespace="http://schemas.microsoft.com/office/2006/metadata/properties" ma:root="true" ma:fieldsID="fb8ca8ab02089f368b11420a251fbc60" ns3:_="">
    <xsd:import namespace="170d7878-6d73-463a-a069-a6c57769e0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d7878-6d73-463a-a069-a6c57769e00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70d7878-6d73-463a-a069-a6c57769e00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9ACFD88-F6AE-4892-BE95-87BEEAE341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d7878-6d73-463a-a069-a6c57769e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DB2659-A537-4F56-BCA1-5378162B9427}">
  <ds:schemaRefs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170d7878-6d73-463a-a069-a6c57769e00c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DED18E0-511C-414D-BEEF-BE5E9C6DAA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Isaac Jones (2403961)</cp:lastModifiedBy>
  <cp:revision/>
  <dcterms:created xsi:type="dcterms:W3CDTF">2019-10-18T15:00:30Z</dcterms:created>
  <dcterms:modified xsi:type="dcterms:W3CDTF">2025-03-28T00:28:15Z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0x01010097C3DBBDDD03D9419471381A29C7D881</vt:lpwstr>
  </property>
  <property fmtid="{D5CDD505-2E9C-101B-9397-08002B2CF9AE}" pid="3" name="MediaServiceImageTags">
    <vt:lpwstr/>
  </property>
</Properties>
</file>