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ivotTables/pivotTable1.xml" ContentType="application/vnd.openxmlformats-officedocument.spreadsheetml.pivotTable+xml"/>
  <Override PartName="/xl/drawings/drawing3.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4.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5.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6.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autoCompressPictures="0"/>
  <mc:AlternateContent xmlns:mc="http://schemas.openxmlformats.org/markup-compatibility/2006">
    <mc:Choice Requires="x15">
      <x15ac:absPath xmlns:x15ac="http://schemas.microsoft.com/office/spreadsheetml/2010/11/ac" url="C:\Academic year 2023-2024\Modules\BMPF7102  QRM\Week 4\"/>
    </mc:Choice>
  </mc:AlternateContent>
  <xr:revisionPtr revIDLastSave="0" documentId="8_{A06D02B4-6CE6-43B2-9878-2249A0B18205}" xr6:coauthVersionLast="47" xr6:coauthVersionMax="47" xr10:uidLastSave="{00000000-0000-0000-0000-000000000000}"/>
  <bookViews>
    <workbookView xWindow="-110" yWindow="-110" windowWidth="22780" windowHeight="14660" xr2:uid="{00000000-000D-0000-FFFF-FFFF00000000}"/>
  </bookViews>
  <sheets>
    <sheet name="Cleaning up Data" sheetId="10" r:id="rId1"/>
    <sheet name="Counting and Percentages" sheetId="1" r:id="rId2"/>
    <sheet name="Mean, Median, and Mode" sheetId="2" r:id="rId3"/>
    <sheet name="Pie Charts" sheetId="4" r:id="rId4"/>
    <sheet name="Bar Charts" sheetId="5" r:id="rId5"/>
    <sheet name="Pivot" sheetId="21" r:id="rId6"/>
    <sheet name="Scatter Graphs" sheetId="7" r:id="rId7"/>
    <sheet name="Line Graphs" sheetId="13" r:id="rId8"/>
    <sheet name="Frequency Tables" sheetId="8" r:id="rId9"/>
    <sheet name="Results Tables" sheetId="9" r:id="rId10"/>
    <sheet name="Standard Deviation" sheetId="14" r:id="rId11"/>
  </sheets>
  <definedNames>
    <definedName name="_xlnm._FilterDatabase" localSheetId="10" hidden="1">'Standard Deviation'!$B$3:$C$203</definedName>
  </definedNames>
  <calcPr calcId="191029"/>
  <pivotCaches>
    <pivotCache cacheId="59"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247" i="14" l="1"/>
  <c r="E245" i="14"/>
  <c r="E216" i="14"/>
  <c r="E214" i="14"/>
  <c r="F214" i="14"/>
  <c r="F215" i="14" s="1"/>
  <c r="F216" i="14" s="1"/>
  <c r="F217" i="14" s="1"/>
  <c r="F218" i="14" s="1"/>
  <c r="F219" i="14" s="1"/>
  <c r="F220" i="14" s="1"/>
  <c r="J20" i="14"/>
  <c r="J18" i="14"/>
  <c r="E20" i="14"/>
  <c r="E18" i="14"/>
  <c r="F8" i="14"/>
  <c r="F7" i="14"/>
  <c r="F245" i="14"/>
  <c r="F246" i="14"/>
  <c r="F247" i="14"/>
  <c r="F248" i="14" s="1"/>
  <c r="F249" i="14" s="1"/>
  <c r="F250" i="14" s="1"/>
  <c r="F251" i="14" s="1"/>
  <c r="O7" i="4"/>
  <c r="O8" i="4"/>
  <c r="O9" i="4"/>
  <c r="I18" i="4"/>
  <c r="D18" i="4"/>
  <c r="J18" i="4"/>
  <c r="G18" i="4"/>
  <c r="H18" i="4"/>
  <c r="E18" i="4"/>
  <c r="F18" i="4"/>
  <c r="J17" i="4"/>
  <c r="H17" i="4"/>
  <c r="F17" i="4"/>
  <c r="J16" i="4"/>
  <c r="H16" i="4"/>
  <c r="F16" i="4"/>
  <c r="J15" i="4"/>
  <c r="H15" i="4"/>
  <c r="F15" i="4"/>
  <c r="J14" i="4"/>
  <c r="H14" i="4"/>
  <c r="F14" i="4"/>
  <c r="J13" i="4"/>
  <c r="H13" i="4"/>
  <c r="F13" i="4"/>
  <c r="J12" i="4"/>
  <c r="H12" i="4"/>
  <c r="F12" i="4"/>
  <c r="J11" i="4"/>
  <c r="H11" i="4"/>
  <c r="F11" i="4"/>
  <c r="J10" i="4"/>
  <c r="H10" i="4"/>
  <c r="F10" i="4"/>
  <c r="J9" i="4"/>
  <c r="H9" i="4"/>
  <c r="F9" i="4"/>
  <c r="J8" i="4"/>
  <c r="H8" i="4"/>
  <c r="F8" i="4"/>
  <c r="J7" i="4"/>
  <c r="H7" i="4"/>
  <c r="F7" i="4"/>
  <c r="J6" i="4"/>
  <c r="H6" i="4"/>
  <c r="F6" i="4"/>
  <c r="J122" i="10"/>
  <c r="J123" i="10"/>
  <c r="J124" i="10"/>
  <c r="J125" i="10"/>
  <c r="J126" i="10"/>
  <c r="J127" i="10"/>
  <c r="J128" i="10"/>
  <c r="J129" i="10"/>
  <c r="J130" i="10"/>
  <c r="J131" i="10"/>
  <c r="J132" i="10"/>
  <c r="J133" i="10"/>
  <c r="J134" i="10"/>
  <c r="J135" i="10"/>
  <c r="J136" i="10"/>
  <c r="J137" i="10"/>
  <c r="J121" i="10"/>
  <c r="H122" i="10"/>
  <c r="H123" i="10"/>
  <c r="H124" i="10"/>
  <c r="H125" i="10"/>
  <c r="H126" i="10"/>
  <c r="H127" i="10"/>
  <c r="H128" i="10"/>
  <c r="H129" i="10"/>
  <c r="H130" i="10"/>
  <c r="H131" i="10"/>
  <c r="H132" i="10"/>
  <c r="H133" i="10"/>
  <c r="H134" i="10"/>
  <c r="H135" i="10"/>
  <c r="H136" i="10"/>
  <c r="H137" i="10"/>
  <c r="H121" i="10"/>
  <c r="F122" i="10"/>
  <c r="F123" i="10"/>
  <c r="F124" i="10"/>
  <c r="F125" i="10"/>
  <c r="F126" i="10"/>
  <c r="F127" i="10"/>
  <c r="F128" i="10"/>
  <c r="F129" i="10"/>
  <c r="F130" i="10"/>
  <c r="F131" i="10"/>
  <c r="F132" i="10"/>
  <c r="F133" i="10"/>
  <c r="F134" i="10"/>
  <c r="F135" i="10"/>
  <c r="F136" i="10"/>
  <c r="F137" i="10"/>
  <c r="F121" i="10"/>
  <c r="D67" i="2"/>
  <c r="D45" i="2"/>
  <c r="D23" i="2"/>
  <c r="D101" i="1"/>
  <c r="G89" i="1" s="1"/>
  <c r="L100" i="1"/>
  <c r="I100" i="1"/>
  <c r="F100" i="1"/>
  <c r="L99" i="1"/>
  <c r="I99" i="1"/>
  <c r="F99" i="1"/>
  <c r="L98" i="1"/>
  <c r="I98" i="1"/>
  <c r="F98" i="1"/>
  <c r="L97" i="1"/>
  <c r="I97" i="1"/>
  <c r="F97" i="1"/>
  <c r="L96" i="1"/>
  <c r="I96" i="1"/>
  <c r="F96" i="1"/>
  <c r="L95" i="1"/>
  <c r="I95" i="1"/>
  <c r="F95" i="1"/>
  <c r="L94" i="1"/>
  <c r="I94" i="1"/>
  <c r="F94" i="1"/>
  <c r="L93" i="1"/>
  <c r="I93" i="1"/>
  <c r="F93" i="1"/>
  <c r="L92" i="1"/>
  <c r="I92" i="1"/>
  <c r="F92" i="1"/>
  <c r="L91" i="1"/>
  <c r="I91" i="1"/>
  <c r="F91" i="1"/>
  <c r="L90" i="1"/>
  <c r="I90" i="1"/>
  <c r="F90" i="1"/>
  <c r="L89" i="1"/>
  <c r="I89" i="1"/>
  <c r="F89" i="1"/>
  <c r="F107" i="1"/>
  <c r="F108" i="1"/>
  <c r="F109" i="1"/>
  <c r="F110" i="1"/>
  <c r="F111" i="1"/>
  <c r="F112" i="1"/>
  <c r="F113" i="1"/>
  <c r="F114" i="1"/>
  <c r="F115" i="1"/>
  <c r="F116" i="1"/>
  <c r="F117" i="1"/>
  <c r="F118" i="1"/>
  <c r="F119" i="1"/>
  <c r="F120" i="1"/>
  <c r="F121" i="1"/>
  <c r="F106" i="1"/>
  <c r="H72" i="1"/>
  <c r="H73" i="1"/>
  <c r="H74" i="1"/>
  <c r="H75" i="1"/>
  <c r="H76" i="1"/>
  <c r="H77" i="1"/>
  <c r="H78" i="1"/>
  <c r="H79" i="1"/>
  <c r="H80" i="1"/>
  <c r="H81" i="1"/>
  <c r="H82" i="1"/>
  <c r="H71" i="1"/>
  <c r="F72" i="1"/>
  <c r="F73" i="1"/>
  <c r="F74" i="1"/>
  <c r="F75" i="1"/>
  <c r="F76" i="1"/>
  <c r="F77" i="1"/>
  <c r="F78" i="1"/>
  <c r="F79" i="1"/>
  <c r="F80" i="1"/>
  <c r="F81" i="1"/>
  <c r="F82" i="1"/>
  <c r="F71" i="1"/>
  <c r="E23" i="1"/>
  <c r="I52" i="1"/>
  <c r="I51" i="1"/>
  <c r="J51" i="1" s="1"/>
  <c r="I50" i="1"/>
  <c r="J50" i="1" s="1"/>
  <c r="J52" i="1" s="1"/>
  <c r="J89" i="1"/>
  <c r="J97" i="1"/>
  <c r="J93" i="1"/>
  <c r="G100" i="1"/>
  <c r="G96" i="1"/>
  <c r="J92" i="1"/>
  <c r="G99" i="1"/>
  <c r="G95" i="1"/>
  <c r="G91" i="1"/>
  <c r="J99" i="1"/>
  <c r="G94" i="1"/>
  <c r="G90" i="1"/>
  <c r="J98" i="1"/>
  <c r="J94" i="1"/>
  <c r="J90" i="1"/>
  <c r="J13" i="10"/>
  <c r="J14" i="10"/>
  <c r="J15" i="10"/>
  <c r="J16" i="10"/>
  <c r="J17" i="10"/>
  <c r="J18" i="10"/>
  <c r="J19" i="10"/>
  <c r="J20" i="10"/>
  <c r="J21" i="10"/>
  <c r="J22" i="10"/>
  <c r="J23" i="10"/>
  <c r="J24" i="10"/>
  <c r="J25" i="10"/>
  <c r="J26" i="10"/>
  <c r="J27" i="10"/>
  <c r="J28" i="10"/>
  <c r="J12" i="10"/>
  <c r="E13" i="10"/>
  <c r="E14" i="10"/>
  <c r="E15" i="10"/>
  <c r="E16" i="10"/>
  <c r="E17" i="10"/>
  <c r="E18" i="10"/>
  <c r="E19" i="10"/>
  <c r="E20" i="10"/>
  <c r="E21" i="10"/>
  <c r="E22" i="10"/>
  <c r="E23" i="10"/>
  <c r="E24" i="10"/>
  <c r="E25" i="10"/>
  <c r="E26" i="10"/>
  <c r="E27" i="10"/>
  <c r="E28" i="10"/>
  <c r="E12" i="10"/>
  <c r="D45" i="1"/>
  <c r="E45" i="1"/>
  <c r="D23" i="1"/>
  <c r="K18" i="14" l="1"/>
  <c r="K19" i="14" s="1"/>
  <c r="K20" i="14" s="1"/>
  <c r="K21" i="14" s="1"/>
  <c r="K22" i="14" s="1"/>
  <c r="K23" i="14" s="1"/>
  <c r="K24" i="14" s="1"/>
  <c r="F18" i="14"/>
  <c r="G98" i="1"/>
  <c r="J96" i="1"/>
  <c r="G93" i="1"/>
  <c r="J91" i="1"/>
  <c r="J100" i="1"/>
  <c r="G97" i="1"/>
  <c r="J95" i="1"/>
  <c r="G92" i="1"/>
  <c r="F19" i="14" l="1"/>
  <c r="F20" i="14" s="1"/>
  <c r="F21" i="14" s="1"/>
  <c r="F22" i="14" s="1"/>
  <c r="F23" i="14" s="1"/>
  <c r="F24" i="14" s="1"/>
</calcChain>
</file>

<file path=xl/sharedStrings.xml><?xml version="1.0" encoding="utf-8"?>
<sst xmlns="http://schemas.openxmlformats.org/spreadsheetml/2006/main" count="1031" uniqueCount="213">
  <si>
    <t>How to use Excel to run counts and percentages of data</t>
  </si>
  <si>
    <t>Name</t>
  </si>
  <si>
    <t>Test Score</t>
  </si>
  <si>
    <t>Mary</t>
  </si>
  <si>
    <t>Jane</t>
  </si>
  <si>
    <t>Sarah</t>
  </si>
  <si>
    <t>Alex</t>
  </si>
  <si>
    <t>Michael</t>
  </si>
  <si>
    <t>Pete</t>
  </si>
  <si>
    <t>Steven</t>
  </si>
  <si>
    <t>Beth</t>
  </si>
  <si>
    <t>Emma</t>
  </si>
  <si>
    <t>Christopher</t>
  </si>
  <si>
    <t>Ashley</t>
  </si>
  <si>
    <t>Nicholas</t>
  </si>
  <si>
    <t>Ben</t>
  </si>
  <si>
    <t>Max</t>
  </si>
  <si>
    <t>Laura</t>
  </si>
  <si>
    <t>Kelly</t>
  </si>
  <si>
    <t>Will</t>
  </si>
  <si>
    <t>Gender</t>
  </si>
  <si>
    <t>F</t>
  </si>
  <si>
    <t>M</t>
  </si>
  <si>
    <t>*Don't forget that if your criteria is anything other than a number, it must be in quotation marks " "</t>
  </si>
  <si>
    <t>*Don't forget to put brackets around your entire formula</t>
  </si>
  <si>
    <t>How to 'clean up' data in an Excel sheet</t>
  </si>
  <si>
    <t>Organise your data in the ways that make the most sense to you using the 'Sort &amp; Filter' button</t>
  </si>
  <si>
    <t>*Remember to grab your entire data set, otherwise some cells may become mismatched by column or row and skew your results</t>
  </si>
  <si>
    <t>Focus only on the columns that you need to for a given analysis using the 'hide' function</t>
  </si>
  <si>
    <t>Age</t>
  </si>
  <si>
    <t>Hometown</t>
  </si>
  <si>
    <t>Carmarthen</t>
  </si>
  <si>
    <t>Swansea</t>
  </si>
  <si>
    <t>Neath</t>
  </si>
  <si>
    <t>Port Talbot</t>
  </si>
  <si>
    <t>Ammanford</t>
  </si>
  <si>
    <t>Aberystwyth</t>
  </si>
  <si>
    <t>Good data is readable data. Most of the 'cleaning up' that will occur, especially with data taken from a download like Google Forms, will involve:</t>
  </si>
  <si>
    <t>Giving proper column headers</t>
  </si>
  <si>
    <t>Putting in lines, dividers, colours, etc. to make your sheets easier to read</t>
  </si>
  <si>
    <t>Ensuring all cells contain information in a way that it can be manipulated/analysed (eliminating columns, changing to numbers, coding, etc.)</t>
  </si>
  <si>
    <t>Merge the contents of two cells to make analysis/sorting of things like names easier</t>
  </si>
  <si>
    <t>Surname</t>
  </si>
  <si>
    <t>Roberts</t>
  </si>
  <si>
    <t>James</t>
  </si>
  <si>
    <t>Edwards</t>
  </si>
  <si>
    <t>Smith</t>
  </si>
  <si>
    <t>Williams</t>
  </si>
  <si>
    <t>Davies</t>
  </si>
  <si>
    <t>Olsen</t>
  </si>
  <si>
    <t>Wilson</t>
  </si>
  <si>
    <t>Bennett</t>
  </si>
  <si>
    <t>Cameron</t>
  </si>
  <si>
    <t>Osborne</t>
  </si>
  <si>
    <t>Marling</t>
  </si>
  <si>
    <t>Clark</t>
  </si>
  <si>
    <t>Thomas</t>
  </si>
  <si>
    <t>Full Name</t>
  </si>
  <si>
    <t>*This is a fussy formula, make sure you check it for accuracy!</t>
  </si>
  <si>
    <t>Split a cell to make analysis/sorting of things like names easier</t>
  </si>
  <si>
    <t>Mary Roberts</t>
  </si>
  <si>
    <t>Jane James</t>
  </si>
  <si>
    <t>Sarah Edwards</t>
  </si>
  <si>
    <t>Alex Smith</t>
  </si>
  <si>
    <t>Michael Williams</t>
  </si>
  <si>
    <t>Pete Davies</t>
  </si>
  <si>
    <t>Steven Williams</t>
  </si>
  <si>
    <t>Beth Olsen</t>
  </si>
  <si>
    <t>Emma Wilson</t>
  </si>
  <si>
    <t>Christopher Williams</t>
  </si>
  <si>
    <t>Ashley Davies</t>
  </si>
  <si>
    <t>Nicholas Bennett</t>
  </si>
  <si>
    <t>Ben Cameron</t>
  </si>
  <si>
    <t>Max Osborne</t>
  </si>
  <si>
    <t>Kelly Clark</t>
  </si>
  <si>
    <t>Will Thomas</t>
  </si>
  <si>
    <t>Martin</t>
  </si>
  <si>
    <t>Laura Martin</t>
  </si>
  <si>
    <t>First Name</t>
  </si>
  <si>
    <t>*Don't forget that with names there may be middle names, double names, etc. - don't forget to go through and clean up your data!</t>
  </si>
  <si>
    <t xml:space="preserve">1. Create as many columns to the right of your data as you will need </t>
  </si>
  <si>
    <t>2. Highlight and copy the data you want to split, and paste it into the first new column</t>
  </si>
  <si>
    <t>3. Under the 'Data' tab, select the 'Text to Columns' button and follow the instructions to split</t>
  </si>
  <si>
    <t>Male</t>
  </si>
  <si>
    <t>Female</t>
  </si>
  <si>
    <t>Total</t>
  </si>
  <si>
    <r>
      <t xml:space="preserve">*If you are counting non-numerical values you will need to use </t>
    </r>
    <r>
      <rPr>
        <b/>
        <sz val="11"/>
        <color theme="1"/>
        <rFont val="Calibri"/>
        <family val="2"/>
        <scheme val="minor"/>
      </rPr>
      <t>=counta</t>
    </r>
  </si>
  <si>
    <t>Percent</t>
  </si>
  <si>
    <t>*If you want your data to show as percentages, click the % in the 'Number' section of the 'Home' tab</t>
  </si>
  <si>
    <t>Number</t>
  </si>
  <si>
    <t>You can find the percentage something is of a total using simple division</t>
  </si>
  <si>
    <t>Month</t>
  </si>
  <si>
    <t>Total Sales</t>
  </si>
  <si>
    <t>Sales Toys</t>
  </si>
  <si>
    <t>Sales Clothes</t>
  </si>
  <si>
    <t>Sales Furniture</t>
  </si>
  <si>
    <t>January</t>
  </si>
  <si>
    <t>February</t>
  </si>
  <si>
    <t>March</t>
  </si>
  <si>
    <t>April</t>
  </si>
  <si>
    <t>May</t>
  </si>
  <si>
    <t>June</t>
  </si>
  <si>
    <t>July</t>
  </si>
  <si>
    <t>August</t>
  </si>
  <si>
    <t>September</t>
  </si>
  <si>
    <t>October</t>
  </si>
  <si>
    <t>November</t>
  </si>
  <si>
    <t>December</t>
  </si>
  <si>
    <t>*Don't forget to click the % in the 'Number' section of the 'Home' tab to show your data as percentages</t>
  </si>
  <si>
    <t>Test Score 1</t>
  </si>
  <si>
    <t>Test Score 2</t>
  </si>
  <si>
    <t>Percent Change in Score</t>
  </si>
  <si>
    <t>You can use a simple formula to find the percent change between two numbers</t>
  </si>
  <si>
    <t>2. Divide your second number by your first number and subtract 1 (=E89/D89-1)</t>
  </si>
  <si>
    <t xml:space="preserve">Annual Total </t>
  </si>
  <si>
    <t>Percent of Annual Total</t>
  </si>
  <si>
    <t>You can also find percentages of a fixed number using the $ sign.</t>
  </si>
  <si>
    <t>You can work out the percentage of a specific thing in a list using a second results table, and the =count and =countif formulas and dividing</t>
  </si>
  <si>
    <t>You can also count the total number of a specific thing in a list using the formula =countif</t>
  </si>
  <si>
    <t>Count the total number of something in a list using the formula =count or =counta</t>
  </si>
  <si>
    <t>How to use Excel to find the Mean, Median, and Mode of a data set</t>
  </si>
  <si>
    <t>Mean Score</t>
  </si>
  <si>
    <t>Find the mean using the formula =average</t>
  </si>
  <si>
    <t>Find the median using the formula =median</t>
  </si>
  <si>
    <t>Median Score</t>
  </si>
  <si>
    <t>Find the mode using the formula =mode</t>
  </si>
  <si>
    <t>Mode Score</t>
  </si>
  <si>
    <t>Gender Code</t>
  </si>
  <si>
    <t>Passed?</t>
  </si>
  <si>
    <t>Y</t>
  </si>
  <si>
    <t>N</t>
  </si>
  <si>
    <t>Passed Code</t>
  </si>
  <si>
    <t>Hometown Code</t>
  </si>
  <si>
    <t>Create numerical coding for your text-based data such as gender or yes/no questions using small charts and the formula =vlookup</t>
  </si>
  <si>
    <t>*Make sure you use the $ symbol in your formula to ensure your chart stays the same</t>
  </si>
  <si>
    <t>*Make sure you include the word 'FALSE' at the end of your formula, to ensure an exact match</t>
  </si>
  <si>
    <t>Create a pie chart to visiually represent data</t>
  </si>
  <si>
    <t>Annual Sales</t>
  </si>
  <si>
    <t>Toys</t>
  </si>
  <si>
    <t>Clothes</t>
  </si>
  <si>
    <t>Furniture</t>
  </si>
  <si>
    <t>Create a bar chart to visually represent data</t>
  </si>
  <si>
    <t xml:space="preserve">Annual </t>
  </si>
  <si>
    <t>Height (Inches)</t>
  </si>
  <si>
    <t>Weight (Pounds)</t>
  </si>
  <si>
    <t>Months</t>
  </si>
  <si>
    <t>Normal</t>
  </si>
  <si>
    <t>Warmest</t>
  </si>
  <si>
    <t>Coldest</t>
  </si>
  <si>
    <t>NOW YOU TRY!</t>
  </si>
  <si>
    <t>Attended Tutorial?</t>
  </si>
  <si>
    <t>Atteded Code?</t>
  </si>
  <si>
    <t>Passed</t>
  </si>
  <si>
    <t>Failed</t>
  </si>
  <si>
    <t>Test Score 3</t>
  </si>
  <si>
    <t>Percent Change 1 to 3</t>
  </si>
  <si>
    <t xml:space="preserve">1. Make sure to convert your cells to percentages, by clicking the % symbol in the 'Number section of the 'Home' tab. </t>
  </si>
  <si>
    <t>Create a scatter graph to visually represent data.</t>
  </si>
  <si>
    <t xml:space="preserve">Create a line chart to visually represent data. </t>
  </si>
  <si>
    <t xml:space="preserve">It can be useful to add a 'trend line' to your scatter plot in order to help illustrate the relationship more clearly. </t>
  </si>
  <si>
    <t>Year</t>
  </si>
  <si>
    <t>Use of phosphate</t>
  </si>
  <si>
    <t>Price of Phosphate</t>
  </si>
  <si>
    <t xml:space="preserve">Create a frequency table to provide a 'headcount' of occurances or things. </t>
  </si>
  <si>
    <t xml:space="preserve">Frequency tables can be especially useful for representing qualitative or observational data in a more numerically meaningful way. </t>
  </si>
  <si>
    <t>Mark</t>
  </si>
  <si>
    <t>Tally</t>
  </si>
  <si>
    <t>Freq</t>
  </si>
  <si>
    <t>xxxxx</t>
  </si>
  <si>
    <t>xx</t>
  </si>
  <si>
    <t>xxx</t>
  </si>
  <si>
    <t>x</t>
  </si>
  <si>
    <t>*It often helps, especially if you are using a frequency table to make numerical representations of qualitative data, to define your parameters in advance and count them.</t>
  </si>
  <si>
    <t xml:space="preserve">i.e. 'I will tally every time an interview participant uses the words 'happy', 'joyful', 'ecstatic', or 'delighted'. </t>
  </si>
  <si>
    <t xml:space="preserve">Results tables are a great way to record the outcomes of trials, experiments, etc. </t>
  </si>
  <si>
    <t xml:space="preserve">Create a results table to… show results. </t>
  </si>
  <si>
    <t>100m Race results</t>
  </si>
  <si>
    <t>Participant</t>
  </si>
  <si>
    <t>Race 1</t>
  </si>
  <si>
    <t>Race 2</t>
  </si>
  <si>
    <t>Race 3</t>
  </si>
  <si>
    <t>Race 4</t>
  </si>
  <si>
    <t>Times</t>
  </si>
  <si>
    <t>Average</t>
  </si>
  <si>
    <t>Student</t>
  </si>
  <si>
    <t>Math Test</t>
  </si>
  <si>
    <t>How to find Standard Deviation, create Bell Curves, and determine whether your data is parametric</t>
  </si>
  <si>
    <t>Standard Deviation of Height</t>
  </si>
  <si>
    <t>Standard Deviation of Weight</t>
  </si>
  <si>
    <t xml:space="preserve">Bin </t>
  </si>
  <si>
    <t>Histogram</t>
  </si>
  <si>
    <t>StDev</t>
  </si>
  <si>
    <t>Height</t>
  </si>
  <si>
    <t>Bin</t>
  </si>
  <si>
    <t>More</t>
  </si>
  <si>
    <t>Frequency</t>
  </si>
  <si>
    <t>Weight</t>
  </si>
  <si>
    <t>St.Dev</t>
  </si>
  <si>
    <t>*Find Standard Deviation (the variation in your data set) using the formula =STDEV</t>
  </si>
  <si>
    <t xml:space="preserve">*To create a histogram (and view our data's distribution) we must first create a list of "bins". Standard practice is to create a list from 3 standard deviations below the mean to three standard deviations above the mean. </t>
  </si>
  <si>
    <t>A pie chart can be especially useful for visually representing things like percentages or proportions. Highlight the data required, including labels (you don't need to convert to % first), and then use the 'insert' tab and select 'pie chart' ( colours etc can be modified)</t>
  </si>
  <si>
    <t xml:space="preserve">Bar charts are especially useful for showing change across categories or over time or for comparing different categories. As before, highlight all data and labels and use the 'insert' tab </t>
  </si>
  <si>
    <t>Scatter graphs are particularly useful for large quantities of numerical data for which you expect to see a trend or a relationship. As before, highlight all data and labels and use the 'insert' tab . The left hand data column is usually treated as the independent variable - check variables are the right way around</t>
  </si>
  <si>
    <t xml:space="preserve">Line charts are a very easy way to show data trends over time, or to compare different trends over the same period of time. As before, highlight all data and labels and use the 'insert' tab . The left hand data column is usually treated as the independent variable - check variables are the right way around </t>
  </si>
  <si>
    <t>Select Data | Data Analysis | Histogram| Inout range is (Height (Inches), and Bin range is $F$13:$F$20, slect labels and output chart</t>
  </si>
  <si>
    <t>Row Labels</t>
  </si>
  <si>
    <t>Grand Total</t>
  </si>
  <si>
    <t>Create summary contingency tables - called Pivot tables in Excel</t>
  </si>
  <si>
    <t>Sum of Sales Furniture</t>
  </si>
  <si>
    <t xml:space="preserve">Insert | Pivot tables | select the range </t>
  </si>
  <si>
    <t>Choose fields and the results are in summary tables</t>
  </si>
  <si>
    <t>Insert | Pivot chart for a visual display of the summary data</t>
  </si>
  <si>
    <t>Click on the chart to see where the data has come from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</si>
</sst>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rgb="FF000000"/>
      <name val="Arial"/>
      <family val="2"/>
    </font>
    <font>
      <sz val="10"/>
      <color rgb="FF000000"/>
      <name val="Arial"/>
      <family val="2"/>
    </font>
    <font>
      <sz val="11"/>
      <color rgb="FF000000"/>
      <name val="Calibri"/>
      <family val="2"/>
      <scheme val="minor"/>
    </font>
    <font>
      <sz val="8"/>
      <name val="Arial"/>
      <family val="2"/>
    </font>
    <font>
      <sz val="10"/>
      <name val="Arial"/>
      <family val="2"/>
    </font>
    <font>
      <b/>
      <sz val="11"/>
      <color rgb="FF000000"/>
      <name val="Calibri"/>
      <family val="2"/>
      <scheme val="minor"/>
    </font>
    <font>
      <i/>
      <sz val="11"/>
      <color theme="1"/>
      <name val="Calibri"/>
      <family val="2"/>
      <scheme val="minor"/>
    </font>
    <font>
      <u/>
      <sz val="11"/>
      <color theme="10"/>
      <name val="Calibri"/>
      <family val="2"/>
      <scheme val="minor"/>
    </font>
    <font>
      <u/>
      <sz val="11"/>
      <color theme="11"/>
      <name val="Calibri"/>
      <family val="2"/>
      <scheme val="minor"/>
    </font>
  </fonts>
  <fills count="6">
    <fill>
      <patternFill patternType="none"/>
    </fill>
    <fill>
      <patternFill patternType="gray125"/>
    </fill>
    <fill>
      <patternFill patternType="solid">
        <fgColor rgb="FFF9F9F9"/>
        <bgColor indexed="64"/>
      </patternFill>
    </fill>
    <fill>
      <patternFill patternType="solid">
        <fgColor rgb="FFF2F2F2"/>
        <bgColor indexed="64"/>
      </patternFill>
    </fill>
    <fill>
      <patternFill patternType="solid">
        <fgColor rgb="FFFFFF00"/>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medium">
        <color rgb="FFAAAAAA"/>
      </left>
      <right style="medium">
        <color rgb="FFAAAAAA"/>
      </right>
      <top style="medium">
        <color rgb="FFAAAAAA"/>
      </top>
      <bottom style="medium">
        <color rgb="FFAAAAAA"/>
      </bottom>
      <diagonal/>
    </border>
    <border>
      <left/>
      <right/>
      <top/>
      <bottom style="thin">
        <color auto="1"/>
      </bottom>
      <diagonal/>
    </border>
    <border>
      <left/>
      <right/>
      <top/>
      <bottom style="medium">
        <color auto="1"/>
      </bottom>
      <diagonal/>
    </border>
    <border>
      <left/>
      <right/>
      <top style="medium">
        <color auto="1"/>
      </top>
      <bottom style="thin">
        <color auto="1"/>
      </bottom>
      <diagonal/>
    </border>
  </borders>
  <cellStyleXfs count="9">
    <xf numFmtId="0" fontId="0" fillId="0" borderId="0"/>
    <xf numFmtId="9" fontId="1" fillId="0" borderId="0" applyFont="0" applyFill="0" applyBorder="0" applyAlignment="0" applyProtection="0"/>
    <xf numFmtId="164" fontId="8" fillId="0" borderId="0" applyFon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40">
    <xf numFmtId="0" fontId="0" fillId="0" borderId="0" xfId="0"/>
    <xf numFmtId="0" fontId="2" fillId="0" borderId="0" xfId="0" applyFont="1"/>
    <xf numFmtId="0" fontId="2" fillId="0" borderId="1" xfId="0" applyFont="1" applyBorder="1"/>
    <xf numFmtId="0" fontId="0" fillId="0" borderId="1" xfId="0" applyBorder="1"/>
    <xf numFmtId="9" fontId="0" fillId="0" borderId="0" xfId="1" applyFont="1"/>
    <xf numFmtId="9" fontId="0" fillId="0" borderId="1" xfId="1" applyFont="1" applyBorder="1"/>
    <xf numFmtId="9" fontId="0" fillId="0" borderId="1" xfId="0" applyNumberFormat="1" applyBorder="1"/>
    <xf numFmtId="3" fontId="0" fillId="0" borderId="0" xfId="0" applyNumberFormat="1"/>
    <xf numFmtId="9" fontId="0" fillId="0" borderId="0" xfId="0" applyNumberFormat="1"/>
    <xf numFmtId="3" fontId="0" fillId="0" borderId="1" xfId="0" applyNumberFormat="1" applyBorder="1"/>
    <xf numFmtId="3" fontId="2" fillId="0" borderId="1" xfId="0" applyNumberFormat="1" applyFont="1" applyBorder="1"/>
    <xf numFmtId="0" fontId="4" fillId="3" borderId="2" xfId="0" applyFont="1" applyFill="1" applyBorder="1" applyAlignment="1">
      <alignment horizontal="center" vertical="center" wrapText="1"/>
    </xf>
    <xf numFmtId="0" fontId="5" fillId="2" borderId="2" xfId="0" applyFont="1" applyFill="1" applyBorder="1" applyAlignment="1">
      <alignment vertical="center" wrapText="1"/>
    </xf>
    <xf numFmtId="0" fontId="6" fillId="0" borderId="1" xfId="0" applyFont="1" applyBorder="1" applyAlignment="1">
      <alignment vertical="center"/>
    </xf>
    <xf numFmtId="0" fontId="2" fillId="4" borderId="0" xfId="0" applyFont="1" applyFill="1"/>
    <xf numFmtId="0" fontId="0" fillId="0" borderId="1" xfId="1" applyNumberFormat="1" applyFont="1" applyBorder="1"/>
    <xf numFmtId="9" fontId="0" fillId="0" borderId="0" xfId="1" applyFont="1" applyFill="1" applyBorder="1"/>
    <xf numFmtId="0" fontId="7" fillId="0" borderId="0" xfId="0" applyFont="1" applyAlignment="1">
      <alignment horizontal="left"/>
    </xf>
    <xf numFmtId="165" fontId="7" fillId="0" borderId="0" xfId="0" applyNumberFormat="1" applyFont="1"/>
    <xf numFmtId="3" fontId="7" fillId="0" borderId="0" xfId="0" applyNumberFormat="1" applyFont="1"/>
    <xf numFmtId="3" fontId="7" fillId="0" borderId="0" xfId="2" applyNumberFormat="1" applyFont="1" applyBorder="1"/>
    <xf numFmtId="3" fontId="7" fillId="0" borderId="0" xfId="0" applyNumberFormat="1" applyFont="1" applyAlignment="1">
      <alignment horizontal="right"/>
    </xf>
    <xf numFmtId="0" fontId="7" fillId="0" borderId="1" xfId="0" applyFont="1" applyBorder="1" applyAlignment="1">
      <alignment horizontal="left"/>
    </xf>
    <xf numFmtId="165" fontId="7" fillId="0" borderId="1" xfId="0" applyNumberFormat="1" applyFont="1" applyBorder="1"/>
    <xf numFmtId="3" fontId="7" fillId="0" borderId="1" xfId="0" applyNumberFormat="1" applyFont="1" applyBorder="1"/>
    <xf numFmtId="3" fontId="7" fillId="0" borderId="1" xfId="2" applyNumberFormat="1" applyFont="1" applyBorder="1"/>
    <xf numFmtId="3" fontId="7" fillId="0" borderId="1" xfId="0" applyNumberFormat="1" applyFont="1" applyBorder="1" applyAlignment="1">
      <alignment horizontal="right"/>
    </xf>
    <xf numFmtId="0" fontId="9" fillId="0" borderId="1" xfId="0" applyFont="1" applyBorder="1" applyAlignment="1">
      <alignment horizontal="center" vertical="center"/>
    </xf>
    <xf numFmtId="0" fontId="0" fillId="0" borderId="4" xfId="0" applyBorder="1"/>
    <xf numFmtId="0" fontId="10" fillId="0" borderId="5" xfId="0" applyFont="1" applyBorder="1" applyAlignment="1">
      <alignment horizontal="center"/>
    </xf>
    <xf numFmtId="0" fontId="2" fillId="5" borderId="1" xfId="0" applyFont="1" applyFill="1" applyBorder="1"/>
    <xf numFmtId="0" fontId="0" fillId="0" borderId="0" xfId="0" pivotButton="1"/>
    <xf numFmtId="0" fontId="0" fillId="0" borderId="0" xfId="0" applyAlignment="1">
      <alignment horizontal="left"/>
    </xf>
    <xf numFmtId="0" fontId="0" fillId="0" borderId="0" xfId="0"/>
    <xf numFmtId="0" fontId="2" fillId="4" borderId="0" xfId="0" applyFont="1" applyFill="1"/>
    <xf numFmtId="0" fontId="3" fillId="0" borderId="0" xfId="0" applyFont="1"/>
    <xf numFmtId="0" fontId="2" fillId="0" borderId="0" xfId="0" applyFont="1"/>
    <xf numFmtId="0" fontId="2" fillId="4" borderId="3" xfId="0" applyFont="1" applyFill="1" applyBorder="1"/>
    <xf numFmtId="0" fontId="0" fillId="0" borderId="0" xfId="1" applyNumberFormat="1" applyFont="1" applyFill="1" applyBorder="1"/>
    <xf numFmtId="0" fontId="0" fillId="0" borderId="1" xfId="0" applyBorder="1" applyAlignment="1">
      <alignment horizontal="center"/>
    </xf>
  </cellXfs>
  <cellStyles count="9">
    <cellStyle name="Comma 2 2" xfId="2" xr:uid="{00000000-0005-0000-0000-000000000000}"/>
    <cellStyle name="Followed Hyperlink" xfId="4" builtinId="9" hidden="1"/>
    <cellStyle name="Followed Hyperlink" xfId="6" builtinId="9" hidden="1"/>
    <cellStyle name="Followed Hyperlink" xfId="8" builtinId="9" hidden="1"/>
    <cellStyle name="Hyperlink" xfId="3" builtinId="8" hidden="1"/>
    <cellStyle name="Hyperlink" xfId="5" builtinId="8" hidden="1"/>
    <cellStyle name="Hyperlink" xfId="7" builtinId="8" hidden="1"/>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Annual</a:t>
            </a:r>
            <a:r>
              <a:rPr lang="en-GB" baseline="0"/>
              <a:t> Sales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2AB-47F6-8916-0F3E657E4F1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2AB-47F6-8916-0F3E657E4F11}"/>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2AB-47F6-8916-0F3E657E4F1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'Pie Charts'!$N$7:$N$9</c:f>
              <c:strCache>
                <c:ptCount val="3"/>
                <c:pt idx="0">
                  <c:v>Toys</c:v>
                </c:pt>
                <c:pt idx="1">
                  <c:v>Clothes</c:v>
                </c:pt>
                <c:pt idx="2">
                  <c:v>Furniture</c:v>
                </c:pt>
              </c:strCache>
            </c:strRef>
          </c:cat>
          <c:val>
            <c:numRef>
              <c:f>'Pie Charts'!$O$7:$O$9</c:f>
              <c:numCache>
                <c:formatCode>#,##0</c:formatCode>
                <c:ptCount val="3"/>
                <c:pt idx="0">
                  <c:v>3775000</c:v>
                </c:pt>
                <c:pt idx="1">
                  <c:v>2570000</c:v>
                </c:pt>
                <c:pt idx="2">
                  <c:v>2155000</c:v>
                </c:pt>
              </c:numCache>
            </c:numRef>
          </c:val>
          <c:extLst>
            <c:ext xmlns:c16="http://schemas.microsoft.com/office/drawing/2014/chart" uri="{C3380CC4-5D6E-409C-BE32-E72D297353CC}">
              <c16:uniqueId val="{00000006-62AB-47F6-8916-0F3E657E4F11}"/>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Toy Sales</a:t>
            </a:r>
            <a:r>
              <a:rPr lang="en-GB" baseline="0"/>
              <a:t> by Month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5CC-4986-97EE-E363C6FDBDC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5CC-4986-97EE-E363C6FDBDC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5CC-4986-97EE-E363C6FDBDC5}"/>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35CC-4986-97EE-E363C6FDBDC5}"/>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35CC-4986-97EE-E363C6FDBDC5}"/>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35CC-4986-97EE-E363C6FDBDC5}"/>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35CC-4986-97EE-E363C6FDBDC5}"/>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35CC-4986-97EE-E363C6FDBDC5}"/>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35CC-4986-97EE-E363C6FDBDC5}"/>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35CC-4986-97EE-E363C6FDBDC5}"/>
              </c:ext>
            </c:extLst>
          </c:dPt>
          <c:dPt>
            <c:idx val="10"/>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5-35CC-4986-97EE-E363C6FDBDC5}"/>
              </c:ext>
            </c:extLst>
          </c:dPt>
          <c:dPt>
            <c:idx val="11"/>
            <c:bubble3D val="0"/>
            <c:spPr>
              <a:solidFill>
                <a:schemeClr val="accent6">
                  <a:lumMod val="60000"/>
                </a:schemeClr>
              </a:solidFill>
              <a:ln w="19050">
                <a:solidFill>
                  <a:schemeClr val="lt1"/>
                </a:solidFill>
              </a:ln>
              <a:effectLst/>
            </c:spPr>
            <c:extLst>
              <c:ext xmlns:c16="http://schemas.microsoft.com/office/drawing/2014/chart" uri="{C3380CC4-5D6E-409C-BE32-E72D297353CC}">
                <c16:uniqueId val="{00000017-35CC-4986-97EE-E363C6FDBDC5}"/>
              </c:ext>
            </c:extLst>
          </c:dPt>
          <c:cat>
            <c:strRef>
              <c:f>'Pie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'Pie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18-35CC-4986-97EE-E363C6FDBDC5}"/>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a:t>
            </a:r>
            <a:r>
              <a:rPr lang="en-GB" baseline="0"/>
              <a:t> Sales</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Charts'!$D$6:$D$17</c:f>
              <c:numCache>
                <c:formatCode>#,##0</c:formatCode>
                <c:ptCount val="12"/>
                <c:pt idx="0">
                  <c:v>500000</c:v>
                </c:pt>
                <c:pt idx="1">
                  <c:v>850000</c:v>
                </c:pt>
                <c:pt idx="2">
                  <c:v>675000</c:v>
                </c:pt>
                <c:pt idx="3">
                  <c:v>680000</c:v>
                </c:pt>
                <c:pt idx="4">
                  <c:v>720000</c:v>
                </c:pt>
                <c:pt idx="5">
                  <c:v>650000</c:v>
                </c:pt>
                <c:pt idx="6">
                  <c:v>525000</c:v>
                </c:pt>
                <c:pt idx="7">
                  <c:v>550000</c:v>
                </c:pt>
                <c:pt idx="8">
                  <c:v>825000</c:v>
                </c:pt>
                <c:pt idx="9">
                  <c:v>550000</c:v>
                </c:pt>
                <c:pt idx="10">
                  <c:v>975000</c:v>
                </c:pt>
                <c:pt idx="11">
                  <c:v>1200000</c:v>
                </c:pt>
              </c:numCache>
            </c:numRef>
          </c:val>
          <c:extLst>
            <c:ext xmlns:c16="http://schemas.microsoft.com/office/drawing/2014/chart" uri="{C3380CC4-5D6E-409C-BE32-E72D297353CC}">
              <c16:uniqueId val="{00000000-A86E-4860-A44B-5C36D3902F3A}"/>
            </c:ext>
          </c:extLst>
        </c:ser>
        <c:dLbls>
          <c:showLegendKey val="0"/>
          <c:showVal val="0"/>
          <c:showCatName val="0"/>
          <c:showSerName val="0"/>
          <c:showPercent val="0"/>
          <c:showBubbleSize val="0"/>
        </c:dLbls>
        <c:gapWidth val="219"/>
        <c:overlap val="-27"/>
        <c:axId val="488379968"/>
        <c:axId val="487805520"/>
      </c:barChart>
      <c:catAx>
        <c:axId val="4883799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5520"/>
        <c:crosses val="autoZero"/>
        <c:auto val="1"/>
        <c:lblAlgn val="ctr"/>
        <c:lblOffset val="100"/>
        <c:noMultiLvlLbl val="0"/>
      </c:catAx>
      <c:valAx>
        <c:axId val="487805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3799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'Bar Charts'!$D$5</c:f>
              <c:strCache>
                <c:ptCount val="1"/>
                <c:pt idx="0">
                  <c:v>Total Sales</c:v>
                </c:pt>
              </c:strCache>
            </c:strRef>
          </c:tx>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Charts'!$D$6:$D$17</c:f>
              <c:numCache>
                <c:formatCode>#,##0</c:formatCode>
                <c:ptCount val="12"/>
                <c:pt idx="0">
                  <c:v>500000</c:v>
                </c:pt>
                <c:pt idx="1">
                  <c:v>850000</c:v>
                </c:pt>
                <c:pt idx="2">
                  <c:v>675000</c:v>
                </c:pt>
                <c:pt idx="3">
                  <c:v>680000</c:v>
                </c:pt>
                <c:pt idx="4">
                  <c:v>720000</c:v>
                </c:pt>
                <c:pt idx="5">
                  <c:v>650000</c:v>
                </c:pt>
                <c:pt idx="6">
                  <c:v>525000</c:v>
                </c:pt>
                <c:pt idx="7">
                  <c:v>550000</c:v>
                </c:pt>
                <c:pt idx="8">
                  <c:v>825000</c:v>
                </c:pt>
                <c:pt idx="9">
                  <c:v>550000</c:v>
                </c:pt>
                <c:pt idx="10">
                  <c:v>975000</c:v>
                </c:pt>
                <c:pt idx="11">
                  <c:v>1200000</c:v>
                </c:pt>
              </c:numCache>
            </c:numRef>
          </c:val>
          <c:extLst>
            <c:ext xmlns:c16="http://schemas.microsoft.com/office/drawing/2014/chart" uri="{C3380CC4-5D6E-409C-BE32-E72D297353CC}">
              <c16:uniqueId val="{00000000-5EA4-4547-BAEF-C7AFF6E0138D}"/>
            </c:ext>
          </c:extLst>
        </c:ser>
        <c:ser>
          <c:idx val="1"/>
          <c:order val="1"/>
          <c:tx>
            <c:strRef>
              <c:f>'Bar Charts'!$E$5</c:f>
              <c:strCache>
                <c:ptCount val="1"/>
                <c:pt idx="0">
                  <c:v>Sales Toys</c:v>
                </c:pt>
              </c:strCache>
            </c:strRef>
          </c:tx>
          <c:spPr>
            <a:solidFill>
              <a:schemeClr val="accent2"/>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01-5EA4-4547-BAEF-C7AFF6E0138D}"/>
            </c:ext>
          </c:extLst>
        </c:ser>
        <c:ser>
          <c:idx val="2"/>
          <c:order val="2"/>
          <c:tx>
            <c:strRef>
              <c:f>'Bar Charts'!$F$5</c:f>
              <c:strCache>
                <c:ptCount val="1"/>
                <c:pt idx="0">
                  <c:v>Sales Clothes</c:v>
                </c:pt>
              </c:strCache>
            </c:strRef>
          </c:tx>
          <c:spPr>
            <a:solidFill>
              <a:schemeClr val="accent3"/>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Charts'!$F$6:$F$17</c:f>
              <c:numCache>
                <c:formatCode>#,##0</c:formatCode>
                <c:ptCount val="12"/>
                <c:pt idx="0">
                  <c:v>150000</c:v>
                </c:pt>
                <c:pt idx="1">
                  <c:v>150000</c:v>
                </c:pt>
                <c:pt idx="2">
                  <c:v>100000</c:v>
                </c:pt>
                <c:pt idx="3">
                  <c:v>150000</c:v>
                </c:pt>
                <c:pt idx="4">
                  <c:v>320000</c:v>
                </c:pt>
                <c:pt idx="5">
                  <c:v>200000</c:v>
                </c:pt>
                <c:pt idx="6">
                  <c:v>200000</c:v>
                </c:pt>
                <c:pt idx="7">
                  <c:v>225000</c:v>
                </c:pt>
                <c:pt idx="8">
                  <c:v>500000</c:v>
                </c:pt>
                <c:pt idx="9">
                  <c:v>150000</c:v>
                </c:pt>
                <c:pt idx="10">
                  <c:v>175000</c:v>
                </c:pt>
                <c:pt idx="11">
                  <c:v>250000</c:v>
                </c:pt>
              </c:numCache>
            </c:numRef>
          </c:val>
          <c:extLst>
            <c:ext xmlns:c16="http://schemas.microsoft.com/office/drawing/2014/chart" uri="{C3380CC4-5D6E-409C-BE32-E72D297353CC}">
              <c16:uniqueId val="{00000002-5EA4-4547-BAEF-C7AFF6E0138D}"/>
            </c:ext>
          </c:extLst>
        </c:ser>
        <c:ser>
          <c:idx val="3"/>
          <c:order val="3"/>
          <c:tx>
            <c:strRef>
              <c:f>'Bar Charts'!$G$5</c:f>
              <c:strCache>
                <c:ptCount val="1"/>
                <c:pt idx="0">
                  <c:v>Sales Furniture</c:v>
                </c:pt>
              </c:strCache>
            </c:strRef>
          </c:tx>
          <c:spPr>
            <a:solidFill>
              <a:schemeClr val="accent4"/>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Charts'!$G$6:$G$17</c:f>
              <c:numCache>
                <c:formatCode>#,##0</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3-5EA4-4547-BAEF-C7AFF6E0138D}"/>
            </c:ext>
          </c:extLst>
        </c:ser>
        <c:dLbls>
          <c:showLegendKey val="0"/>
          <c:showVal val="0"/>
          <c:showCatName val="0"/>
          <c:showSerName val="0"/>
          <c:showPercent val="0"/>
          <c:showBubbleSize val="0"/>
        </c:dLbls>
        <c:gapWidth val="219"/>
        <c:overlap val="-27"/>
        <c:axId val="487804736"/>
        <c:axId val="487803168"/>
      </c:barChart>
      <c:catAx>
        <c:axId val="487804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3168"/>
        <c:crosses val="autoZero"/>
        <c:auto val="1"/>
        <c:lblAlgn val="ctr"/>
        <c:lblOffset val="100"/>
        <c:noMultiLvlLbl val="0"/>
      </c:catAx>
      <c:valAx>
        <c:axId val="487803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4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 Sales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strRef>
              <c:f>'Bar Charts'!$E$5</c:f>
              <c:strCache>
                <c:ptCount val="1"/>
                <c:pt idx="0">
                  <c:v>Sales Toys</c:v>
                </c:pt>
              </c:strCache>
            </c:strRef>
          </c:tx>
          <c:spPr>
            <a:solidFill>
              <a:schemeClr val="accent1"/>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Charts'!$E$6:$E$17</c:f>
              <c:numCache>
                <c:formatCode>#,##0</c:formatCode>
                <c:ptCount val="12"/>
                <c:pt idx="0">
                  <c:v>100000</c:v>
                </c:pt>
                <c:pt idx="1">
                  <c:v>400000</c:v>
                </c:pt>
                <c:pt idx="2">
                  <c:v>275000</c:v>
                </c:pt>
                <c:pt idx="3">
                  <c:v>275000</c:v>
                </c:pt>
                <c:pt idx="4">
                  <c:v>300000</c:v>
                </c:pt>
                <c:pt idx="5">
                  <c:v>200000</c:v>
                </c:pt>
                <c:pt idx="6">
                  <c:v>200000</c:v>
                </c:pt>
                <c:pt idx="7">
                  <c:v>225000</c:v>
                </c:pt>
                <c:pt idx="8">
                  <c:v>250000</c:v>
                </c:pt>
                <c:pt idx="9">
                  <c:v>100000</c:v>
                </c:pt>
                <c:pt idx="10">
                  <c:v>600000</c:v>
                </c:pt>
                <c:pt idx="11">
                  <c:v>850000</c:v>
                </c:pt>
              </c:numCache>
            </c:numRef>
          </c:val>
          <c:extLst>
            <c:ext xmlns:c16="http://schemas.microsoft.com/office/drawing/2014/chart" uri="{C3380CC4-5D6E-409C-BE32-E72D297353CC}">
              <c16:uniqueId val="{00000000-DFCD-4CC6-A44A-E6EB73B2C618}"/>
            </c:ext>
          </c:extLst>
        </c:ser>
        <c:ser>
          <c:idx val="1"/>
          <c:order val="1"/>
          <c:tx>
            <c:strRef>
              <c:f>'Bar Charts'!$F$5</c:f>
              <c:strCache>
                <c:ptCount val="1"/>
                <c:pt idx="0">
                  <c:v>Sales Clothes</c:v>
                </c:pt>
              </c:strCache>
            </c:strRef>
          </c:tx>
          <c:spPr>
            <a:solidFill>
              <a:schemeClr val="accent2"/>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Charts'!$F$6:$F$17</c:f>
              <c:numCache>
                <c:formatCode>#,##0</c:formatCode>
                <c:ptCount val="12"/>
                <c:pt idx="0">
                  <c:v>150000</c:v>
                </c:pt>
                <c:pt idx="1">
                  <c:v>150000</c:v>
                </c:pt>
                <c:pt idx="2">
                  <c:v>100000</c:v>
                </c:pt>
                <c:pt idx="3">
                  <c:v>150000</c:v>
                </c:pt>
                <c:pt idx="4">
                  <c:v>320000</c:v>
                </c:pt>
                <c:pt idx="5">
                  <c:v>200000</c:v>
                </c:pt>
                <c:pt idx="6">
                  <c:v>200000</c:v>
                </c:pt>
                <c:pt idx="7">
                  <c:v>225000</c:v>
                </c:pt>
                <c:pt idx="8">
                  <c:v>500000</c:v>
                </c:pt>
                <c:pt idx="9">
                  <c:v>150000</c:v>
                </c:pt>
                <c:pt idx="10">
                  <c:v>175000</c:v>
                </c:pt>
                <c:pt idx="11">
                  <c:v>250000</c:v>
                </c:pt>
              </c:numCache>
            </c:numRef>
          </c:val>
          <c:extLst>
            <c:ext xmlns:c16="http://schemas.microsoft.com/office/drawing/2014/chart" uri="{C3380CC4-5D6E-409C-BE32-E72D297353CC}">
              <c16:uniqueId val="{00000001-DFCD-4CC6-A44A-E6EB73B2C618}"/>
            </c:ext>
          </c:extLst>
        </c:ser>
        <c:ser>
          <c:idx val="2"/>
          <c:order val="2"/>
          <c:tx>
            <c:strRef>
              <c:f>'Bar Charts'!$G$5</c:f>
              <c:strCache>
                <c:ptCount val="1"/>
                <c:pt idx="0">
                  <c:v>Sales Furniture</c:v>
                </c:pt>
              </c:strCache>
            </c:strRef>
          </c:tx>
          <c:spPr>
            <a:solidFill>
              <a:schemeClr val="accent3"/>
            </a:solidFill>
            <a:ln>
              <a:noFill/>
            </a:ln>
            <a:effectLst/>
          </c:spPr>
          <c:invertIfNegative val="0"/>
          <c:cat>
            <c:strRef>
              <c:f>'Bar Charts'!$C$6:$C$17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'Bar Charts'!$G$6:$G$17</c:f>
              <c:numCache>
                <c:formatCode>#,##0</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2-DFCD-4CC6-A44A-E6EB73B2C618}"/>
            </c:ext>
          </c:extLst>
        </c:ser>
        <c:dLbls>
          <c:showLegendKey val="0"/>
          <c:showVal val="0"/>
          <c:showCatName val="0"/>
          <c:showSerName val="0"/>
          <c:showPercent val="0"/>
          <c:showBubbleSize val="0"/>
        </c:dLbls>
        <c:gapWidth val="150"/>
        <c:overlap val="100"/>
        <c:axId val="487711408"/>
        <c:axId val="487711016"/>
      </c:barChart>
      <c:catAx>
        <c:axId val="48771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016"/>
        <c:crosses val="autoZero"/>
        <c:auto val="1"/>
        <c:lblAlgn val="ctr"/>
        <c:lblOffset val="100"/>
        <c:noMultiLvlLbl val="0"/>
      </c:catAx>
      <c:valAx>
        <c:axId val="487711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'Bar Charts'!$C$6</c:f>
              <c:strCache>
                <c:ptCount val="1"/>
                <c:pt idx="0">
                  <c:v>January</c:v>
                </c:pt>
              </c:strCache>
            </c:strRef>
          </c:tx>
          <c:spPr>
            <a:solidFill>
              <a:schemeClr val="accent1"/>
            </a:solidFill>
            <a:ln>
              <a:noFill/>
            </a:ln>
            <a:effectLst/>
          </c:spPr>
          <c:invertIfNegative val="0"/>
          <c:cat>
            <c:strRef>
              <c:f>'Bar Charts'!$D$5:$G$5</c:f>
              <c:strCache>
                <c:ptCount val="4"/>
                <c:pt idx="0">
                  <c:v>Total Sales</c:v>
                </c:pt>
                <c:pt idx="1">
                  <c:v>Sales Toys</c:v>
                </c:pt>
                <c:pt idx="2">
                  <c:v>Sales Clothes</c:v>
                </c:pt>
                <c:pt idx="3">
                  <c:v>Sales Furniture</c:v>
                </c:pt>
              </c:strCache>
            </c:strRef>
          </c:cat>
          <c:val>
            <c:numRef>
              <c:f>'Bar Charts'!$D$6:$G$6</c:f>
              <c:numCache>
                <c:formatCode>#,##0</c:formatCode>
                <c:ptCount val="4"/>
                <c:pt idx="0">
                  <c:v>500000</c:v>
                </c:pt>
                <c:pt idx="1">
                  <c:v>100000</c:v>
                </c:pt>
                <c:pt idx="2">
                  <c:v>150000</c:v>
                </c:pt>
                <c:pt idx="3">
                  <c:v>250000</c:v>
                </c:pt>
              </c:numCache>
            </c:numRef>
          </c:val>
          <c:extLst>
            <c:ext xmlns:c16="http://schemas.microsoft.com/office/drawing/2014/chart" uri="{C3380CC4-5D6E-409C-BE32-E72D297353CC}">
              <c16:uniqueId val="{00000000-F816-49FB-B66B-3FD71527FC3F}"/>
            </c:ext>
          </c:extLst>
        </c:ser>
        <c:dLbls>
          <c:showLegendKey val="0"/>
          <c:showVal val="0"/>
          <c:showCatName val="0"/>
          <c:showSerName val="0"/>
          <c:showPercent val="0"/>
          <c:showBubbleSize val="0"/>
        </c:dLbls>
        <c:gapWidth val="219"/>
        <c:overlap val="-27"/>
        <c:axId val="487712192"/>
        <c:axId val="487711800"/>
      </c:barChart>
      <c:catAx>
        <c:axId val="4877121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1800"/>
        <c:crosses val="autoZero"/>
        <c:auto val="1"/>
        <c:lblAlgn val="ctr"/>
        <c:lblOffset val="100"/>
        <c:noMultiLvlLbl val="0"/>
      </c:catAx>
      <c:valAx>
        <c:axId val="4877118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21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3 Exercises.xlsx]Pivot!PivotTable8</c:name>
    <c:fmtId val="0"/>
  </c:pivotSource>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Pivot!$K$11</c:f>
              <c:strCache>
                <c:ptCount val="1"/>
                <c:pt idx="0">
                  <c:v>Total</c:v>
                </c:pt>
              </c:strCache>
            </c:strRef>
          </c:tx>
          <c:spPr>
            <a:solidFill>
              <a:schemeClr val="accent1"/>
            </a:solidFill>
            <a:ln>
              <a:noFill/>
            </a:ln>
            <a:effectLst/>
          </c:spPr>
          <c:invertIfNegative val="0"/>
          <c:cat>
            <c:strRef>
              <c:f>Pivot!$J$12:$J$24</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Pivot!$K$12:$K$24</c:f>
              <c:numCache>
                <c:formatCode>General</c:formatCode>
                <c:ptCount val="12"/>
                <c:pt idx="0">
                  <c:v>250000</c:v>
                </c:pt>
                <c:pt idx="1">
                  <c:v>300000</c:v>
                </c:pt>
                <c:pt idx="2">
                  <c:v>200000</c:v>
                </c:pt>
                <c:pt idx="3">
                  <c:v>155000</c:v>
                </c:pt>
                <c:pt idx="4">
                  <c:v>100000</c:v>
                </c:pt>
                <c:pt idx="5">
                  <c:v>250000</c:v>
                </c:pt>
                <c:pt idx="6">
                  <c:v>125000</c:v>
                </c:pt>
                <c:pt idx="7">
                  <c:v>100000</c:v>
                </c:pt>
                <c:pt idx="8">
                  <c:v>75000</c:v>
                </c:pt>
                <c:pt idx="9">
                  <c:v>300000</c:v>
                </c:pt>
                <c:pt idx="10">
                  <c:v>200000</c:v>
                </c:pt>
                <c:pt idx="11">
                  <c:v>100000</c:v>
                </c:pt>
              </c:numCache>
            </c:numRef>
          </c:val>
          <c:extLst>
            <c:ext xmlns:c16="http://schemas.microsoft.com/office/drawing/2014/chart" uri="{C3380CC4-5D6E-409C-BE32-E72D297353CC}">
              <c16:uniqueId val="{00000000-E492-4D23-AECA-58F168695B1B}"/>
            </c:ext>
          </c:extLst>
        </c:ser>
        <c:dLbls>
          <c:showLegendKey val="0"/>
          <c:showVal val="0"/>
          <c:showCatName val="0"/>
          <c:showSerName val="0"/>
          <c:showPercent val="0"/>
          <c:showBubbleSize val="0"/>
        </c:dLbls>
        <c:gapWidth val="219"/>
        <c:overlap val="-27"/>
        <c:axId val="168933408"/>
        <c:axId val="1075632592"/>
      </c:barChart>
      <c:catAx>
        <c:axId val="168933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5632592"/>
        <c:crosses val="autoZero"/>
        <c:auto val="1"/>
        <c:lblAlgn val="ctr"/>
        <c:lblOffset val="100"/>
        <c:noMultiLvlLbl val="0"/>
      </c:catAx>
      <c:valAx>
        <c:axId val="1075632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9334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Height vs. Weight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Graphs'!$D$5</c:f>
              <c:strCache>
                <c:ptCount val="1"/>
                <c:pt idx="0">
                  <c:v>Weight (Pounds)</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'Scatter Graphs'!$C$6:$C$205</c:f>
              <c:numCache>
                <c:formatCode>General</c:formatCode>
                <c:ptCount val="200"/>
                <c:pt idx="0">
                  <c:v>65.78</c:v>
                </c:pt>
                <c:pt idx="1">
                  <c:v>71.52</c:v>
                </c:pt>
                <c:pt idx="2">
                  <c:v>69.400000000000006</c:v>
                </c:pt>
                <c:pt idx="3">
                  <c:v>68.22</c:v>
                </c:pt>
                <c:pt idx="4">
                  <c:v>67.790000000000006</c:v>
                </c:pt>
                <c:pt idx="5">
                  <c:v>68.7</c:v>
                </c:pt>
                <c:pt idx="6">
                  <c:v>69.8</c:v>
                </c:pt>
                <c:pt idx="7">
                  <c:v>70.010000000000005</c:v>
                </c:pt>
                <c:pt idx="8">
                  <c:v>67.900000000000006</c:v>
                </c:pt>
                <c:pt idx="9">
                  <c:v>66.78</c:v>
                </c:pt>
                <c:pt idx="10">
                  <c:v>66.489999999999995</c:v>
                </c:pt>
                <c:pt idx="11">
                  <c:v>67.62</c:v>
                </c:pt>
                <c:pt idx="12">
                  <c:v>68.3</c:v>
                </c:pt>
                <c:pt idx="13">
                  <c:v>67.12</c:v>
                </c:pt>
                <c:pt idx="14">
                  <c:v>68.28</c:v>
                </c:pt>
                <c:pt idx="15">
                  <c:v>71.09</c:v>
                </c:pt>
                <c:pt idx="16">
                  <c:v>66.459999999999994</c:v>
                </c:pt>
                <c:pt idx="17">
                  <c:v>68.650000000000006</c:v>
                </c:pt>
                <c:pt idx="18">
                  <c:v>71.23</c:v>
                </c:pt>
                <c:pt idx="19">
                  <c:v>67.13</c:v>
                </c:pt>
                <c:pt idx="20">
                  <c:v>67.83</c:v>
                </c:pt>
                <c:pt idx="21">
                  <c:v>68.88</c:v>
                </c:pt>
                <c:pt idx="22">
                  <c:v>63.48</c:v>
                </c:pt>
                <c:pt idx="23">
                  <c:v>68.42</c:v>
                </c:pt>
                <c:pt idx="24">
                  <c:v>67.63</c:v>
                </c:pt>
                <c:pt idx="25">
                  <c:v>67.209999999999994</c:v>
                </c:pt>
                <c:pt idx="26">
                  <c:v>70.84</c:v>
                </c:pt>
                <c:pt idx="27">
                  <c:v>67.489999999999995</c:v>
                </c:pt>
                <c:pt idx="28">
                  <c:v>66.53</c:v>
                </c:pt>
                <c:pt idx="29">
                  <c:v>65.44</c:v>
                </c:pt>
                <c:pt idx="30">
                  <c:v>69.52</c:v>
                </c:pt>
                <c:pt idx="31">
                  <c:v>65.81</c:v>
                </c:pt>
                <c:pt idx="32">
                  <c:v>67.819999999999993</c:v>
                </c:pt>
                <c:pt idx="33">
                  <c:v>70.599999999999994</c:v>
                </c:pt>
                <c:pt idx="34">
                  <c:v>71.8</c:v>
                </c:pt>
                <c:pt idx="35">
                  <c:v>69.209999999999994</c:v>
                </c:pt>
                <c:pt idx="36">
                  <c:v>66.8</c:v>
                </c:pt>
                <c:pt idx="37">
                  <c:v>67.66</c:v>
                </c:pt>
                <c:pt idx="38">
                  <c:v>67.81</c:v>
                </c:pt>
                <c:pt idx="39">
                  <c:v>64.05</c:v>
                </c:pt>
                <c:pt idx="40">
                  <c:v>68.569999999999993</c:v>
                </c:pt>
                <c:pt idx="41">
                  <c:v>65.180000000000007</c:v>
                </c:pt>
                <c:pt idx="42">
                  <c:v>69.66</c:v>
                </c:pt>
                <c:pt idx="43">
                  <c:v>67.97</c:v>
                </c:pt>
                <c:pt idx="44">
                  <c:v>65.98</c:v>
                </c:pt>
                <c:pt idx="45">
                  <c:v>68.67</c:v>
                </c:pt>
                <c:pt idx="46">
                  <c:v>66.88</c:v>
                </c:pt>
                <c:pt idx="47">
                  <c:v>67.7</c:v>
                </c:pt>
                <c:pt idx="48">
                  <c:v>69.819999999999993</c:v>
                </c:pt>
                <c:pt idx="49">
                  <c:v>69.09</c:v>
                </c:pt>
                <c:pt idx="50">
                  <c:v>69.91</c:v>
                </c:pt>
                <c:pt idx="51">
                  <c:v>67.33</c:v>
                </c:pt>
                <c:pt idx="52">
                  <c:v>70.27</c:v>
                </c:pt>
                <c:pt idx="53">
                  <c:v>69.099999999999994</c:v>
                </c:pt>
                <c:pt idx="54">
                  <c:v>65.38</c:v>
                </c:pt>
                <c:pt idx="55">
                  <c:v>70.180000000000007</c:v>
                </c:pt>
                <c:pt idx="56">
                  <c:v>70.41</c:v>
                </c:pt>
                <c:pt idx="57">
                  <c:v>66.540000000000006</c:v>
                </c:pt>
                <c:pt idx="58">
                  <c:v>66.36</c:v>
                </c:pt>
                <c:pt idx="59">
                  <c:v>67.540000000000006</c:v>
                </c:pt>
                <c:pt idx="60">
                  <c:v>66.5</c:v>
                </c:pt>
                <c:pt idx="61">
                  <c:v>69</c:v>
                </c:pt>
                <c:pt idx="62">
                  <c:v>68.3</c:v>
                </c:pt>
                <c:pt idx="63">
                  <c:v>67.010000000000005</c:v>
                </c:pt>
                <c:pt idx="64">
                  <c:v>70.81</c:v>
                </c:pt>
                <c:pt idx="65">
                  <c:v>68.22</c:v>
                </c:pt>
                <c:pt idx="66">
                  <c:v>69.06</c:v>
                </c:pt>
                <c:pt idx="67">
                  <c:v>67.73</c:v>
                </c:pt>
                <c:pt idx="68">
                  <c:v>67.22</c:v>
                </c:pt>
                <c:pt idx="69">
                  <c:v>67.37</c:v>
                </c:pt>
                <c:pt idx="70">
                  <c:v>65.27</c:v>
                </c:pt>
                <c:pt idx="71">
                  <c:v>70.84</c:v>
                </c:pt>
                <c:pt idx="72">
                  <c:v>69.92</c:v>
                </c:pt>
                <c:pt idx="73">
                  <c:v>64.290000000000006</c:v>
                </c:pt>
                <c:pt idx="74">
                  <c:v>68.25</c:v>
                </c:pt>
                <c:pt idx="75">
                  <c:v>66.36</c:v>
                </c:pt>
                <c:pt idx="76">
                  <c:v>68.36</c:v>
                </c:pt>
                <c:pt idx="77">
                  <c:v>65.48</c:v>
                </c:pt>
                <c:pt idx="78">
                  <c:v>69.72</c:v>
                </c:pt>
                <c:pt idx="79">
                  <c:v>67.73</c:v>
                </c:pt>
                <c:pt idx="80">
                  <c:v>68.64</c:v>
                </c:pt>
                <c:pt idx="81">
                  <c:v>66.78</c:v>
                </c:pt>
                <c:pt idx="82">
                  <c:v>70.05</c:v>
                </c:pt>
                <c:pt idx="83">
                  <c:v>66.28</c:v>
                </c:pt>
                <c:pt idx="84">
                  <c:v>69.2</c:v>
                </c:pt>
                <c:pt idx="85">
                  <c:v>69.13</c:v>
                </c:pt>
                <c:pt idx="86">
                  <c:v>67.36</c:v>
                </c:pt>
                <c:pt idx="87">
                  <c:v>70.09</c:v>
                </c:pt>
                <c:pt idx="88">
                  <c:v>70.180000000000007</c:v>
                </c:pt>
                <c:pt idx="89">
                  <c:v>68.23</c:v>
                </c:pt>
                <c:pt idx="90">
                  <c:v>68.13</c:v>
                </c:pt>
                <c:pt idx="91">
                  <c:v>70.239999999999995</c:v>
                </c:pt>
                <c:pt idx="92">
                  <c:v>71.489999999999995</c:v>
                </c:pt>
                <c:pt idx="93">
                  <c:v>69.2</c:v>
                </c:pt>
                <c:pt idx="94">
                  <c:v>70.06</c:v>
                </c:pt>
                <c:pt idx="95">
                  <c:v>70.56</c:v>
                </c:pt>
                <c:pt idx="96">
                  <c:v>66.290000000000006</c:v>
                </c:pt>
                <c:pt idx="97">
                  <c:v>63.43</c:v>
                </c:pt>
                <c:pt idx="98">
                  <c:v>66.77</c:v>
                </c:pt>
                <c:pt idx="99">
                  <c:v>68.89</c:v>
                </c:pt>
                <c:pt idx="100">
                  <c:v>64.87</c:v>
                </c:pt>
                <c:pt idx="101">
                  <c:v>67.09</c:v>
                </c:pt>
                <c:pt idx="102">
                  <c:v>68.349999999999994</c:v>
                </c:pt>
                <c:pt idx="103">
                  <c:v>65.61</c:v>
                </c:pt>
                <c:pt idx="104">
                  <c:v>67.760000000000005</c:v>
                </c:pt>
                <c:pt idx="105">
                  <c:v>68.02</c:v>
                </c:pt>
                <c:pt idx="106">
                  <c:v>67.66</c:v>
                </c:pt>
                <c:pt idx="107">
                  <c:v>66.31</c:v>
                </c:pt>
                <c:pt idx="108">
                  <c:v>69.44</c:v>
                </c:pt>
                <c:pt idx="109">
                  <c:v>63.84</c:v>
                </c:pt>
                <c:pt idx="110">
                  <c:v>67.72</c:v>
                </c:pt>
                <c:pt idx="111">
                  <c:v>70.05</c:v>
                </c:pt>
                <c:pt idx="112">
                  <c:v>70.19</c:v>
                </c:pt>
                <c:pt idx="113">
                  <c:v>65.95</c:v>
                </c:pt>
                <c:pt idx="114">
                  <c:v>70.010000000000005</c:v>
                </c:pt>
                <c:pt idx="115">
                  <c:v>68.61</c:v>
                </c:pt>
                <c:pt idx="116">
                  <c:v>68.81</c:v>
                </c:pt>
                <c:pt idx="117">
                  <c:v>69.760000000000005</c:v>
                </c:pt>
                <c:pt idx="118">
                  <c:v>65.459999999999994</c:v>
                </c:pt>
                <c:pt idx="119">
                  <c:v>68.83</c:v>
                </c:pt>
                <c:pt idx="120">
                  <c:v>65.8</c:v>
                </c:pt>
                <c:pt idx="121">
                  <c:v>67.209999999999994</c:v>
                </c:pt>
                <c:pt idx="122">
                  <c:v>69.42</c:v>
                </c:pt>
                <c:pt idx="123">
                  <c:v>68.94</c:v>
                </c:pt>
                <c:pt idx="124">
                  <c:v>67.94</c:v>
                </c:pt>
                <c:pt idx="125">
                  <c:v>65.63</c:v>
                </c:pt>
                <c:pt idx="126">
                  <c:v>66.5</c:v>
                </c:pt>
                <c:pt idx="127">
                  <c:v>67.930000000000007</c:v>
                </c:pt>
                <c:pt idx="128">
                  <c:v>68.89</c:v>
                </c:pt>
                <c:pt idx="129">
                  <c:v>70.239999999999995</c:v>
                </c:pt>
                <c:pt idx="130">
                  <c:v>68.27</c:v>
                </c:pt>
                <c:pt idx="131">
                  <c:v>71.23</c:v>
                </c:pt>
                <c:pt idx="132">
                  <c:v>69.099999999999994</c:v>
                </c:pt>
                <c:pt idx="133">
                  <c:v>64.400000000000006</c:v>
                </c:pt>
                <c:pt idx="134">
                  <c:v>71.099999999999994</c:v>
                </c:pt>
                <c:pt idx="135">
                  <c:v>68.22</c:v>
                </c:pt>
                <c:pt idx="136">
                  <c:v>65.92</c:v>
                </c:pt>
                <c:pt idx="137">
                  <c:v>67.44</c:v>
                </c:pt>
                <c:pt idx="138">
                  <c:v>73.900000000000006</c:v>
                </c:pt>
                <c:pt idx="139">
                  <c:v>69.98</c:v>
                </c:pt>
                <c:pt idx="140">
                  <c:v>69.52</c:v>
                </c:pt>
                <c:pt idx="141">
                  <c:v>65.180000000000007</c:v>
                </c:pt>
                <c:pt idx="142">
                  <c:v>68.010000000000005</c:v>
                </c:pt>
                <c:pt idx="143">
                  <c:v>68.34</c:v>
                </c:pt>
                <c:pt idx="144">
                  <c:v>65.180000000000007</c:v>
                </c:pt>
                <c:pt idx="145">
                  <c:v>68.260000000000005</c:v>
                </c:pt>
                <c:pt idx="146">
                  <c:v>68.569999999999993</c:v>
                </c:pt>
                <c:pt idx="147">
                  <c:v>64.5</c:v>
                </c:pt>
                <c:pt idx="148">
                  <c:v>68.709999999999994</c:v>
                </c:pt>
                <c:pt idx="149">
                  <c:v>68.89</c:v>
                </c:pt>
                <c:pt idx="150">
                  <c:v>69.540000000000006</c:v>
                </c:pt>
                <c:pt idx="151">
                  <c:v>67.400000000000006</c:v>
                </c:pt>
                <c:pt idx="152">
                  <c:v>66.48</c:v>
                </c:pt>
                <c:pt idx="153">
                  <c:v>66.010000000000005</c:v>
                </c:pt>
                <c:pt idx="154">
                  <c:v>72.44</c:v>
                </c:pt>
                <c:pt idx="155">
                  <c:v>64.13</c:v>
                </c:pt>
                <c:pt idx="156">
                  <c:v>70.98</c:v>
                </c:pt>
                <c:pt idx="157">
                  <c:v>67.5</c:v>
                </c:pt>
                <c:pt idx="158">
                  <c:v>72.02</c:v>
                </c:pt>
                <c:pt idx="159">
                  <c:v>65.31</c:v>
                </c:pt>
                <c:pt idx="160">
                  <c:v>67.08</c:v>
                </c:pt>
                <c:pt idx="161">
                  <c:v>64.39</c:v>
                </c:pt>
                <c:pt idx="162">
                  <c:v>69.37</c:v>
                </c:pt>
                <c:pt idx="163">
                  <c:v>68.38</c:v>
                </c:pt>
                <c:pt idx="164">
                  <c:v>65.31</c:v>
                </c:pt>
                <c:pt idx="165">
                  <c:v>67.14</c:v>
                </c:pt>
                <c:pt idx="166">
                  <c:v>68.39</c:v>
                </c:pt>
                <c:pt idx="167">
                  <c:v>66.290000000000006</c:v>
                </c:pt>
                <c:pt idx="168">
                  <c:v>67.19</c:v>
                </c:pt>
                <c:pt idx="169">
                  <c:v>65.989999999999995</c:v>
                </c:pt>
                <c:pt idx="170">
                  <c:v>69.430000000000007</c:v>
                </c:pt>
                <c:pt idx="171">
                  <c:v>67.97</c:v>
                </c:pt>
                <c:pt idx="172">
                  <c:v>67.760000000000005</c:v>
                </c:pt>
                <c:pt idx="173">
                  <c:v>65.28</c:v>
                </c:pt>
                <c:pt idx="174">
                  <c:v>73.83</c:v>
                </c:pt>
                <c:pt idx="175">
                  <c:v>66.81</c:v>
                </c:pt>
                <c:pt idx="176">
                  <c:v>66.89</c:v>
                </c:pt>
                <c:pt idx="177">
                  <c:v>65.739999999999995</c:v>
                </c:pt>
                <c:pt idx="178">
                  <c:v>65.98</c:v>
                </c:pt>
                <c:pt idx="179">
                  <c:v>66.58</c:v>
                </c:pt>
                <c:pt idx="180">
                  <c:v>67.11</c:v>
                </c:pt>
                <c:pt idx="181">
                  <c:v>65.87</c:v>
                </c:pt>
                <c:pt idx="182">
                  <c:v>66.78</c:v>
                </c:pt>
                <c:pt idx="183">
                  <c:v>68.739999999999995</c:v>
                </c:pt>
                <c:pt idx="184">
                  <c:v>66.23</c:v>
                </c:pt>
                <c:pt idx="185">
                  <c:v>65.959999999999994</c:v>
                </c:pt>
                <c:pt idx="186">
                  <c:v>68.58</c:v>
                </c:pt>
                <c:pt idx="187">
                  <c:v>66.59</c:v>
                </c:pt>
                <c:pt idx="188">
                  <c:v>66.97</c:v>
                </c:pt>
                <c:pt idx="189">
                  <c:v>68.08</c:v>
                </c:pt>
                <c:pt idx="190">
                  <c:v>70.19</c:v>
                </c:pt>
                <c:pt idx="191">
                  <c:v>65.52</c:v>
                </c:pt>
                <c:pt idx="192">
                  <c:v>67.459999999999994</c:v>
                </c:pt>
                <c:pt idx="193">
                  <c:v>67.41</c:v>
                </c:pt>
                <c:pt idx="194">
                  <c:v>69.66</c:v>
                </c:pt>
                <c:pt idx="195">
                  <c:v>65.8</c:v>
                </c:pt>
                <c:pt idx="196">
                  <c:v>66.11</c:v>
                </c:pt>
                <c:pt idx="197">
                  <c:v>68.239999999999995</c:v>
                </c:pt>
                <c:pt idx="198">
                  <c:v>68.02</c:v>
                </c:pt>
                <c:pt idx="199">
                  <c:v>71.39</c:v>
                </c:pt>
              </c:numCache>
            </c:numRef>
          </c:xVal>
          <c:yVal>
            <c:numRef>
              <c:f>'Scatter Graphs'!$D$6:$D$205</c:f>
              <c:numCache>
                <c:formatCode>General</c:formatCode>
                <c:ptCount val="200"/>
                <c:pt idx="0">
                  <c:v>112.99</c:v>
                </c:pt>
                <c:pt idx="1">
                  <c:v>136.49</c:v>
                </c:pt>
                <c:pt idx="2">
                  <c:v>153.03</c:v>
                </c:pt>
                <c:pt idx="3">
                  <c:v>142.34</c:v>
                </c:pt>
                <c:pt idx="4">
                  <c:v>144.30000000000001</c:v>
                </c:pt>
                <c:pt idx="5">
                  <c:v>123.3</c:v>
                </c:pt>
                <c:pt idx="6">
                  <c:v>141.49</c:v>
                </c:pt>
                <c:pt idx="7">
                  <c:v>136.46</c:v>
                </c:pt>
                <c:pt idx="8">
                  <c:v>112.37</c:v>
                </c:pt>
                <c:pt idx="9">
                  <c:v>120.67</c:v>
                </c:pt>
                <c:pt idx="10">
                  <c:v>127.45</c:v>
                </c:pt>
                <c:pt idx="11">
                  <c:v>114.14</c:v>
                </c:pt>
                <c:pt idx="12">
                  <c:v>125.61</c:v>
                </c:pt>
                <c:pt idx="13">
                  <c:v>122.46</c:v>
                </c:pt>
                <c:pt idx="14">
                  <c:v>116.09</c:v>
                </c:pt>
                <c:pt idx="15">
                  <c:v>140</c:v>
                </c:pt>
                <c:pt idx="16">
                  <c:v>129.5</c:v>
                </c:pt>
                <c:pt idx="17">
                  <c:v>142.97</c:v>
                </c:pt>
                <c:pt idx="18">
                  <c:v>137.9</c:v>
                </c:pt>
                <c:pt idx="19">
                  <c:v>124.04</c:v>
                </c:pt>
                <c:pt idx="20">
                  <c:v>141.28</c:v>
                </c:pt>
                <c:pt idx="21">
                  <c:v>143.54</c:v>
                </c:pt>
                <c:pt idx="22">
                  <c:v>97.9</c:v>
                </c:pt>
                <c:pt idx="23">
                  <c:v>129.5</c:v>
                </c:pt>
                <c:pt idx="24">
                  <c:v>141.85</c:v>
                </c:pt>
                <c:pt idx="25">
                  <c:v>129.72</c:v>
                </c:pt>
                <c:pt idx="26">
                  <c:v>142.41999999999999</c:v>
                </c:pt>
                <c:pt idx="27">
                  <c:v>131.55000000000001</c:v>
                </c:pt>
                <c:pt idx="28">
                  <c:v>108.33</c:v>
                </c:pt>
                <c:pt idx="29">
                  <c:v>113.89</c:v>
                </c:pt>
                <c:pt idx="30">
                  <c:v>103.3</c:v>
                </c:pt>
                <c:pt idx="31">
                  <c:v>120.75</c:v>
                </c:pt>
                <c:pt idx="32">
                  <c:v>125.79</c:v>
                </c:pt>
                <c:pt idx="33">
                  <c:v>136.22</c:v>
                </c:pt>
                <c:pt idx="34">
                  <c:v>140.1</c:v>
                </c:pt>
                <c:pt idx="35">
                  <c:v>128.75</c:v>
                </c:pt>
                <c:pt idx="36">
                  <c:v>141.80000000000001</c:v>
                </c:pt>
                <c:pt idx="37">
                  <c:v>121.23</c:v>
                </c:pt>
                <c:pt idx="38">
                  <c:v>131.35</c:v>
                </c:pt>
                <c:pt idx="39">
                  <c:v>106.71</c:v>
                </c:pt>
                <c:pt idx="40">
                  <c:v>124.36</c:v>
                </c:pt>
                <c:pt idx="41">
                  <c:v>124.86</c:v>
                </c:pt>
                <c:pt idx="42">
                  <c:v>139.66999999999999</c:v>
                </c:pt>
                <c:pt idx="43">
                  <c:v>137.37</c:v>
                </c:pt>
                <c:pt idx="44">
                  <c:v>106.45</c:v>
                </c:pt>
                <c:pt idx="45">
                  <c:v>128.76</c:v>
                </c:pt>
                <c:pt idx="46">
                  <c:v>145.68</c:v>
                </c:pt>
                <c:pt idx="47">
                  <c:v>116.82</c:v>
                </c:pt>
                <c:pt idx="48">
                  <c:v>143.62</c:v>
                </c:pt>
                <c:pt idx="49">
                  <c:v>134.93</c:v>
                </c:pt>
                <c:pt idx="50">
                  <c:v>147.02000000000001</c:v>
                </c:pt>
                <c:pt idx="51">
                  <c:v>126.33</c:v>
                </c:pt>
                <c:pt idx="52">
                  <c:v>125.48</c:v>
                </c:pt>
                <c:pt idx="53">
                  <c:v>115.71</c:v>
                </c:pt>
                <c:pt idx="54">
                  <c:v>123.49</c:v>
                </c:pt>
                <c:pt idx="55">
                  <c:v>147.88999999999999</c:v>
                </c:pt>
                <c:pt idx="56">
                  <c:v>155.9</c:v>
                </c:pt>
                <c:pt idx="57">
                  <c:v>128.07</c:v>
                </c:pt>
                <c:pt idx="58">
                  <c:v>119.37</c:v>
                </c:pt>
                <c:pt idx="59">
                  <c:v>133.81</c:v>
                </c:pt>
                <c:pt idx="60">
                  <c:v>128.72999999999999</c:v>
                </c:pt>
                <c:pt idx="61">
                  <c:v>137.55000000000001</c:v>
                </c:pt>
                <c:pt idx="62">
                  <c:v>129.76</c:v>
                </c:pt>
                <c:pt idx="63">
                  <c:v>128.82</c:v>
                </c:pt>
                <c:pt idx="64">
                  <c:v>135.32</c:v>
                </c:pt>
                <c:pt idx="65">
                  <c:v>109.61</c:v>
                </c:pt>
                <c:pt idx="66">
                  <c:v>142.47</c:v>
                </c:pt>
                <c:pt idx="67">
                  <c:v>132.75</c:v>
                </c:pt>
                <c:pt idx="68">
                  <c:v>103.53</c:v>
                </c:pt>
                <c:pt idx="69">
                  <c:v>124.73</c:v>
                </c:pt>
                <c:pt idx="70">
                  <c:v>129.31</c:v>
                </c:pt>
                <c:pt idx="71">
                  <c:v>134.02000000000001</c:v>
                </c:pt>
                <c:pt idx="72">
                  <c:v>140.4</c:v>
                </c:pt>
                <c:pt idx="73">
                  <c:v>102.84</c:v>
                </c:pt>
                <c:pt idx="74">
                  <c:v>128.52000000000001</c:v>
                </c:pt>
                <c:pt idx="75">
                  <c:v>120.3</c:v>
                </c:pt>
                <c:pt idx="76">
                  <c:v>138.6</c:v>
                </c:pt>
                <c:pt idx="77">
                  <c:v>132.96</c:v>
                </c:pt>
                <c:pt idx="78">
                  <c:v>115.62</c:v>
                </c:pt>
                <c:pt idx="79">
                  <c:v>122.52</c:v>
                </c:pt>
                <c:pt idx="80">
                  <c:v>134.63</c:v>
                </c:pt>
                <c:pt idx="81">
                  <c:v>121.9</c:v>
                </c:pt>
                <c:pt idx="82">
                  <c:v>155.38</c:v>
                </c:pt>
                <c:pt idx="83">
                  <c:v>128.94</c:v>
                </c:pt>
                <c:pt idx="84">
                  <c:v>129.1</c:v>
                </c:pt>
                <c:pt idx="85">
                  <c:v>139.47</c:v>
                </c:pt>
                <c:pt idx="86">
                  <c:v>140.88999999999999</c:v>
                </c:pt>
                <c:pt idx="87">
                  <c:v>131.59</c:v>
                </c:pt>
                <c:pt idx="88">
                  <c:v>121.12</c:v>
                </c:pt>
                <c:pt idx="89">
                  <c:v>131.51</c:v>
                </c:pt>
                <c:pt idx="90">
                  <c:v>136.55000000000001</c:v>
                </c:pt>
                <c:pt idx="91">
                  <c:v>141.49</c:v>
                </c:pt>
                <c:pt idx="92">
                  <c:v>140.61000000000001</c:v>
                </c:pt>
                <c:pt idx="93">
                  <c:v>112.14</c:v>
                </c:pt>
                <c:pt idx="94">
                  <c:v>133.46</c:v>
                </c:pt>
                <c:pt idx="95">
                  <c:v>131.80000000000001</c:v>
                </c:pt>
                <c:pt idx="96">
                  <c:v>120.03</c:v>
                </c:pt>
                <c:pt idx="97">
                  <c:v>123.1</c:v>
                </c:pt>
                <c:pt idx="98">
                  <c:v>128.13999999999999</c:v>
                </c:pt>
                <c:pt idx="99">
                  <c:v>115.48</c:v>
                </c:pt>
                <c:pt idx="100">
                  <c:v>102.09</c:v>
                </c:pt>
                <c:pt idx="101">
                  <c:v>130.35</c:v>
                </c:pt>
                <c:pt idx="102">
                  <c:v>134.18</c:v>
                </c:pt>
                <c:pt idx="103">
                  <c:v>98.64</c:v>
                </c:pt>
                <c:pt idx="104">
                  <c:v>114.56</c:v>
                </c:pt>
                <c:pt idx="105">
                  <c:v>123.49</c:v>
                </c:pt>
                <c:pt idx="106">
                  <c:v>123.05</c:v>
                </c:pt>
                <c:pt idx="107">
                  <c:v>126.48</c:v>
                </c:pt>
                <c:pt idx="108">
                  <c:v>128.41999999999999</c:v>
                </c:pt>
                <c:pt idx="109">
                  <c:v>127.19</c:v>
                </c:pt>
                <c:pt idx="110">
                  <c:v>122.06</c:v>
                </c:pt>
                <c:pt idx="111">
                  <c:v>127.61</c:v>
                </c:pt>
                <c:pt idx="112">
                  <c:v>131.63999999999999</c:v>
                </c:pt>
                <c:pt idx="113">
                  <c:v>111.9</c:v>
                </c:pt>
                <c:pt idx="114">
                  <c:v>122.04</c:v>
                </c:pt>
                <c:pt idx="115">
                  <c:v>128.55000000000001</c:v>
                </c:pt>
                <c:pt idx="116">
                  <c:v>132.68</c:v>
                </c:pt>
                <c:pt idx="117">
                  <c:v>136.06</c:v>
                </c:pt>
                <c:pt idx="118">
                  <c:v>115.94</c:v>
                </c:pt>
                <c:pt idx="119">
                  <c:v>136.9</c:v>
                </c:pt>
                <c:pt idx="120">
                  <c:v>119.88</c:v>
                </c:pt>
                <c:pt idx="121">
                  <c:v>109.01</c:v>
                </c:pt>
                <c:pt idx="122">
                  <c:v>128.27000000000001</c:v>
                </c:pt>
                <c:pt idx="123">
                  <c:v>135.29</c:v>
                </c:pt>
                <c:pt idx="124">
                  <c:v>106.86</c:v>
                </c:pt>
                <c:pt idx="125">
                  <c:v>123.29</c:v>
                </c:pt>
                <c:pt idx="126">
                  <c:v>109.51</c:v>
                </c:pt>
                <c:pt idx="127">
                  <c:v>119.31</c:v>
                </c:pt>
                <c:pt idx="128">
                  <c:v>140.24</c:v>
                </c:pt>
                <c:pt idx="129">
                  <c:v>133.97999999999999</c:v>
                </c:pt>
                <c:pt idx="130">
                  <c:v>132.58000000000001</c:v>
                </c:pt>
                <c:pt idx="131">
                  <c:v>130.69999999999999</c:v>
                </c:pt>
                <c:pt idx="132">
                  <c:v>115.56</c:v>
                </c:pt>
                <c:pt idx="133">
                  <c:v>123.79</c:v>
                </c:pt>
                <c:pt idx="134">
                  <c:v>128.13999999999999</c:v>
                </c:pt>
                <c:pt idx="135">
                  <c:v>135.96</c:v>
                </c:pt>
                <c:pt idx="136">
                  <c:v>116.63</c:v>
                </c:pt>
                <c:pt idx="137">
                  <c:v>126.82</c:v>
                </c:pt>
                <c:pt idx="138">
                  <c:v>151.38999999999999</c:v>
                </c:pt>
                <c:pt idx="139">
                  <c:v>130.4</c:v>
                </c:pt>
                <c:pt idx="140">
                  <c:v>136.21</c:v>
                </c:pt>
                <c:pt idx="141">
                  <c:v>113.4</c:v>
                </c:pt>
                <c:pt idx="142">
                  <c:v>125.33</c:v>
                </c:pt>
                <c:pt idx="143">
                  <c:v>127.58</c:v>
                </c:pt>
                <c:pt idx="144">
                  <c:v>107.16</c:v>
                </c:pt>
                <c:pt idx="145">
                  <c:v>116.46</c:v>
                </c:pt>
                <c:pt idx="146">
                  <c:v>133.84</c:v>
                </c:pt>
                <c:pt idx="147">
                  <c:v>112.89</c:v>
                </c:pt>
                <c:pt idx="148">
                  <c:v>130.76</c:v>
                </c:pt>
                <c:pt idx="149">
                  <c:v>137.76</c:v>
                </c:pt>
                <c:pt idx="150">
                  <c:v>125.4</c:v>
                </c:pt>
                <c:pt idx="151">
                  <c:v>138.47</c:v>
                </c:pt>
                <c:pt idx="152">
                  <c:v>120.82</c:v>
                </c:pt>
                <c:pt idx="153">
                  <c:v>140.15</c:v>
                </c:pt>
                <c:pt idx="154">
                  <c:v>136.74</c:v>
                </c:pt>
                <c:pt idx="155">
                  <c:v>106.11</c:v>
                </c:pt>
                <c:pt idx="156">
                  <c:v>158.96</c:v>
                </c:pt>
                <c:pt idx="157">
                  <c:v>108.79</c:v>
                </c:pt>
                <c:pt idx="158">
                  <c:v>138.78</c:v>
                </c:pt>
                <c:pt idx="159">
                  <c:v>115.91</c:v>
                </c:pt>
                <c:pt idx="160">
                  <c:v>146.29</c:v>
                </c:pt>
                <c:pt idx="161">
                  <c:v>109.88</c:v>
                </c:pt>
                <c:pt idx="162">
                  <c:v>139.05000000000001</c:v>
                </c:pt>
                <c:pt idx="163">
                  <c:v>119.9</c:v>
                </c:pt>
                <c:pt idx="164">
                  <c:v>128.31</c:v>
                </c:pt>
                <c:pt idx="165">
                  <c:v>127.24</c:v>
                </c:pt>
                <c:pt idx="166">
                  <c:v>115.23</c:v>
                </c:pt>
                <c:pt idx="167">
                  <c:v>124.8</c:v>
                </c:pt>
                <c:pt idx="168">
                  <c:v>126.95</c:v>
                </c:pt>
                <c:pt idx="169">
                  <c:v>111.27</c:v>
                </c:pt>
                <c:pt idx="170">
                  <c:v>122.61</c:v>
                </c:pt>
                <c:pt idx="171">
                  <c:v>124.21</c:v>
                </c:pt>
                <c:pt idx="172">
                  <c:v>124.65</c:v>
                </c:pt>
                <c:pt idx="173">
                  <c:v>119.52</c:v>
                </c:pt>
                <c:pt idx="174">
                  <c:v>139.30000000000001</c:v>
                </c:pt>
                <c:pt idx="175">
                  <c:v>104.83</c:v>
                </c:pt>
                <c:pt idx="176">
                  <c:v>123.04</c:v>
                </c:pt>
                <c:pt idx="177">
                  <c:v>118.89</c:v>
                </c:pt>
                <c:pt idx="178">
                  <c:v>121.49</c:v>
                </c:pt>
                <c:pt idx="179">
                  <c:v>119.25</c:v>
                </c:pt>
                <c:pt idx="180">
                  <c:v>135.02000000000001</c:v>
                </c:pt>
                <c:pt idx="181">
                  <c:v>116.23</c:v>
                </c:pt>
                <c:pt idx="182">
                  <c:v>109.17</c:v>
                </c:pt>
                <c:pt idx="183">
                  <c:v>124.22</c:v>
                </c:pt>
                <c:pt idx="184">
                  <c:v>141.16</c:v>
                </c:pt>
                <c:pt idx="185">
                  <c:v>129.15</c:v>
                </c:pt>
                <c:pt idx="186">
                  <c:v>127.87</c:v>
                </c:pt>
                <c:pt idx="187">
                  <c:v>120.92</c:v>
                </c:pt>
                <c:pt idx="188">
                  <c:v>127.65</c:v>
                </c:pt>
                <c:pt idx="189">
                  <c:v>101.47</c:v>
                </c:pt>
                <c:pt idx="190">
                  <c:v>144.99</c:v>
                </c:pt>
                <c:pt idx="191">
                  <c:v>110.95</c:v>
                </c:pt>
                <c:pt idx="192">
                  <c:v>132.86000000000001</c:v>
                </c:pt>
                <c:pt idx="193">
                  <c:v>146.34</c:v>
                </c:pt>
                <c:pt idx="194">
                  <c:v>145.59</c:v>
                </c:pt>
                <c:pt idx="195">
                  <c:v>120.84</c:v>
                </c:pt>
                <c:pt idx="196">
                  <c:v>115.78</c:v>
                </c:pt>
                <c:pt idx="197">
                  <c:v>128.30000000000001</c:v>
                </c:pt>
                <c:pt idx="198">
                  <c:v>127.47</c:v>
                </c:pt>
                <c:pt idx="199">
                  <c:v>127.88</c:v>
                </c:pt>
              </c:numCache>
            </c:numRef>
          </c:yVal>
          <c:smooth val="0"/>
          <c:extLst>
            <c:ext xmlns:c16="http://schemas.microsoft.com/office/drawing/2014/chart" uri="{C3380CC4-5D6E-409C-BE32-E72D297353CC}">
              <c16:uniqueId val="{00000001-6644-42EF-B8CE-1CF99709ED09}"/>
            </c:ext>
          </c:extLst>
        </c:ser>
        <c:dLbls>
          <c:showLegendKey val="0"/>
          <c:showVal val="0"/>
          <c:showCatName val="0"/>
          <c:showSerName val="0"/>
          <c:showPercent val="0"/>
          <c:showBubbleSize val="0"/>
        </c:dLbls>
        <c:axId val="487826568"/>
        <c:axId val="487830096"/>
      </c:scatterChart>
      <c:valAx>
        <c:axId val="4878265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30096"/>
        <c:crosses val="autoZero"/>
        <c:crossBetween val="midCat"/>
      </c:valAx>
      <c:valAx>
        <c:axId val="4878300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6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Graphs'!$V$5</c:f>
              <c:strCache>
                <c:ptCount val="1"/>
                <c:pt idx="0">
                  <c:v>Use of phosphate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'Scatter Graphs'!$U$6:$U$57</c:f>
              <c:numCache>
                <c:formatCode>0_)</c:formatCode>
                <c:ptCount val="52"/>
                <c:pt idx="0">
                  <c:v>79.400000000000006</c:v>
                </c:pt>
                <c:pt idx="1">
                  <c:v>80.599999999999994</c:v>
                </c:pt>
                <c:pt idx="2">
                  <c:v>80</c:v>
                </c:pt>
                <c:pt idx="3">
                  <c:v>81.2</c:v>
                </c:pt>
                <c:pt idx="4">
                  <c:v>80.900000000000006</c:v>
                </c:pt>
                <c:pt idx="5">
                  <c:v>80.900000000000006</c:v>
                </c:pt>
                <c:pt idx="6">
                  <c:v>80.900000000000006</c:v>
                </c:pt>
                <c:pt idx="7">
                  <c:v>84.1</c:v>
                </c:pt>
                <c:pt idx="8">
                  <c:v>78.400000000000006</c:v>
                </c:pt>
                <c:pt idx="9">
                  <c:v>74</c:v>
                </c:pt>
                <c:pt idx="10">
                  <c:v>75.099999999999994</c:v>
                </c:pt>
                <c:pt idx="11">
                  <c:v>76.599999999999994</c:v>
                </c:pt>
                <c:pt idx="12">
                  <c:v>78</c:v>
                </c:pt>
                <c:pt idx="13">
                  <c:v>87.5</c:v>
                </c:pt>
                <c:pt idx="14">
                  <c:v>150</c:v>
                </c:pt>
                <c:pt idx="15">
                  <c:v>214</c:v>
                </c:pt>
                <c:pt idx="16">
                  <c:v>158</c:v>
                </c:pt>
                <c:pt idx="17">
                  <c:v>146</c:v>
                </c:pt>
                <c:pt idx="18">
                  <c:v>151</c:v>
                </c:pt>
                <c:pt idx="19">
                  <c:v>161</c:v>
                </c:pt>
                <c:pt idx="20">
                  <c:v>247</c:v>
                </c:pt>
                <c:pt idx="21">
                  <c:v>248</c:v>
                </c:pt>
                <c:pt idx="22">
                  <c:v>230</c:v>
                </c:pt>
                <c:pt idx="23">
                  <c:v>214</c:v>
                </c:pt>
                <c:pt idx="24">
                  <c:v>229</c:v>
                </c:pt>
                <c:pt idx="25">
                  <c:v>206</c:v>
                </c:pt>
                <c:pt idx="26">
                  <c:v>190</c:v>
                </c:pt>
                <c:pt idx="27">
                  <c:v>194</c:v>
                </c:pt>
                <c:pt idx="28">
                  <c:v>222</c:v>
                </c:pt>
                <c:pt idx="29">
                  <c:v>229</c:v>
                </c:pt>
                <c:pt idx="30">
                  <c:v>201</c:v>
                </c:pt>
                <c:pt idx="31">
                  <c:v>217</c:v>
                </c:pt>
                <c:pt idx="32">
                  <c:v>206</c:v>
                </c:pt>
                <c:pt idx="33">
                  <c:v>190</c:v>
                </c:pt>
                <c:pt idx="34">
                  <c:v>212</c:v>
                </c:pt>
                <c:pt idx="35">
                  <c:v>234</c:v>
                </c:pt>
                <c:pt idx="36">
                  <c:v>258</c:v>
                </c:pt>
                <c:pt idx="37">
                  <c:v>257</c:v>
                </c:pt>
                <c:pt idx="38">
                  <c:v>253</c:v>
                </c:pt>
                <c:pt idx="39">
                  <c:v>255</c:v>
                </c:pt>
                <c:pt idx="40">
                  <c:v>233</c:v>
                </c:pt>
                <c:pt idx="41">
                  <c:v>236</c:v>
                </c:pt>
                <c:pt idx="42">
                  <c:v>221</c:v>
                </c:pt>
                <c:pt idx="43">
                  <c:v>243</c:v>
                </c:pt>
                <c:pt idx="44">
                  <c:v>266</c:v>
                </c:pt>
                <c:pt idx="45">
                  <c:v>299</c:v>
                </c:pt>
                <c:pt idx="46">
                  <c:v>324</c:v>
                </c:pt>
                <c:pt idx="47">
                  <c:v>418</c:v>
                </c:pt>
                <c:pt idx="48">
                  <c:v>800</c:v>
                </c:pt>
                <c:pt idx="49">
                  <c:v>639</c:v>
                </c:pt>
                <c:pt idx="50">
                  <c:v>507</c:v>
                </c:pt>
                <c:pt idx="51">
                  <c:v>633</c:v>
                </c:pt>
              </c:numCache>
            </c:numRef>
          </c:xVal>
          <c:yVal>
            <c:numRef>
              <c:f>'Scatter Graphs'!$V$6:$V$57</c:f>
              <c:numCache>
                <c:formatCode>#,##0</c:formatCode>
                <c:ptCount val="52"/>
                <c:pt idx="0">
                  <c:v>2572.4</c:v>
                </c:pt>
                <c:pt idx="1">
                  <c:v>2645.1</c:v>
                </c:pt>
                <c:pt idx="2">
                  <c:v>2807</c:v>
                </c:pt>
                <c:pt idx="3">
                  <c:v>3072.9</c:v>
                </c:pt>
                <c:pt idx="4">
                  <c:v>3377.8</c:v>
                </c:pt>
                <c:pt idx="5">
                  <c:v>3512.2</c:v>
                </c:pt>
                <c:pt idx="6">
                  <c:v>3897.1</c:v>
                </c:pt>
                <c:pt idx="7">
                  <c:v>4304.7</c:v>
                </c:pt>
                <c:pt idx="8">
                  <c:v>4453.3</c:v>
                </c:pt>
                <c:pt idx="9">
                  <c:v>4665.6000000000004</c:v>
                </c:pt>
                <c:pt idx="10">
                  <c:v>4573.8</c:v>
                </c:pt>
                <c:pt idx="11">
                  <c:v>4803.3999999999996</c:v>
                </c:pt>
                <c:pt idx="12">
                  <c:v>4863.7</c:v>
                </c:pt>
                <c:pt idx="13">
                  <c:v>5085.2</c:v>
                </c:pt>
                <c:pt idx="14">
                  <c:v>5098.6000000000004</c:v>
                </c:pt>
                <c:pt idx="15">
                  <c:v>4506.8</c:v>
                </c:pt>
                <c:pt idx="16">
                  <c:v>5227.6000000000004</c:v>
                </c:pt>
                <c:pt idx="17">
                  <c:v>5629.7</c:v>
                </c:pt>
                <c:pt idx="18">
                  <c:v>5096.1000000000004</c:v>
                </c:pt>
                <c:pt idx="19">
                  <c:v>5605.8</c:v>
                </c:pt>
                <c:pt idx="20">
                  <c:v>5431.5</c:v>
                </c:pt>
                <c:pt idx="21">
                  <c:v>5434.4</c:v>
                </c:pt>
                <c:pt idx="22">
                  <c:v>4813.8999999999996</c:v>
                </c:pt>
                <c:pt idx="23">
                  <c:v>4137.5</c:v>
                </c:pt>
                <c:pt idx="24">
                  <c:v>4901.1000000000004</c:v>
                </c:pt>
                <c:pt idx="25">
                  <c:v>4657.6000000000004</c:v>
                </c:pt>
                <c:pt idx="26">
                  <c:v>4177.8999999999996</c:v>
                </c:pt>
                <c:pt idx="27">
                  <c:v>4008.3</c:v>
                </c:pt>
                <c:pt idx="28">
                  <c:v>4128.5</c:v>
                </c:pt>
                <c:pt idx="29">
                  <c:v>4116.8999999999996</c:v>
                </c:pt>
                <c:pt idx="30">
                  <c:v>4344.7</c:v>
                </c:pt>
                <c:pt idx="31">
                  <c:v>4200.6000000000004</c:v>
                </c:pt>
                <c:pt idx="32">
                  <c:v>4217.8999999999996</c:v>
                </c:pt>
                <c:pt idx="33">
                  <c:v>4435.6000000000004</c:v>
                </c:pt>
                <c:pt idx="34">
                  <c:v>4521.1000000000004</c:v>
                </c:pt>
                <c:pt idx="35">
                  <c:v>4424.8</c:v>
                </c:pt>
                <c:pt idx="36">
                  <c:v>4527.3</c:v>
                </c:pt>
                <c:pt idx="37">
                  <c:v>4611.8</c:v>
                </c:pt>
                <c:pt idx="38">
                  <c:v>4615.2</c:v>
                </c:pt>
                <c:pt idx="39">
                  <c:v>4254.2</c:v>
                </c:pt>
                <c:pt idx="40">
                  <c:v>4313.8</c:v>
                </c:pt>
                <c:pt idx="41">
                  <c:v>4257.2</c:v>
                </c:pt>
                <c:pt idx="42">
                  <c:v>4630</c:v>
                </c:pt>
                <c:pt idx="43">
                  <c:v>4290.5</c:v>
                </c:pt>
                <c:pt idx="44">
                  <c:v>4824.5</c:v>
                </c:pt>
                <c:pt idx="45">
                  <c:v>4638</c:v>
                </c:pt>
                <c:pt idx="46">
                  <c:v>4478.6000000000004</c:v>
                </c:pt>
                <c:pt idx="47">
                  <c:v>4571.7</c:v>
                </c:pt>
                <c:pt idx="48">
                  <c:v>4246.8999999999996</c:v>
                </c:pt>
                <c:pt idx="49">
                  <c:v>3137.5</c:v>
                </c:pt>
                <c:pt idx="50">
                  <c:v>4099.3</c:v>
                </c:pt>
                <c:pt idx="51">
                  <c:v>4320.7</c:v>
                </c:pt>
              </c:numCache>
            </c:numRef>
          </c:yVal>
          <c:smooth val="0"/>
          <c:extLst>
            <c:ext xmlns:c16="http://schemas.microsoft.com/office/drawing/2014/chart" uri="{C3380CC4-5D6E-409C-BE32-E72D297353CC}">
              <c16:uniqueId val="{00000001-1536-410F-94C1-A977E517BF0D}"/>
            </c:ext>
          </c:extLst>
        </c:ser>
        <c:dLbls>
          <c:showLegendKey val="0"/>
          <c:showVal val="0"/>
          <c:showCatName val="0"/>
          <c:showSerName val="0"/>
          <c:showPercent val="0"/>
          <c:showBubbleSize val="0"/>
        </c:dLbls>
        <c:axId val="487829312"/>
        <c:axId val="487827352"/>
      </c:scatterChart>
      <c:valAx>
        <c:axId val="487829312"/>
        <c:scaling>
          <c:orientation val="minMax"/>
        </c:scaling>
        <c:delete val="0"/>
        <c:axPos val="b"/>
        <c:majorGridlines>
          <c:spPr>
            <a:ln w="9525" cap="flat" cmpd="sng" algn="ctr">
              <a:solidFill>
                <a:schemeClr val="tx1">
                  <a:lumMod val="15000"/>
                  <a:lumOff val="85000"/>
                </a:schemeClr>
              </a:solidFill>
              <a:round/>
            </a:ln>
            <a:effectLst/>
          </c:spPr>
        </c:majorGridlines>
        <c:numFmt formatCode="0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7352"/>
        <c:crosses val="autoZero"/>
        <c:crossBetween val="midCat"/>
      </c:valAx>
      <c:valAx>
        <c:axId val="48782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293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Normal</a:t>
            </a:r>
            <a:r>
              <a:rPr lang="en-GB" baseline="0"/>
              <a:t> UK Temperature by month</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Graphs'!$D$6:$D$17</c:f>
              <c:numCache>
                <c:formatCode>General</c:formatCode>
                <c:ptCount val="12"/>
                <c:pt idx="0">
                  <c:v>5.9</c:v>
                </c:pt>
                <c:pt idx="1">
                  <c:v>6</c:v>
                </c:pt>
                <c:pt idx="2">
                  <c:v>8</c:v>
                </c:pt>
                <c:pt idx="3">
                  <c:v>9.9</c:v>
                </c:pt>
                <c:pt idx="4">
                  <c:v>13.3</c:v>
                </c:pt>
                <c:pt idx="5">
                  <c:v>16.2</c:v>
                </c:pt>
                <c:pt idx="6">
                  <c:v>18.600000000000001</c:v>
                </c:pt>
                <c:pt idx="7">
                  <c:v>18.600000000000001</c:v>
                </c:pt>
                <c:pt idx="8">
                  <c:v>15.9</c:v>
                </c:pt>
                <c:pt idx="9">
                  <c:v>12.4</c:v>
                </c:pt>
                <c:pt idx="10">
                  <c:v>8.6999999999999993</c:v>
                </c:pt>
                <c:pt idx="11">
                  <c:v>6.9</c:v>
                </c:pt>
              </c:numCache>
            </c:numRef>
          </c:val>
          <c:smooth val="0"/>
          <c:extLst>
            <c:ext xmlns:c16="http://schemas.microsoft.com/office/drawing/2014/chart" uri="{C3380CC4-5D6E-409C-BE32-E72D297353CC}">
              <c16:uniqueId val="{00000000-628A-4D3E-BD22-53F4726550FA}"/>
            </c:ext>
          </c:extLst>
        </c:ser>
        <c:dLbls>
          <c:showLegendKey val="0"/>
          <c:showVal val="0"/>
          <c:showCatName val="0"/>
          <c:showSerName val="0"/>
          <c:showPercent val="0"/>
          <c:showBubbleSize val="0"/>
        </c:dLbls>
        <c:smooth val="0"/>
        <c:axId val="487802776"/>
        <c:axId val="487803560"/>
      </c:lineChart>
      <c:catAx>
        <c:axId val="4878027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3560"/>
        <c:crosses val="autoZero"/>
        <c:auto val="1"/>
        <c:lblAlgn val="ctr"/>
        <c:lblOffset val="100"/>
        <c:noMultiLvlLbl val="0"/>
      </c:catAx>
      <c:valAx>
        <c:axId val="48780356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80277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UK Temperatures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'Line Graphs'!$D$5</c:f>
              <c:strCache>
                <c:ptCount val="1"/>
                <c:pt idx="0">
                  <c:v>Normal</c:v>
                </c:pt>
              </c:strCache>
            </c:strRef>
          </c:tx>
          <c:spPr>
            <a:ln w="28575" cap="rnd">
              <a:solidFill>
                <a:schemeClr val="accent1"/>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Graphs'!$D$6:$D$17</c:f>
              <c:numCache>
                <c:formatCode>General</c:formatCode>
                <c:ptCount val="12"/>
                <c:pt idx="0">
                  <c:v>5.9</c:v>
                </c:pt>
                <c:pt idx="1">
                  <c:v>6</c:v>
                </c:pt>
                <c:pt idx="2">
                  <c:v>8</c:v>
                </c:pt>
                <c:pt idx="3">
                  <c:v>9.9</c:v>
                </c:pt>
                <c:pt idx="4">
                  <c:v>13.3</c:v>
                </c:pt>
                <c:pt idx="5">
                  <c:v>16.2</c:v>
                </c:pt>
                <c:pt idx="6">
                  <c:v>18.600000000000001</c:v>
                </c:pt>
                <c:pt idx="7">
                  <c:v>18.600000000000001</c:v>
                </c:pt>
                <c:pt idx="8">
                  <c:v>15.9</c:v>
                </c:pt>
                <c:pt idx="9">
                  <c:v>12.4</c:v>
                </c:pt>
                <c:pt idx="10">
                  <c:v>8.6999999999999993</c:v>
                </c:pt>
                <c:pt idx="11">
                  <c:v>6.9</c:v>
                </c:pt>
              </c:numCache>
            </c:numRef>
          </c:val>
          <c:smooth val="0"/>
          <c:extLst>
            <c:ext xmlns:c16="http://schemas.microsoft.com/office/drawing/2014/chart" uri="{C3380CC4-5D6E-409C-BE32-E72D297353CC}">
              <c16:uniqueId val="{00000000-9ED3-4BDB-922E-D1034DD1EA0E}"/>
            </c:ext>
          </c:extLst>
        </c:ser>
        <c:ser>
          <c:idx val="1"/>
          <c:order val="1"/>
          <c:tx>
            <c:strRef>
              <c:f>'Line Graphs'!$E$5</c:f>
              <c:strCache>
                <c:ptCount val="1"/>
                <c:pt idx="0">
                  <c:v>Warmest</c:v>
                </c:pt>
              </c:strCache>
            </c:strRef>
          </c:tx>
          <c:spPr>
            <a:ln w="28575" cap="rnd">
              <a:solidFill>
                <a:schemeClr val="accent2"/>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Graphs'!$E$6:$E$17</c:f>
              <c:numCache>
                <c:formatCode>General</c:formatCode>
                <c:ptCount val="12"/>
                <c:pt idx="0">
                  <c:v>8.3000000000000007</c:v>
                </c:pt>
                <c:pt idx="1">
                  <c:v>8.5</c:v>
                </c:pt>
                <c:pt idx="2">
                  <c:v>11.1</c:v>
                </c:pt>
                <c:pt idx="3">
                  <c:v>13.5</c:v>
                </c:pt>
                <c:pt idx="4">
                  <c:v>17.100000000000001</c:v>
                </c:pt>
                <c:pt idx="5">
                  <c:v>20</c:v>
                </c:pt>
                <c:pt idx="6">
                  <c:v>22.6</c:v>
                </c:pt>
                <c:pt idx="7">
                  <c:v>22.5</c:v>
                </c:pt>
                <c:pt idx="8">
                  <c:v>19.3</c:v>
                </c:pt>
                <c:pt idx="9">
                  <c:v>15.3</c:v>
                </c:pt>
                <c:pt idx="10">
                  <c:v>11.2</c:v>
                </c:pt>
                <c:pt idx="11">
                  <c:v>9.1</c:v>
                </c:pt>
              </c:numCache>
            </c:numRef>
          </c:val>
          <c:smooth val="0"/>
          <c:extLst>
            <c:ext xmlns:c16="http://schemas.microsoft.com/office/drawing/2014/chart" uri="{C3380CC4-5D6E-409C-BE32-E72D297353CC}">
              <c16:uniqueId val="{00000001-9ED3-4BDB-922E-D1034DD1EA0E}"/>
            </c:ext>
          </c:extLst>
        </c:ser>
        <c:ser>
          <c:idx val="2"/>
          <c:order val="2"/>
          <c:tx>
            <c:strRef>
              <c:f>'Line Graphs'!$F$5</c:f>
              <c:strCache>
                <c:ptCount val="1"/>
                <c:pt idx="0">
                  <c:v>Coldest</c:v>
                </c:pt>
              </c:strCache>
            </c:strRef>
          </c:tx>
          <c:spPr>
            <a:ln w="28575" cap="rnd">
              <a:solidFill>
                <a:schemeClr val="accent3"/>
              </a:solidFill>
              <a:round/>
            </a:ln>
            <a:effectLst/>
          </c:spPr>
          <c:marker>
            <c:symbol val="none"/>
          </c:marker>
          <c:cat>
            <c:strRef>
              <c:f>'Line Graphs'!$C$6:$C$17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'Line Graphs'!$F$6:$F$17</c:f>
              <c:numCache>
                <c:formatCode>General</c:formatCode>
                <c:ptCount val="12"/>
                <c:pt idx="0">
                  <c:v>3.7</c:v>
                </c:pt>
                <c:pt idx="1">
                  <c:v>3.4</c:v>
                </c:pt>
                <c:pt idx="2">
                  <c:v>5</c:v>
                </c:pt>
                <c:pt idx="3">
                  <c:v>6.4</c:v>
                </c:pt>
                <c:pt idx="4">
                  <c:v>9.4</c:v>
                </c:pt>
                <c:pt idx="5">
                  <c:v>12.3</c:v>
                </c:pt>
                <c:pt idx="6">
                  <c:v>14.6</c:v>
                </c:pt>
                <c:pt idx="7">
                  <c:v>14.7</c:v>
                </c:pt>
                <c:pt idx="8">
                  <c:v>12.5</c:v>
                </c:pt>
                <c:pt idx="9">
                  <c:v>9.6</c:v>
                </c:pt>
                <c:pt idx="10">
                  <c:v>6.2</c:v>
                </c:pt>
                <c:pt idx="11">
                  <c:v>4.7</c:v>
                </c:pt>
              </c:numCache>
            </c:numRef>
          </c:val>
          <c:smooth val="0"/>
          <c:extLst>
            <c:ext xmlns:c16="http://schemas.microsoft.com/office/drawing/2014/chart" uri="{C3380CC4-5D6E-409C-BE32-E72D297353CC}">
              <c16:uniqueId val="{00000002-9ED3-4BDB-922E-D1034DD1EA0E}"/>
            </c:ext>
          </c:extLst>
        </c:ser>
        <c:dLbls>
          <c:showLegendKey val="0"/>
          <c:showVal val="0"/>
          <c:showCatName val="0"/>
          <c:showSerName val="0"/>
          <c:showPercent val="0"/>
          <c:showBubbleSize val="0"/>
        </c:dLbls>
        <c:smooth val="0"/>
        <c:axId val="487713368"/>
        <c:axId val="310817920"/>
      </c:lineChart>
      <c:catAx>
        <c:axId val="4877133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7920"/>
        <c:crosses val="autoZero"/>
        <c:auto val="1"/>
        <c:lblAlgn val="ctr"/>
        <c:lblOffset val="100"/>
        <c:noMultiLvlLbl val="0"/>
      </c:catAx>
      <c:valAx>
        <c:axId val="3108179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7133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'Line Graphs'!$N$5</c:f>
              <c:strCache>
                <c:ptCount val="1"/>
                <c:pt idx="0">
                  <c:v>Price of Phosphate</c:v>
                </c:pt>
              </c:strCache>
            </c:strRef>
          </c:tx>
          <c:spPr>
            <a:ln w="28575" cap="rnd">
              <a:solidFill>
                <a:schemeClr val="accent1"/>
              </a:solidFill>
              <a:round/>
            </a:ln>
            <a:effectLst/>
          </c:spPr>
          <c:marker>
            <c:symbol val="none"/>
          </c:marker>
          <c:cat>
            <c:numRef>
              <c:f>'Line Graphs'!$M$6:$M$57</c:f>
              <c:numCache>
                <c:formatCode>General</c:formatCode>
                <c:ptCount val="52"/>
                <c:pt idx="0">
                  <c:v>1960</c:v>
                </c:pt>
                <c:pt idx="1">
                  <c:v>1961</c:v>
                </c:pt>
                <c:pt idx="2">
                  <c:v>1962</c:v>
                </c:pt>
                <c:pt idx="3">
                  <c:v>1963</c:v>
                </c:pt>
                <c:pt idx="4">
                  <c:v>1964</c:v>
                </c:pt>
                <c:pt idx="5">
                  <c:v>1965</c:v>
                </c:pt>
                <c:pt idx="6">
                  <c:v>1966</c:v>
                </c:pt>
                <c:pt idx="7">
                  <c:v>1967</c:v>
                </c:pt>
                <c:pt idx="8">
                  <c:v>1968</c:v>
                </c:pt>
                <c:pt idx="9">
                  <c:v>1969</c:v>
                </c:pt>
                <c:pt idx="10">
                  <c:v>1970</c:v>
                </c:pt>
                <c:pt idx="11">
                  <c:v>1971</c:v>
                </c:pt>
                <c:pt idx="12">
                  <c:v>1972</c:v>
                </c:pt>
                <c:pt idx="13">
                  <c:v>1973</c:v>
                </c:pt>
                <c:pt idx="14">
                  <c:v>1974</c:v>
                </c:pt>
                <c:pt idx="15">
                  <c:v>1975</c:v>
                </c:pt>
                <c:pt idx="16">
                  <c:v>1976</c:v>
                </c:pt>
                <c:pt idx="17">
                  <c:v>1977</c:v>
                </c:pt>
                <c:pt idx="18">
                  <c:v>1978</c:v>
                </c:pt>
                <c:pt idx="19">
                  <c:v>1979</c:v>
                </c:pt>
                <c:pt idx="20">
                  <c:v>1980</c:v>
                </c:pt>
                <c:pt idx="21">
                  <c:v>1981</c:v>
                </c:pt>
                <c:pt idx="22">
                  <c:v>1982</c:v>
                </c:pt>
                <c:pt idx="23">
                  <c:v>1983</c:v>
                </c:pt>
                <c:pt idx="24">
                  <c:v>1984</c:v>
                </c:pt>
                <c:pt idx="25">
                  <c:v>1985</c:v>
                </c:pt>
                <c:pt idx="26">
                  <c:v>1986</c:v>
                </c:pt>
                <c:pt idx="27">
                  <c:v>1987</c:v>
                </c:pt>
                <c:pt idx="28">
                  <c:v>1988</c:v>
                </c:pt>
                <c:pt idx="29">
                  <c:v>1989</c:v>
                </c:pt>
                <c:pt idx="30">
                  <c:v>1990</c:v>
                </c:pt>
                <c:pt idx="31">
                  <c:v>1991</c:v>
                </c:pt>
                <c:pt idx="32">
                  <c:v>1992</c:v>
                </c:pt>
                <c:pt idx="33">
                  <c:v>1993</c:v>
                </c:pt>
                <c:pt idx="34">
                  <c:v>1994</c:v>
                </c:pt>
                <c:pt idx="35">
                  <c:v>1995</c:v>
                </c:pt>
                <c:pt idx="36">
                  <c:v>1996</c:v>
                </c:pt>
                <c:pt idx="37">
                  <c:v>1997</c:v>
                </c:pt>
                <c:pt idx="38">
                  <c:v>1998</c:v>
                </c:pt>
                <c:pt idx="39">
                  <c:v>1999</c:v>
                </c:pt>
                <c:pt idx="40">
                  <c:v>2000</c:v>
                </c:pt>
                <c:pt idx="41">
                  <c:v>2001</c:v>
                </c:pt>
                <c:pt idx="42">
                  <c:v>2002</c:v>
                </c:pt>
                <c:pt idx="43">
                  <c:v>2003</c:v>
                </c:pt>
                <c:pt idx="44">
                  <c:v>2004</c:v>
                </c:pt>
                <c:pt idx="45">
                  <c:v>2005</c:v>
                </c:pt>
                <c:pt idx="46">
                  <c:v>2006</c:v>
                </c:pt>
                <c:pt idx="47">
                  <c:v>2007</c:v>
                </c:pt>
                <c:pt idx="48">
                  <c:v>2008</c:v>
                </c:pt>
                <c:pt idx="49">
                  <c:v>2009</c:v>
                </c:pt>
                <c:pt idx="50">
                  <c:v>2010</c:v>
                </c:pt>
                <c:pt idx="51">
                  <c:v>2011</c:v>
                </c:pt>
              </c:numCache>
            </c:numRef>
          </c:cat>
          <c:val>
            <c:numRef>
              <c:f>'Line Graphs'!$N$6:$N$57</c:f>
              <c:numCache>
                <c:formatCode>0_)</c:formatCode>
                <c:ptCount val="52"/>
                <c:pt idx="0">
                  <c:v>79.400000000000006</c:v>
                </c:pt>
                <c:pt idx="1">
                  <c:v>80.599999999999994</c:v>
                </c:pt>
                <c:pt idx="2">
                  <c:v>80</c:v>
                </c:pt>
                <c:pt idx="3">
                  <c:v>81.2</c:v>
                </c:pt>
                <c:pt idx="4">
                  <c:v>80.900000000000006</c:v>
                </c:pt>
                <c:pt idx="5">
                  <c:v>80.900000000000006</c:v>
                </c:pt>
                <c:pt idx="6">
                  <c:v>80.900000000000006</c:v>
                </c:pt>
                <c:pt idx="7">
                  <c:v>84.1</c:v>
                </c:pt>
                <c:pt idx="8">
                  <c:v>78.400000000000006</c:v>
                </c:pt>
                <c:pt idx="9">
                  <c:v>74</c:v>
                </c:pt>
                <c:pt idx="10">
                  <c:v>75.099999999999994</c:v>
                </c:pt>
                <c:pt idx="11">
                  <c:v>76.599999999999994</c:v>
                </c:pt>
                <c:pt idx="12">
                  <c:v>78</c:v>
                </c:pt>
                <c:pt idx="13">
                  <c:v>87.5</c:v>
                </c:pt>
                <c:pt idx="14">
                  <c:v>150</c:v>
                </c:pt>
                <c:pt idx="15">
                  <c:v>214</c:v>
                </c:pt>
                <c:pt idx="16">
                  <c:v>158</c:v>
                </c:pt>
                <c:pt idx="17">
                  <c:v>146</c:v>
                </c:pt>
                <c:pt idx="18">
                  <c:v>151</c:v>
                </c:pt>
                <c:pt idx="19">
                  <c:v>161</c:v>
                </c:pt>
                <c:pt idx="20">
                  <c:v>247</c:v>
                </c:pt>
                <c:pt idx="21">
                  <c:v>248</c:v>
                </c:pt>
                <c:pt idx="22">
                  <c:v>230</c:v>
                </c:pt>
                <c:pt idx="23">
                  <c:v>214</c:v>
                </c:pt>
                <c:pt idx="24">
                  <c:v>229</c:v>
                </c:pt>
                <c:pt idx="25">
                  <c:v>206</c:v>
                </c:pt>
                <c:pt idx="26">
                  <c:v>190</c:v>
                </c:pt>
                <c:pt idx="27">
                  <c:v>194</c:v>
                </c:pt>
                <c:pt idx="28">
                  <c:v>222</c:v>
                </c:pt>
                <c:pt idx="29">
                  <c:v>229</c:v>
                </c:pt>
                <c:pt idx="30">
                  <c:v>201</c:v>
                </c:pt>
                <c:pt idx="31">
                  <c:v>217</c:v>
                </c:pt>
                <c:pt idx="32">
                  <c:v>206</c:v>
                </c:pt>
                <c:pt idx="33">
                  <c:v>190</c:v>
                </c:pt>
                <c:pt idx="34">
                  <c:v>212</c:v>
                </c:pt>
                <c:pt idx="35">
                  <c:v>234</c:v>
                </c:pt>
                <c:pt idx="36">
                  <c:v>258</c:v>
                </c:pt>
                <c:pt idx="37">
                  <c:v>257</c:v>
                </c:pt>
                <c:pt idx="38">
                  <c:v>253</c:v>
                </c:pt>
                <c:pt idx="39">
                  <c:v>255</c:v>
                </c:pt>
                <c:pt idx="40">
                  <c:v>233</c:v>
                </c:pt>
                <c:pt idx="41">
                  <c:v>236</c:v>
                </c:pt>
                <c:pt idx="42">
                  <c:v>221</c:v>
                </c:pt>
                <c:pt idx="43">
                  <c:v>243</c:v>
                </c:pt>
                <c:pt idx="44">
                  <c:v>266</c:v>
                </c:pt>
                <c:pt idx="45">
                  <c:v>299</c:v>
                </c:pt>
                <c:pt idx="46">
                  <c:v>324</c:v>
                </c:pt>
                <c:pt idx="47">
                  <c:v>418</c:v>
                </c:pt>
                <c:pt idx="48">
                  <c:v>800</c:v>
                </c:pt>
                <c:pt idx="49">
                  <c:v>639</c:v>
                </c:pt>
                <c:pt idx="50">
                  <c:v>507</c:v>
                </c:pt>
                <c:pt idx="51">
                  <c:v>633</c:v>
                </c:pt>
              </c:numCache>
            </c:numRef>
          </c:val>
          <c:smooth val="0"/>
          <c:extLst>
            <c:ext xmlns:c16="http://schemas.microsoft.com/office/drawing/2014/chart" uri="{C3380CC4-5D6E-409C-BE32-E72D297353CC}">
              <c16:uniqueId val="{00000000-77F0-4741-BFC7-9DBF0C5CF183}"/>
            </c:ext>
          </c:extLst>
        </c:ser>
        <c:ser>
          <c:idx val="1"/>
          <c:order val="1"/>
          <c:tx>
            <c:strRef>
              <c:f>'Line Graphs'!$O$5</c:f>
              <c:strCache>
                <c:ptCount val="1"/>
                <c:pt idx="0">
                  <c:v>Use of phosphate</c:v>
                </c:pt>
              </c:strCache>
            </c:strRef>
          </c:tx>
          <c:spPr>
            <a:ln w="28575" cap="rnd">
              <a:solidFill>
                <a:schemeClr val="accent2"/>
              </a:solidFill>
              <a:round/>
            </a:ln>
            <a:effectLst/>
          </c:spPr>
          <c:marker>
            <c:symbol val="none"/>
          </c:marker>
          <c:cat>
            <c:numRef>
              <c:f>'Line Graphs'!$M$6:$M$57</c:f>
              <c:numCache>
                <c:formatCode>General</c:formatCode>
                <c:ptCount val="52"/>
                <c:pt idx="0">
                  <c:v>1960</c:v>
                </c:pt>
                <c:pt idx="1">
                  <c:v>1961</c:v>
                </c:pt>
                <c:pt idx="2">
                  <c:v>1962</c:v>
                </c:pt>
                <c:pt idx="3">
                  <c:v>1963</c:v>
                </c:pt>
                <c:pt idx="4">
                  <c:v>1964</c:v>
                </c:pt>
                <c:pt idx="5">
                  <c:v>1965</c:v>
                </c:pt>
                <c:pt idx="6">
                  <c:v>1966</c:v>
                </c:pt>
                <c:pt idx="7">
                  <c:v>1967</c:v>
                </c:pt>
                <c:pt idx="8">
                  <c:v>1968</c:v>
                </c:pt>
                <c:pt idx="9">
                  <c:v>1969</c:v>
                </c:pt>
                <c:pt idx="10">
                  <c:v>1970</c:v>
                </c:pt>
                <c:pt idx="11">
                  <c:v>1971</c:v>
                </c:pt>
                <c:pt idx="12">
                  <c:v>1972</c:v>
                </c:pt>
                <c:pt idx="13">
                  <c:v>1973</c:v>
                </c:pt>
                <c:pt idx="14">
                  <c:v>1974</c:v>
                </c:pt>
                <c:pt idx="15">
                  <c:v>1975</c:v>
                </c:pt>
                <c:pt idx="16">
                  <c:v>1976</c:v>
                </c:pt>
                <c:pt idx="17">
                  <c:v>1977</c:v>
                </c:pt>
                <c:pt idx="18">
                  <c:v>1978</c:v>
                </c:pt>
                <c:pt idx="19">
                  <c:v>1979</c:v>
                </c:pt>
                <c:pt idx="20">
                  <c:v>1980</c:v>
                </c:pt>
                <c:pt idx="21">
                  <c:v>1981</c:v>
                </c:pt>
                <c:pt idx="22">
                  <c:v>1982</c:v>
                </c:pt>
                <c:pt idx="23">
                  <c:v>1983</c:v>
                </c:pt>
                <c:pt idx="24">
                  <c:v>1984</c:v>
                </c:pt>
                <c:pt idx="25">
                  <c:v>1985</c:v>
                </c:pt>
                <c:pt idx="26">
                  <c:v>1986</c:v>
                </c:pt>
                <c:pt idx="27">
                  <c:v>1987</c:v>
                </c:pt>
                <c:pt idx="28">
                  <c:v>1988</c:v>
                </c:pt>
                <c:pt idx="29">
                  <c:v>1989</c:v>
                </c:pt>
                <c:pt idx="30">
                  <c:v>1990</c:v>
                </c:pt>
                <c:pt idx="31">
                  <c:v>1991</c:v>
                </c:pt>
                <c:pt idx="32">
                  <c:v>1992</c:v>
                </c:pt>
                <c:pt idx="33">
                  <c:v>1993</c:v>
                </c:pt>
                <c:pt idx="34">
                  <c:v>1994</c:v>
                </c:pt>
                <c:pt idx="35">
                  <c:v>1995</c:v>
                </c:pt>
                <c:pt idx="36">
                  <c:v>1996</c:v>
                </c:pt>
                <c:pt idx="37">
                  <c:v>1997</c:v>
                </c:pt>
                <c:pt idx="38">
                  <c:v>1998</c:v>
                </c:pt>
                <c:pt idx="39">
                  <c:v>1999</c:v>
                </c:pt>
                <c:pt idx="40">
                  <c:v>2000</c:v>
                </c:pt>
                <c:pt idx="41">
                  <c:v>2001</c:v>
                </c:pt>
                <c:pt idx="42">
                  <c:v>2002</c:v>
                </c:pt>
                <c:pt idx="43">
                  <c:v>2003</c:v>
                </c:pt>
                <c:pt idx="44">
                  <c:v>2004</c:v>
                </c:pt>
                <c:pt idx="45">
                  <c:v>2005</c:v>
                </c:pt>
                <c:pt idx="46">
                  <c:v>2006</c:v>
                </c:pt>
                <c:pt idx="47">
                  <c:v>2007</c:v>
                </c:pt>
                <c:pt idx="48">
                  <c:v>2008</c:v>
                </c:pt>
                <c:pt idx="49">
                  <c:v>2009</c:v>
                </c:pt>
                <c:pt idx="50">
                  <c:v>2010</c:v>
                </c:pt>
                <c:pt idx="51">
                  <c:v>2011</c:v>
                </c:pt>
              </c:numCache>
            </c:numRef>
          </c:cat>
          <c:val>
            <c:numRef>
              <c:f>'Line Graphs'!$O$6:$O$57</c:f>
              <c:numCache>
                <c:formatCode>#,##0</c:formatCode>
                <c:ptCount val="52"/>
                <c:pt idx="0">
                  <c:v>2572.4</c:v>
                </c:pt>
                <c:pt idx="1">
                  <c:v>2645.1</c:v>
                </c:pt>
                <c:pt idx="2">
                  <c:v>2807</c:v>
                </c:pt>
                <c:pt idx="3">
                  <c:v>3072.9</c:v>
                </c:pt>
                <c:pt idx="4">
                  <c:v>3377.8</c:v>
                </c:pt>
                <c:pt idx="5">
                  <c:v>3512.2</c:v>
                </c:pt>
                <c:pt idx="6">
                  <c:v>3897.1</c:v>
                </c:pt>
                <c:pt idx="7">
                  <c:v>4304.7</c:v>
                </c:pt>
                <c:pt idx="8">
                  <c:v>4453.3</c:v>
                </c:pt>
                <c:pt idx="9">
                  <c:v>4665.6000000000004</c:v>
                </c:pt>
                <c:pt idx="10">
                  <c:v>4573.8</c:v>
                </c:pt>
                <c:pt idx="11">
                  <c:v>4803.3999999999996</c:v>
                </c:pt>
                <c:pt idx="12">
                  <c:v>4863.7</c:v>
                </c:pt>
                <c:pt idx="13">
                  <c:v>5085.2</c:v>
                </c:pt>
                <c:pt idx="14">
                  <c:v>5098.6000000000004</c:v>
                </c:pt>
                <c:pt idx="15">
                  <c:v>4506.8</c:v>
                </c:pt>
                <c:pt idx="16">
                  <c:v>5227.6000000000004</c:v>
                </c:pt>
                <c:pt idx="17">
                  <c:v>5629.7</c:v>
                </c:pt>
                <c:pt idx="18">
                  <c:v>5096.1000000000004</c:v>
                </c:pt>
                <c:pt idx="19">
                  <c:v>5605.8</c:v>
                </c:pt>
                <c:pt idx="20">
                  <c:v>5431.5</c:v>
                </c:pt>
                <c:pt idx="21">
                  <c:v>5434.4</c:v>
                </c:pt>
                <c:pt idx="22">
                  <c:v>4813.8999999999996</c:v>
                </c:pt>
                <c:pt idx="23">
                  <c:v>4137.5</c:v>
                </c:pt>
                <c:pt idx="24">
                  <c:v>4901.1000000000004</c:v>
                </c:pt>
                <c:pt idx="25">
                  <c:v>4657.6000000000004</c:v>
                </c:pt>
                <c:pt idx="26">
                  <c:v>4177.8999999999996</c:v>
                </c:pt>
                <c:pt idx="27">
                  <c:v>4008.3</c:v>
                </c:pt>
                <c:pt idx="28">
                  <c:v>4128.5</c:v>
                </c:pt>
                <c:pt idx="29">
                  <c:v>4116.8999999999996</c:v>
                </c:pt>
                <c:pt idx="30">
                  <c:v>4344.7</c:v>
                </c:pt>
                <c:pt idx="31">
                  <c:v>4200.6000000000004</c:v>
                </c:pt>
                <c:pt idx="32">
                  <c:v>4217.8999999999996</c:v>
                </c:pt>
                <c:pt idx="33">
                  <c:v>4435.6000000000004</c:v>
                </c:pt>
                <c:pt idx="34">
                  <c:v>4521.1000000000004</c:v>
                </c:pt>
                <c:pt idx="35">
                  <c:v>4424.8</c:v>
                </c:pt>
                <c:pt idx="36">
                  <c:v>4527.3</c:v>
                </c:pt>
                <c:pt idx="37">
                  <c:v>4611.8</c:v>
                </c:pt>
                <c:pt idx="38">
                  <c:v>4615.2</c:v>
                </c:pt>
                <c:pt idx="39">
                  <c:v>4254.2</c:v>
                </c:pt>
                <c:pt idx="40">
                  <c:v>4313.8</c:v>
                </c:pt>
                <c:pt idx="41">
                  <c:v>4257.2</c:v>
                </c:pt>
                <c:pt idx="42">
                  <c:v>4630</c:v>
                </c:pt>
                <c:pt idx="43">
                  <c:v>4290.5</c:v>
                </c:pt>
                <c:pt idx="44">
                  <c:v>4824.5</c:v>
                </c:pt>
                <c:pt idx="45">
                  <c:v>4638</c:v>
                </c:pt>
                <c:pt idx="46">
                  <c:v>4478.6000000000004</c:v>
                </c:pt>
                <c:pt idx="47">
                  <c:v>4571.7</c:v>
                </c:pt>
                <c:pt idx="48">
                  <c:v>4246.8999999999996</c:v>
                </c:pt>
                <c:pt idx="49">
                  <c:v>3137.5</c:v>
                </c:pt>
                <c:pt idx="50">
                  <c:v>4099.3</c:v>
                </c:pt>
                <c:pt idx="51">
                  <c:v>4320.7</c:v>
                </c:pt>
              </c:numCache>
            </c:numRef>
          </c:val>
          <c:smooth val="0"/>
          <c:extLst>
            <c:ext xmlns:c16="http://schemas.microsoft.com/office/drawing/2014/chart" uri="{C3380CC4-5D6E-409C-BE32-E72D297353CC}">
              <c16:uniqueId val="{00000001-77F0-4741-BFC7-9DBF0C5CF183}"/>
            </c:ext>
          </c:extLst>
        </c:ser>
        <c:dLbls>
          <c:showLegendKey val="0"/>
          <c:showVal val="0"/>
          <c:showCatName val="0"/>
          <c:showSerName val="0"/>
          <c:showPercent val="0"/>
          <c:showBubbleSize val="0"/>
        </c:dLbls>
        <c:smooth val="0"/>
        <c:axId val="310816744"/>
        <c:axId val="310817528"/>
      </c:lineChart>
      <c:catAx>
        <c:axId val="310816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7528"/>
        <c:crosses val="autoZero"/>
        <c:auto val="1"/>
        <c:lblAlgn val="ctr"/>
        <c:lblOffset val="100"/>
        <c:noMultiLvlLbl val="0"/>
      </c:catAx>
      <c:valAx>
        <c:axId val="310817528"/>
        <c:scaling>
          <c:orientation val="minMax"/>
        </c:scaling>
        <c:delete val="0"/>
        <c:axPos val="l"/>
        <c:majorGridlines>
          <c:spPr>
            <a:ln w="9525" cap="flat" cmpd="sng" algn="ctr">
              <a:solidFill>
                <a:schemeClr val="tx1">
                  <a:lumMod val="15000"/>
                  <a:lumOff val="85000"/>
                </a:schemeClr>
              </a:solidFill>
              <a:round/>
            </a:ln>
            <a:effectLst/>
          </c:spPr>
        </c:majorGridlines>
        <c:numFmt formatCode="0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08167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Deviation'!$M$18</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Deviation'!$L$19:$L$26</c:f>
              <c:strCache>
                <c:ptCount val="8"/>
                <c:pt idx="0">
                  <c:v>91.33907247</c:v>
                </c:pt>
                <c:pt idx="1">
                  <c:v>103.3000316</c:v>
                </c:pt>
                <c:pt idx="2">
                  <c:v>115.2609908</c:v>
                </c:pt>
                <c:pt idx="3">
                  <c:v>127.22195</c:v>
                </c:pt>
                <c:pt idx="4">
                  <c:v>139.1829092</c:v>
                </c:pt>
                <c:pt idx="5">
                  <c:v>151.1438684</c:v>
                </c:pt>
                <c:pt idx="6">
                  <c:v>163.1048275</c:v>
                </c:pt>
                <c:pt idx="7">
                  <c:v>More</c:v>
                </c:pt>
              </c:strCache>
            </c:strRef>
          </c:xVal>
          <c:yVal>
            <c:numRef>
              <c:f>'Standard Deviation'!$M$19:$M$26</c:f>
              <c:numCache>
                <c:formatCode>General</c:formatCode>
                <c:ptCount val="8"/>
                <c:pt idx="0">
                  <c:v>0</c:v>
                </c:pt>
                <c:pt idx="1">
                  <c:v>6</c:v>
                </c:pt>
                <c:pt idx="2">
                  <c:v>26</c:v>
                </c:pt>
                <c:pt idx="3">
                  <c:v>61</c:v>
                </c:pt>
                <c:pt idx="4">
                  <c:v>72</c:v>
                </c:pt>
                <c:pt idx="5">
                  <c:v>30</c:v>
                </c:pt>
                <c:pt idx="6">
                  <c:v>5</c:v>
                </c:pt>
                <c:pt idx="7">
                  <c:v>0</c:v>
                </c:pt>
              </c:numCache>
            </c:numRef>
          </c:yVal>
          <c:smooth val="1"/>
          <c:extLst>
            <c:ext xmlns:c16="http://schemas.microsoft.com/office/drawing/2014/chart" uri="{C3380CC4-5D6E-409C-BE32-E72D297353CC}">
              <c16:uniqueId val="{00000000-8759-44F3-8001-284376E7EE87}"/>
            </c:ext>
          </c:extLst>
        </c:ser>
        <c:dLbls>
          <c:showLegendKey val="0"/>
          <c:showVal val="0"/>
          <c:showCatName val="0"/>
          <c:showSerName val="0"/>
          <c:showPercent val="0"/>
          <c:showBubbleSize val="0"/>
        </c:dLbls>
        <c:axId val="487330856"/>
        <c:axId val="487332424"/>
      </c:scatterChart>
      <c:valAx>
        <c:axId val="4873308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2424"/>
        <c:crosses val="autoZero"/>
        <c:crossBetween val="midCat"/>
      </c:valAx>
      <c:valAx>
        <c:axId val="4873324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08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Deviation'!$H$18</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Deviation'!$G$19:$G$26</c:f>
              <c:strCache>
                <c:ptCount val="8"/>
                <c:pt idx="0">
                  <c:v>62.12871222</c:v>
                </c:pt>
                <c:pt idx="1">
                  <c:v>64.06907481</c:v>
                </c:pt>
                <c:pt idx="2">
                  <c:v>66.00943741</c:v>
                </c:pt>
                <c:pt idx="3">
                  <c:v>67.9498</c:v>
                </c:pt>
                <c:pt idx="4">
                  <c:v>69.89016259</c:v>
                </c:pt>
                <c:pt idx="5">
                  <c:v>71.83052519</c:v>
                </c:pt>
                <c:pt idx="6">
                  <c:v>73.77088778</c:v>
                </c:pt>
                <c:pt idx="7">
                  <c:v>More</c:v>
                </c:pt>
              </c:strCache>
            </c:strRef>
          </c:xVal>
          <c:yVal>
            <c:numRef>
              <c:f>'Standard Deviation'!$H$19:$H$26</c:f>
              <c:numCache>
                <c:formatCode>General</c:formatCode>
                <c:ptCount val="8"/>
                <c:pt idx="0">
                  <c:v>0</c:v>
                </c:pt>
                <c:pt idx="1">
                  <c:v>4</c:v>
                </c:pt>
                <c:pt idx="2">
                  <c:v>32</c:v>
                </c:pt>
                <c:pt idx="3">
                  <c:v>65</c:v>
                </c:pt>
                <c:pt idx="4">
                  <c:v>64</c:v>
                </c:pt>
                <c:pt idx="5">
                  <c:v>31</c:v>
                </c:pt>
                <c:pt idx="6">
                  <c:v>2</c:v>
                </c:pt>
                <c:pt idx="7">
                  <c:v>2</c:v>
                </c:pt>
              </c:numCache>
            </c:numRef>
          </c:yVal>
          <c:smooth val="1"/>
          <c:extLst>
            <c:ext xmlns:c16="http://schemas.microsoft.com/office/drawing/2014/chart" uri="{C3380CC4-5D6E-409C-BE32-E72D297353CC}">
              <c16:uniqueId val="{00000000-F4D3-4A8E-ACFD-D386430D424E}"/>
            </c:ext>
          </c:extLst>
        </c:ser>
        <c:dLbls>
          <c:showLegendKey val="0"/>
          <c:showVal val="0"/>
          <c:showCatName val="0"/>
          <c:showSerName val="0"/>
          <c:showPercent val="0"/>
          <c:showBubbleSize val="0"/>
        </c:dLbls>
        <c:axId val="487330072"/>
        <c:axId val="483374320"/>
      </c:scatterChart>
      <c:valAx>
        <c:axId val="4873300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4320"/>
        <c:crosses val="autoZero"/>
        <c:crossBetween val="midCat"/>
      </c:valAx>
      <c:valAx>
        <c:axId val="483374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300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Deviation'!$H$214</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Deviation'!$G$215:$G$222</c:f>
              <c:strCache>
                <c:ptCount val="8"/>
                <c:pt idx="0">
                  <c:v>31.74211824</c:v>
                </c:pt>
                <c:pt idx="1">
                  <c:v>40.99474549</c:v>
                </c:pt>
                <c:pt idx="2">
                  <c:v>50.24737275</c:v>
                </c:pt>
                <c:pt idx="3">
                  <c:v>59.5</c:v>
                </c:pt>
                <c:pt idx="4">
                  <c:v>68.75262725</c:v>
                </c:pt>
                <c:pt idx="5">
                  <c:v>78.00525451</c:v>
                </c:pt>
                <c:pt idx="6">
                  <c:v>87.25788176</c:v>
                </c:pt>
                <c:pt idx="7">
                  <c:v>More</c:v>
                </c:pt>
              </c:strCache>
            </c:strRef>
          </c:xVal>
          <c:yVal>
            <c:numRef>
              <c:f>'Standard Deviation'!$H$215:$H$222</c:f>
              <c:numCache>
                <c:formatCode>General</c:formatCode>
                <c:ptCount val="8"/>
                <c:pt idx="0">
                  <c:v>0</c:v>
                </c:pt>
                <c:pt idx="1">
                  <c:v>0</c:v>
                </c:pt>
                <c:pt idx="2">
                  <c:v>2</c:v>
                </c:pt>
                <c:pt idx="3">
                  <c:v>3</c:v>
                </c:pt>
                <c:pt idx="4">
                  <c:v>3</c:v>
                </c:pt>
                <c:pt idx="5">
                  <c:v>2</c:v>
                </c:pt>
                <c:pt idx="6">
                  <c:v>0</c:v>
                </c:pt>
                <c:pt idx="7">
                  <c:v>0</c:v>
                </c:pt>
              </c:numCache>
            </c:numRef>
          </c:yVal>
          <c:smooth val="1"/>
          <c:extLst>
            <c:ext xmlns:c16="http://schemas.microsoft.com/office/drawing/2014/chart" uri="{C3380CC4-5D6E-409C-BE32-E72D297353CC}">
              <c16:uniqueId val="{00000000-DB17-4C3F-B89E-A02C4F058F27}"/>
            </c:ext>
          </c:extLst>
        </c:ser>
        <c:dLbls>
          <c:showLegendKey val="0"/>
          <c:showVal val="0"/>
          <c:showCatName val="0"/>
          <c:showSerName val="0"/>
          <c:showPercent val="0"/>
          <c:showBubbleSize val="0"/>
        </c:dLbls>
        <c:axId val="483375888"/>
        <c:axId val="483376672"/>
      </c:scatterChart>
      <c:valAx>
        <c:axId val="4833758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6672"/>
        <c:crosses val="autoZero"/>
        <c:crossBetween val="midCat"/>
      </c:valAx>
      <c:valAx>
        <c:axId val="48337667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337588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'Standard Deviation'!$H$245</c:f>
              <c:strCache>
                <c:ptCount val="1"/>
                <c:pt idx="0">
                  <c:v>Frequency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strRef>
              <c:f>'Standard Deviation'!$G$246:$G$253</c:f>
              <c:strCache>
                <c:ptCount val="8"/>
                <c:pt idx="0">
                  <c:v>-13.65272003</c:v>
                </c:pt>
                <c:pt idx="1">
                  <c:v>16.83151998</c:v>
                </c:pt>
                <c:pt idx="2">
                  <c:v>47.31575999</c:v>
                </c:pt>
                <c:pt idx="3">
                  <c:v>77.8</c:v>
                </c:pt>
                <c:pt idx="4">
                  <c:v>108.28424</c:v>
                </c:pt>
                <c:pt idx="5">
                  <c:v>138.76848</c:v>
                </c:pt>
                <c:pt idx="6">
                  <c:v>169.25272</c:v>
                </c:pt>
                <c:pt idx="7">
                  <c:v>More</c:v>
                </c:pt>
              </c:strCache>
            </c:strRef>
          </c:xVal>
          <c:yVal>
            <c:numRef>
              <c:f>'Standard Deviation'!$H$246:$H$253</c:f>
              <c:numCache>
                <c:formatCode>General</c:formatCode>
                <c:ptCount val="8"/>
                <c:pt idx="0">
                  <c:v>0</c:v>
                </c:pt>
                <c:pt idx="1">
                  <c:v>0</c:v>
                </c:pt>
                <c:pt idx="2">
                  <c:v>2</c:v>
                </c:pt>
                <c:pt idx="3">
                  <c:v>1</c:v>
                </c:pt>
                <c:pt idx="4">
                  <c:v>7</c:v>
                </c:pt>
                <c:pt idx="5">
                  <c:v>0</c:v>
                </c:pt>
                <c:pt idx="6">
                  <c:v>0</c:v>
                </c:pt>
                <c:pt idx="7">
                  <c:v>0</c:v>
                </c:pt>
              </c:numCache>
            </c:numRef>
          </c:yVal>
          <c:smooth val="1"/>
          <c:extLst>
            <c:ext xmlns:c16="http://schemas.microsoft.com/office/drawing/2014/chart" uri="{C3380CC4-5D6E-409C-BE32-E72D297353CC}">
              <c16:uniqueId val="{00000000-8605-45A4-81B7-13F80FD9EC32}"/>
            </c:ext>
          </c:extLst>
        </c:ser>
        <c:dLbls>
          <c:showLegendKey val="0"/>
          <c:showVal val="0"/>
          <c:showCatName val="0"/>
          <c:showSerName val="0"/>
          <c:showPercent val="0"/>
          <c:showBubbleSize val="0"/>
        </c:dLbls>
        <c:axId val="482222536"/>
        <c:axId val="482224104"/>
      </c:scatterChart>
      <c:valAx>
        <c:axId val="4822225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2224104"/>
        <c:crosses val="autoZero"/>
        <c:crossBetween val="midCat"/>
      </c:valAx>
      <c:valAx>
        <c:axId val="482224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222253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3.xml.rels><?xml version="1.0" encoding="UTF-8" standalone="yes"?>
<Relationships xmlns="http://schemas.openxmlformats.org/package/2006/relationships"><Relationship Id="rId1" Type="http://schemas.openxmlformats.org/officeDocument/2006/relationships/chart" Target="../charts/chart7.xml"/></Relationships>
</file>

<file path=xl/drawings/_rels/drawing4.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2</xdr:col>
      <xdr:colOff>4762</xdr:colOff>
      <xdr:row>19</xdr:row>
      <xdr:rowOff>176212</xdr:rowOff>
    </xdr:from>
    <xdr:to>
      <xdr:col>8</xdr:col>
      <xdr:colOff>652462</xdr:colOff>
      <xdr:row>34</xdr:row>
      <xdr:rowOff>61912</xdr:rowOff>
    </xdr:to>
    <xdr:graphicFrame macro="">
      <xdr:nvGraphicFramePr>
        <xdr:cNvPr id="6" name="Chart 5">
          <a:extLst>
            <a:ext uri="{FF2B5EF4-FFF2-40B4-BE49-F238E27FC236}">
              <a16:creationId xmlns:a16="http://schemas.microsoft.com/office/drawing/2014/main" id="{00000000-0008-0000-03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4762</xdr:colOff>
      <xdr:row>19</xdr:row>
      <xdr:rowOff>166687</xdr:rowOff>
    </xdr:from>
    <xdr:to>
      <xdr:col>17</xdr:col>
      <xdr:colOff>100012</xdr:colOff>
      <xdr:row>34</xdr:row>
      <xdr:rowOff>52387</xdr:rowOff>
    </xdr:to>
    <xdr:graphicFrame macro="">
      <xdr:nvGraphicFramePr>
        <xdr:cNvPr id="7" name="Chart 6">
          <a:extLst>
            <a:ext uri="{FF2B5EF4-FFF2-40B4-BE49-F238E27FC236}">
              <a16:creationId xmlns:a16="http://schemas.microsoft.com/office/drawing/2014/main" id="{00000000-0008-0000-03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14286</xdr:colOff>
      <xdr:row>20</xdr:row>
      <xdr:rowOff>14287</xdr:rowOff>
    </xdr:from>
    <xdr:to>
      <xdr:col>8</xdr:col>
      <xdr:colOff>942975</xdr:colOff>
      <xdr:row>34</xdr:row>
      <xdr:rowOff>19050</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14286</xdr:colOff>
      <xdr:row>34</xdr:row>
      <xdr:rowOff>176211</xdr:rowOff>
    </xdr:from>
    <xdr:to>
      <xdr:col>9</xdr:col>
      <xdr:colOff>9524</xdr:colOff>
      <xdr:row>49</xdr:row>
      <xdr:rowOff>9524</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14286</xdr:colOff>
      <xdr:row>50</xdr:row>
      <xdr:rowOff>14287</xdr:rowOff>
    </xdr:from>
    <xdr:to>
      <xdr:col>8</xdr:col>
      <xdr:colOff>952499</xdr:colOff>
      <xdr:row>64</xdr:row>
      <xdr:rowOff>19050</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523874</xdr:colOff>
      <xdr:row>20</xdr:row>
      <xdr:rowOff>14287</xdr:rowOff>
    </xdr:from>
    <xdr:to>
      <xdr:col>18</xdr:col>
      <xdr:colOff>600074</xdr:colOff>
      <xdr:row>33</xdr:row>
      <xdr:rowOff>171450</xdr:rowOff>
    </xdr:to>
    <xdr:graphicFrame macro="">
      <xdr:nvGraphicFramePr>
        <xdr:cNvPr id="5" name="Chart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8</xdr:col>
      <xdr:colOff>590550</xdr:colOff>
      <xdr:row>26</xdr:row>
      <xdr:rowOff>123825</xdr:rowOff>
    </xdr:from>
    <xdr:to>
      <xdr:col>14</xdr:col>
      <xdr:colOff>482600</xdr:colOff>
      <xdr:row>41</xdr:row>
      <xdr:rowOff>104775</xdr:rowOff>
    </xdr:to>
    <xdr:graphicFrame macro="">
      <xdr:nvGraphicFramePr>
        <xdr:cNvPr id="2" name="Chart 1">
          <a:extLst>
            <a:ext uri="{FF2B5EF4-FFF2-40B4-BE49-F238E27FC236}">
              <a16:creationId xmlns:a16="http://schemas.microsoft.com/office/drawing/2014/main" id="{891B7411-D305-2B58-98EC-581E3545DA6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609598</xdr:colOff>
      <xdr:row>5</xdr:row>
      <xdr:rowOff>0</xdr:rowOff>
    </xdr:from>
    <xdr:to>
      <xdr:col>18</xdr:col>
      <xdr:colOff>19050</xdr:colOff>
      <xdr:row>26</xdr:row>
      <xdr:rowOff>104775</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76200</xdr:colOff>
      <xdr:row>31</xdr:row>
      <xdr:rowOff>128586</xdr:rowOff>
    </xdr:from>
    <xdr:to>
      <xdr:col>16</xdr:col>
      <xdr:colOff>238126</xdr:colOff>
      <xdr:row>53</xdr:row>
      <xdr:rowOff>95250</xdr:rowOff>
    </xdr:to>
    <xdr:graphicFrame macro="">
      <xdr:nvGraphicFramePr>
        <xdr:cNvPr id="4" name="Chart 3">
          <a:extLst>
            <a:ext uri="{FF2B5EF4-FFF2-40B4-BE49-F238E27FC236}">
              <a16:creationId xmlns:a16="http://schemas.microsoft.com/office/drawing/2014/main"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133350</xdr:colOff>
      <xdr:row>18</xdr:row>
      <xdr:rowOff>33337</xdr:rowOff>
    </xdr:from>
    <xdr:to>
      <xdr:col>8</xdr:col>
      <xdr:colOff>85725</xdr:colOff>
      <xdr:row>32</xdr:row>
      <xdr:rowOff>109537</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128587</xdr:colOff>
      <xdr:row>33</xdr:row>
      <xdr:rowOff>109537</xdr:rowOff>
    </xdr:from>
    <xdr:to>
      <xdr:col>8</xdr:col>
      <xdr:colOff>80962</xdr:colOff>
      <xdr:row>47</xdr:row>
      <xdr:rowOff>185737</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381000</xdr:colOff>
      <xdr:row>29</xdr:row>
      <xdr:rowOff>147636</xdr:rowOff>
    </xdr:from>
    <xdr:to>
      <xdr:col>24</xdr:col>
      <xdr:colOff>285750</xdr:colOff>
      <xdr:row>44</xdr:row>
      <xdr:rowOff>114299</xdr:rowOff>
    </xdr:to>
    <xdr:graphicFrame macro="">
      <xdr:nvGraphicFramePr>
        <xdr:cNvPr id="4" name="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8</xdr:col>
      <xdr:colOff>1193800</xdr:colOff>
      <xdr:row>29</xdr:row>
      <xdr:rowOff>176212</xdr:rowOff>
    </xdr:from>
    <xdr:to>
      <xdr:col>15</xdr:col>
      <xdr:colOff>358775</xdr:colOff>
      <xdr:row>43</xdr:row>
      <xdr:rowOff>128587</xdr:rowOff>
    </xdr:to>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209550</xdr:colOff>
      <xdr:row>29</xdr:row>
      <xdr:rowOff>122237</xdr:rowOff>
    </xdr:from>
    <xdr:to>
      <xdr:col>8</xdr:col>
      <xdr:colOff>571500</xdr:colOff>
      <xdr:row>43</xdr:row>
      <xdr:rowOff>74612</xdr:rowOff>
    </xdr:to>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142875</xdr:colOff>
      <xdr:row>223</xdr:row>
      <xdr:rowOff>4762</xdr:rowOff>
    </xdr:from>
    <xdr:to>
      <xdr:col>8</xdr:col>
      <xdr:colOff>504825</xdr:colOff>
      <xdr:row>237</xdr:row>
      <xdr:rowOff>80962</xdr:rowOff>
    </xdr:to>
    <xdr:graphicFrame macro="">
      <xdr:nvGraphicFramePr>
        <xdr:cNvPr id="5" name="Chart 4">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161925</xdr:colOff>
      <xdr:row>254</xdr:row>
      <xdr:rowOff>14287</xdr:rowOff>
    </xdr:from>
    <xdr:to>
      <xdr:col>8</xdr:col>
      <xdr:colOff>523875</xdr:colOff>
      <xdr:row>268</xdr:row>
      <xdr:rowOff>90487</xdr:rowOff>
    </xdr:to>
    <xdr:graphicFrame macro="">
      <xdr:nvGraphicFramePr>
        <xdr:cNvPr id="7" name="Chart 6">
          <a:extLst>
            <a:ext uri="{FF2B5EF4-FFF2-40B4-BE49-F238E27FC236}">
              <a16:creationId xmlns:a16="http://schemas.microsoft.com/office/drawing/2014/main" id="{00000000-0008-0000-0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44.666377777779" createdVersion="8" refreshedVersion="8" minRefreshableVersion="3" recordCount="12" xr:uid="{C86E9C98-1875-46DA-8BB9-FF4665B9EE2F}">
  <cacheSource type="worksheet">
    <worksheetSource ref="C4:G16" sheet="Pivot"/>
  </cacheSource>
  <cacheFields count="5">
    <cacheField name="Month" numFmtId="0">
      <sharedItems count="12">
        <s v="January"/>
        <s v="February"/>
        <s v="March"/>
        <s v="April"/>
        <s v="May"/>
        <s v="June"/>
        <s v="July"/>
        <s v="August"/>
        <s v="September"/>
        <s v="October"/>
        <s v="November"/>
        <s v="December"/>
      </sharedItems>
    </cacheField>
    <cacheField name="Total Sales" numFmtId="3">
      <sharedItems containsSemiMixedTypes="0" containsString="0" containsNumber="1" containsInteger="1" minValue="500000" maxValue="1200000"/>
    </cacheField>
    <cacheField name="Sales Toys" numFmtId="3">
      <sharedItems containsSemiMixedTypes="0" containsString="0" containsNumber="1" containsInteger="1" minValue="100000" maxValue="850000"/>
    </cacheField>
    <cacheField name="Sales Clothes" numFmtId="3">
      <sharedItems containsSemiMixedTypes="0" containsString="0" containsNumber="1" containsInteger="1" minValue="100000" maxValue="500000"/>
    </cacheField>
    <cacheField name="Sales Furniture" numFmtId="3">
      <sharedItems containsSemiMixedTypes="0" containsString="0" containsNumber="1" containsInteger="1" minValue="75000" maxValue="3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x v="0"/>
    <n v="500000"/>
    <n v="100000"/>
    <n v="150000"/>
    <n v="250000"/>
  </r>
  <r>
    <x v="1"/>
    <n v="850000"/>
    <n v="400000"/>
    <n v="150000"/>
    <n v="300000"/>
  </r>
  <r>
    <x v="2"/>
    <n v="675000"/>
    <n v="275000"/>
    <n v="100000"/>
    <n v="200000"/>
  </r>
  <r>
    <x v="3"/>
    <n v="680000"/>
    <n v="275000"/>
    <n v="150000"/>
    <n v="155000"/>
  </r>
  <r>
    <x v="4"/>
    <n v="720000"/>
    <n v="300000"/>
    <n v="320000"/>
    <n v="100000"/>
  </r>
  <r>
    <x v="5"/>
    <n v="650000"/>
    <n v="200000"/>
    <n v="200000"/>
    <n v="250000"/>
  </r>
  <r>
    <x v="6"/>
    <n v="525000"/>
    <n v="200000"/>
    <n v="200000"/>
    <n v="125000"/>
  </r>
  <r>
    <x v="7"/>
    <n v="550000"/>
    <n v="225000"/>
    <n v="225000"/>
    <n v="100000"/>
  </r>
  <r>
    <x v="8"/>
    <n v="825000"/>
    <n v="250000"/>
    <n v="500000"/>
    <n v="75000"/>
  </r>
  <r>
    <x v="9"/>
    <n v="550000"/>
    <n v="100000"/>
    <n v="150000"/>
    <n v="300000"/>
  </r>
  <r>
    <x v="10"/>
    <n v="975000"/>
    <n v="600000"/>
    <n v="175000"/>
    <n v="200000"/>
  </r>
  <r>
    <x v="11"/>
    <n v="1200000"/>
    <n v="850000"/>
    <n v="250000"/>
    <n v="1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7AD943F-8D86-4351-B1C1-A15D5F3E9B2E}" name="PivotTable8" cacheId="59"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J11:K24" firstHeaderRow="1" firstDataRow="1" firstDataCol="1"/>
  <pivotFields count="5">
    <pivotField axis="axisRow" showAll="0">
      <items count="13">
        <item x="0"/>
        <item x="1"/>
        <item x="2"/>
        <item x="3"/>
        <item x="4"/>
        <item x="5"/>
        <item x="6"/>
        <item x="7"/>
        <item x="8"/>
        <item x="9"/>
        <item x="10"/>
        <item x="11"/>
        <item t="default"/>
      </items>
    </pivotField>
    <pivotField numFmtId="3" showAll="0"/>
    <pivotField numFmtId="3" showAll="0"/>
    <pivotField numFmtId="3" showAll="0"/>
    <pivotField dataField="1" numFmtId="3" showAll="0"/>
  </pivotFields>
  <rowFields count="1">
    <field x="0"/>
  </rowFields>
  <rowItems count="13">
    <i>
      <x/>
    </i>
    <i>
      <x v="1"/>
    </i>
    <i>
      <x v="2"/>
    </i>
    <i>
      <x v="3"/>
    </i>
    <i>
      <x v="4"/>
    </i>
    <i>
      <x v="5"/>
    </i>
    <i>
      <x v="6"/>
    </i>
    <i>
      <x v="7"/>
    </i>
    <i>
      <x v="8"/>
    </i>
    <i>
      <x v="9"/>
    </i>
    <i>
      <x v="10"/>
    </i>
    <i>
      <x v="11"/>
    </i>
    <i t="grand">
      <x/>
    </i>
  </rowItems>
  <colItems count="1">
    <i/>
  </colItems>
  <dataFields count="1">
    <dataField name="Sum of Sales Furniture" fld="4"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40"/>
  <sheetViews>
    <sheetView tabSelected="1" workbookViewId="0">
      <selection sqref="A1:E1"/>
    </sheetView>
  </sheetViews>
  <sheetFormatPr defaultColWidth="8.81640625" defaultRowHeight="14.5" x14ac:dyDescent="0.35"/>
  <cols>
    <col min="3" max="3" width="19.81640625" customWidth="1"/>
    <col min="4" max="4" width="11.453125" bestFit="1" customWidth="1"/>
    <col min="5" max="5" width="19.81640625" bestFit="1" customWidth="1"/>
    <col min="6" max="6" width="11.453125" bestFit="1" customWidth="1"/>
    <col min="7" max="7" width="12.26953125" bestFit="1" customWidth="1"/>
    <col min="8" max="8" width="12.7265625" bestFit="1" customWidth="1"/>
    <col min="9" max="9" width="12.26953125" bestFit="1" customWidth="1"/>
    <col min="10" max="10" width="20.453125" bestFit="1" customWidth="1"/>
    <col min="11" max="11" width="18" bestFit="1" customWidth="1"/>
    <col min="12" max="12" width="14.453125" bestFit="1" customWidth="1"/>
    <col min="13" max="13" width="11.453125" bestFit="1" customWidth="1"/>
    <col min="14" max="14" width="9" bestFit="1" customWidth="1"/>
    <col min="15" max="15" width="20.453125" bestFit="1" customWidth="1"/>
    <col min="17" max="17" width="11.453125" bestFit="1" customWidth="1"/>
    <col min="18" max="18" width="10" bestFit="1" customWidth="1"/>
    <col min="19" max="19" width="4.453125" bestFit="1" customWidth="1"/>
    <col min="20" max="20" width="0" hidden="1" customWidth="1"/>
    <col min="21" max="21" width="19.81640625" bestFit="1" customWidth="1"/>
    <col min="22" max="22" width="11.453125" bestFit="1" customWidth="1"/>
    <col min="23" max="23" width="9" bestFit="1" customWidth="1"/>
  </cols>
  <sheetData>
    <row r="1" spans="1:15" ht="21" x14ac:dyDescent="0.5">
      <c r="A1" s="35" t="s">
        <v>25</v>
      </c>
      <c r="B1" s="35"/>
      <c r="C1" s="35"/>
      <c r="D1" s="35"/>
      <c r="E1" s="35"/>
    </row>
    <row r="2" spans="1:15" x14ac:dyDescent="0.35">
      <c r="A2" s="1"/>
      <c r="B2" s="1"/>
      <c r="C2" s="1"/>
      <c r="D2" s="1"/>
    </row>
    <row r="3" spans="1:15" x14ac:dyDescent="0.35">
      <c r="A3" s="1"/>
      <c r="B3" s="36" t="s">
        <v>37</v>
      </c>
      <c r="C3" s="36"/>
      <c r="D3" s="36"/>
      <c r="E3" s="36"/>
      <c r="F3" s="36"/>
      <c r="G3" s="36"/>
      <c r="H3" s="36"/>
      <c r="I3" s="36"/>
      <c r="J3" s="36"/>
      <c r="K3" s="36"/>
      <c r="L3" s="36"/>
      <c r="M3" s="36"/>
      <c r="N3" s="36"/>
    </row>
    <row r="4" spans="1:15" x14ac:dyDescent="0.35">
      <c r="A4" s="1"/>
      <c r="B4" s="1"/>
      <c r="C4" s="33" t="s">
        <v>38</v>
      </c>
      <c r="D4" s="33"/>
      <c r="E4" s="33"/>
    </row>
    <row r="5" spans="1:15" x14ac:dyDescent="0.35">
      <c r="A5" s="1"/>
      <c r="B5" s="1"/>
      <c r="C5" s="33" t="s">
        <v>40</v>
      </c>
      <c r="D5" s="33"/>
      <c r="E5" s="33"/>
      <c r="F5" s="33"/>
      <c r="G5" s="33"/>
      <c r="H5" s="33"/>
      <c r="I5" s="33"/>
      <c r="J5" s="33"/>
      <c r="K5" s="33"/>
      <c r="L5" s="33"/>
      <c r="M5" s="33"/>
      <c r="N5" s="33"/>
      <c r="O5" s="33"/>
    </row>
    <row r="6" spans="1:15" x14ac:dyDescent="0.35">
      <c r="A6" s="1"/>
      <c r="B6" s="1"/>
      <c r="C6" s="33" t="s">
        <v>39</v>
      </c>
      <c r="D6" s="33"/>
      <c r="E6" s="33"/>
      <c r="F6" s="33"/>
      <c r="G6" s="33"/>
      <c r="H6" s="33"/>
      <c r="I6" s="33"/>
    </row>
    <row r="7" spans="1:15" x14ac:dyDescent="0.35">
      <c r="A7" s="1"/>
      <c r="B7" s="1"/>
    </row>
    <row r="8" spans="1:15" x14ac:dyDescent="0.35">
      <c r="A8" s="1"/>
      <c r="B8" s="1"/>
    </row>
    <row r="9" spans="1:15" x14ac:dyDescent="0.35">
      <c r="A9" s="1"/>
      <c r="B9" s="1" t="s">
        <v>41</v>
      </c>
      <c r="M9" s="34" t="s">
        <v>149</v>
      </c>
      <c r="N9" s="34"/>
    </row>
    <row r="10" spans="1:15" x14ac:dyDescent="0.35">
      <c r="A10" s="1"/>
      <c r="B10" s="1"/>
    </row>
    <row r="11" spans="1:15" x14ac:dyDescent="0.35">
      <c r="A11" s="1"/>
      <c r="B11" s="1"/>
      <c r="C11" s="2" t="s">
        <v>1</v>
      </c>
      <c r="D11" s="2" t="s">
        <v>42</v>
      </c>
      <c r="E11" s="2" t="s">
        <v>57</v>
      </c>
      <c r="F11" s="2" t="s">
        <v>2</v>
      </c>
      <c r="H11" s="2" t="s">
        <v>1</v>
      </c>
      <c r="I11" s="2" t="s">
        <v>42</v>
      </c>
      <c r="J11" s="2" t="s">
        <v>57</v>
      </c>
      <c r="K11" s="2" t="s">
        <v>2</v>
      </c>
      <c r="M11" s="2" t="s">
        <v>1</v>
      </c>
      <c r="N11" s="2" t="s">
        <v>42</v>
      </c>
      <c r="O11" s="2" t="s">
        <v>57</v>
      </c>
    </row>
    <row r="12" spans="1:15" x14ac:dyDescent="0.35">
      <c r="A12" s="1"/>
      <c r="B12" s="1"/>
      <c r="C12" s="3" t="s">
        <v>3</v>
      </c>
      <c r="D12" s="3" t="s">
        <v>43</v>
      </c>
      <c r="E12" s="3" t="str">
        <f>(C12&amp;" "&amp;D12)</f>
        <v>Mary Roberts</v>
      </c>
      <c r="F12" s="3">
        <v>58</v>
      </c>
      <c r="H12" s="3" t="s">
        <v>3</v>
      </c>
      <c r="I12" s="3" t="s">
        <v>43</v>
      </c>
      <c r="J12" s="3" t="str">
        <f>(I12&amp;","&amp;" "&amp;H12)</f>
        <v>Roberts, Mary</v>
      </c>
      <c r="K12" s="3">
        <v>58</v>
      </c>
      <c r="M12" s="3" t="s">
        <v>3</v>
      </c>
      <c r="N12" s="3" t="s">
        <v>43</v>
      </c>
      <c r="O12" s="3"/>
    </row>
    <row r="13" spans="1:15" x14ac:dyDescent="0.35">
      <c r="A13" s="1"/>
      <c r="B13" s="1"/>
      <c r="C13" s="3" t="s">
        <v>4</v>
      </c>
      <c r="D13" s="3" t="s">
        <v>44</v>
      </c>
      <c r="E13" s="3" t="str">
        <f t="shared" ref="E13:E28" si="0">(C13&amp;" "&amp;D13)</f>
        <v>Jane James</v>
      </c>
      <c r="F13" s="3">
        <v>52</v>
      </c>
      <c r="H13" s="3" t="s">
        <v>4</v>
      </c>
      <c r="I13" s="3" t="s">
        <v>44</v>
      </c>
      <c r="J13" s="3" t="str">
        <f t="shared" ref="J13:J28" si="1">(I13&amp;","&amp;" "&amp;H13)</f>
        <v>James, Jane</v>
      </c>
      <c r="K13" s="3">
        <v>52</v>
      </c>
      <c r="M13" s="3" t="s">
        <v>4</v>
      </c>
      <c r="N13" s="3" t="s">
        <v>44</v>
      </c>
      <c r="O13" s="3"/>
    </row>
    <row r="14" spans="1:15" x14ac:dyDescent="0.35">
      <c r="A14" s="1"/>
      <c r="B14" s="1"/>
      <c r="C14" s="3" t="s">
        <v>5</v>
      </c>
      <c r="D14" s="3" t="s">
        <v>45</v>
      </c>
      <c r="E14" s="3" t="str">
        <f t="shared" si="0"/>
        <v>Sarah Edwards</v>
      </c>
      <c r="F14" s="3">
        <v>63</v>
      </c>
      <c r="H14" s="3" t="s">
        <v>5</v>
      </c>
      <c r="I14" s="3" t="s">
        <v>45</v>
      </c>
      <c r="J14" s="3" t="str">
        <f t="shared" si="1"/>
        <v>Edwards, Sarah</v>
      </c>
      <c r="K14" s="3">
        <v>63</v>
      </c>
      <c r="M14" s="3" t="s">
        <v>5</v>
      </c>
      <c r="N14" s="3" t="s">
        <v>45</v>
      </c>
      <c r="O14" s="3"/>
    </row>
    <row r="15" spans="1:15" x14ac:dyDescent="0.35">
      <c r="A15" s="1"/>
      <c r="B15" s="1"/>
      <c r="C15" s="3" t="s">
        <v>6</v>
      </c>
      <c r="D15" s="3" t="s">
        <v>46</v>
      </c>
      <c r="E15" s="3" t="str">
        <f t="shared" si="0"/>
        <v>Alex Smith</v>
      </c>
      <c r="F15" s="3">
        <v>48</v>
      </c>
      <c r="H15" s="3" t="s">
        <v>6</v>
      </c>
      <c r="I15" s="3" t="s">
        <v>46</v>
      </c>
      <c r="J15" s="3" t="str">
        <f t="shared" si="1"/>
        <v>Smith, Alex</v>
      </c>
      <c r="K15" s="3">
        <v>48</v>
      </c>
      <c r="M15" s="3" t="s">
        <v>6</v>
      </c>
      <c r="N15" s="3" t="s">
        <v>46</v>
      </c>
      <c r="O15" s="3"/>
    </row>
    <row r="16" spans="1:15" x14ac:dyDescent="0.35">
      <c r="A16" s="1"/>
      <c r="B16" s="1"/>
      <c r="C16" s="3" t="s">
        <v>7</v>
      </c>
      <c r="D16" s="3" t="s">
        <v>47</v>
      </c>
      <c r="E16" s="3" t="str">
        <f t="shared" si="0"/>
        <v>Michael Williams</v>
      </c>
      <c r="F16" s="3">
        <v>67</v>
      </c>
      <c r="H16" s="3" t="s">
        <v>7</v>
      </c>
      <c r="I16" s="3" t="s">
        <v>47</v>
      </c>
      <c r="J16" s="3" t="str">
        <f t="shared" si="1"/>
        <v>Williams, Michael</v>
      </c>
      <c r="K16" s="3">
        <v>67</v>
      </c>
      <c r="M16" s="3" t="s">
        <v>7</v>
      </c>
      <c r="N16" s="3" t="s">
        <v>47</v>
      </c>
      <c r="O16" s="3"/>
    </row>
    <row r="17" spans="1:15" x14ac:dyDescent="0.35">
      <c r="A17" s="1"/>
      <c r="B17" s="1"/>
      <c r="C17" s="3" t="s">
        <v>8</v>
      </c>
      <c r="D17" s="3" t="s">
        <v>48</v>
      </c>
      <c r="E17" s="3" t="str">
        <f t="shared" si="0"/>
        <v>Pete Davies</v>
      </c>
      <c r="F17" s="3">
        <v>70</v>
      </c>
      <c r="H17" s="3" t="s">
        <v>8</v>
      </c>
      <c r="I17" s="3" t="s">
        <v>48</v>
      </c>
      <c r="J17" s="3" t="str">
        <f t="shared" si="1"/>
        <v>Davies, Pete</v>
      </c>
      <c r="K17" s="3">
        <v>70</v>
      </c>
      <c r="M17" s="3" t="s">
        <v>8</v>
      </c>
      <c r="N17" s="3" t="s">
        <v>48</v>
      </c>
      <c r="O17" s="3"/>
    </row>
    <row r="18" spans="1:15" x14ac:dyDescent="0.35">
      <c r="A18" s="1"/>
      <c r="B18" s="1"/>
      <c r="C18" s="3" t="s">
        <v>9</v>
      </c>
      <c r="D18" s="3" t="s">
        <v>47</v>
      </c>
      <c r="E18" s="3" t="str">
        <f t="shared" si="0"/>
        <v>Steven Williams</v>
      </c>
      <c r="F18" s="3">
        <v>43</v>
      </c>
      <c r="H18" s="3" t="s">
        <v>9</v>
      </c>
      <c r="I18" s="3" t="s">
        <v>47</v>
      </c>
      <c r="J18" s="3" t="str">
        <f t="shared" si="1"/>
        <v>Williams, Steven</v>
      </c>
      <c r="K18" s="3">
        <v>43</v>
      </c>
      <c r="M18" s="3" t="s">
        <v>9</v>
      </c>
      <c r="N18" s="3" t="s">
        <v>47</v>
      </c>
      <c r="O18" s="3"/>
    </row>
    <row r="19" spans="1:15" x14ac:dyDescent="0.35">
      <c r="A19" s="1"/>
      <c r="B19" s="1"/>
      <c r="C19" s="3" t="s">
        <v>10</v>
      </c>
      <c r="D19" s="3" t="s">
        <v>49</v>
      </c>
      <c r="E19" s="3" t="str">
        <f t="shared" si="0"/>
        <v>Beth Olsen</v>
      </c>
      <c r="F19" s="3">
        <v>38</v>
      </c>
      <c r="H19" s="3" t="s">
        <v>10</v>
      </c>
      <c r="I19" s="3" t="s">
        <v>49</v>
      </c>
      <c r="J19" s="3" t="str">
        <f t="shared" si="1"/>
        <v>Olsen, Beth</v>
      </c>
      <c r="K19" s="3">
        <v>38</v>
      </c>
      <c r="M19" s="3" t="s">
        <v>10</v>
      </c>
      <c r="N19" s="3" t="s">
        <v>49</v>
      </c>
      <c r="O19" s="3"/>
    </row>
    <row r="20" spans="1:15" x14ac:dyDescent="0.35">
      <c r="A20" s="1"/>
      <c r="B20" s="1"/>
      <c r="C20" s="3" t="s">
        <v>11</v>
      </c>
      <c r="D20" s="3" t="s">
        <v>50</v>
      </c>
      <c r="E20" s="3" t="str">
        <f t="shared" si="0"/>
        <v>Emma Wilson</v>
      </c>
      <c r="F20" s="3">
        <v>54</v>
      </c>
      <c r="H20" s="3" t="s">
        <v>11</v>
      </c>
      <c r="I20" s="3" t="s">
        <v>50</v>
      </c>
      <c r="J20" s="3" t="str">
        <f t="shared" si="1"/>
        <v>Wilson, Emma</v>
      </c>
      <c r="K20" s="3">
        <v>54</v>
      </c>
      <c r="M20" s="3" t="s">
        <v>11</v>
      </c>
      <c r="N20" s="3" t="s">
        <v>50</v>
      </c>
      <c r="O20" s="3"/>
    </row>
    <row r="21" spans="1:15" x14ac:dyDescent="0.35">
      <c r="A21" s="1"/>
      <c r="B21" s="1"/>
      <c r="C21" s="3" t="s">
        <v>12</v>
      </c>
      <c r="D21" s="3" t="s">
        <v>47</v>
      </c>
      <c r="E21" s="3" t="str">
        <f t="shared" si="0"/>
        <v>Christopher Williams</v>
      </c>
      <c r="F21" s="3">
        <v>56</v>
      </c>
      <c r="H21" s="3" t="s">
        <v>12</v>
      </c>
      <c r="I21" s="3" t="s">
        <v>47</v>
      </c>
      <c r="J21" s="3" t="str">
        <f t="shared" si="1"/>
        <v>Williams, Christopher</v>
      </c>
      <c r="K21" s="3">
        <v>56</v>
      </c>
      <c r="M21" s="3" t="s">
        <v>12</v>
      </c>
      <c r="N21" s="3" t="s">
        <v>47</v>
      </c>
      <c r="O21" s="3"/>
    </row>
    <row r="22" spans="1:15" x14ac:dyDescent="0.35">
      <c r="A22" s="1"/>
      <c r="B22" s="1"/>
      <c r="C22" s="3" t="s">
        <v>13</v>
      </c>
      <c r="D22" s="3" t="s">
        <v>48</v>
      </c>
      <c r="E22" s="3" t="str">
        <f t="shared" si="0"/>
        <v>Ashley Davies</v>
      </c>
      <c r="F22" s="3">
        <v>60</v>
      </c>
      <c r="H22" s="3" t="s">
        <v>13</v>
      </c>
      <c r="I22" s="3" t="s">
        <v>48</v>
      </c>
      <c r="J22" s="3" t="str">
        <f t="shared" si="1"/>
        <v>Davies, Ashley</v>
      </c>
      <c r="K22" s="3">
        <v>60</v>
      </c>
      <c r="M22" s="3" t="s">
        <v>13</v>
      </c>
      <c r="N22" s="3" t="s">
        <v>48</v>
      </c>
      <c r="O22" s="3"/>
    </row>
    <row r="23" spans="1:15" x14ac:dyDescent="0.35">
      <c r="A23" s="1"/>
      <c r="B23" s="1"/>
      <c r="C23" s="3" t="s">
        <v>14</v>
      </c>
      <c r="D23" s="3" t="s">
        <v>51</v>
      </c>
      <c r="E23" s="3" t="str">
        <f t="shared" si="0"/>
        <v>Nicholas Bennett</v>
      </c>
      <c r="F23" s="3">
        <v>58</v>
      </c>
      <c r="H23" s="3" t="s">
        <v>14</v>
      </c>
      <c r="I23" s="3" t="s">
        <v>51</v>
      </c>
      <c r="J23" s="3" t="str">
        <f t="shared" si="1"/>
        <v>Bennett, Nicholas</v>
      </c>
      <c r="K23" s="3">
        <v>58</v>
      </c>
      <c r="M23" s="3" t="s">
        <v>14</v>
      </c>
      <c r="N23" s="3" t="s">
        <v>51</v>
      </c>
      <c r="O23" s="3"/>
    </row>
    <row r="24" spans="1:15" x14ac:dyDescent="0.35">
      <c r="A24" s="1"/>
      <c r="B24" s="1"/>
      <c r="C24" s="3" t="s">
        <v>15</v>
      </c>
      <c r="D24" s="3" t="s">
        <v>52</v>
      </c>
      <c r="E24" s="3" t="str">
        <f t="shared" si="0"/>
        <v>Ben Cameron</v>
      </c>
      <c r="F24" s="3">
        <v>54</v>
      </c>
      <c r="H24" s="3" t="s">
        <v>15</v>
      </c>
      <c r="I24" s="3" t="s">
        <v>52</v>
      </c>
      <c r="J24" s="3" t="str">
        <f t="shared" si="1"/>
        <v>Cameron, Ben</v>
      </c>
      <c r="K24" s="3">
        <v>54</v>
      </c>
      <c r="M24" s="3" t="s">
        <v>15</v>
      </c>
      <c r="N24" s="3" t="s">
        <v>52</v>
      </c>
      <c r="O24" s="3"/>
    </row>
    <row r="25" spans="1:15" x14ac:dyDescent="0.35">
      <c r="A25" s="1"/>
      <c r="B25" s="1"/>
      <c r="C25" s="3" t="s">
        <v>16</v>
      </c>
      <c r="D25" s="3" t="s">
        <v>53</v>
      </c>
      <c r="E25" s="3" t="str">
        <f t="shared" si="0"/>
        <v>Max Osborne</v>
      </c>
      <c r="F25" s="3">
        <v>54</v>
      </c>
      <c r="H25" s="3" t="s">
        <v>16</v>
      </c>
      <c r="I25" s="3" t="s">
        <v>53</v>
      </c>
      <c r="J25" s="3" t="str">
        <f t="shared" si="1"/>
        <v>Osborne, Max</v>
      </c>
      <c r="K25" s="3">
        <v>54</v>
      </c>
      <c r="M25" s="3" t="s">
        <v>16</v>
      </c>
      <c r="N25" s="3" t="s">
        <v>53</v>
      </c>
      <c r="O25" s="3"/>
    </row>
    <row r="26" spans="1:15" x14ac:dyDescent="0.35">
      <c r="A26" s="1"/>
      <c r="B26" s="1"/>
      <c r="C26" s="3" t="s">
        <v>17</v>
      </c>
      <c r="D26" s="3" t="s">
        <v>76</v>
      </c>
      <c r="E26" s="3" t="str">
        <f t="shared" si="0"/>
        <v>Laura Martin</v>
      </c>
      <c r="F26" s="3">
        <v>53</v>
      </c>
      <c r="H26" s="3" t="s">
        <v>17</v>
      </c>
      <c r="I26" s="3" t="s">
        <v>54</v>
      </c>
      <c r="J26" s="3" t="str">
        <f t="shared" si="1"/>
        <v>Marling, Laura</v>
      </c>
      <c r="K26" s="3">
        <v>53</v>
      </c>
      <c r="M26" s="3" t="s">
        <v>17</v>
      </c>
      <c r="N26" s="3" t="s">
        <v>54</v>
      </c>
      <c r="O26" s="3"/>
    </row>
    <row r="27" spans="1:15" x14ac:dyDescent="0.35">
      <c r="A27" s="1"/>
      <c r="B27" s="1"/>
      <c r="C27" s="3" t="s">
        <v>18</v>
      </c>
      <c r="D27" s="3" t="s">
        <v>55</v>
      </c>
      <c r="E27" s="3" t="str">
        <f t="shared" si="0"/>
        <v>Kelly Clark</v>
      </c>
      <c r="F27" s="3">
        <v>62</v>
      </c>
      <c r="H27" s="3" t="s">
        <v>18</v>
      </c>
      <c r="I27" s="3" t="s">
        <v>55</v>
      </c>
      <c r="J27" s="3" t="str">
        <f t="shared" si="1"/>
        <v>Clark, Kelly</v>
      </c>
      <c r="K27" s="3">
        <v>62</v>
      </c>
      <c r="M27" s="3" t="s">
        <v>18</v>
      </c>
      <c r="N27" s="3" t="s">
        <v>55</v>
      </c>
      <c r="O27" s="3"/>
    </row>
    <row r="28" spans="1:15" x14ac:dyDescent="0.35">
      <c r="A28" s="1"/>
      <c r="B28" s="1"/>
      <c r="C28" s="3" t="s">
        <v>19</v>
      </c>
      <c r="D28" s="3" t="s">
        <v>56</v>
      </c>
      <c r="E28" s="3" t="str">
        <f t="shared" si="0"/>
        <v>Will Thomas</v>
      </c>
      <c r="F28" s="3">
        <v>58</v>
      </c>
      <c r="H28" s="3" t="s">
        <v>19</v>
      </c>
      <c r="I28" s="3" t="s">
        <v>56</v>
      </c>
      <c r="J28" s="3" t="str">
        <f t="shared" si="1"/>
        <v>Thomas, Will</v>
      </c>
      <c r="K28" s="3">
        <v>58</v>
      </c>
      <c r="M28" s="3" t="s">
        <v>19</v>
      </c>
      <c r="N28" s="3" t="s">
        <v>56</v>
      </c>
      <c r="O28" s="3"/>
    </row>
    <row r="29" spans="1:15" x14ac:dyDescent="0.35">
      <c r="A29" s="1"/>
      <c r="B29" s="1"/>
    </row>
    <row r="30" spans="1:15" x14ac:dyDescent="0.35">
      <c r="A30" s="1"/>
      <c r="B30" s="1"/>
      <c r="C30" s="33" t="s">
        <v>58</v>
      </c>
      <c r="D30" s="33"/>
      <c r="E30" s="33"/>
      <c r="F30" s="33"/>
      <c r="G30" s="33"/>
    </row>
    <row r="31" spans="1:15" x14ac:dyDescent="0.35">
      <c r="A31" s="1"/>
      <c r="B31" s="1"/>
    </row>
    <row r="32" spans="1:15" x14ac:dyDescent="0.35">
      <c r="A32" s="1"/>
      <c r="B32" s="1"/>
    </row>
    <row r="33" spans="1:23" x14ac:dyDescent="0.35">
      <c r="A33" s="1"/>
      <c r="B33" s="36" t="s">
        <v>59</v>
      </c>
      <c r="C33" s="36"/>
      <c r="D33" s="36"/>
      <c r="E33" s="36"/>
      <c r="F33" s="36"/>
      <c r="U33" s="14" t="s">
        <v>149</v>
      </c>
    </row>
    <row r="34" spans="1:23" x14ac:dyDescent="0.35">
      <c r="A34" s="1"/>
      <c r="B34" s="1"/>
    </row>
    <row r="35" spans="1:23" x14ac:dyDescent="0.35">
      <c r="A35" s="1"/>
      <c r="B35" s="1"/>
      <c r="C35" s="2" t="s">
        <v>57</v>
      </c>
      <c r="D35" s="2" t="s">
        <v>78</v>
      </c>
      <c r="E35" s="2" t="s">
        <v>42</v>
      </c>
      <c r="F35" s="2" t="s">
        <v>2</v>
      </c>
      <c r="H35" s="33" t="s">
        <v>80</v>
      </c>
      <c r="I35" s="33"/>
      <c r="J35" s="33"/>
      <c r="K35" s="33"/>
      <c r="L35" s="33"/>
      <c r="U35" s="2" t="s">
        <v>57</v>
      </c>
      <c r="V35" s="2" t="s">
        <v>78</v>
      </c>
      <c r="W35" s="2" t="s">
        <v>42</v>
      </c>
    </row>
    <row r="36" spans="1:23" x14ac:dyDescent="0.35">
      <c r="A36" s="1"/>
      <c r="B36" s="1"/>
      <c r="C36" s="3" t="s">
        <v>60</v>
      </c>
      <c r="D36" s="3" t="s">
        <v>3</v>
      </c>
      <c r="E36" s="3" t="s">
        <v>43</v>
      </c>
      <c r="F36" s="3">
        <v>58</v>
      </c>
      <c r="H36" s="33" t="s">
        <v>81</v>
      </c>
      <c r="I36" s="33"/>
      <c r="J36" s="33"/>
      <c r="K36" s="33"/>
      <c r="L36" s="33"/>
      <c r="M36" s="33"/>
      <c r="N36" s="33"/>
      <c r="U36" s="3" t="s">
        <v>60</v>
      </c>
      <c r="V36" s="3"/>
      <c r="W36" s="3"/>
    </row>
    <row r="37" spans="1:23" x14ac:dyDescent="0.35">
      <c r="A37" s="1"/>
      <c r="B37" s="1"/>
      <c r="C37" s="3" t="s">
        <v>61</v>
      </c>
      <c r="D37" s="3" t="s">
        <v>4</v>
      </c>
      <c r="E37" s="3" t="s">
        <v>44</v>
      </c>
      <c r="F37" s="3">
        <v>52</v>
      </c>
      <c r="H37" s="33" t="s">
        <v>82</v>
      </c>
      <c r="I37" s="33"/>
      <c r="J37" s="33"/>
      <c r="K37" s="33"/>
      <c r="L37" s="33"/>
      <c r="M37" s="33"/>
      <c r="N37" s="33"/>
      <c r="O37" s="33"/>
      <c r="U37" s="3" t="s">
        <v>61</v>
      </c>
      <c r="V37" s="3"/>
      <c r="W37" s="3"/>
    </row>
    <row r="38" spans="1:23" x14ac:dyDescent="0.35">
      <c r="A38" s="1"/>
      <c r="B38" s="1"/>
      <c r="C38" s="3" t="s">
        <v>62</v>
      </c>
      <c r="D38" s="3" t="s">
        <v>5</v>
      </c>
      <c r="E38" s="3" t="s">
        <v>45</v>
      </c>
      <c r="F38" s="3">
        <v>63</v>
      </c>
      <c r="H38" s="33" t="s">
        <v>79</v>
      </c>
      <c r="I38" s="33"/>
      <c r="J38" s="33"/>
      <c r="K38" s="33"/>
      <c r="L38" s="33"/>
      <c r="M38" s="33"/>
      <c r="N38" s="33"/>
      <c r="O38" s="33"/>
      <c r="P38" s="33"/>
      <c r="Q38" s="33"/>
      <c r="R38" s="33"/>
      <c r="U38" s="3" t="s">
        <v>62</v>
      </c>
      <c r="V38" s="3"/>
      <c r="W38" s="3"/>
    </row>
    <row r="39" spans="1:23" x14ac:dyDescent="0.35">
      <c r="A39" s="1"/>
      <c r="B39" s="1"/>
      <c r="C39" s="3" t="s">
        <v>63</v>
      </c>
      <c r="D39" s="3" t="s">
        <v>6</v>
      </c>
      <c r="E39" s="3" t="s">
        <v>46</v>
      </c>
      <c r="F39" s="3">
        <v>48</v>
      </c>
      <c r="U39" s="3" t="s">
        <v>63</v>
      </c>
      <c r="V39" s="3"/>
      <c r="W39" s="3"/>
    </row>
    <row r="40" spans="1:23" x14ac:dyDescent="0.35">
      <c r="A40" s="1"/>
      <c r="B40" s="1"/>
      <c r="C40" s="3" t="s">
        <v>64</v>
      </c>
      <c r="D40" s="3" t="s">
        <v>7</v>
      </c>
      <c r="E40" s="3" t="s">
        <v>47</v>
      </c>
      <c r="F40" s="3">
        <v>67</v>
      </c>
      <c r="U40" s="3" t="s">
        <v>64</v>
      </c>
      <c r="V40" s="3"/>
      <c r="W40" s="3"/>
    </row>
    <row r="41" spans="1:23" x14ac:dyDescent="0.35">
      <c r="A41" s="1"/>
      <c r="B41" s="1"/>
      <c r="C41" s="3" t="s">
        <v>65</v>
      </c>
      <c r="D41" s="3" t="s">
        <v>8</v>
      </c>
      <c r="E41" s="3" t="s">
        <v>48</v>
      </c>
      <c r="F41" s="3">
        <v>70</v>
      </c>
      <c r="U41" s="3" t="s">
        <v>65</v>
      </c>
      <c r="V41" s="3"/>
      <c r="W41" s="3"/>
    </row>
    <row r="42" spans="1:23" x14ac:dyDescent="0.35">
      <c r="A42" s="1"/>
      <c r="B42" s="1"/>
      <c r="C42" s="3" t="s">
        <v>66</v>
      </c>
      <c r="D42" s="3" t="s">
        <v>9</v>
      </c>
      <c r="E42" s="3" t="s">
        <v>47</v>
      </c>
      <c r="F42" s="3">
        <v>43</v>
      </c>
      <c r="U42" s="3" t="s">
        <v>66</v>
      </c>
      <c r="V42" s="3"/>
      <c r="W42" s="3"/>
    </row>
    <row r="43" spans="1:23" x14ac:dyDescent="0.35">
      <c r="A43" s="1"/>
      <c r="B43" s="1"/>
      <c r="C43" s="3" t="s">
        <v>67</v>
      </c>
      <c r="D43" s="3" t="s">
        <v>10</v>
      </c>
      <c r="E43" s="3" t="s">
        <v>49</v>
      </c>
      <c r="F43" s="3">
        <v>38</v>
      </c>
      <c r="U43" s="3" t="s">
        <v>67</v>
      </c>
      <c r="V43" s="3"/>
      <c r="W43" s="3"/>
    </row>
    <row r="44" spans="1:23" x14ac:dyDescent="0.35">
      <c r="A44" s="1"/>
      <c r="B44" s="1"/>
      <c r="C44" s="3" t="s">
        <v>68</v>
      </c>
      <c r="D44" s="3" t="s">
        <v>11</v>
      </c>
      <c r="E44" s="3" t="s">
        <v>50</v>
      </c>
      <c r="F44" s="3">
        <v>54</v>
      </c>
      <c r="U44" s="3" t="s">
        <v>68</v>
      </c>
      <c r="V44" s="3"/>
      <c r="W44" s="3"/>
    </row>
    <row r="45" spans="1:23" x14ac:dyDescent="0.35">
      <c r="A45" s="1"/>
      <c r="B45" s="1"/>
      <c r="C45" s="3" t="s">
        <v>69</v>
      </c>
      <c r="D45" s="3" t="s">
        <v>12</v>
      </c>
      <c r="E45" s="3" t="s">
        <v>47</v>
      </c>
      <c r="F45" s="3">
        <v>56</v>
      </c>
      <c r="U45" s="3" t="s">
        <v>69</v>
      </c>
      <c r="V45" s="3"/>
      <c r="W45" s="3"/>
    </row>
    <row r="46" spans="1:23" x14ac:dyDescent="0.35">
      <c r="A46" s="1"/>
      <c r="B46" s="1"/>
      <c r="C46" s="3" t="s">
        <v>70</v>
      </c>
      <c r="D46" s="3" t="s">
        <v>13</v>
      </c>
      <c r="E46" s="3" t="s">
        <v>48</v>
      </c>
      <c r="F46" s="3">
        <v>60</v>
      </c>
      <c r="U46" s="3" t="s">
        <v>70</v>
      </c>
      <c r="V46" s="3"/>
      <c r="W46" s="3"/>
    </row>
    <row r="47" spans="1:23" x14ac:dyDescent="0.35">
      <c r="A47" s="1"/>
      <c r="B47" s="1"/>
      <c r="C47" s="3" t="s">
        <v>71</v>
      </c>
      <c r="D47" s="3" t="s">
        <v>14</v>
      </c>
      <c r="E47" s="3" t="s">
        <v>51</v>
      </c>
      <c r="F47" s="3">
        <v>58</v>
      </c>
      <c r="U47" s="3" t="s">
        <v>71</v>
      </c>
      <c r="V47" s="3"/>
      <c r="W47" s="3"/>
    </row>
    <row r="48" spans="1:23" x14ac:dyDescent="0.35">
      <c r="A48" s="1"/>
      <c r="B48" s="1"/>
      <c r="C48" s="3" t="s">
        <v>72</v>
      </c>
      <c r="D48" s="3" t="s">
        <v>15</v>
      </c>
      <c r="E48" s="3" t="s">
        <v>52</v>
      </c>
      <c r="F48" s="3">
        <v>54</v>
      </c>
      <c r="U48" s="3" t="s">
        <v>72</v>
      </c>
      <c r="V48" s="3"/>
      <c r="W48" s="3"/>
    </row>
    <row r="49" spans="1:23" x14ac:dyDescent="0.35">
      <c r="A49" s="1"/>
      <c r="B49" s="1"/>
      <c r="C49" s="3" t="s">
        <v>73</v>
      </c>
      <c r="D49" s="3" t="s">
        <v>16</v>
      </c>
      <c r="E49" s="3" t="s">
        <v>53</v>
      </c>
      <c r="F49" s="3">
        <v>54</v>
      </c>
      <c r="U49" s="3" t="s">
        <v>73</v>
      </c>
      <c r="V49" s="3"/>
      <c r="W49" s="3"/>
    </row>
    <row r="50" spans="1:23" x14ac:dyDescent="0.35">
      <c r="A50" s="1"/>
      <c r="B50" s="1"/>
      <c r="C50" s="3" t="s">
        <v>77</v>
      </c>
      <c r="D50" s="3" t="s">
        <v>17</v>
      </c>
      <c r="E50" s="3" t="s">
        <v>76</v>
      </c>
      <c r="F50" s="3">
        <v>53</v>
      </c>
      <c r="U50" s="3" t="s">
        <v>77</v>
      </c>
      <c r="V50" s="3"/>
      <c r="W50" s="3"/>
    </row>
    <row r="51" spans="1:23" x14ac:dyDescent="0.35">
      <c r="A51" s="1"/>
      <c r="B51" s="1"/>
      <c r="C51" s="3" t="s">
        <v>74</v>
      </c>
      <c r="D51" s="3" t="s">
        <v>18</v>
      </c>
      <c r="E51" s="3" t="s">
        <v>55</v>
      </c>
      <c r="F51" s="3">
        <v>62</v>
      </c>
      <c r="U51" s="3" t="s">
        <v>74</v>
      </c>
      <c r="V51" s="3"/>
      <c r="W51" s="3"/>
    </row>
    <row r="52" spans="1:23" x14ac:dyDescent="0.35">
      <c r="A52" s="1"/>
      <c r="B52" s="1"/>
      <c r="C52" s="3" t="s">
        <v>75</v>
      </c>
      <c r="D52" s="3" t="s">
        <v>19</v>
      </c>
      <c r="E52" s="3" t="s">
        <v>56</v>
      </c>
      <c r="F52" s="3">
        <v>58</v>
      </c>
      <c r="U52" s="3" t="s">
        <v>75</v>
      </c>
      <c r="V52" s="3"/>
      <c r="W52" s="3"/>
    </row>
    <row r="53" spans="1:23" x14ac:dyDescent="0.35">
      <c r="A53" s="1"/>
      <c r="B53" s="1"/>
    </row>
    <row r="55" spans="1:23" x14ac:dyDescent="0.35">
      <c r="B55" s="36" t="s">
        <v>26</v>
      </c>
      <c r="C55" s="36"/>
      <c r="D55" s="36"/>
      <c r="E55" s="36"/>
      <c r="F55" s="36"/>
      <c r="G55" s="36"/>
      <c r="H55" s="36"/>
      <c r="I55" s="36"/>
      <c r="J55" s="36"/>
    </row>
    <row r="57" spans="1:23" x14ac:dyDescent="0.35">
      <c r="C57" s="2" t="s">
        <v>1</v>
      </c>
      <c r="D57" s="2" t="s">
        <v>2</v>
      </c>
    </row>
    <row r="58" spans="1:23" x14ac:dyDescent="0.35">
      <c r="C58" s="3" t="s">
        <v>3</v>
      </c>
      <c r="D58" s="3">
        <v>58</v>
      </c>
      <c r="G58" s="33" t="s">
        <v>27</v>
      </c>
      <c r="H58" s="33"/>
      <c r="I58" s="33"/>
      <c r="J58" s="33"/>
      <c r="K58" s="33"/>
      <c r="L58" s="33"/>
      <c r="M58" s="33"/>
      <c r="N58" s="33"/>
      <c r="O58" s="33"/>
      <c r="P58" s="33"/>
      <c r="Q58" s="33"/>
      <c r="R58" s="33"/>
      <c r="S58" s="33"/>
    </row>
    <row r="59" spans="1:23" x14ac:dyDescent="0.35">
      <c r="C59" s="3" t="s">
        <v>4</v>
      </c>
      <c r="D59" s="3">
        <v>52</v>
      </c>
    </row>
    <row r="60" spans="1:23" x14ac:dyDescent="0.35">
      <c r="C60" s="3" t="s">
        <v>5</v>
      </c>
      <c r="D60" s="3">
        <v>63</v>
      </c>
    </row>
    <row r="61" spans="1:23" x14ac:dyDescent="0.35">
      <c r="C61" s="3" t="s">
        <v>6</v>
      </c>
      <c r="D61" s="3">
        <v>48</v>
      </c>
    </row>
    <row r="62" spans="1:23" x14ac:dyDescent="0.35">
      <c r="C62" s="3" t="s">
        <v>7</v>
      </c>
      <c r="D62" s="3">
        <v>67</v>
      </c>
    </row>
    <row r="63" spans="1:23" x14ac:dyDescent="0.35">
      <c r="C63" s="3" t="s">
        <v>8</v>
      </c>
      <c r="D63" s="3">
        <v>70</v>
      </c>
    </row>
    <row r="64" spans="1:23" x14ac:dyDescent="0.35">
      <c r="C64" s="3" t="s">
        <v>9</v>
      </c>
      <c r="D64" s="3">
        <v>43</v>
      </c>
    </row>
    <row r="65" spans="3:10" x14ac:dyDescent="0.35">
      <c r="C65" s="3" t="s">
        <v>10</v>
      </c>
      <c r="D65" s="3">
        <v>38</v>
      </c>
    </row>
    <row r="66" spans="3:10" x14ac:dyDescent="0.35">
      <c r="C66" s="3" t="s">
        <v>11</v>
      </c>
      <c r="D66" s="3">
        <v>54</v>
      </c>
    </row>
    <row r="67" spans="3:10" x14ac:dyDescent="0.35">
      <c r="C67" s="3" t="s">
        <v>12</v>
      </c>
      <c r="D67" s="3">
        <v>56</v>
      </c>
    </row>
    <row r="68" spans="3:10" x14ac:dyDescent="0.35">
      <c r="C68" s="3" t="s">
        <v>13</v>
      </c>
      <c r="D68" s="3">
        <v>60</v>
      </c>
    </row>
    <row r="69" spans="3:10" x14ac:dyDescent="0.35">
      <c r="C69" s="3" t="s">
        <v>14</v>
      </c>
      <c r="D69" s="3">
        <v>58</v>
      </c>
    </row>
    <row r="70" spans="3:10" x14ac:dyDescent="0.35">
      <c r="C70" s="3" t="s">
        <v>15</v>
      </c>
      <c r="D70" s="3">
        <v>54</v>
      </c>
    </row>
    <row r="71" spans="3:10" x14ac:dyDescent="0.35">
      <c r="C71" s="3" t="s">
        <v>16</v>
      </c>
      <c r="D71" s="3">
        <v>54</v>
      </c>
    </row>
    <row r="72" spans="3:10" x14ac:dyDescent="0.35">
      <c r="C72" s="3" t="s">
        <v>17</v>
      </c>
      <c r="D72" s="3">
        <v>53</v>
      </c>
    </row>
    <row r="73" spans="3:10" x14ac:dyDescent="0.35">
      <c r="C73" s="3" t="s">
        <v>18</v>
      </c>
      <c r="D73" s="3">
        <v>62</v>
      </c>
    </row>
    <row r="74" spans="3:10" x14ac:dyDescent="0.35">
      <c r="C74" s="3" t="s">
        <v>19</v>
      </c>
      <c r="D74" s="3">
        <v>58</v>
      </c>
    </row>
    <row r="76" spans="3:10" x14ac:dyDescent="0.35">
      <c r="C76" s="2" t="s">
        <v>1</v>
      </c>
      <c r="D76" s="2" t="s">
        <v>2</v>
      </c>
      <c r="F76" s="2" t="s">
        <v>1</v>
      </c>
      <c r="G76" s="2" t="s">
        <v>2</v>
      </c>
      <c r="I76" s="2" t="s">
        <v>1</v>
      </c>
      <c r="J76" s="2" t="s">
        <v>2</v>
      </c>
    </row>
    <row r="77" spans="3:10" x14ac:dyDescent="0.35">
      <c r="C77" s="3" t="s">
        <v>6</v>
      </c>
      <c r="D77" s="3">
        <v>48</v>
      </c>
      <c r="F77" s="3" t="s">
        <v>10</v>
      </c>
      <c r="G77" s="3">
        <v>38</v>
      </c>
      <c r="I77" s="3" t="s">
        <v>8</v>
      </c>
      <c r="J77" s="3">
        <v>70</v>
      </c>
    </row>
    <row r="78" spans="3:10" x14ac:dyDescent="0.35">
      <c r="C78" s="3" t="s">
        <v>13</v>
      </c>
      <c r="D78" s="3">
        <v>60</v>
      </c>
      <c r="F78" s="3" t="s">
        <v>9</v>
      </c>
      <c r="G78" s="3">
        <v>43</v>
      </c>
      <c r="I78" s="3" t="s">
        <v>7</v>
      </c>
      <c r="J78" s="3">
        <v>67</v>
      </c>
    </row>
    <row r="79" spans="3:10" x14ac:dyDescent="0.35">
      <c r="C79" s="3" t="s">
        <v>15</v>
      </c>
      <c r="D79" s="3">
        <v>54</v>
      </c>
      <c r="F79" s="3" t="s">
        <v>6</v>
      </c>
      <c r="G79" s="3">
        <v>48</v>
      </c>
      <c r="I79" s="3" t="s">
        <v>5</v>
      </c>
      <c r="J79" s="3">
        <v>63</v>
      </c>
    </row>
    <row r="80" spans="3:10" x14ac:dyDescent="0.35">
      <c r="C80" s="3" t="s">
        <v>10</v>
      </c>
      <c r="D80" s="3">
        <v>38</v>
      </c>
      <c r="F80" s="3" t="s">
        <v>4</v>
      </c>
      <c r="G80" s="3">
        <v>52</v>
      </c>
      <c r="I80" s="3" t="s">
        <v>18</v>
      </c>
      <c r="J80" s="3">
        <v>62</v>
      </c>
    </row>
    <row r="81" spans="2:10" x14ac:dyDescent="0.35">
      <c r="C81" s="3" t="s">
        <v>12</v>
      </c>
      <c r="D81" s="3">
        <v>56</v>
      </c>
      <c r="F81" s="3" t="s">
        <v>17</v>
      </c>
      <c r="G81" s="3">
        <v>53</v>
      </c>
      <c r="I81" s="3" t="s">
        <v>13</v>
      </c>
      <c r="J81" s="3">
        <v>60</v>
      </c>
    </row>
    <row r="82" spans="2:10" x14ac:dyDescent="0.35">
      <c r="C82" s="3" t="s">
        <v>11</v>
      </c>
      <c r="D82" s="3">
        <v>54</v>
      </c>
      <c r="F82" s="3" t="s">
        <v>11</v>
      </c>
      <c r="G82" s="3">
        <v>54</v>
      </c>
      <c r="I82" s="3" t="s">
        <v>3</v>
      </c>
      <c r="J82" s="3">
        <v>58</v>
      </c>
    </row>
    <row r="83" spans="2:10" x14ac:dyDescent="0.35">
      <c r="C83" s="3" t="s">
        <v>4</v>
      </c>
      <c r="D83" s="3">
        <v>52</v>
      </c>
      <c r="F83" s="3" t="s">
        <v>15</v>
      </c>
      <c r="G83" s="3">
        <v>54</v>
      </c>
      <c r="I83" s="3" t="s">
        <v>14</v>
      </c>
      <c r="J83" s="3">
        <v>58</v>
      </c>
    </row>
    <row r="84" spans="2:10" x14ac:dyDescent="0.35">
      <c r="C84" s="3" t="s">
        <v>18</v>
      </c>
      <c r="D84" s="3">
        <v>62</v>
      </c>
      <c r="F84" s="3" t="s">
        <v>16</v>
      </c>
      <c r="G84" s="3">
        <v>54</v>
      </c>
      <c r="I84" s="3" t="s">
        <v>19</v>
      </c>
      <c r="J84" s="3">
        <v>58</v>
      </c>
    </row>
    <row r="85" spans="2:10" x14ac:dyDescent="0.35">
      <c r="C85" s="3" t="s">
        <v>17</v>
      </c>
      <c r="D85" s="3">
        <v>53</v>
      </c>
      <c r="F85" s="3" t="s">
        <v>12</v>
      </c>
      <c r="G85" s="3">
        <v>56</v>
      </c>
      <c r="I85" s="3" t="s">
        <v>12</v>
      </c>
      <c r="J85" s="3">
        <v>56</v>
      </c>
    </row>
    <row r="86" spans="2:10" x14ac:dyDescent="0.35">
      <c r="C86" s="3" t="s">
        <v>3</v>
      </c>
      <c r="D86" s="3">
        <v>58</v>
      </c>
      <c r="F86" s="3" t="s">
        <v>3</v>
      </c>
      <c r="G86" s="3">
        <v>58</v>
      </c>
      <c r="I86" s="3" t="s">
        <v>11</v>
      </c>
      <c r="J86" s="3">
        <v>54</v>
      </c>
    </row>
    <row r="87" spans="2:10" x14ac:dyDescent="0.35">
      <c r="C87" s="3" t="s">
        <v>16</v>
      </c>
      <c r="D87" s="3">
        <v>54</v>
      </c>
      <c r="F87" s="3" t="s">
        <v>14</v>
      </c>
      <c r="G87" s="3">
        <v>58</v>
      </c>
      <c r="I87" s="3" t="s">
        <v>15</v>
      </c>
      <c r="J87" s="3">
        <v>54</v>
      </c>
    </row>
    <row r="88" spans="2:10" x14ac:dyDescent="0.35">
      <c r="C88" s="3" t="s">
        <v>7</v>
      </c>
      <c r="D88" s="3">
        <v>67</v>
      </c>
      <c r="F88" s="3" t="s">
        <v>19</v>
      </c>
      <c r="G88" s="3">
        <v>58</v>
      </c>
      <c r="I88" s="3" t="s">
        <v>16</v>
      </c>
      <c r="J88" s="3">
        <v>54</v>
      </c>
    </row>
    <row r="89" spans="2:10" x14ac:dyDescent="0.35">
      <c r="C89" s="3" t="s">
        <v>14</v>
      </c>
      <c r="D89" s="3">
        <v>58</v>
      </c>
      <c r="F89" s="3" t="s">
        <v>13</v>
      </c>
      <c r="G89" s="3">
        <v>60</v>
      </c>
      <c r="I89" s="3" t="s">
        <v>17</v>
      </c>
      <c r="J89" s="3">
        <v>53</v>
      </c>
    </row>
    <row r="90" spans="2:10" x14ac:dyDescent="0.35">
      <c r="C90" s="3" t="s">
        <v>8</v>
      </c>
      <c r="D90" s="3">
        <v>70</v>
      </c>
      <c r="F90" s="3" t="s">
        <v>18</v>
      </c>
      <c r="G90" s="3">
        <v>62</v>
      </c>
      <c r="I90" s="3" t="s">
        <v>4</v>
      </c>
      <c r="J90" s="3">
        <v>52</v>
      </c>
    </row>
    <row r="91" spans="2:10" x14ac:dyDescent="0.35">
      <c r="C91" s="3" t="s">
        <v>5</v>
      </c>
      <c r="D91" s="3">
        <v>63</v>
      </c>
      <c r="F91" s="3" t="s">
        <v>5</v>
      </c>
      <c r="G91" s="3">
        <v>63</v>
      </c>
      <c r="I91" s="3" t="s">
        <v>6</v>
      </c>
      <c r="J91" s="3">
        <v>48</v>
      </c>
    </row>
    <row r="92" spans="2:10" x14ac:dyDescent="0.35">
      <c r="C92" s="3" t="s">
        <v>9</v>
      </c>
      <c r="D92" s="3">
        <v>43</v>
      </c>
      <c r="F92" s="3" t="s">
        <v>7</v>
      </c>
      <c r="G92" s="3">
        <v>67</v>
      </c>
      <c r="I92" s="3" t="s">
        <v>9</v>
      </c>
      <c r="J92" s="3">
        <v>43</v>
      </c>
    </row>
    <row r="93" spans="2:10" x14ac:dyDescent="0.35">
      <c r="C93" s="3" t="s">
        <v>19</v>
      </c>
      <c r="D93" s="3">
        <v>58</v>
      </c>
      <c r="F93" s="3" t="s">
        <v>8</v>
      </c>
      <c r="G93" s="3">
        <v>70</v>
      </c>
      <c r="I93" s="3" t="s">
        <v>10</v>
      </c>
      <c r="J93" s="3">
        <v>38</v>
      </c>
    </row>
    <row r="96" spans="2:10" x14ac:dyDescent="0.35">
      <c r="B96" s="36" t="s">
        <v>28</v>
      </c>
      <c r="C96" s="36"/>
      <c r="D96" s="36"/>
      <c r="E96" s="36"/>
      <c r="F96" s="36"/>
      <c r="G96" s="36"/>
      <c r="H96" s="36"/>
      <c r="I96" s="36"/>
    </row>
    <row r="98" spans="3:21" x14ac:dyDescent="0.35">
      <c r="C98" s="2" t="s">
        <v>1</v>
      </c>
      <c r="D98" s="2" t="s">
        <v>2</v>
      </c>
      <c r="E98" s="2" t="s">
        <v>29</v>
      </c>
      <c r="F98" s="2" t="s">
        <v>20</v>
      </c>
      <c r="G98" s="2" t="s">
        <v>30</v>
      </c>
      <c r="Q98" s="2" t="s">
        <v>1</v>
      </c>
      <c r="R98" s="2" t="s">
        <v>2</v>
      </c>
      <c r="S98" s="2" t="s">
        <v>29</v>
      </c>
      <c r="T98" s="2" t="s">
        <v>20</v>
      </c>
      <c r="U98" s="2" t="s">
        <v>30</v>
      </c>
    </row>
    <row r="99" spans="3:21" x14ac:dyDescent="0.35">
      <c r="C99" s="3" t="s">
        <v>3</v>
      </c>
      <c r="D99" s="3">
        <v>58</v>
      </c>
      <c r="E99" s="3">
        <v>16</v>
      </c>
      <c r="F99" s="3" t="s">
        <v>21</v>
      </c>
      <c r="G99" s="3" t="s">
        <v>31</v>
      </c>
      <c r="Q99" s="3" t="s">
        <v>3</v>
      </c>
      <c r="R99" s="3">
        <v>58</v>
      </c>
      <c r="S99" s="3">
        <v>16</v>
      </c>
      <c r="T99" s="3" t="s">
        <v>21</v>
      </c>
      <c r="U99" s="3" t="s">
        <v>31</v>
      </c>
    </row>
    <row r="100" spans="3:21" x14ac:dyDescent="0.35">
      <c r="C100" s="3" t="s">
        <v>4</v>
      </c>
      <c r="D100" s="3">
        <v>52</v>
      </c>
      <c r="E100" s="3">
        <v>15</v>
      </c>
      <c r="F100" s="3" t="s">
        <v>21</v>
      </c>
      <c r="G100" s="3" t="s">
        <v>32</v>
      </c>
      <c r="Q100" s="3" t="s">
        <v>4</v>
      </c>
      <c r="R100" s="3">
        <v>52</v>
      </c>
      <c r="S100" s="3">
        <v>15</v>
      </c>
      <c r="T100" s="3" t="s">
        <v>21</v>
      </c>
      <c r="U100" s="3" t="s">
        <v>32</v>
      </c>
    </row>
    <row r="101" spans="3:21" x14ac:dyDescent="0.35">
      <c r="C101" s="3" t="s">
        <v>5</v>
      </c>
      <c r="D101" s="3">
        <v>63</v>
      </c>
      <c r="E101" s="3">
        <v>16</v>
      </c>
      <c r="F101" s="3" t="s">
        <v>21</v>
      </c>
      <c r="G101" s="3" t="s">
        <v>32</v>
      </c>
      <c r="Q101" s="3" t="s">
        <v>5</v>
      </c>
      <c r="R101" s="3">
        <v>63</v>
      </c>
      <c r="S101" s="3">
        <v>16</v>
      </c>
      <c r="T101" s="3" t="s">
        <v>21</v>
      </c>
      <c r="U101" s="3" t="s">
        <v>32</v>
      </c>
    </row>
    <row r="102" spans="3:21" x14ac:dyDescent="0.35">
      <c r="C102" s="3" t="s">
        <v>6</v>
      </c>
      <c r="D102" s="3">
        <v>48</v>
      </c>
      <c r="E102" s="3">
        <v>17</v>
      </c>
      <c r="F102" s="3" t="s">
        <v>22</v>
      </c>
      <c r="G102" s="3" t="s">
        <v>31</v>
      </c>
      <c r="Q102" s="3" t="s">
        <v>6</v>
      </c>
      <c r="R102" s="3">
        <v>48</v>
      </c>
      <c r="S102" s="3">
        <v>17</v>
      </c>
      <c r="T102" s="3" t="s">
        <v>22</v>
      </c>
      <c r="U102" s="3" t="s">
        <v>31</v>
      </c>
    </row>
    <row r="103" spans="3:21" x14ac:dyDescent="0.35">
      <c r="C103" s="3" t="s">
        <v>7</v>
      </c>
      <c r="D103" s="3">
        <v>67</v>
      </c>
      <c r="E103" s="3">
        <v>16</v>
      </c>
      <c r="F103" s="3" t="s">
        <v>22</v>
      </c>
      <c r="G103" s="3" t="s">
        <v>33</v>
      </c>
      <c r="Q103" s="3" t="s">
        <v>7</v>
      </c>
      <c r="R103" s="3">
        <v>67</v>
      </c>
      <c r="S103" s="3">
        <v>16</v>
      </c>
      <c r="T103" s="3" t="s">
        <v>22</v>
      </c>
      <c r="U103" s="3" t="s">
        <v>33</v>
      </c>
    </row>
    <row r="104" spans="3:21" x14ac:dyDescent="0.35">
      <c r="C104" s="3" t="s">
        <v>8</v>
      </c>
      <c r="D104" s="3">
        <v>70</v>
      </c>
      <c r="E104" s="3">
        <v>15</v>
      </c>
      <c r="F104" s="3" t="s">
        <v>22</v>
      </c>
      <c r="G104" s="3" t="s">
        <v>34</v>
      </c>
      <c r="Q104" s="3" t="s">
        <v>8</v>
      </c>
      <c r="R104" s="3">
        <v>70</v>
      </c>
      <c r="S104" s="3">
        <v>15</v>
      </c>
      <c r="T104" s="3" t="s">
        <v>22</v>
      </c>
      <c r="U104" s="3" t="s">
        <v>34</v>
      </c>
    </row>
    <row r="105" spans="3:21" x14ac:dyDescent="0.35">
      <c r="C105" s="3" t="s">
        <v>9</v>
      </c>
      <c r="D105" s="3">
        <v>43</v>
      </c>
      <c r="E105" s="3">
        <v>14</v>
      </c>
      <c r="F105" s="3" t="s">
        <v>22</v>
      </c>
      <c r="G105" s="3" t="s">
        <v>35</v>
      </c>
      <c r="Q105" s="3" t="s">
        <v>9</v>
      </c>
      <c r="R105" s="3">
        <v>43</v>
      </c>
      <c r="S105" s="3">
        <v>14</v>
      </c>
      <c r="T105" s="3" t="s">
        <v>22</v>
      </c>
      <c r="U105" s="3" t="s">
        <v>35</v>
      </c>
    </row>
    <row r="106" spans="3:21" x14ac:dyDescent="0.35">
      <c r="C106" s="3" t="s">
        <v>10</v>
      </c>
      <c r="D106" s="3">
        <v>38</v>
      </c>
      <c r="E106" s="3">
        <v>18</v>
      </c>
      <c r="F106" s="3" t="s">
        <v>21</v>
      </c>
      <c r="G106" s="3" t="s">
        <v>35</v>
      </c>
      <c r="Q106" s="3" t="s">
        <v>10</v>
      </c>
      <c r="R106" s="3">
        <v>38</v>
      </c>
      <c r="S106" s="3">
        <v>18</v>
      </c>
      <c r="T106" s="3" t="s">
        <v>21</v>
      </c>
      <c r="U106" s="3" t="s">
        <v>35</v>
      </c>
    </row>
    <row r="107" spans="3:21" x14ac:dyDescent="0.35">
      <c r="C107" s="3" t="s">
        <v>11</v>
      </c>
      <c r="D107" s="3">
        <v>54</v>
      </c>
      <c r="E107" s="3">
        <v>17</v>
      </c>
      <c r="F107" s="3" t="s">
        <v>21</v>
      </c>
      <c r="G107" s="3" t="s">
        <v>33</v>
      </c>
      <c r="Q107" s="3" t="s">
        <v>11</v>
      </c>
      <c r="R107" s="3">
        <v>54</v>
      </c>
      <c r="S107" s="3">
        <v>17</v>
      </c>
      <c r="T107" s="3" t="s">
        <v>21</v>
      </c>
      <c r="U107" s="3" t="s">
        <v>33</v>
      </c>
    </row>
    <row r="108" spans="3:21" x14ac:dyDescent="0.35">
      <c r="C108" s="3" t="s">
        <v>12</v>
      </c>
      <c r="D108" s="3">
        <v>56</v>
      </c>
      <c r="E108" s="3">
        <v>16</v>
      </c>
      <c r="F108" s="3" t="s">
        <v>22</v>
      </c>
      <c r="G108" s="3" t="s">
        <v>32</v>
      </c>
      <c r="Q108" s="3" t="s">
        <v>12</v>
      </c>
      <c r="R108" s="3">
        <v>56</v>
      </c>
      <c r="S108" s="3">
        <v>16</v>
      </c>
      <c r="T108" s="3" t="s">
        <v>22</v>
      </c>
      <c r="U108" s="3" t="s">
        <v>32</v>
      </c>
    </row>
    <row r="109" spans="3:21" x14ac:dyDescent="0.35">
      <c r="C109" s="3" t="s">
        <v>13</v>
      </c>
      <c r="D109" s="3">
        <v>60</v>
      </c>
      <c r="E109" s="3">
        <v>15</v>
      </c>
      <c r="F109" s="3" t="s">
        <v>21</v>
      </c>
      <c r="G109" s="3" t="s">
        <v>32</v>
      </c>
      <c r="Q109" s="3" t="s">
        <v>13</v>
      </c>
      <c r="R109" s="3">
        <v>60</v>
      </c>
      <c r="S109" s="3">
        <v>15</v>
      </c>
      <c r="T109" s="3" t="s">
        <v>21</v>
      </c>
      <c r="U109" s="3" t="s">
        <v>32</v>
      </c>
    </row>
    <row r="110" spans="3:21" x14ac:dyDescent="0.35">
      <c r="C110" s="3" t="s">
        <v>14</v>
      </c>
      <c r="D110" s="3">
        <v>58</v>
      </c>
      <c r="E110" s="3">
        <v>15</v>
      </c>
      <c r="F110" s="3" t="s">
        <v>22</v>
      </c>
      <c r="G110" s="3" t="s">
        <v>32</v>
      </c>
      <c r="Q110" s="3" t="s">
        <v>14</v>
      </c>
      <c r="R110" s="3">
        <v>58</v>
      </c>
      <c r="S110" s="3">
        <v>15</v>
      </c>
      <c r="T110" s="3" t="s">
        <v>22</v>
      </c>
      <c r="U110" s="3" t="s">
        <v>32</v>
      </c>
    </row>
    <row r="111" spans="3:21" x14ac:dyDescent="0.35">
      <c r="C111" s="3" t="s">
        <v>15</v>
      </c>
      <c r="D111" s="3">
        <v>54</v>
      </c>
      <c r="E111" s="3">
        <v>16</v>
      </c>
      <c r="F111" s="3" t="s">
        <v>22</v>
      </c>
      <c r="G111" s="3" t="s">
        <v>36</v>
      </c>
      <c r="Q111" s="3" t="s">
        <v>15</v>
      </c>
      <c r="R111" s="3">
        <v>54</v>
      </c>
      <c r="S111" s="3">
        <v>16</v>
      </c>
      <c r="T111" s="3" t="s">
        <v>22</v>
      </c>
      <c r="U111" s="3" t="s">
        <v>36</v>
      </c>
    </row>
    <row r="112" spans="3:21" x14ac:dyDescent="0.35">
      <c r="C112" s="3" t="s">
        <v>16</v>
      </c>
      <c r="D112" s="3">
        <v>54</v>
      </c>
      <c r="E112" s="3">
        <v>17</v>
      </c>
      <c r="F112" s="3" t="s">
        <v>22</v>
      </c>
      <c r="G112" s="3" t="s">
        <v>32</v>
      </c>
      <c r="Q112" s="3" t="s">
        <v>16</v>
      </c>
      <c r="R112" s="3">
        <v>54</v>
      </c>
      <c r="S112" s="3">
        <v>17</v>
      </c>
      <c r="T112" s="3" t="s">
        <v>22</v>
      </c>
      <c r="U112" s="3" t="s">
        <v>32</v>
      </c>
    </row>
    <row r="113" spans="2:21" x14ac:dyDescent="0.35">
      <c r="C113" s="3" t="s">
        <v>17</v>
      </c>
      <c r="D113" s="3">
        <v>53</v>
      </c>
      <c r="E113" s="3">
        <v>16</v>
      </c>
      <c r="F113" s="3" t="s">
        <v>21</v>
      </c>
      <c r="G113" s="3" t="s">
        <v>33</v>
      </c>
      <c r="Q113" s="3" t="s">
        <v>17</v>
      </c>
      <c r="R113" s="3">
        <v>53</v>
      </c>
      <c r="S113" s="3">
        <v>16</v>
      </c>
      <c r="T113" s="3" t="s">
        <v>21</v>
      </c>
      <c r="U113" s="3" t="s">
        <v>33</v>
      </c>
    </row>
    <row r="114" spans="2:21" x14ac:dyDescent="0.35">
      <c r="C114" s="3" t="s">
        <v>18</v>
      </c>
      <c r="D114" s="3">
        <v>62</v>
      </c>
      <c r="E114" s="3">
        <v>15</v>
      </c>
      <c r="F114" s="3" t="s">
        <v>21</v>
      </c>
      <c r="G114" s="3" t="s">
        <v>31</v>
      </c>
      <c r="Q114" s="3" t="s">
        <v>18</v>
      </c>
      <c r="R114" s="3">
        <v>62</v>
      </c>
      <c r="S114" s="3">
        <v>15</v>
      </c>
      <c r="T114" s="3" t="s">
        <v>21</v>
      </c>
      <c r="U114" s="3" t="s">
        <v>31</v>
      </c>
    </row>
    <row r="115" spans="2:21" x14ac:dyDescent="0.35">
      <c r="C115" s="3" t="s">
        <v>19</v>
      </c>
      <c r="D115" s="3">
        <v>58</v>
      </c>
      <c r="E115" s="3">
        <v>16</v>
      </c>
      <c r="F115" s="3" t="s">
        <v>22</v>
      </c>
      <c r="G115" s="3" t="s">
        <v>32</v>
      </c>
      <c r="Q115" s="3" t="s">
        <v>19</v>
      </c>
      <c r="R115" s="3">
        <v>58</v>
      </c>
      <c r="S115" s="3">
        <v>16</v>
      </c>
      <c r="T115" s="3" t="s">
        <v>22</v>
      </c>
      <c r="U115" s="3" t="s">
        <v>32</v>
      </c>
    </row>
    <row r="118" spans="2:21" x14ac:dyDescent="0.35">
      <c r="B118" s="36" t="s">
        <v>133</v>
      </c>
      <c r="C118" s="36"/>
      <c r="D118" s="36"/>
      <c r="E118" s="36"/>
      <c r="F118" s="36"/>
      <c r="G118" s="36"/>
      <c r="H118" s="36"/>
      <c r="I118" s="36"/>
      <c r="J118" s="36"/>
      <c r="L118" s="14" t="s">
        <v>149</v>
      </c>
    </row>
    <row r="120" spans="2:21" x14ac:dyDescent="0.35">
      <c r="C120" s="2" t="s">
        <v>1</v>
      </c>
      <c r="D120" s="2" t="s">
        <v>2</v>
      </c>
      <c r="E120" s="2" t="s">
        <v>128</v>
      </c>
      <c r="F120" s="2" t="s">
        <v>131</v>
      </c>
      <c r="G120" s="2" t="s">
        <v>20</v>
      </c>
      <c r="H120" s="2" t="s">
        <v>127</v>
      </c>
      <c r="I120" s="2" t="s">
        <v>30</v>
      </c>
      <c r="J120" s="2" t="s">
        <v>132</v>
      </c>
      <c r="K120" s="2" t="s">
        <v>150</v>
      </c>
      <c r="L120" s="2" t="s">
        <v>151</v>
      </c>
    </row>
    <row r="121" spans="2:21" x14ac:dyDescent="0.35">
      <c r="C121" s="3" t="s">
        <v>3</v>
      </c>
      <c r="D121" s="3">
        <v>58</v>
      </c>
      <c r="E121" s="3" t="s">
        <v>129</v>
      </c>
      <c r="F121" s="3">
        <f>VLOOKUP(E121,$N$121:$O$122,2, FALSE)</f>
        <v>1</v>
      </c>
      <c r="G121" s="3" t="s">
        <v>21</v>
      </c>
      <c r="H121" s="3">
        <f>VLOOKUP(G121,$N$124:$O$125,2, FALSE)</f>
        <v>1</v>
      </c>
      <c r="I121" s="3" t="s">
        <v>31</v>
      </c>
      <c r="J121" s="3">
        <f>VLOOKUP(I121,$N$127:$O$132,2,FALSE)</f>
        <v>1</v>
      </c>
      <c r="K121" s="3" t="s">
        <v>129</v>
      </c>
      <c r="L121" s="3"/>
      <c r="N121" t="s">
        <v>129</v>
      </c>
      <c r="O121">
        <v>1</v>
      </c>
    </row>
    <row r="122" spans="2:21" x14ac:dyDescent="0.35">
      <c r="C122" s="3" t="s">
        <v>4</v>
      </c>
      <c r="D122" s="3">
        <v>52</v>
      </c>
      <c r="E122" s="3" t="s">
        <v>129</v>
      </c>
      <c r="F122" s="3">
        <f t="shared" ref="F122:F137" si="2">VLOOKUP(E122,$N$121:$O$122,2, FALSE)</f>
        <v>1</v>
      </c>
      <c r="G122" s="3" t="s">
        <v>21</v>
      </c>
      <c r="H122" s="3">
        <f t="shared" ref="H122:H137" si="3">VLOOKUP(G122,$N$124:$O$125,2, FALSE)</f>
        <v>1</v>
      </c>
      <c r="I122" s="3" t="s">
        <v>32</v>
      </c>
      <c r="J122" s="3">
        <f t="shared" ref="J122:J137" si="4">VLOOKUP(I122,$N$127:$O$132,2,FALSE)</f>
        <v>2</v>
      </c>
      <c r="K122" s="3" t="s">
        <v>129</v>
      </c>
      <c r="L122" s="3"/>
      <c r="N122" t="s">
        <v>130</v>
      </c>
      <c r="O122">
        <v>0</v>
      </c>
    </row>
    <row r="123" spans="2:21" x14ac:dyDescent="0.35">
      <c r="C123" s="3" t="s">
        <v>5</v>
      </c>
      <c r="D123" s="3">
        <v>63</v>
      </c>
      <c r="E123" s="3" t="s">
        <v>129</v>
      </c>
      <c r="F123" s="3">
        <f t="shared" si="2"/>
        <v>1</v>
      </c>
      <c r="G123" s="3" t="s">
        <v>21</v>
      </c>
      <c r="H123" s="3">
        <f t="shared" si="3"/>
        <v>1</v>
      </c>
      <c r="I123" s="3" t="s">
        <v>32</v>
      </c>
      <c r="J123" s="3">
        <f t="shared" si="4"/>
        <v>2</v>
      </c>
      <c r="K123" s="3" t="s">
        <v>130</v>
      </c>
      <c r="L123" s="3"/>
    </row>
    <row r="124" spans="2:21" x14ac:dyDescent="0.35">
      <c r="C124" s="3" t="s">
        <v>6</v>
      </c>
      <c r="D124" s="3">
        <v>48</v>
      </c>
      <c r="E124" s="3" t="s">
        <v>130</v>
      </c>
      <c r="F124" s="3">
        <f t="shared" si="2"/>
        <v>0</v>
      </c>
      <c r="G124" s="3" t="s">
        <v>22</v>
      </c>
      <c r="H124" s="3">
        <f t="shared" si="3"/>
        <v>0</v>
      </c>
      <c r="I124" s="3" t="s">
        <v>31</v>
      </c>
      <c r="J124" s="3">
        <f t="shared" si="4"/>
        <v>1</v>
      </c>
      <c r="K124" s="3" t="s">
        <v>130</v>
      </c>
      <c r="L124" s="3"/>
      <c r="N124" t="s">
        <v>21</v>
      </c>
      <c r="O124">
        <v>1</v>
      </c>
    </row>
    <row r="125" spans="2:21" x14ac:dyDescent="0.35">
      <c r="C125" s="3" t="s">
        <v>7</v>
      </c>
      <c r="D125" s="3">
        <v>67</v>
      </c>
      <c r="E125" s="3" t="s">
        <v>129</v>
      </c>
      <c r="F125" s="3">
        <f t="shared" si="2"/>
        <v>1</v>
      </c>
      <c r="G125" s="3" t="s">
        <v>22</v>
      </c>
      <c r="H125" s="3">
        <f t="shared" si="3"/>
        <v>0</v>
      </c>
      <c r="I125" s="3" t="s">
        <v>33</v>
      </c>
      <c r="J125" s="3">
        <f t="shared" si="4"/>
        <v>3</v>
      </c>
      <c r="K125" s="3" t="s">
        <v>130</v>
      </c>
      <c r="L125" s="3"/>
      <c r="N125" t="s">
        <v>22</v>
      </c>
      <c r="O125">
        <v>0</v>
      </c>
    </row>
    <row r="126" spans="2:21" x14ac:dyDescent="0.35">
      <c r="C126" s="3" t="s">
        <v>8</v>
      </c>
      <c r="D126" s="3">
        <v>70</v>
      </c>
      <c r="E126" s="3" t="s">
        <v>129</v>
      </c>
      <c r="F126" s="3">
        <f t="shared" si="2"/>
        <v>1</v>
      </c>
      <c r="G126" s="3" t="s">
        <v>22</v>
      </c>
      <c r="H126" s="3">
        <f t="shared" si="3"/>
        <v>0</v>
      </c>
      <c r="I126" s="3" t="s">
        <v>34</v>
      </c>
      <c r="J126" s="3">
        <f t="shared" si="4"/>
        <v>4</v>
      </c>
      <c r="K126" s="3" t="s">
        <v>129</v>
      </c>
      <c r="L126" s="3"/>
    </row>
    <row r="127" spans="2:21" x14ac:dyDescent="0.35">
      <c r="C127" s="3" t="s">
        <v>9</v>
      </c>
      <c r="D127" s="3">
        <v>43</v>
      </c>
      <c r="E127" s="3" t="s">
        <v>130</v>
      </c>
      <c r="F127" s="3">
        <f t="shared" si="2"/>
        <v>0</v>
      </c>
      <c r="G127" s="3" t="s">
        <v>22</v>
      </c>
      <c r="H127" s="3">
        <f t="shared" si="3"/>
        <v>0</v>
      </c>
      <c r="I127" s="3" t="s">
        <v>35</v>
      </c>
      <c r="J127" s="3">
        <f t="shared" si="4"/>
        <v>5</v>
      </c>
      <c r="K127" s="3" t="s">
        <v>129</v>
      </c>
      <c r="L127" s="3"/>
      <c r="N127" t="s">
        <v>36</v>
      </c>
      <c r="O127">
        <v>6</v>
      </c>
    </row>
    <row r="128" spans="2:21" x14ac:dyDescent="0.35">
      <c r="C128" s="3" t="s">
        <v>10</v>
      </c>
      <c r="D128" s="3">
        <v>38</v>
      </c>
      <c r="E128" s="3" t="s">
        <v>130</v>
      </c>
      <c r="F128" s="3">
        <f t="shared" si="2"/>
        <v>0</v>
      </c>
      <c r="G128" s="3" t="s">
        <v>21</v>
      </c>
      <c r="H128" s="3">
        <f t="shared" si="3"/>
        <v>1</v>
      </c>
      <c r="I128" s="3" t="s">
        <v>35</v>
      </c>
      <c r="J128" s="3">
        <f t="shared" si="4"/>
        <v>5</v>
      </c>
      <c r="K128" s="3" t="s">
        <v>130</v>
      </c>
      <c r="L128" s="3"/>
      <c r="N128" t="s">
        <v>35</v>
      </c>
      <c r="O128">
        <v>5</v>
      </c>
    </row>
    <row r="129" spans="3:15" x14ac:dyDescent="0.35">
      <c r="C129" s="3" t="s">
        <v>11</v>
      </c>
      <c r="D129" s="3">
        <v>54</v>
      </c>
      <c r="E129" s="3" t="s">
        <v>129</v>
      </c>
      <c r="F129" s="3">
        <f t="shared" si="2"/>
        <v>1</v>
      </c>
      <c r="G129" s="3" t="s">
        <v>21</v>
      </c>
      <c r="H129" s="3">
        <f t="shared" si="3"/>
        <v>1</v>
      </c>
      <c r="I129" s="3" t="s">
        <v>33</v>
      </c>
      <c r="J129" s="3">
        <f t="shared" si="4"/>
        <v>3</v>
      </c>
      <c r="K129" s="3" t="s">
        <v>129</v>
      </c>
      <c r="L129" s="3"/>
      <c r="N129" t="s">
        <v>31</v>
      </c>
      <c r="O129">
        <v>1</v>
      </c>
    </row>
    <row r="130" spans="3:15" x14ac:dyDescent="0.35">
      <c r="C130" s="3" t="s">
        <v>12</v>
      </c>
      <c r="D130" s="3">
        <v>56</v>
      </c>
      <c r="E130" s="3" t="s">
        <v>129</v>
      </c>
      <c r="F130" s="3">
        <f t="shared" si="2"/>
        <v>1</v>
      </c>
      <c r="G130" s="3" t="s">
        <v>22</v>
      </c>
      <c r="H130" s="3">
        <f t="shared" si="3"/>
        <v>0</v>
      </c>
      <c r="I130" s="3" t="s">
        <v>32</v>
      </c>
      <c r="J130" s="3">
        <f t="shared" si="4"/>
        <v>2</v>
      </c>
      <c r="K130" s="3" t="s">
        <v>130</v>
      </c>
      <c r="L130" s="3"/>
      <c r="N130" t="s">
        <v>33</v>
      </c>
      <c r="O130">
        <v>3</v>
      </c>
    </row>
    <row r="131" spans="3:15" x14ac:dyDescent="0.35">
      <c r="C131" s="3" t="s">
        <v>13</v>
      </c>
      <c r="D131" s="3">
        <v>60</v>
      </c>
      <c r="E131" s="3" t="s">
        <v>129</v>
      </c>
      <c r="F131" s="3">
        <f t="shared" si="2"/>
        <v>1</v>
      </c>
      <c r="G131" s="3" t="s">
        <v>21</v>
      </c>
      <c r="H131" s="3">
        <f t="shared" si="3"/>
        <v>1</v>
      </c>
      <c r="I131" s="3" t="s">
        <v>32</v>
      </c>
      <c r="J131" s="3">
        <f t="shared" si="4"/>
        <v>2</v>
      </c>
      <c r="K131" s="3" t="s">
        <v>129</v>
      </c>
      <c r="L131" s="3"/>
      <c r="N131" t="s">
        <v>34</v>
      </c>
      <c r="O131">
        <v>4</v>
      </c>
    </row>
    <row r="132" spans="3:15" x14ac:dyDescent="0.35">
      <c r="C132" s="3" t="s">
        <v>14</v>
      </c>
      <c r="D132" s="3">
        <v>58</v>
      </c>
      <c r="E132" s="3" t="s">
        <v>129</v>
      </c>
      <c r="F132" s="3">
        <f t="shared" si="2"/>
        <v>1</v>
      </c>
      <c r="G132" s="3" t="s">
        <v>22</v>
      </c>
      <c r="H132" s="3">
        <f t="shared" si="3"/>
        <v>0</v>
      </c>
      <c r="I132" s="3" t="s">
        <v>32</v>
      </c>
      <c r="J132" s="3">
        <f t="shared" si="4"/>
        <v>2</v>
      </c>
      <c r="K132" s="3" t="s">
        <v>129</v>
      </c>
      <c r="L132" s="3"/>
      <c r="N132" t="s">
        <v>32</v>
      </c>
      <c r="O132">
        <v>2</v>
      </c>
    </row>
    <row r="133" spans="3:15" x14ac:dyDescent="0.35">
      <c r="C133" s="3" t="s">
        <v>15</v>
      </c>
      <c r="D133" s="3">
        <v>54</v>
      </c>
      <c r="E133" s="3" t="s">
        <v>129</v>
      </c>
      <c r="F133" s="3">
        <f t="shared" si="2"/>
        <v>1</v>
      </c>
      <c r="G133" s="3" t="s">
        <v>22</v>
      </c>
      <c r="H133" s="3">
        <f t="shared" si="3"/>
        <v>0</v>
      </c>
      <c r="I133" s="3" t="s">
        <v>36</v>
      </c>
      <c r="J133" s="3">
        <f t="shared" si="4"/>
        <v>6</v>
      </c>
      <c r="K133" s="3" t="s">
        <v>129</v>
      </c>
      <c r="L133" s="3"/>
    </row>
    <row r="134" spans="3:15" x14ac:dyDescent="0.35">
      <c r="C134" s="3" t="s">
        <v>16</v>
      </c>
      <c r="D134" s="3">
        <v>54</v>
      </c>
      <c r="E134" s="3" t="s">
        <v>129</v>
      </c>
      <c r="F134" s="3">
        <f t="shared" si="2"/>
        <v>1</v>
      </c>
      <c r="G134" s="3" t="s">
        <v>22</v>
      </c>
      <c r="H134" s="3">
        <f t="shared" si="3"/>
        <v>0</v>
      </c>
      <c r="I134" s="3" t="s">
        <v>32</v>
      </c>
      <c r="J134" s="3">
        <f t="shared" si="4"/>
        <v>2</v>
      </c>
      <c r="K134" s="3" t="s">
        <v>129</v>
      </c>
      <c r="L134" s="3"/>
    </row>
    <row r="135" spans="3:15" x14ac:dyDescent="0.35">
      <c r="C135" s="3" t="s">
        <v>17</v>
      </c>
      <c r="D135" s="3">
        <v>53</v>
      </c>
      <c r="E135" s="3" t="s">
        <v>129</v>
      </c>
      <c r="F135" s="3">
        <f t="shared" si="2"/>
        <v>1</v>
      </c>
      <c r="G135" s="3" t="s">
        <v>21</v>
      </c>
      <c r="H135" s="3">
        <f t="shared" si="3"/>
        <v>1</v>
      </c>
      <c r="I135" s="3" t="s">
        <v>33</v>
      </c>
      <c r="J135" s="3">
        <f t="shared" si="4"/>
        <v>3</v>
      </c>
      <c r="K135" s="3" t="s">
        <v>129</v>
      </c>
      <c r="L135" s="3"/>
    </row>
    <row r="136" spans="3:15" x14ac:dyDescent="0.35">
      <c r="C136" s="3" t="s">
        <v>18</v>
      </c>
      <c r="D136" s="3">
        <v>62</v>
      </c>
      <c r="E136" s="3" t="s">
        <v>129</v>
      </c>
      <c r="F136" s="3">
        <f t="shared" si="2"/>
        <v>1</v>
      </c>
      <c r="G136" s="3" t="s">
        <v>21</v>
      </c>
      <c r="H136" s="3">
        <f t="shared" si="3"/>
        <v>1</v>
      </c>
      <c r="I136" s="3" t="s">
        <v>31</v>
      </c>
      <c r="J136" s="3">
        <f t="shared" si="4"/>
        <v>1</v>
      </c>
      <c r="K136" s="3" t="s">
        <v>130</v>
      </c>
      <c r="L136" s="3"/>
    </row>
    <row r="137" spans="3:15" x14ac:dyDescent="0.35">
      <c r="C137" s="3" t="s">
        <v>19</v>
      </c>
      <c r="D137" s="3">
        <v>58</v>
      </c>
      <c r="E137" s="3" t="s">
        <v>129</v>
      </c>
      <c r="F137" s="3">
        <f t="shared" si="2"/>
        <v>1</v>
      </c>
      <c r="G137" s="3" t="s">
        <v>22</v>
      </c>
      <c r="H137" s="3">
        <f t="shared" si="3"/>
        <v>0</v>
      </c>
      <c r="I137" s="3" t="s">
        <v>32</v>
      </c>
      <c r="J137" s="3">
        <f t="shared" si="4"/>
        <v>2</v>
      </c>
      <c r="K137" s="3" t="s">
        <v>129</v>
      </c>
      <c r="L137" s="3"/>
    </row>
    <row r="139" spans="3:15" x14ac:dyDescent="0.35">
      <c r="C139" s="33" t="s">
        <v>134</v>
      </c>
      <c r="D139" s="33"/>
      <c r="E139" s="33"/>
      <c r="F139" s="33"/>
      <c r="G139" s="33"/>
      <c r="H139" s="33"/>
    </row>
    <row r="140" spans="3:15" x14ac:dyDescent="0.35">
      <c r="C140" s="33" t="s">
        <v>135</v>
      </c>
      <c r="D140" s="33"/>
      <c r="E140" s="33"/>
      <c r="F140" s="33"/>
      <c r="G140" s="33"/>
      <c r="H140" s="33"/>
    </row>
  </sheetData>
  <sortState xmlns:xlrd2="http://schemas.microsoft.com/office/spreadsheetml/2017/richdata2" ref="N127:O132">
    <sortCondition ref="N127:N132"/>
  </sortState>
  <mergeCells count="18">
    <mergeCell ref="C140:H140"/>
    <mergeCell ref="C30:G30"/>
    <mergeCell ref="B33:F33"/>
    <mergeCell ref="H35:L35"/>
    <mergeCell ref="H36:N36"/>
    <mergeCell ref="H37:O37"/>
    <mergeCell ref="H38:R38"/>
    <mergeCell ref="B55:J55"/>
    <mergeCell ref="G58:S58"/>
    <mergeCell ref="B96:I96"/>
    <mergeCell ref="C5:O5"/>
    <mergeCell ref="M9:N9"/>
    <mergeCell ref="A1:E1"/>
    <mergeCell ref="B118:J118"/>
    <mergeCell ref="C139:H139"/>
    <mergeCell ref="B3:N3"/>
    <mergeCell ref="C4:E4"/>
    <mergeCell ref="C6:I6"/>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1"/>
  <sheetViews>
    <sheetView topLeftCell="A101" workbookViewId="0">
      <selection activeCell="E127" sqref="E127"/>
    </sheetView>
  </sheetViews>
  <sheetFormatPr defaultColWidth="8.81640625" defaultRowHeight="14.5" x14ac:dyDescent="0.35"/>
  <cols>
    <col min="3" max="5" width="11.453125" bestFit="1" customWidth="1"/>
    <col min="6" max="6" width="22.7265625" bestFit="1" customWidth="1"/>
    <col min="7" max="7" width="22.1796875" bestFit="1" customWidth="1"/>
    <col min="8" max="8" width="20.26953125" bestFit="1" customWidth="1"/>
    <col min="9" max="9" width="14.453125" bestFit="1" customWidth="1"/>
    <col min="10" max="10" width="22.1796875" bestFit="1" customWidth="1"/>
    <col min="11" max="11" width="14.453125" bestFit="1" customWidth="1"/>
    <col min="13" max="13" width="22.1796875" bestFit="1" customWidth="1"/>
  </cols>
  <sheetData>
    <row r="1" spans="1:13" ht="21" x14ac:dyDescent="0.5">
      <c r="A1" s="35" t="s">
        <v>0</v>
      </c>
      <c r="B1" s="35"/>
      <c r="C1" s="35"/>
      <c r="D1" s="35"/>
      <c r="E1" s="35"/>
      <c r="F1" s="35"/>
    </row>
    <row r="3" spans="1:13" x14ac:dyDescent="0.35">
      <c r="B3" s="36" t="s">
        <v>119</v>
      </c>
      <c r="C3" s="36"/>
      <c r="D3" s="36"/>
      <c r="E3" s="36"/>
      <c r="F3" s="36"/>
      <c r="G3" s="36"/>
    </row>
    <row r="4" spans="1:13" x14ac:dyDescent="0.35">
      <c r="F4" s="14" t="s">
        <v>149</v>
      </c>
    </row>
    <row r="5" spans="1:13" x14ac:dyDescent="0.35">
      <c r="C5" s="2" t="s">
        <v>1</v>
      </c>
      <c r="D5" s="2" t="s">
        <v>2</v>
      </c>
      <c r="E5" s="2" t="s">
        <v>20</v>
      </c>
      <c r="F5" s="2" t="s">
        <v>128</v>
      </c>
    </row>
    <row r="6" spans="1:13" x14ac:dyDescent="0.35">
      <c r="C6" s="3" t="s">
        <v>3</v>
      </c>
      <c r="D6" s="3">
        <v>58</v>
      </c>
      <c r="E6" s="3" t="s">
        <v>21</v>
      </c>
      <c r="F6" s="3" t="s">
        <v>129</v>
      </c>
      <c r="G6" s="33" t="s">
        <v>24</v>
      </c>
      <c r="H6" s="33"/>
      <c r="I6" s="33"/>
      <c r="J6" s="33"/>
      <c r="K6" s="33"/>
      <c r="L6" s="33"/>
    </row>
    <row r="7" spans="1:13" x14ac:dyDescent="0.35">
      <c r="C7" s="3" t="s">
        <v>4</v>
      </c>
      <c r="D7" s="3">
        <v>52</v>
      </c>
      <c r="E7" s="3" t="s">
        <v>21</v>
      </c>
      <c r="F7" s="3" t="s">
        <v>129</v>
      </c>
      <c r="G7" s="33" t="s">
        <v>86</v>
      </c>
      <c r="H7" s="33"/>
      <c r="I7" s="33"/>
      <c r="J7" s="33"/>
      <c r="K7" s="33"/>
      <c r="L7" s="33"/>
      <c r="M7" s="33"/>
    </row>
    <row r="8" spans="1:13" x14ac:dyDescent="0.35">
      <c r="C8" s="3" t="s">
        <v>5</v>
      </c>
      <c r="D8" s="3">
        <v>63</v>
      </c>
      <c r="E8" s="3" t="s">
        <v>21</v>
      </c>
      <c r="F8" s="3" t="s">
        <v>129</v>
      </c>
    </row>
    <row r="9" spans="1:13" x14ac:dyDescent="0.35">
      <c r="C9" s="3" t="s">
        <v>6</v>
      </c>
      <c r="D9" s="3">
        <v>48</v>
      </c>
      <c r="E9" s="3" t="s">
        <v>22</v>
      </c>
      <c r="F9" s="3" t="s">
        <v>130</v>
      </c>
    </row>
    <row r="10" spans="1:13" x14ac:dyDescent="0.35">
      <c r="C10" s="3" t="s">
        <v>7</v>
      </c>
      <c r="D10" s="3">
        <v>67</v>
      </c>
      <c r="E10" s="3" t="s">
        <v>22</v>
      </c>
      <c r="F10" s="3" t="s">
        <v>129</v>
      </c>
    </row>
    <row r="11" spans="1:13" x14ac:dyDescent="0.35">
      <c r="C11" s="3" t="s">
        <v>8</v>
      </c>
      <c r="D11" s="3">
        <v>70</v>
      </c>
      <c r="E11" s="3" t="s">
        <v>22</v>
      </c>
      <c r="F11" s="3" t="s">
        <v>129</v>
      </c>
    </row>
    <row r="12" spans="1:13" x14ac:dyDescent="0.35">
      <c r="C12" s="3" t="s">
        <v>9</v>
      </c>
      <c r="D12" s="3">
        <v>43</v>
      </c>
      <c r="E12" s="3" t="s">
        <v>22</v>
      </c>
      <c r="F12" s="3" t="s">
        <v>130</v>
      </c>
    </row>
    <row r="13" spans="1:13" x14ac:dyDescent="0.35">
      <c r="C13" s="3" t="s">
        <v>10</v>
      </c>
      <c r="D13" s="3">
        <v>38</v>
      </c>
      <c r="E13" s="3" t="s">
        <v>21</v>
      </c>
      <c r="F13" s="3" t="s">
        <v>130</v>
      </c>
    </row>
    <row r="14" spans="1:13" x14ac:dyDescent="0.35">
      <c r="C14" s="3" t="s">
        <v>11</v>
      </c>
      <c r="D14" s="3">
        <v>54</v>
      </c>
      <c r="E14" s="3" t="s">
        <v>21</v>
      </c>
      <c r="F14" s="3" t="s">
        <v>129</v>
      </c>
    </row>
    <row r="15" spans="1:13" x14ac:dyDescent="0.35">
      <c r="C15" s="3" t="s">
        <v>12</v>
      </c>
      <c r="D15" s="3">
        <v>56</v>
      </c>
      <c r="E15" s="3" t="s">
        <v>22</v>
      </c>
      <c r="F15" s="3" t="s">
        <v>129</v>
      </c>
    </row>
    <row r="16" spans="1:13" x14ac:dyDescent="0.35">
      <c r="C16" s="3" t="s">
        <v>13</v>
      </c>
      <c r="D16" s="3">
        <v>60</v>
      </c>
      <c r="E16" s="3" t="s">
        <v>21</v>
      </c>
      <c r="F16" s="3" t="s">
        <v>129</v>
      </c>
    </row>
    <row r="17" spans="2:16" x14ac:dyDescent="0.35">
      <c r="C17" s="3" t="s">
        <v>14</v>
      </c>
      <c r="D17" s="3">
        <v>58</v>
      </c>
      <c r="E17" s="3" t="s">
        <v>22</v>
      </c>
      <c r="F17" s="3" t="s">
        <v>129</v>
      </c>
    </row>
    <row r="18" spans="2:16" x14ac:dyDescent="0.35">
      <c r="C18" s="3" t="s">
        <v>15</v>
      </c>
      <c r="D18" s="3">
        <v>54</v>
      </c>
      <c r="E18" s="3" t="s">
        <v>22</v>
      </c>
      <c r="F18" s="3" t="s">
        <v>129</v>
      </c>
    </row>
    <row r="19" spans="2:16" x14ac:dyDescent="0.35">
      <c r="C19" s="3" t="s">
        <v>16</v>
      </c>
      <c r="D19" s="3">
        <v>54</v>
      </c>
      <c r="E19" s="3" t="s">
        <v>22</v>
      </c>
      <c r="F19" s="3" t="s">
        <v>129</v>
      </c>
    </row>
    <row r="20" spans="2:16" x14ac:dyDescent="0.35">
      <c r="C20" s="3" t="s">
        <v>17</v>
      </c>
      <c r="D20" s="3">
        <v>53</v>
      </c>
      <c r="E20" s="3" t="s">
        <v>21</v>
      </c>
      <c r="F20" s="3" t="s">
        <v>129</v>
      </c>
    </row>
    <row r="21" spans="2:16" x14ac:dyDescent="0.35">
      <c r="C21" s="3" t="s">
        <v>18</v>
      </c>
      <c r="D21" s="3">
        <v>62</v>
      </c>
      <c r="E21" s="3" t="s">
        <v>21</v>
      </c>
      <c r="F21" s="3" t="s">
        <v>129</v>
      </c>
    </row>
    <row r="22" spans="2:16" x14ac:dyDescent="0.35">
      <c r="C22" s="3" t="s">
        <v>19</v>
      </c>
      <c r="D22" s="3">
        <v>58</v>
      </c>
      <c r="E22" s="3" t="s">
        <v>22</v>
      </c>
      <c r="F22" s="3" t="s">
        <v>129</v>
      </c>
    </row>
    <row r="23" spans="2:16" x14ac:dyDescent="0.35">
      <c r="D23">
        <f>COUNT(D6:D22)</f>
        <v>17</v>
      </c>
      <c r="E23">
        <f>COUNTA(E6:E22)</f>
        <v>17</v>
      </c>
    </row>
    <row r="25" spans="2:16" x14ac:dyDescent="0.35">
      <c r="B25" s="36" t="s">
        <v>118</v>
      </c>
      <c r="C25" s="36"/>
      <c r="D25" s="36"/>
      <c r="E25" s="36"/>
      <c r="F25" s="36"/>
      <c r="G25" s="36"/>
      <c r="H25" s="1"/>
      <c r="I25" s="1"/>
      <c r="J25" s="1"/>
    </row>
    <row r="26" spans="2:16" x14ac:dyDescent="0.35">
      <c r="F26" s="14" t="s">
        <v>149</v>
      </c>
    </row>
    <row r="27" spans="2:16" x14ac:dyDescent="0.35">
      <c r="C27" s="2" t="s">
        <v>1</v>
      </c>
      <c r="D27" s="2" t="s">
        <v>2</v>
      </c>
      <c r="E27" s="2" t="s">
        <v>20</v>
      </c>
      <c r="F27" s="2" t="s">
        <v>128</v>
      </c>
    </row>
    <row r="28" spans="2:16" x14ac:dyDescent="0.35">
      <c r="C28" s="3" t="s">
        <v>3</v>
      </c>
      <c r="D28" s="3">
        <v>58</v>
      </c>
      <c r="E28" s="3" t="s">
        <v>21</v>
      </c>
      <c r="F28" s="3" t="s">
        <v>129</v>
      </c>
      <c r="G28" s="33" t="s">
        <v>23</v>
      </c>
      <c r="H28" s="33"/>
      <c r="I28" s="33"/>
      <c r="J28" s="33"/>
      <c r="K28" s="33"/>
      <c r="L28" s="33"/>
      <c r="M28" s="33"/>
      <c r="N28" s="33"/>
      <c r="O28" s="33"/>
      <c r="P28" s="33"/>
    </row>
    <row r="29" spans="2:16" x14ac:dyDescent="0.35">
      <c r="C29" s="3" t="s">
        <v>4</v>
      </c>
      <c r="D29" s="3">
        <v>52</v>
      </c>
      <c r="E29" s="3" t="s">
        <v>21</v>
      </c>
      <c r="F29" s="3" t="s">
        <v>129</v>
      </c>
    </row>
    <row r="30" spans="2:16" x14ac:dyDescent="0.35">
      <c r="C30" s="3" t="s">
        <v>5</v>
      </c>
      <c r="D30" s="3">
        <v>63</v>
      </c>
      <c r="E30" s="3" t="s">
        <v>21</v>
      </c>
      <c r="F30" s="3" t="s">
        <v>129</v>
      </c>
    </row>
    <row r="31" spans="2:16" x14ac:dyDescent="0.35">
      <c r="C31" s="3" t="s">
        <v>6</v>
      </c>
      <c r="D31" s="3">
        <v>48</v>
      </c>
      <c r="E31" s="3" t="s">
        <v>22</v>
      </c>
      <c r="F31" s="3" t="s">
        <v>130</v>
      </c>
    </row>
    <row r="32" spans="2:16" x14ac:dyDescent="0.35">
      <c r="C32" s="3" t="s">
        <v>7</v>
      </c>
      <c r="D32" s="3">
        <v>67</v>
      </c>
      <c r="E32" s="3" t="s">
        <v>22</v>
      </c>
      <c r="F32" s="3" t="s">
        <v>129</v>
      </c>
    </row>
    <row r="33" spans="2:14" x14ac:dyDescent="0.35">
      <c r="C33" s="3" t="s">
        <v>8</v>
      </c>
      <c r="D33" s="3">
        <v>70</v>
      </c>
      <c r="E33" s="3" t="s">
        <v>22</v>
      </c>
      <c r="F33" s="3" t="s">
        <v>129</v>
      </c>
    </row>
    <row r="34" spans="2:14" x14ac:dyDescent="0.35">
      <c r="C34" s="3" t="s">
        <v>9</v>
      </c>
      <c r="D34" s="3">
        <v>43</v>
      </c>
      <c r="E34" s="3" t="s">
        <v>22</v>
      </c>
      <c r="F34" s="3" t="s">
        <v>130</v>
      </c>
    </row>
    <row r="35" spans="2:14" x14ac:dyDescent="0.35">
      <c r="C35" s="3" t="s">
        <v>10</v>
      </c>
      <c r="D35" s="3">
        <v>38</v>
      </c>
      <c r="E35" s="3" t="s">
        <v>21</v>
      </c>
      <c r="F35" s="3" t="s">
        <v>130</v>
      </c>
    </row>
    <row r="36" spans="2:14" x14ac:dyDescent="0.35">
      <c r="C36" s="3" t="s">
        <v>11</v>
      </c>
      <c r="D36" s="3">
        <v>54</v>
      </c>
      <c r="E36" s="3" t="s">
        <v>21</v>
      </c>
      <c r="F36" s="3" t="s">
        <v>129</v>
      </c>
    </row>
    <row r="37" spans="2:14" x14ac:dyDescent="0.35">
      <c r="C37" s="3" t="s">
        <v>12</v>
      </c>
      <c r="D37" s="3">
        <v>56</v>
      </c>
      <c r="E37" s="3" t="s">
        <v>22</v>
      </c>
      <c r="F37" s="3" t="s">
        <v>129</v>
      </c>
    </row>
    <row r="38" spans="2:14" x14ac:dyDescent="0.35">
      <c r="C38" s="3" t="s">
        <v>13</v>
      </c>
      <c r="D38" s="3">
        <v>60</v>
      </c>
      <c r="E38" s="3" t="s">
        <v>21</v>
      </c>
      <c r="F38" s="3" t="s">
        <v>129</v>
      </c>
    </row>
    <row r="39" spans="2:14" x14ac:dyDescent="0.35">
      <c r="C39" s="3" t="s">
        <v>14</v>
      </c>
      <c r="D39" s="3">
        <v>58</v>
      </c>
      <c r="E39" s="3" t="s">
        <v>22</v>
      </c>
      <c r="F39" s="3" t="s">
        <v>129</v>
      </c>
    </row>
    <row r="40" spans="2:14" x14ac:dyDescent="0.35">
      <c r="C40" s="3" t="s">
        <v>15</v>
      </c>
      <c r="D40" s="3">
        <v>54</v>
      </c>
      <c r="E40" s="3" t="s">
        <v>22</v>
      </c>
      <c r="F40" s="3" t="s">
        <v>129</v>
      </c>
    </row>
    <row r="41" spans="2:14" x14ac:dyDescent="0.35">
      <c r="C41" s="3" t="s">
        <v>16</v>
      </c>
      <c r="D41" s="3">
        <v>54</v>
      </c>
      <c r="E41" s="3" t="s">
        <v>22</v>
      </c>
      <c r="F41" s="3" t="s">
        <v>129</v>
      </c>
    </row>
    <row r="42" spans="2:14" x14ac:dyDescent="0.35">
      <c r="C42" s="3" t="s">
        <v>17</v>
      </c>
      <c r="D42" s="3">
        <v>53</v>
      </c>
      <c r="E42" s="3" t="s">
        <v>21</v>
      </c>
      <c r="F42" s="3" t="s">
        <v>129</v>
      </c>
    </row>
    <row r="43" spans="2:14" x14ac:dyDescent="0.35">
      <c r="C43" s="3" t="s">
        <v>18</v>
      </c>
      <c r="D43" s="3">
        <v>62</v>
      </c>
      <c r="E43" s="3" t="s">
        <v>21</v>
      </c>
      <c r="F43" s="3" t="s">
        <v>129</v>
      </c>
    </row>
    <row r="44" spans="2:14" x14ac:dyDescent="0.35">
      <c r="C44" s="3" t="s">
        <v>19</v>
      </c>
      <c r="D44" s="3">
        <v>58</v>
      </c>
      <c r="E44" s="3" t="s">
        <v>22</v>
      </c>
      <c r="F44" s="3" t="s">
        <v>129</v>
      </c>
    </row>
    <row r="45" spans="2:14" x14ac:dyDescent="0.35">
      <c r="D45">
        <f>COUNTIF(D28:D44, 58)</f>
        <v>3</v>
      </c>
      <c r="E45">
        <f>COUNTIF(E28:E44, "M")</f>
        <v>9</v>
      </c>
    </row>
    <row r="47" spans="2:14" x14ac:dyDescent="0.35">
      <c r="B47" s="36" t="s">
        <v>117</v>
      </c>
      <c r="C47" s="36"/>
      <c r="D47" s="36"/>
      <c r="E47" s="36"/>
      <c r="F47" s="36"/>
      <c r="G47" s="36"/>
      <c r="H47" s="36"/>
      <c r="I47" s="36"/>
      <c r="J47" s="36"/>
      <c r="K47" s="1"/>
      <c r="L47" s="1"/>
      <c r="M47" s="1"/>
      <c r="N47" s="1"/>
    </row>
    <row r="48" spans="2:14" x14ac:dyDescent="0.35">
      <c r="F48" s="14" t="s">
        <v>149</v>
      </c>
    </row>
    <row r="49" spans="3:16" x14ac:dyDescent="0.35">
      <c r="C49" s="2" t="s">
        <v>1</v>
      </c>
      <c r="D49" s="2" t="s">
        <v>2</v>
      </c>
      <c r="E49" s="2" t="s">
        <v>20</v>
      </c>
      <c r="F49" s="2" t="s">
        <v>128</v>
      </c>
      <c r="H49" s="3"/>
      <c r="I49" s="2" t="s">
        <v>89</v>
      </c>
      <c r="J49" s="2" t="s">
        <v>87</v>
      </c>
    </row>
    <row r="50" spans="3:16" x14ac:dyDescent="0.35">
      <c r="C50" s="3" t="s">
        <v>3</v>
      </c>
      <c r="D50" s="3">
        <v>58</v>
      </c>
      <c r="E50" s="3" t="s">
        <v>21</v>
      </c>
      <c r="F50" s="3" t="s">
        <v>129</v>
      </c>
      <c r="H50" s="2" t="s">
        <v>83</v>
      </c>
      <c r="I50" s="3">
        <f>COUNTIF(E50:E66, "M")</f>
        <v>9</v>
      </c>
      <c r="J50" s="5">
        <f>I50/I52</f>
        <v>0.52941176470588236</v>
      </c>
    </row>
    <row r="51" spans="3:16" x14ac:dyDescent="0.35">
      <c r="C51" s="3" t="s">
        <v>4</v>
      </c>
      <c r="D51" s="3">
        <v>52</v>
      </c>
      <c r="E51" s="3" t="s">
        <v>21</v>
      </c>
      <c r="F51" s="3" t="s">
        <v>129</v>
      </c>
      <c r="H51" s="2" t="s">
        <v>84</v>
      </c>
      <c r="I51" s="3">
        <f>COUNTIF(E50:E66, "F")</f>
        <v>8</v>
      </c>
      <c r="J51" s="5">
        <f>I51/I52</f>
        <v>0.47058823529411764</v>
      </c>
    </row>
    <row r="52" spans="3:16" x14ac:dyDescent="0.35">
      <c r="C52" s="3" t="s">
        <v>5</v>
      </c>
      <c r="D52" s="3">
        <v>63</v>
      </c>
      <c r="E52" s="3" t="s">
        <v>21</v>
      </c>
      <c r="F52" s="3" t="s">
        <v>129</v>
      </c>
      <c r="H52" s="2" t="s">
        <v>85</v>
      </c>
      <c r="I52" s="3">
        <f>COUNTA(E50:E66)</f>
        <v>17</v>
      </c>
      <c r="J52" s="6">
        <f>J50+J51</f>
        <v>1</v>
      </c>
    </row>
    <row r="53" spans="3:16" x14ac:dyDescent="0.35">
      <c r="C53" s="3" t="s">
        <v>6</v>
      </c>
      <c r="D53" s="3">
        <v>48</v>
      </c>
      <c r="E53" s="3" t="s">
        <v>22</v>
      </c>
      <c r="F53" s="3" t="s">
        <v>130</v>
      </c>
    </row>
    <row r="54" spans="3:16" x14ac:dyDescent="0.35">
      <c r="C54" s="3" t="s">
        <v>7</v>
      </c>
      <c r="D54" s="3">
        <v>67</v>
      </c>
      <c r="E54" s="3" t="s">
        <v>22</v>
      </c>
      <c r="F54" s="3" t="s">
        <v>129</v>
      </c>
      <c r="G54" s="33" t="s">
        <v>88</v>
      </c>
      <c r="H54" s="33"/>
      <c r="I54" s="33"/>
      <c r="J54" s="33"/>
      <c r="K54" s="33"/>
      <c r="L54" s="33"/>
      <c r="M54" s="33"/>
      <c r="N54" s="33"/>
      <c r="O54" s="33"/>
      <c r="P54" s="33"/>
    </row>
    <row r="55" spans="3:16" x14ac:dyDescent="0.35">
      <c r="C55" s="3" t="s">
        <v>8</v>
      </c>
      <c r="D55" s="3">
        <v>70</v>
      </c>
      <c r="E55" s="3" t="s">
        <v>22</v>
      </c>
      <c r="F55" s="3" t="s">
        <v>129</v>
      </c>
    </row>
    <row r="56" spans="3:16" x14ac:dyDescent="0.35">
      <c r="C56" s="3" t="s">
        <v>9</v>
      </c>
      <c r="D56" s="3">
        <v>43</v>
      </c>
      <c r="E56" s="3" t="s">
        <v>22</v>
      </c>
      <c r="F56" s="3" t="s">
        <v>130</v>
      </c>
      <c r="H56" s="37" t="s">
        <v>149</v>
      </c>
      <c r="I56" s="37"/>
    </row>
    <row r="57" spans="3:16" x14ac:dyDescent="0.35">
      <c r="C57" s="3" t="s">
        <v>10</v>
      </c>
      <c r="D57" s="3">
        <v>38</v>
      </c>
      <c r="E57" s="3" t="s">
        <v>21</v>
      </c>
      <c r="F57" s="3" t="s">
        <v>130</v>
      </c>
      <c r="H57" s="3"/>
      <c r="I57" s="2" t="s">
        <v>89</v>
      </c>
      <c r="J57" s="2" t="s">
        <v>87</v>
      </c>
    </row>
    <row r="58" spans="3:16" x14ac:dyDescent="0.35">
      <c r="C58" s="3" t="s">
        <v>11</v>
      </c>
      <c r="D58" s="3">
        <v>54</v>
      </c>
      <c r="E58" s="3" t="s">
        <v>21</v>
      </c>
      <c r="F58" s="3" t="s">
        <v>129</v>
      </c>
      <c r="H58" s="2" t="s">
        <v>152</v>
      </c>
      <c r="I58" s="3"/>
      <c r="J58" s="5"/>
    </row>
    <row r="59" spans="3:16" x14ac:dyDescent="0.35">
      <c r="C59" s="3" t="s">
        <v>12</v>
      </c>
      <c r="D59" s="3">
        <v>56</v>
      </c>
      <c r="E59" s="3" t="s">
        <v>22</v>
      </c>
      <c r="F59" s="3" t="s">
        <v>129</v>
      </c>
      <c r="H59" s="2" t="s">
        <v>153</v>
      </c>
      <c r="I59" s="3"/>
      <c r="J59" s="5"/>
    </row>
    <row r="60" spans="3:16" x14ac:dyDescent="0.35">
      <c r="C60" s="3" t="s">
        <v>13</v>
      </c>
      <c r="D60" s="3">
        <v>60</v>
      </c>
      <c r="E60" s="3" t="s">
        <v>21</v>
      </c>
      <c r="F60" s="3" t="s">
        <v>129</v>
      </c>
      <c r="H60" s="2" t="s">
        <v>85</v>
      </c>
      <c r="I60" s="3"/>
      <c r="J60" s="6"/>
    </row>
    <row r="61" spans="3:16" x14ac:dyDescent="0.35">
      <c r="C61" s="3" t="s">
        <v>14</v>
      </c>
      <c r="D61" s="3">
        <v>58</v>
      </c>
      <c r="E61" s="3" t="s">
        <v>22</v>
      </c>
      <c r="F61" s="3" t="s">
        <v>129</v>
      </c>
    </row>
    <row r="62" spans="3:16" x14ac:dyDescent="0.35">
      <c r="C62" s="3" t="s">
        <v>15</v>
      </c>
      <c r="D62" s="3">
        <v>54</v>
      </c>
      <c r="E62" s="3" t="s">
        <v>22</v>
      </c>
      <c r="F62" s="3" t="s">
        <v>129</v>
      </c>
    </row>
    <row r="63" spans="3:16" x14ac:dyDescent="0.35">
      <c r="C63" s="3" t="s">
        <v>16</v>
      </c>
      <c r="D63" s="3">
        <v>54</v>
      </c>
      <c r="E63" s="3" t="s">
        <v>22</v>
      </c>
      <c r="F63" s="3" t="s">
        <v>129</v>
      </c>
    </row>
    <row r="64" spans="3:16" x14ac:dyDescent="0.35">
      <c r="C64" s="3" t="s">
        <v>17</v>
      </c>
      <c r="D64" s="3">
        <v>53</v>
      </c>
      <c r="E64" s="3" t="s">
        <v>21</v>
      </c>
      <c r="F64" s="3" t="s">
        <v>129</v>
      </c>
    </row>
    <row r="65" spans="2:11" x14ac:dyDescent="0.35">
      <c r="C65" s="3" t="s">
        <v>18</v>
      </c>
      <c r="D65" s="3">
        <v>62</v>
      </c>
      <c r="E65" s="3" t="s">
        <v>21</v>
      </c>
      <c r="F65" s="3" t="s">
        <v>129</v>
      </c>
    </row>
    <row r="66" spans="2:11" x14ac:dyDescent="0.35">
      <c r="C66" s="3" t="s">
        <v>19</v>
      </c>
      <c r="D66" s="3">
        <v>58</v>
      </c>
      <c r="E66" s="3" t="s">
        <v>22</v>
      </c>
      <c r="F66" s="3" t="s">
        <v>129</v>
      </c>
    </row>
    <row r="67" spans="2:11" x14ac:dyDescent="0.35">
      <c r="E67" s="4"/>
    </row>
    <row r="68" spans="2:11" x14ac:dyDescent="0.35">
      <c r="B68" s="36" t="s">
        <v>90</v>
      </c>
      <c r="C68" s="36"/>
      <c r="D68" s="36"/>
      <c r="E68" s="36"/>
      <c r="F68" s="36"/>
      <c r="G68" s="1"/>
      <c r="H68" s="1"/>
      <c r="J68" s="14" t="s">
        <v>149</v>
      </c>
    </row>
    <row r="70" spans="2:11" x14ac:dyDescent="0.35">
      <c r="C70" s="2" t="s">
        <v>91</v>
      </c>
      <c r="D70" s="2" t="s">
        <v>92</v>
      </c>
      <c r="E70" s="2" t="s">
        <v>93</v>
      </c>
      <c r="F70" s="2" t="s">
        <v>87</v>
      </c>
      <c r="G70" s="2" t="s">
        <v>94</v>
      </c>
      <c r="H70" s="2" t="s">
        <v>87</v>
      </c>
      <c r="I70" s="2" t="s">
        <v>95</v>
      </c>
      <c r="J70" s="2" t="s">
        <v>87</v>
      </c>
    </row>
    <row r="71" spans="2:11" x14ac:dyDescent="0.35">
      <c r="C71" s="3" t="s">
        <v>96</v>
      </c>
      <c r="D71" s="9">
        <v>500000</v>
      </c>
      <c r="E71" s="9">
        <v>100000</v>
      </c>
      <c r="F71" s="5">
        <f>E71/D71</f>
        <v>0.2</v>
      </c>
      <c r="G71" s="9">
        <v>150000</v>
      </c>
      <c r="H71" s="5">
        <f>G71/D71</f>
        <v>0.3</v>
      </c>
      <c r="I71" s="9">
        <v>250000</v>
      </c>
      <c r="J71" s="5"/>
      <c r="K71" s="8"/>
    </row>
    <row r="72" spans="2:11" x14ac:dyDescent="0.35">
      <c r="C72" s="3" t="s">
        <v>97</v>
      </c>
      <c r="D72" s="9">
        <v>850000</v>
      </c>
      <c r="E72" s="9">
        <v>400000</v>
      </c>
      <c r="F72" s="5">
        <f t="shared" ref="F72:F82" si="0">E72/D72</f>
        <v>0.47058823529411764</v>
      </c>
      <c r="G72" s="9">
        <v>150000</v>
      </c>
      <c r="H72" s="5">
        <f t="shared" ref="H72:H82" si="1">G72/D72</f>
        <v>0.17647058823529413</v>
      </c>
      <c r="I72" s="9">
        <v>300000</v>
      </c>
      <c r="J72" s="5"/>
      <c r="K72" s="8"/>
    </row>
    <row r="73" spans="2:11" x14ac:dyDescent="0.35">
      <c r="C73" s="3" t="s">
        <v>98</v>
      </c>
      <c r="D73" s="9">
        <v>675000</v>
      </c>
      <c r="E73" s="9">
        <v>275000</v>
      </c>
      <c r="F73" s="5">
        <f t="shared" si="0"/>
        <v>0.40740740740740738</v>
      </c>
      <c r="G73" s="9">
        <v>100000</v>
      </c>
      <c r="H73" s="5">
        <f t="shared" si="1"/>
        <v>0.14814814814814814</v>
      </c>
      <c r="I73" s="9">
        <v>200000</v>
      </c>
      <c r="J73" s="5"/>
      <c r="K73" s="8"/>
    </row>
    <row r="74" spans="2:11" x14ac:dyDescent="0.35">
      <c r="C74" s="3" t="s">
        <v>99</v>
      </c>
      <c r="D74" s="9">
        <v>680000</v>
      </c>
      <c r="E74" s="9">
        <v>275000</v>
      </c>
      <c r="F74" s="5">
        <f t="shared" si="0"/>
        <v>0.40441176470588236</v>
      </c>
      <c r="G74" s="9">
        <v>150000</v>
      </c>
      <c r="H74" s="5">
        <f t="shared" si="1"/>
        <v>0.22058823529411764</v>
      </c>
      <c r="I74" s="9">
        <v>155000</v>
      </c>
      <c r="J74" s="5"/>
      <c r="K74" s="8"/>
    </row>
    <row r="75" spans="2:11" x14ac:dyDescent="0.35">
      <c r="C75" s="3" t="s">
        <v>100</v>
      </c>
      <c r="D75" s="9">
        <v>720000</v>
      </c>
      <c r="E75" s="9">
        <v>300000</v>
      </c>
      <c r="F75" s="5">
        <f t="shared" si="0"/>
        <v>0.41666666666666669</v>
      </c>
      <c r="G75" s="9">
        <v>320000</v>
      </c>
      <c r="H75" s="5">
        <f t="shared" si="1"/>
        <v>0.44444444444444442</v>
      </c>
      <c r="I75" s="9">
        <v>100000</v>
      </c>
      <c r="J75" s="5"/>
      <c r="K75" s="8"/>
    </row>
    <row r="76" spans="2:11" x14ac:dyDescent="0.35">
      <c r="C76" s="3" t="s">
        <v>101</v>
      </c>
      <c r="D76" s="9">
        <v>650000</v>
      </c>
      <c r="E76" s="9">
        <v>200000</v>
      </c>
      <c r="F76" s="5">
        <f t="shared" si="0"/>
        <v>0.30769230769230771</v>
      </c>
      <c r="G76" s="9">
        <v>200000</v>
      </c>
      <c r="H76" s="5">
        <f t="shared" si="1"/>
        <v>0.30769230769230771</v>
      </c>
      <c r="I76" s="9">
        <v>250000</v>
      </c>
      <c r="J76" s="5"/>
      <c r="K76" s="8"/>
    </row>
    <row r="77" spans="2:11" x14ac:dyDescent="0.35">
      <c r="C77" s="3" t="s">
        <v>102</v>
      </c>
      <c r="D77" s="9">
        <v>525000</v>
      </c>
      <c r="E77" s="9">
        <v>200000</v>
      </c>
      <c r="F77" s="5">
        <f t="shared" si="0"/>
        <v>0.38095238095238093</v>
      </c>
      <c r="G77" s="9">
        <v>200000</v>
      </c>
      <c r="H77" s="5">
        <f t="shared" si="1"/>
        <v>0.38095238095238093</v>
      </c>
      <c r="I77" s="9">
        <v>125000</v>
      </c>
      <c r="J77" s="5"/>
      <c r="K77" s="8"/>
    </row>
    <row r="78" spans="2:11" x14ac:dyDescent="0.35">
      <c r="C78" s="3" t="s">
        <v>103</v>
      </c>
      <c r="D78" s="9">
        <v>550000</v>
      </c>
      <c r="E78" s="9">
        <v>225000</v>
      </c>
      <c r="F78" s="5">
        <f t="shared" si="0"/>
        <v>0.40909090909090912</v>
      </c>
      <c r="G78" s="9">
        <v>225000</v>
      </c>
      <c r="H78" s="5">
        <f t="shared" si="1"/>
        <v>0.40909090909090912</v>
      </c>
      <c r="I78" s="9">
        <v>100000</v>
      </c>
      <c r="J78" s="5"/>
      <c r="K78" s="8"/>
    </row>
    <row r="79" spans="2:11" x14ac:dyDescent="0.35">
      <c r="C79" s="3" t="s">
        <v>104</v>
      </c>
      <c r="D79" s="9">
        <v>825000</v>
      </c>
      <c r="E79" s="9">
        <v>250000</v>
      </c>
      <c r="F79" s="5">
        <f t="shared" si="0"/>
        <v>0.30303030303030304</v>
      </c>
      <c r="G79" s="9">
        <v>500000</v>
      </c>
      <c r="H79" s="5">
        <f t="shared" si="1"/>
        <v>0.60606060606060608</v>
      </c>
      <c r="I79" s="9">
        <v>75000</v>
      </c>
      <c r="J79" s="5"/>
      <c r="K79" s="8"/>
    </row>
    <row r="80" spans="2:11" x14ac:dyDescent="0.35">
      <c r="C80" s="3" t="s">
        <v>105</v>
      </c>
      <c r="D80" s="9">
        <v>550000</v>
      </c>
      <c r="E80" s="9">
        <v>100000</v>
      </c>
      <c r="F80" s="5">
        <f t="shared" si="0"/>
        <v>0.18181818181818182</v>
      </c>
      <c r="G80" s="9">
        <v>150000</v>
      </c>
      <c r="H80" s="5">
        <f t="shared" si="1"/>
        <v>0.27272727272727271</v>
      </c>
      <c r="I80" s="9">
        <v>300000</v>
      </c>
      <c r="J80" s="5"/>
      <c r="K80" s="8"/>
    </row>
    <row r="81" spans="2:13" x14ac:dyDescent="0.35">
      <c r="C81" s="3" t="s">
        <v>106</v>
      </c>
      <c r="D81" s="9">
        <v>975000</v>
      </c>
      <c r="E81" s="9">
        <v>600000</v>
      </c>
      <c r="F81" s="5">
        <f t="shared" si="0"/>
        <v>0.61538461538461542</v>
      </c>
      <c r="G81" s="9">
        <v>175000</v>
      </c>
      <c r="H81" s="5">
        <f t="shared" si="1"/>
        <v>0.17948717948717949</v>
      </c>
      <c r="I81" s="9">
        <v>200000</v>
      </c>
      <c r="J81" s="5"/>
      <c r="K81" s="8"/>
    </row>
    <row r="82" spans="2:13" x14ac:dyDescent="0.35">
      <c r="C82" s="3" t="s">
        <v>107</v>
      </c>
      <c r="D82" s="9">
        <v>1200000</v>
      </c>
      <c r="E82" s="9">
        <v>850000</v>
      </c>
      <c r="F82" s="5">
        <f t="shared" si="0"/>
        <v>0.70833333333333337</v>
      </c>
      <c r="G82" s="9">
        <v>250000</v>
      </c>
      <c r="H82" s="5">
        <f t="shared" si="1"/>
        <v>0.20833333333333334</v>
      </c>
      <c r="I82" s="9">
        <v>100000</v>
      </c>
      <c r="J82" s="5"/>
      <c r="K82" s="8"/>
    </row>
    <row r="84" spans="2:13" x14ac:dyDescent="0.35">
      <c r="D84" s="33" t="s">
        <v>108</v>
      </c>
      <c r="E84" s="33"/>
      <c r="F84" s="33"/>
      <c r="G84" s="33"/>
      <c r="H84" s="33"/>
      <c r="I84" s="33"/>
      <c r="J84" s="33"/>
      <c r="K84" s="33"/>
      <c r="L84" s="33"/>
    </row>
    <row r="86" spans="2:13" x14ac:dyDescent="0.35">
      <c r="B86" s="1" t="s">
        <v>116</v>
      </c>
      <c r="M86" s="14" t="s">
        <v>149</v>
      </c>
    </row>
    <row r="88" spans="2:13" x14ac:dyDescent="0.35">
      <c r="C88" s="2" t="s">
        <v>91</v>
      </c>
      <c r="D88" s="2" t="s">
        <v>92</v>
      </c>
      <c r="E88" s="2" t="s">
        <v>93</v>
      </c>
      <c r="F88" s="2" t="s">
        <v>87</v>
      </c>
      <c r="G88" s="2" t="s">
        <v>115</v>
      </c>
      <c r="H88" s="2" t="s">
        <v>94</v>
      </c>
      <c r="I88" s="2" t="s">
        <v>87</v>
      </c>
      <c r="J88" s="2" t="s">
        <v>115</v>
      </c>
      <c r="K88" s="2" t="s">
        <v>95</v>
      </c>
      <c r="L88" s="2" t="s">
        <v>87</v>
      </c>
      <c r="M88" s="2" t="s">
        <v>115</v>
      </c>
    </row>
    <row r="89" spans="2:13" x14ac:dyDescent="0.35">
      <c r="C89" s="3" t="s">
        <v>96</v>
      </c>
      <c r="D89" s="9">
        <v>500000</v>
      </c>
      <c r="E89" s="9">
        <v>100000</v>
      </c>
      <c r="F89" s="5">
        <f>E89/D89</f>
        <v>0.2</v>
      </c>
      <c r="G89" s="5">
        <f>E89/$D$101</f>
        <v>1.1494252873563218E-2</v>
      </c>
      <c r="H89" s="9">
        <v>150000</v>
      </c>
      <c r="I89" s="5">
        <f t="shared" ref="I89:I100" si="2">H89/D89</f>
        <v>0.3</v>
      </c>
      <c r="J89" s="5">
        <f>H89/$D$101</f>
        <v>1.7241379310344827E-2</v>
      </c>
      <c r="K89" s="9">
        <v>250000</v>
      </c>
      <c r="L89" s="5">
        <f t="shared" ref="L89:L100" si="3">K89/D89</f>
        <v>0.5</v>
      </c>
      <c r="M89" s="5"/>
    </row>
    <row r="90" spans="2:13" x14ac:dyDescent="0.35">
      <c r="C90" s="3" t="s">
        <v>97</v>
      </c>
      <c r="D90" s="9">
        <v>850000</v>
      </c>
      <c r="E90" s="9">
        <v>400000</v>
      </c>
      <c r="F90" s="5">
        <f t="shared" ref="F90:F100" si="4">E90/D90</f>
        <v>0.47058823529411764</v>
      </c>
      <c r="G90" s="5">
        <f t="shared" ref="G90:G100" si="5">E90/$D$101</f>
        <v>4.5977011494252873E-2</v>
      </c>
      <c r="H90" s="9">
        <v>150000</v>
      </c>
      <c r="I90" s="5">
        <f t="shared" si="2"/>
        <v>0.17647058823529413</v>
      </c>
      <c r="J90" s="5">
        <f t="shared" ref="J90:J100" si="6">H90/$D$101</f>
        <v>1.7241379310344827E-2</v>
      </c>
      <c r="K90" s="9">
        <v>300000</v>
      </c>
      <c r="L90" s="5">
        <f t="shared" si="3"/>
        <v>0.35294117647058826</v>
      </c>
      <c r="M90" s="5"/>
    </row>
    <row r="91" spans="2:13" x14ac:dyDescent="0.35">
      <c r="C91" s="3" t="s">
        <v>98</v>
      </c>
      <c r="D91" s="9">
        <v>675000</v>
      </c>
      <c r="E91" s="9">
        <v>275000</v>
      </c>
      <c r="F91" s="5">
        <f t="shared" si="4"/>
        <v>0.40740740740740738</v>
      </c>
      <c r="G91" s="5">
        <f t="shared" si="5"/>
        <v>3.1609195402298854E-2</v>
      </c>
      <c r="H91" s="9">
        <v>100000</v>
      </c>
      <c r="I91" s="5">
        <f t="shared" si="2"/>
        <v>0.14814814814814814</v>
      </c>
      <c r="J91" s="5">
        <f t="shared" si="6"/>
        <v>1.1494252873563218E-2</v>
      </c>
      <c r="K91" s="9">
        <v>200000</v>
      </c>
      <c r="L91" s="5">
        <f t="shared" si="3"/>
        <v>0.29629629629629628</v>
      </c>
      <c r="M91" s="5"/>
    </row>
    <row r="92" spans="2:13" x14ac:dyDescent="0.35">
      <c r="C92" s="3" t="s">
        <v>99</v>
      </c>
      <c r="D92" s="9">
        <v>680000</v>
      </c>
      <c r="E92" s="9">
        <v>275000</v>
      </c>
      <c r="F92" s="5">
        <f t="shared" si="4"/>
        <v>0.40441176470588236</v>
      </c>
      <c r="G92" s="5">
        <f t="shared" si="5"/>
        <v>3.1609195402298854E-2</v>
      </c>
      <c r="H92" s="9">
        <v>150000</v>
      </c>
      <c r="I92" s="5">
        <f t="shared" si="2"/>
        <v>0.22058823529411764</v>
      </c>
      <c r="J92" s="5">
        <f t="shared" si="6"/>
        <v>1.7241379310344827E-2</v>
      </c>
      <c r="K92" s="9">
        <v>155000</v>
      </c>
      <c r="L92" s="5">
        <f t="shared" si="3"/>
        <v>0.22794117647058823</v>
      </c>
      <c r="M92" s="5"/>
    </row>
    <row r="93" spans="2:13" x14ac:dyDescent="0.35">
      <c r="C93" s="3" t="s">
        <v>100</v>
      </c>
      <c r="D93" s="9">
        <v>720000</v>
      </c>
      <c r="E93" s="9">
        <v>300000</v>
      </c>
      <c r="F93" s="5">
        <f t="shared" si="4"/>
        <v>0.41666666666666669</v>
      </c>
      <c r="G93" s="5">
        <f t="shared" si="5"/>
        <v>3.4482758620689655E-2</v>
      </c>
      <c r="H93" s="9">
        <v>320000</v>
      </c>
      <c r="I93" s="5">
        <f t="shared" si="2"/>
        <v>0.44444444444444442</v>
      </c>
      <c r="J93" s="5">
        <f t="shared" si="6"/>
        <v>3.6781609195402298E-2</v>
      </c>
      <c r="K93" s="9">
        <v>100000</v>
      </c>
      <c r="L93" s="5">
        <f t="shared" si="3"/>
        <v>0.1388888888888889</v>
      </c>
      <c r="M93" s="5"/>
    </row>
    <row r="94" spans="2:13" x14ac:dyDescent="0.35">
      <c r="C94" s="3" t="s">
        <v>101</v>
      </c>
      <c r="D94" s="9">
        <v>650000</v>
      </c>
      <c r="E94" s="9">
        <v>200000</v>
      </c>
      <c r="F94" s="5">
        <f t="shared" si="4"/>
        <v>0.30769230769230771</v>
      </c>
      <c r="G94" s="5">
        <f t="shared" si="5"/>
        <v>2.2988505747126436E-2</v>
      </c>
      <c r="H94" s="9">
        <v>200000</v>
      </c>
      <c r="I94" s="5">
        <f t="shared" si="2"/>
        <v>0.30769230769230771</v>
      </c>
      <c r="J94" s="5">
        <f t="shared" si="6"/>
        <v>2.2988505747126436E-2</v>
      </c>
      <c r="K94" s="9">
        <v>250000</v>
      </c>
      <c r="L94" s="5">
        <f t="shared" si="3"/>
        <v>0.38461538461538464</v>
      </c>
      <c r="M94" s="5"/>
    </row>
    <row r="95" spans="2:13" x14ac:dyDescent="0.35">
      <c r="C95" s="3" t="s">
        <v>102</v>
      </c>
      <c r="D95" s="9">
        <v>525000</v>
      </c>
      <c r="E95" s="9">
        <v>200000</v>
      </c>
      <c r="F95" s="5">
        <f t="shared" si="4"/>
        <v>0.38095238095238093</v>
      </c>
      <c r="G95" s="5">
        <f t="shared" si="5"/>
        <v>2.2988505747126436E-2</v>
      </c>
      <c r="H95" s="9">
        <v>200000</v>
      </c>
      <c r="I95" s="5">
        <f t="shared" si="2"/>
        <v>0.38095238095238093</v>
      </c>
      <c r="J95" s="5">
        <f t="shared" si="6"/>
        <v>2.2988505747126436E-2</v>
      </c>
      <c r="K95" s="9">
        <v>125000</v>
      </c>
      <c r="L95" s="5">
        <f t="shared" si="3"/>
        <v>0.23809523809523808</v>
      </c>
      <c r="M95" s="5"/>
    </row>
    <row r="96" spans="2:13" x14ac:dyDescent="0.35">
      <c r="C96" s="3" t="s">
        <v>103</v>
      </c>
      <c r="D96" s="9">
        <v>550000</v>
      </c>
      <c r="E96" s="9">
        <v>225000</v>
      </c>
      <c r="F96" s="5">
        <f t="shared" si="4"/>
        <v>0.40909090909090912</v>
      </c>
      <c r="G96" s="5">
        <f t="shared" si="5"/>
        <v>2.5862068965517241E-2</v>
      </c>
      <c r="H96" s="9">
        <v>225000</v>
      </c>
      <c r="I96" s="5">
        <f t="shared" si="2"/>
        <v>0.40909090909090912</v>
      </c>
      <c r="J96" s="5">
        <f t="shared" si="6"/>
        <v>2.5862068965517241E-2</v>
      </c>
      <c r="K96" s="9">
        <v>100000</v>
      </c>
      <c r="L96" s="5">
        <f t="shared" si="3"/>
        <v>0.18181818181818182</v>
      </c>
      <c r="M96" s="5"/>
    </row>
    <row r="97" spans="2:17" x14ac:dyDescent="0.35">
      <c r="C97" s="3" t="s">
        <v>104</v>
      </c>
      <c r="D97" s="9">
        <v>825000</v>
      </c>
      <c r="E97" s="9">
        <v>250000</v>
      </c>
      <c r="F97" s="5">
        <f t="shared" si="4"/>
        <v>0.30303030303030304</v>
      </c>
      <c r="G97" s="5">
        <f t="shared" si="5"/>
        <v>2.8735632183908046E-2</v>
      </c>
      <c r="H97" s="9">
        <v>500000</v>
      </c>
      <c r="I97" s="5">
        <f t="shared" si="2"/>
        <v>0.60606060606060608</v>
      </c>
      <c r="J97" s="5">
        <f t="shared" si="6"/>
        <v>5.7471264367816091E-2</v>
      </c>
      <c r="K97" s="9">
        <v>75000</v>
      </c>
      <c r="L97" s="5">
        <f t="shared" si="3"/>
        <v>9.0909090909090912E-2</v>
      </c>
      <c r="M97" s="5"/>
    </row>
    <row r="98" spans="2:17" x14ac:dyDescent="0.35">
      <c r="C98" s="3" t="s">
        <v>105</v>
      </c>
      <c r="D98" s="9">
        <v>550000</v>
      </c>
      <c r="E98" s="9">
        <v>100000</v>
      </c>
      <c r="F98" s="5">
        <f t="shared" si="4"/>
        <v>0.18181818181818182</v>
      </c>
      <c r="G98" s="5">
        <f t="shared" si="5"/>
        <v>1.1494252873563218E-2</v>
      </c>
      <c r="H98" s="9">
        <v>150000</v>
      </c>
      <c r="I98" s="5">
        <f t="shared" si="2"/>
        <v>0.27272727272727271</v>
      </c>
      <c r="J98" s="5">
        <f t="shared" si="6"/>
        <v>1.7241379310344827E-2</v>
      </c>
      <c r="K98" s="9">
        <v>300000</v>
      </c>
      <c r="L98" s="5">
        <f t="shared" si="3"/>
        <v>0.54545454545454541</v>
      </c>
      <c r="M98" s="5"/>
    </row>
    <row r="99" spans="2:17" x14ac:dyDescent="0.35">
      <c r="C99" s="3" t="s">
        <v>106</v>
      </c>
      <c r="D99" s="9">
        <v>975000</v>
      </c>
      <c r="E99" s="9">
        <v>600000</v>
      </c>
      <c r="F99" s="5">
        <f t="shared" si="4"/>
        <v>0.61538461538461542</v>
      </c>
      <c r="G99" s="5">
        <f t="shared" si="5"/>
        <v>6.8965517241379309E-2</v>
      </c>
      <c r="H99" s="9">
        <v>175000</v>
      </c>
      <c r="I99" s="5">
        <f t="shared" si="2"/>
        <v>0.17948717948717949</v>
      </c>
      <c r="J99" s="5">
        <f t="shared" si="6"/>
        <v>2.0114942528735632E-2</v>
      </c>
      <c r="K99" s="9">
        <v>200000</v>
      </c>
      <c r="L99" s="5">
        <f t="shared" si="3"/>
        <v>0.20512820512820512</v>
      </c>
      <c r="M99" s="5"/>
    </row>
    <row r="100" spans="2:17" x14ac:dyDescent="0.35">
      <c r="C100" s="3" t="s">
        <v>107</v>
      </c>
      <c r="D100" s="9">
        <v>1200000</v>
      </c>
      <c r="E100" s="9">
        <v>850000</v>
      </c>
      <c r="F100" s="5">
        <f t="shared" si="4"/>
        <v>0.70833333333333337</v>
      </c>
      <c r="G100" s="5">
        <f t="shared" si="5"/>
        <v>9.7701149425287362E-2</v>
      </c>
      <c r="H100" s="9">
        <v>250000</v>
      </c>
      <c r="I100" s="5">
        <f t="shared" si="2"/>
        <v>0.20833333333333334</v>
      </c>
      <c r="J100" s="5">
        <f t="shared" si="6"/>
        <v>2.8735632183908046E-2</v>
      </c>
      <c r="K100" s="9">
        <v>100000</v>
      </c>
      <c r="L100" s="5">
        <f t="shared" si="3"/>
        <v>8.3333333333333329E-2</v>
      </c>
      <c r="M100" s="5"/>
    </row>
    <row r="101" spans="2:17" x14ac:dyDescent="0.35">
      <c r="C101" s="2" t="s">
        <v>114</v>
      </c>
      <c r="D101" s="10">
        <f>SUM(D89:D100)</f>
        <v>8700000</v>
      </c>
      <c r="G101" s="8"/>
    </row>
    <row r="103" spans="2:17" x14ac:dyDescent="0.35">
      <c r="B103" s="36" t="s">
        <v>112</v>
      </c>
      <c r="C103" s="36"/>
      <c r="D103" s="36"/>
      <c r="E103" s="36"/>
      <c r="F103" s="36"/>
      <c r="G103" s="36"/>
      <c r="H103" s="14" t="s">
        <v>149</v>
      </c>
    </row>
    <row r="105" spans="2:17" x14ac:dyDescent="0.35">
      <c r="C105" s="2" t="s">
        <v>1</v>
      </c>
      <c r="D105" s="2" t="s">
        <v>109</v>
      </c>
      <c r="E105" s="2" t="s">
        <v>110</v>
      </c>
      <c r="F105" s="2" t="s">
        <v>111</v>
      </c>
      <c r="G105" s="2" t="s">
        <v>154</v>
      </c>
      <c r="H105" s="2" t="s">
        <v>155</v>
      </c>
    </row>
    <row r="106" spans="2:17" x14ac:dyDescent="0.35">
      <c r="C106" s="3" t="s">
        <v>3</v>
      </c>
      <c r="D106" s="3">
        <v>58</v>
      </c>
      <c r="E106" s="3">
        <v>56</v>
      </c>
      <c r="F106" s="5">
        <f>E106/D106-1</f>
        <v>-3.4482758620689613E-2</v>
      </c>
      <c r="G106" s="15">
        <v>60</v>
      </c>
      <c r="H106" s="15"/>
      <c r="I106" s="16"/>
      <c r="J106" s="38" t="s">
        <v>156</v>
      </c>
      <c r="K106" s="38"/>
      <c r="L106" s="38"/>
      <c r="M106" s="38"/>
      <c r="N106" s="38"/>
      <c r="O106" s="38"/>
      <c r="P106" s="38"/>
      <c r="Q106" s="38"/>
    </row>
    <row r="107" spans="2:17" x14ac:dyDescent="0.35">
      <c r="C107" s="3" t="s">
        <v>4</v>
      </c>
      <c r="D107" s="3">
        <v>52</v>
      </c>
      <c r="E107" s="3">
        <v>58</v>
      </c>
      <c r="F107" s="5">
        <f t="shared" ref="F107:F121" si="7">E107/D107-1</f>
        <v>0.11538461538461542</v>
      </c>
      <c r="G107" s="15">
        <v>52</v>
      </c>
      <c r="H107" s="15"/>
      <c r="J107" s="33" t="s">
        <v>113</v>
      </c>
      <c r="K107" s="33"/>
      <c r="L107" s="33"/>
      <c r="M107" s="33"/>
      <c r="N107" s="33"/>
      <c r="O107" s="33"/>
      <c r="P107" s="33"/>
      <c r="Q107" s="33"/>
    </row>
    <row r="108" spans="2:17" x14ac:dyDescent="0.35">
      <c r="C108" s="3" t="s">
        <v>5</v>
      </c>
      <c r="D108" s="3">
        <v>63</v>
      </c>
      <c r="E108" s="3">
        <v>68</v>
      </c>
      <c r="F108" s="5">
        <f t="shared" si="7"/>
        <v>7.9365079365079305E-2</v>
      </c>
      <c r="G108" s="15">
        <v>58</v>
      </c>
      <c r="H108" s="15"/>
    </row>
    <row r="109" spans="2:17" x14ac:dyDescent="0.35">
      <c r="C109" s="3" t="s">
        <v>6</v>
      </c>
      <c r="D109" s="3">
        <v>48</v>
      </c>
      <c r="E109" s="3">
        <v>46</v>
      </c>
      <c r="F109" s="5">
        <f t="shared" si="7"/>
        <v>-4.166666666666663E-2</v>
      </c>
      <c r="G109" s="15">
        <v>64</v>
      </c>
      <c r="H109" s="15"/>
    </row>
    <row r="110" spans="2:17" x14ac:dyDescent="0.35">
      <c r="C110" s="3" t="s">
        <v>7</v>
      </c>
      <c r="D110" s="3">
        <v>67</v>
      </c>
      <c r="E110" s="3">
        <v>67</v>
      </c>
      <c r="F110" s="5">
        <f t="shared" si="7"/>
        <v>0</v>
      </c>
      <c r="G110" s="15">
        <v>46</v>
      </c>
      <c r="H110" s="15"/>
    </row>
    <row r="111" spans="2:17" x14ac:dyDescent="0.35">
      <c r="C111" s="3" t="s">
        <v>8</v>
      </c>
      <c r="D111" s="3">
        <v>70</v>
      </c>
      <c r="E111" s="3">
        <v>35</v>
      </c>
      <c r="F111" s="5">
        <f t="shared" si="7"/>
        <v>-0.5</v>
      </c>
      <c r="G111" s="15">
        <v>53</v>
      </c>
      <c r="H111" s="15"/>
    </row>
    <row r="112" spans="2:17" x14ac:dyDescent="0.35">
      <c r="C112" s="3" t="s">
        <v>9</v>
      </c>
      <c r="D112" s="3">
        <v>43</v>
      </c>
      <c r="E112" s="3">
        <v>56</v>
      </c>
      <c r="F112" s="5">
        <f t="shared" si="7"/>
        <v>0.30232558139534893</v>
      </c>
      <c r="G112" s="15">
        <v>57</v>
      </c>
      <c r="H112" s="15"/>
    </row>
    <row r="113" spans="3:8" x14ac:dyDescent="0.35">
      <c r="C113" s="3" t="s">
        <v>10</v>
      </c>
      <c r="D113" s="3">
        <v>38</v>
      </c>
      <c r="E113" s="3">
        <v>44</v>
      </c>
      <c r="F113" s="5">
        <f t="shared" si="7"/>
        <v>0.15789473684210531</v>
      </c>
      <c r="G113" s="15">
        <v>64</v>
      </c>
      <c r="H113" s="15"/>
    </row>
    <row r="114" spans="3:8" x14ac:dyDescent="0.35">
      <c r="C114" s="3" t="s">
        <v>11</v>
      </c>
      <c r="D114" s="3">
        <v>54</v>
      </c>
      <c r="E114" s="3">
        <v>56</v>
      </c>
      <c r="F114" s="5">
        <f t="shared" si="7"/>
        <v>3.7037037037036979E-2</v>
      </c>
      <c r="G114" s="15">
        <v>42</v>
      </c>
      <c r="H114" s="15"/>
    </row>
    <row r="115" spans="3:8" x14ac:dyDescent="0.35">
      <c r="C115" s="3" t="s">
        <v>12</v>
      </c>
      <c r="D115" s="3">
        <v>56</v>
      </c>
      <c r="E115" s="3">
        <v>52</v>
      </c>
      <c r="F115" s="5">
        <f t="shared" si="7"/>
        <v>-7.1428571428571397E-2</v>
      </c>
      <c r="G115" s="15">
        <v>70</v>
      </c>
      <c r="H115" s="15"/>
    </row>
    <row r="116" spans="3:8" x14ac:dyDescent="0.35">
      <c r="C116" s="3" t="s">
        <v>13</v>
      </c>
      <c r="D116" s="3">
        <v>60</v>
      </c>
      <c r="E116" s="3">
        <v>58</v>
      </c>
      <c r="F116" s="5">
        <f t="shared" si="7"/>
        <v>-3.3333333333333326E-2</v>
      </c>
      <c r="G116" s="15">
        <v>65</v>
      </c>
      <c r="H116" s="15"/>
    </row>
    <row r="117" spans="3:8" x14ac:dyDescent="0.35">
      <c r="C117" s="3" t="s">
        <v>14</v>
      </c>
      <c r="D117" s="3">
        <v>58</v>
      </c>
      <c r="E117" s="3">
        <v>64</v>
      </c>
      <c r="F117" s="5">
        <f t="shared" si="7"/>
        <v>0.10344827586206895</v>
      </c>
      <c r="G117" s="15">
        <v>63</v>
      </c>
      <c r="H117" s="15"/>
    </row>
    <row r="118" spans="3:8" x14ac:dyDescent="0.35">
      <c r="C118" s="3" t="s">
        <v>15</v>
      </c>
      <c r="D118" s="3">
        <v>54</v>
      </c>
      <c r="E118" s="3">
        <v>60</v>
      </c>
      <c r="F118" s="5">
        <f t="shared" si="7"/>
        <v>0.11111111111111116</v>
      </c>
      <c r="G118" s="15">
        <v>59</v>
      </c>
      <c r="H118" s="15"/>
    </row>
    <row r="119" spans="3:8" x14ac:dyDescent="0.35">
      <c r="C119" s="3" t="s">
        <v>16</v>
      </c>
      <c r="D119" s="3">
        <v>54</v>
      </c>
      <c r="E119" s="3">
        <v>58</v>
      </c>
      <c r="F119" s="5">
        <f t="shared" si="7"/>
        <v>7.4074074074074181E-2</v>
      </c>
      <c r="G119" s="15">
        <v>52</v>
      </c>
      <c r="H119" s="15"/>
    </row>
    <row r="120" spans="3:8" x14ac:dyDescent="0.35">
      <c r="C120" s="3" t="s">
        <v>17</v>
      </c>
      <c r="D120" s="3">
        <v>53</v>
      </c>
      <c r="E120" s="3">
        <v>55</v>
      </c>
      <c r="F120" s="5">
        <f t="shared" si="7"/>
        <v>3.7735849056603765E-2</v>
      </c>
      <c r="G120" s="15">
        <v>45</v>
      </c>
      <c r="H120" s="15"/>
    </row>
    <row r="121" spans="3:8" x14ac:dyDescent="0.35">
      <c r="C121" s="3" t="s">
        <v>18</v>
      </c>
      <c r="D121" s="3">
        <v>62</v>
      </c>
      <c r="E121" s="3">
        <v>60</v>
      </c>
      <c r="F121" s="5">
        <f t="shared" si="7"/>
        <v>-3.2258064516129004E-2</v>
      </c>
      <c r="G121" s="15">
        <v>64</v>
      </c>
      <c r="H121" s="15"/>
    </row>
  </sheetData>
  <mergeCells count="14">
    <mergeCell ref="B103:G103"/>
    <mergeCell ref="J107:Q107"/>
    <mergeCell ref="A1:F1"/>
    <mergeCell ref="G6:L6"/>
    <mergeCell ref="G28:P28"/>
    <mergeCell ref="G7:M7"/>
    <mergeCell ref="B47:J47"/>
    <mergeCell ref="H56:I56"/>
    <mergeCell ref="J106:Q106"/>
    <mergeCell ref="B25:G25"/>
    <mergeCell ref="B68:F68"/>
    <mergeCell ref="B3:G3"/>
    <mergeCell ref="G54:P54"/>
    <mergeCell ref="D84:L84"/>
  </mergeCell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7"/>
  <sheetViews>
    <sheetView topLeftCell="A44" workbookViewId="0">
      <selection activeCell="D67" sqref="D67"/>
    </sheetView>
  </sheetViews>
  <sheetFormatPr defaultColWidth="8.81640625" defaultRowHeight="14.5" x14ac:dyDescent="0.35"/>
  <cols>
    <col min="3" max="3" width="13.26953125" bestFit="1" customWidth="1"/>
    <col min="4" max="4" width="10" bestFit="1" customWidth="1"/>
    <col min="5" max="5" width="11.453125" bestFit="1" customWidth="1"/>
  </cols>
  <sheetData>
    <row r="1" spans="1:7" ht="21" x14ac:dyDescent="0.5">
      <c r="A1" s="35" t="s">
        <v>120</v>
      </c>
      <c r="B1" s="35"/>
      <c r="C1" s="35"/>
      <c r="D1" s="35"/>
      <c r="E1" s="35"/>
      <c r="F1" s="35"/>
      <c r="G1" s="35"/>
    </row>
    <row r="3" spans="1:7" x14ac:dyDescent="0.35">
      <c r="B3" s="1" t="s">
        <v>122</v>
      </c>
    </row>
    <row r="4" spans="1:7" x14ac:dyDescent="0.35">
      <c r="E4" s="34" t="s">
        <v>149</v>
      </c>
      <c r="F4" s="34"/>
    </row>
    <row r="5" spans="1:7" x14ac:dyDescent="0.35">
      <c r="C5" s="2" t="s">
        <v>1</v>
      </c>
      <c r="D5" s="2" t="s">
        <v>2</v>
      </c>
      <c r="E5" s="2" t="s">
        <v>110</v>
      </c>
    </row>
    <row r="6" spans="1:7" x14ac:dyDescent="0.35">
      <c r="C6" s="3" t="s">
        <v>3</v>
      </c>
      <c r="D6" s="3">
        <v>58</v>
      </c>
      <c r="E6" s="3">
        <v>56</v>
      </c>
    </row>
    <row r="7" spans="1:7" x14ac:dyDescent="0.35">
      <c r="C7" s="3" t="s">
        <v>4</v>
      </c>
      <c r="D7" s="3">
        <v>52</v>
      </c>
      <c r="E7" s="3">
        <v>58</v>
      </c>
    </row>
    <row r="8" spans="1:7" x14ac:dyDescent="0.35">
      <c r="C8" s="3" t="s">
        <v>5</v>
      </c>
      <c r="D8" s="3">
        <v>63</v>
      </c>
      <c r="E8" s="3">
        <v>68</v>
      </c>
    </row>
    <row r="9" spans="1:7" x14ac:dyDescent="0.35">
      <c r="C9" s="3" t="s">
        <v>6</v>
      </c>
      <c r="D9" s="3">
        <v>48</v>
      </c>
      <c r="E9" s="3">
        <v>46</v>
      </c>
    </row>
    <row r="10" spans="1:7" x14ac:dyDescent="0.35">
      <c r="C10" s="3" t="s">
        <v>7</v>
      </c>
      <c r="D10" s="3">
        <v>67</v>
      </c>
      <c r="E10" s="3">
        <v>67</v>
      </c>
    </row>
    <row r="11" spans="1:7" x14ac:dyDescent="0.35">
      <c r="C11" s="3" t="s">
        <v>8</v>
      </c>
      <c r="D11" s="3">
        <v>70</v>
      </c>
      <c r="E11" s="3">
        <v>35</v>
      </c>
    </row>
    <row r="12" spans="1:7" x14ac:dyDescent="0.35">
      <c r="C12" s="3" t="s">
        <v>9</v>
      </c>
      <c r="D12" s="3">
        <v>43</v>
      </c>
      <c r="E12" s="3">
        <v>56</v>
      </c>
    </row>
    <row r="13" spans="1:7" x14ac:dyDescent="0.35">
      <c r="C13" s="3" t="s">
        <v>10</v>
      </c>
      <c r="D13" s="3">
        <v>38</v>
      </c>
      <c r="E13" s="3">
        <v>44</v>
      </c>
    </row>
    <row r="14" spans="1:7" x14ac:dyDescent="0.35">
      <c r="C14" s="3" t="s">
        <v>11</v>
      </c>
      <c r="D14" s="3">
        <v>54</v>
      </c>
      <c r="E14" s="3">
        <v>56</v>
      </c>
    </row>
    <row r="15" spans="1:7" x14ac:dyDescent="0.35">
      <c r="C15" s="3" t="s">
        <v>12</v>
      </c>
      <c r="D15" s="3">
        <v>56</v>
      </c>
      <c r="E15" s="3">
        <v>52</v>
      </c>
    </row>
    <row r="16" spans="1:7" x14ac:dyDescent="0.35">
      <c r="C16" s="3" t="s">
        <v>13</v>
      </c>
      <c r="D16" s="3">
        <v>60</v>
      </c>
      <c r="E16" s="3">
        <v>58</v>
      </c>
    </row>
    <row r="17" spans="2:6" x14ac:dyDescent="0.35">
      <c r="C17" s="3" t="s">
        <v>14</v>
      </c>
      <c r="D17" s="3">
        <v>58</v>
      </c>
      <c r="E17" s="3">
        <v>64</v>
      </c>
    </row>
    <row r="18" spans="2:6" x14ac:dyDescent="0.35">
      <c r="C18" s="3" t="s">
        <v>15</v>
      </c>
      <c r="D18" s="3">
        <v>54</v>
      </c>
      <c r="E18" s="3">
        <v>60</v>
      </c>
    </row>
    <row r="19" spans="2:6" x14ac:dyDescent="0.35">
      <c r="C19" s="3" t="s">
        <v>16</v>
      </c>
      <c r="D19" s="3">
        <v>54</v>
      </c>
      <c r="E19" s="3">
        <v>58</v>
      </c>
    </row>
    <row r="20" spans="2:6" x14ac:dyDescent="0.35">
      <c r="C20" s="3" t="s">
        <v>17</v>
      </c>
      <c r="D20" s="3">
        <v>53</v>
      </c>
      <c r="E20" s="3">
        <v>55</v>
      </c>
    </row>
    <row r="21" spans="2:6" x14ac:dyDescent="0.35">
      <c r="C21" s="3" t="s">
        <v>18</v>
      </c>
      <c r="D21" s="3">
        <v>62</v>
      </c>
      <c r="E21" s="3">
        <v>60</v>
      </c>
    </row>
    <row r="22" spans="2:6" x14ac:dyDescent="0.35">
      <c r="C22" s="3" t="s">
        <v>19</v>
      </c>
      <c r="D22" s="3">
        <v>58</v>
      </c>
      <c r="E22" s="3">
        <v>57</v>
      </c>
    </row>
    <row r="23" spans="2:6" x14ac:dyDescent="0.35">
      <c r="C23" s="2" t="s">
        <v>121</v>
      </c>
      <c r="D23" s="2">
        <f>AVERAGE(D6:D22)</f>
        <v>55.764705882352942</v>
      </c>
      <c r="E23" s="3"/>
    </row>
    <row r="25" spans="2:6" x14ac:dyDescent="0.35">
      <c r="B25" s="36" t="s">
        <v>123</v>
      </c>
      <c r="C25" s="36"/>
      <c r="D25" s="36"/>
      <c r="E25" s="36"/>
    </row>
    <row r="26" spans="2:6" x14ac:dyDescent="0.35">
      <c r="E26" s="34" t="s">
        <v>149</v>
      </c>
      <c r="F26" s="34"/>
    </row>
    <row r="27" spans="2:6" x14ac:dyDescent="0.35">
      <c r="C27" s="2" t="s">
        <v>1</v>
      </c>
      <c r="D27" s="2" t="s">
        <v>2</v>
      </c>
      <c r="E27" s="2" t="s">
        <v>110</v>
      </c>
    </row>
    <row r="28" spans="2:6" x14ac:dyDescent="0.35">
      <c r="C28" s="3" t="s">
        <v>3</v>
      </c>
      <c r="D28" s="3">
        <v>58</v>
      </c>
      <c r="E28" s="3">
        <v>56</v>
      </c>
    </row>
    <row r="29" spans="2:6" x14ac:dyDescent="0.35">
      <c r="C29" s="3" t="s">
        <v>4</v>
      </c>
      <c r="D29" s="3">
        <v>52</v>
      </c>
      <c r="E29" s="3">
        <v>58</v>
      </c>
    </row>
    <row r="30" spans="2:6" x14ac:dyDescent="0.35">
      <c r="C30" s="3" t="s">
        <v>5</v>
      </c>
      <c r="D30" s="3">
        <v>63</v>
      </c>
      <c r="E30" s="3">
        <v>68</v>
      </c>
    </row>
    <row r="31" spans="2:6" x14ac:dyDescent="0.35">
      <c r="C31" s="3" t="s">
        <v>6</v>
      </c>
      <c r="D31" s="3">
        <v>48</v>
      </c>
      <c r="E31" s="3">
        <v>46</v>
      </c>
    </row>
    <row r="32" spans="2:6" x14ac:dyDescent="0.35">
      <c r="C32" s="3" t="s">
        <v>7</v>
      </c>
      <c r="D32" s="3">
        <v>67</v>
      </c>
      <c r="E32" s="3">
        <v>67</v>
      </c>
    </row>
    <row r="33" spans="2:6" x14ac:dyDescent="0.35">
      <c r="C33" s="3" t="s">
        <v>8</v>
      </c>
      <c r="D33" s="3">
        <v>70</v>
      </c>
      <c r="E33" s="3">
        <v>35</v>
      </c>
    </row>
    <row r="34" spans="2:6" x14ac:dyDescent="0.35">
      <c r="C34" s="3" t="s">
        <v>9</v>
      </c>
      <c r="D34" s="3">
        <v>43</v>
      </c>
      <c r="E34" s="3">
        <v>56</v>
      </c>
    </row>
    <row r="35" spans="2:6" x14ac:dyDescent="0.35">
      <c r="C35" s="3" t="s">
        <v>10</v>
      </c>
      <c r="D35" s="3">
        <v>38</v>
      </c>
      <c r="E35" s="3">
        <v>44</v>
      </c>
    </row>
    <row r="36" spans="2:6" x14ac:dyDescent="0.35">
      <c r="C36" s="3" t="s">
        <v>11</v>
      </c>
      <c r="D36" s="3">
        <v>54</v>
      </c>
      <c r="E36" s="3">
        <v>56</v>
      </c>
    </row>
    <row r="37" spans="2:6" x14ac:dyDescent="0.35">
      <c r="C37" s="3" t="s">
        <v>12</v>
      </c>
      <c r="D37" s="3">
        <v>56</v>
      </c>
      <c r="E37" s="3">
        <v>52</v>
      </c>
    </row>
    <row r="38" spans="2:6" x14ac:dyDescent="0.35">
      <c r="C38" s="3" t="s">
        <v>13</v>
      </c>
      <c r="D38" s="3">
        <v>60</v>
      </c>
      <c r="E38" s="3">
        <v>58</v>
      </c>
    </row>
    <row r="39" spans="2:6" x14ac:dyDescent="0.35">
      <c r="C39" s="3" t="s">
        <v>14</v>
      </c>
      <c r="D39" s="3">
        <v>58</v>
      </c>
      <c r="E39" s="3">
        <v>64</v>
      </c>
    </row>
    <row r="40" spans="2:6" x14ac:dyDescent="0.35">
      <c r="C40" s="3" t="s">
        <v>15</v>
      </c>
      <c r="D40" s="3">
        <v>54</v>
      </c>
      <c r="E40" s="3">
        <v>60</v>
      </c>
    </row>
    <row r="41" spans="2:6" x14ac:dyDescent="0.35">
      <c r="C41" s="3" t="s">
        <v>16</v>
      </c>
      <c r="D41" s="3">
        <v>54</v>
      </c>
      <c r="E41" s="3">
        <v>58</v>
      </c>
    </row>
    <row r="42" spans="2:6" x14ac:dyDescent="0.35">
      <c r="C42" s="3" t="s">
        <v>17</v>
      </c>
      <c r="D42" s="3">
        <v>53</v>
      </c>
      <c r="E42" s="3">
        <v>55</v>
      </c>
    </row>
    <row r="43" spans="2:6" x14ac:dyDescent="0.35">
      <c r="C43" s="3" t="s">
        <v>18</v>
      </c>
      <c r="D43" s="3">
        <v>62</v>
      </c>
      <c r="E43" s="3">
        <v>60</v>
      </c>
    </row>
    <row r="44" spans="2:6" x14ac:dyDescent="0.35">
      <c r="C44" s="3" t="s">
        <v>19</v>
      </c>
      <c r="D44" s="3">
        <v>58</v>
      </c>
      <c r="E44" s="3">
        <v>57</v>
      </c>
    </row>
    <row r="45" spans="2:6" x14ac:dyDescent="0.35">
      <c r="C45" s="2" t="s">
        <v>124</v>
      </c>
      <c r="D45" s="2">
        <f>MEDIAN(D28:D44)</f>
        <v>56</v>
      </c>
      <c r="E45" s="3"/>
    </row>
    <row r="47" spans="2:6" x14ac:dyDescent="0.35">
      <c r="B47" s="36" t="s">
        <v>125</v>
      </c>
      <c r="C47" s="36"/>
      <c r="D47" s="36"/>
      <c r="E47" s="36"/>
    </row>
    <row r="48" spans="2:6" x14ac:dyDescent="0.35">
      <c r="E48" s="34" t="s">
        <v>149</v>
      </c>
      <c r="F48" s="34"/>
    </row>
    <row r="49" spans="3:5" x14ac:dyDescent="0.35">
      <c r="C49" s="2" t="s">
        <v>1</v>
      </c>
      <c r="D49" s="2" t="s">
        <v>2</v>
      </c>
      <c r="E49" s="2" t="s">
        <v>110</v>
      </c>
    </row>
    <row r="50" spans="3:5" x14ac:dyDescent="0.35">
      <c r="C50" s="3" t="s">
        <v>3</v>
      </c>
      <c r="D50" s="3">
        <v>58</v>
      </c>
      <c r="E50" s="3">
        <v>56</v>
      </c>
    </row>
    <row r="51" spans="3:5" x14ac:dyDescent="0.35">
      <c r="C51" s="3" t="s">
        <v>4</v>
      </c>
      <c r="D51" s="3">
        <v>52</v>
      </c>
      <c r="E51" s="3">
        <v>58</v>
      </c>
    </row>
    <row r="52" spans="3:5" x14ac:dyDescent="0.35">
      <c r="C52" s="3" t="s">
        <v>5</v>
      </c>
      <c r="D52" s="3">
        <v>63</v>
      </c>
      <c r="E52" s="3">
        <v>68</v>
      </c>
    </row>
    <row r="53" spans="3:5" x14ac:dyDescent="0.35">
      <c r="C53" s="3" t="s">
        <v>6</v>
      </c>
      <c r="D53" s="3">
        <v>48</v>
      </c>
      <c r="E53" s="3">
        <v>46</v>
      </c>
    </row>
    <row r="54" spans="3:5" x14ac:dyDescent="0.35">
      <c r="C54" s="3" t="s">
        <v>7</v>
      </c>
      <c r="D54" s="3">
        <v>67</v>
      </c>
      <c r="E54" s="3">
        <v>67</v>
      </c>
    </row>
    <row r="55" spans="3:5" x14ac:dyDescent="0.35">
      <c r="C55" s="3" t="s">
        <v>8</v>
      </c>
      <c r="D55" s="3">
        <v>70</v>
      </c>
      <c r="E55" s="3">
        <v>35</v>
      </c>
    </row>
    <row r="56" spans="3:5" x14ac:dyDescent="0.35">
      <c r="C56" s="3" t="s">
        <v>9</v>
      </c>
      <c r="D56" s="3">
        <v>43</v>
      </c>
      <c r="E56" s="3">
        <v>56</v>
      </c>
    </row>
    <row r="57" spans="3:5" x14ac:dyDescent="0.35">
      <c r="C57" s="3" t="s">
        <v>10</v>
      </c>
      <c r="D57" s="3">
        <v>38</v>
      </c>
      <c r="E57" s="3">
        <v>44</v>
      </c>
    </row>
    <row r="58" spans="3:5" x14ac:dyDescent="0.35">
      <c r="C58" s="3" t="s">
        <v>11</v>
      </c>
      <c r="D58" s="3">
        <v>54</v>
      </c>
      <c r="E58" s="3">
        <v>56</v>
      </c>
    </row>
    <row r="59" spans="3:5" x14ac:dyDescent="0.35">
      <c r="C59" s="3" t="s">
        <v>12</v>
      </c>
      <c r="D59" s="3">
        <v>56</v>
      </c>
      <c r="E59" s="3">
        <v>52</v>
      </c>
    </row>
    <row r="60" spans="3:5" x14ac:dyDescent="0.35">
      <c r="C60" s="3" t="s">
        <v>13</v>
      </c>
      <c r="D60" s="3">
        <v>60</v>
      </c>
      <c r="E60" s="3">
        <v>58</v>
      </c>
    </row>
    <row r="61" spans="3:5" x14ac:dyDescent="0.35">
      <c r="C61" s="3" t="s">
        <v>14</v>
      </c>
      <c r="D61" s="3">
        <v>58</v>
      </c>
      <c r="E61" s="3">
        <v>64</v>
      </c>
    </row>
    <row r="62" spans="3:5" x14ac:dyDescent="0.35">
      <c r="C62" s="3" t="s">
        <v>15</v>
      </c>
      <c r="D62" s="3">
        <v>54</v>
      </c>
      <c r="E62" s="3">
        <v>60</v>
      </c>
    </row>
    <row r="63" spans="3:5" x14ac:dyDescent="0.35">
      <c r="C63" s="3" t="s">
        <v>16</v>
      </c>
      <c r="D63" s="3">
        <v>54</v>
      </c>
      <c r="E63" s="3">
        <v>58</v>
      </c>
    </row>
    <row r="64" spans="3:5" x14ac:dyDescent="0.35">
      <c r="C64" s="3" t="s">
        <v>17</v>
      </c>
      <c r="D64" s="3">
        <v>53</v>
      </c>
      <c r="E64" s="3">
        <v>55</v>
      </c>
    </row>
    <row r="65" spans="3:5" x14ac:dyDescent="0.35">
      <c r="C65" s="3" t="s">
        <v>18</v>
      </c>
      <c r="D65" s="3">
        <v>62</v>
      </c>
      <c r="E65" s="3">
        <v>60</v>
      </c>
    </row>
    <row r="66" spans="3:5" x14ac:dyDescent="0.35">
      <c r="C66" s="3" t="s">
        <v>19</v>
      </c>
      <c r="D66" s="3">
        <v>58</v>
      </c>
      <c r="E66" s="3">
        <v>57</v>
      </c>
    </row>
    <row r="67" spans="3:5" x14ac:dyDescent="0.35">
      <c r="C67" s="2" t="s">
        <v>126</v>
      </c>
      <c r="D67" s="2">
        <f>MODE(D50:D66)</f>
        <v>58</v>
      </c>
      <c r="E67" s="3"/>
    </row>
  </sheetData>
  <mergeCells count="6">
    <mergeCell ref="A1:G1"/>
    <mergeCell ref="B25:E25"/>
    <mergeCell ref="B47:E47"/>
    <mergeCell ref="E48:F48"/>
    <mergeCell ref="E26:F26"/>
    <mergeCell ref="E4:F4"/>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8"/>
  <sheetViews>
    <sheetView workbookViewId="0">
      <selection activeCell="Q7" sqref="Q7"/>
    </sheetView>
  </sheetViews>
  <sheetFormatPr defaultColWidth="8.81640625" defaultRowHeight="14.5" x14ac:dyDescent="0.35"/>
  <cols>
    <col min="2" max="2" width="10.81640625" bestFit="1" customWidth="1"/>
    <col min="3" max="3" width="10.453125" bestFit="1" customWidth="1"/>
    <col min="4" max="5" width="10" bestFit="1" customWidth="1"/>
    <col min="6" max="6" width="7.81640625" bestFit="1" customWidth="1"/>
    <col min="7" max="7" width="12.7265625" bestFit="1" customWidth="1"/>
    <col min="8" max="8" width="7.81640625" bestFit="1" customWidth="1"/>
    <col min="9" max="9" width="14.453125" bestFit="1" customWidth="1"/>
    <col min="10" max="10" width="7.81640625" bestFit="1" customWidth="1"/>
    <col min="14" max="14" width="12.26953125" bestFit="1" customWidth="1"/>
  </cols>
  <sheetData>
    <row r="1" spans="1:15" ht="21" x14ac:dyDescent="0.5">
      <c r="A1" s="35" t="s">
        <v>136</v>
      </c>
      <c r="B1" s="35"/>
      <c r="C1" s="35"/>
      <c r="D1" s="35"/>
      <c r="E1" s="35"/>
      <c r="F1" s="35"/>
    </row>
    <row r="3" spans="1:15" x14ac:dyDescent="0.35">
      <c r="B3" s="36" t="s">
        <v>200</v>
      </c>
      <c r="C3" s="36"/>
      <c r="D3" s="36"/>
      <c r="E3" s="36"/>
      <c r="F3" s="36"/>
      <c r="G3" s="36"/>
      <c r="H3" s="36"/>
      <c r="I3" s="36"/>
      <c r="J3" s="36"/>
    </row>
    <row r="5" spans="1:15" x14ac:dyDescent="0.35">
      <c r="C5" s="2" t="s">
        <v>91</v>
      </c>
      <c r="D5" s="2" t="s">
        <v>92</v>
      </c>
      <c r="E5" s="2" t="s">
        <v>93</v>
      </c>
      <c r="F5" s="2" t="s">
        <v>87</v>
      </c>
      <c r="G5" s="2" t="s">
        <v>94</v>
      </c>
      <c r="H5" s="2" t="s">
        <v>87</v>
      </c>
      <c r="I5" s="2" t="s">
        <v>95</v>
      </c>
      <c r="J5" s="2" t="s">
        <v>87</v>
      </c>
    </row>
    <row r="6" spans="1:15" x14ac:dyDescent="0.35">
      <c r="C6" s="3" t="s">
        <v>96</v>
      </c>
      <c r="D6" s="9">
        <v>500000</v>
      </c>
      <c r="E6" s="9">
        <v>100000</v>
      </c>
      <c r="F6" s="5">
        <f>E6/D6</f>
        <v>0.2</v>
      </c>
      <c r="G6" s="9">
        <v>150000</v>
      </c>
      <c r="H6" s="5">
        <f>G6/D6</f>
        <v>0.3</v>
      </c>
      <c r="I6" s="9">
        <v>250000</v>
      </c>
      <c r="J6" s="5">
        <f>I6/D6</f>
        <v>0.5</v>
      </c>
      <c r="N6" t="s">
        <v>137</v>
      </c>
    </row>
    <row r="7" spans="1:15" x14ac:dyDescent="0.35">
      <c r="C7" s="3" t="s">
        <v>97</v>
      </c>
      <c r="D7" s="9">
        <v>850000</v>
      </c>
      <c r="E7" s="9">
        <v>400000</v>
      </c>
      <c r="F7" s="5">
        <f t="shared" ref="F7:F17" si="0">E7/D7</f>
        <v>0.47058823529411764</v>
      </c>
      <c r="G7" s="9">
        <v>150000</v>
      </c>
      <c r="H7" s="5">
        <f t="shared" ref="H7:H17" si="1">G7/D7</f>
        <v>0.17647058823529413</v>
      </c>
      <c r="I7" s="9">
        <v>300000</v>
      </c>
      <c r="J7" s="5">
        <f t="shared" ref="J7:J17" si="2">I7/D7</f>
        <v>0.35294117647058826</v>
      </c>
      <c r="N7" t="s">
        <v>138</v>
      </c>
      <c r="O7" s="7">
        <f>SUM(E6:E17)</f>
        <v>3775000</v>
      </c>
    </row>
    <row r="8" spans="1:15" x14ac:dyDescent="0.35">
      <c r="C8" s="3" t="s">
        <v>98</v>
      </c>
      <c r="D8" s="9">
        <v>675000</v>
      </c>
      <c r="E8" s="9">
        <v>275000</v>
      </c>
      <c r="F8" s="5">
        <f t="shared" si="0"/>
        <v>0.40740740740740738</v>
      </c>
      <c r="G8" s="9">
        <v>100000</v>
      </c>
      <c r="H8" s="5">
        <f t="shared" si="1"/>
        <v>0.14814814814814814</v>
      </c>
      <c r="I8" s="9">
        <v>200000</v>
      </c>
      <c r="J8" s="5">
        <f t="shared" si="2"/>
        <v>0.29629629629629628</v>
      </c>
      <c r="N8" t="s">
        <v>139</v>
      </c>
      <c r="O8" s="7">
        <f>SUM(G6:G17)</f>
        <v>2570000</v>
      </c>
    </row>
    <row r="9" spans="1:15" x14ac:dyDescent="0.35">
      <c r="C9" s="3" t="s">
        <v>99</v>
      </c>
      <c r="D9" s="9">
        <v>680000</v>
      </c>
      <c r="E9" s="9">
        <v>275000</v>
      </c>
      <c r="F9" s="5">
        <f t="shared" si="0"/>
        <v>0.40441176470588236</v>
      </c>
      <c r="G9" s="9">
        <v>150000</v>
      </c>
      <c r="H9" s="5">
        <f t="shared" si="1"/>
        <v>0.22058823529411764</v>
      </c>
      <c r="I9" s="9">
        <v>155000</v>
      </c>
      <c r="J9" s="5">
        <f t="shared" si="2"/>
        <v>0.22794117647058823</v>
      </c>
      <c r="N9" t="s">
        <v>140</v>
      </c>
      <c r="O9" s="7">
        <f>SUM(I6:I17)</f>
        <v>2155000</v>
      </c>
    </row>
    <row r="10" spans="1:15" x14ac:dyDescent="0.35">
      <c r="C10" s="3" t="s">
        <v>100</v>
      </c>
      <c r="D10" s="9">
        <v>720000</v>
      </c>
      <c r="E10" s="9">
        <v>300000</v>
      </c>
      <c r="F10" s="5">
        <f t="shared" si="0"/>
        <v>0.41666666666666669</v>
      </c>
      <c r="G10" s="9">
        <v>320000</v>
      </c>
      <c r="H10" s="5">
        <f t="shared" si="1"/>
        <v>0.44444444444444442</v>
      </c>
      <c r="I10" s="9">
        <v>100000</v>
      </c>
      <c r="J10" s="5">
        <f t="shared" si="2"/>
        <v>0.1388888888888889</v>
      </c>
    </row>
    <row r="11" spans="1:15" x14ac:dyDescent="0.35">
      <c r="C11" s="3" t="s">
        <v>101</v>
      </c>
      <c r="D11" s="9">
        <v>650000</v>
      </c>
      <c r="E11" s="9">
        <v>200000</v>
      </c>
      <c r="F11" s="5">
        <f t="shared" si="0"/>
        <v>0.30769230769230771</v>
      </c>
      <c r="G11" s="9">
        <v>200000</v>
      </c>
      <c r="H11" s="5">
        <f t="shared" si="1"/>
        <v>0.30769230769230771</v>
      </c>
      <c r="I11" s="9">
        <v>250000</v>
      </c>
      <c r="J11" s="5">
        <f t="shared" si="2"/>
        <v>0.38461538461538464</v>
      </c>
    </row>
    <row r="12" spans="1:15" x14ac:dyDescent="0.35">
      <c r="C12" s="3" t="s">
        <v>102</v>
      </c>
      <c r="D12" s="9">
        <v>525000</v>
      </c>
      <c r="E12" s="9">
        <v>200000</v>
      </c>
      <c r="F12" s="5">
        <f t="shared" si="0"/>
        <v>0.38095238095238093</v>
      </c>
      <c r="G12" s="9">
        <v>200000</v>
      </c>
      <c r="H12" s="5">
        <f t="shared" si="1"/>
        <v>0.38095238095238093</v>
      </c>
      <c r="I12" s="9">
        <v>125000</v>
      </c>
      <c r="J12" s="5">
        <f t="shared" si="2"/>
        <v>0.23809523809523808</v>
      </c>
    </row>
    <row r="13" spans="1:15" x14ac:dyDescent="0.35">
      <c r="C13" s="3" t="s">
        <v>103</v>
      </c>
      <c r="D13" s="9">
        <v>550000</v>
      </c>
      <c r="E13" s="9">
        <v>225000</v>
      </c>
      <c r="F13" s="5">
        <f t="shared" si="0"/>
        <v>0.40909090909090912</v>
      </c>
      <c r="G13" s="9">
        <v>225000</v>
      </c>
      <c r="H13" s="5">
        <f t="shared" si="1"/>
        <v>0.40909090909090912</v>
      </c>
      <c r="I13" s="9">
        <v>100000</v>
      </c>
      <c r="J13" s="5">
        <f t="shared" si="2"/>
        <v>0.18181818181818182</v>
      </c>
    </row>
    <row r="14" spans="1:15" x14ac:dyDescent="0.35">
      <c r="C14" s="3" t="s">
        <v>104</v>
      </c>
      <c r="D14" s="9">
        <v>825000</v>
      </c>
      <c r="E14" s="9">
        <v>250000</v>
      </c>
      <c r="F14" s="5">
        <f t="shared" si="0"/>
        <v>0.30303030303030304</v>
      </c>
      <c r="G14" s="9">
        <v>500000</v>
      </c>
      <c r="H14" s="5">
        <f t="shared" si="1"/>
        <v>0.60606060606060608</v>
      </c>
      <c r="I14" s="9">
        <v>75000</v>
      </c>
      <c r="J14" s="5">
        <f t="shared" si="2"/>
        <v>9.0909090909090912E-2</v>
      </c>
    </row>
    <row r="15" spans="1:15" x14ac:dyDescent="0.35">
      <c r="C15" s="3" t="s">
        <v>105</v>
      </c>
      <c r="D15" s="9">
        <v>550000</v>
      </c>
      <c r="E15" s="9">
        <v>100000</v>
      </c>
      <c r="F15" s="5">
        <f t="shared" si="0"/>
        <v>0.18181818181818182</v>
      </c>
      <c r="G15" s="9">
        <v>150000</v>
      </c>
      <c r="H15" s="5">
        <f t="shared" si="1"/>
        <v>0.27272727272727271</v>
      </c>
      <c r="I15" s="9">
        <v>300000</v>
      </c>
      <c r="J15" s="5">
        <f t="shared" si="2"/>
        <v>0.54545454545454541</v>
      </c>
    </row>
    <row r="16" spans="1:15" x14ac:dyDescent="0.35">
      <c r="C16" s="3" t="s">
        <v>106</v>
      </c>
      <c r="D16" s="9">
        <v>975000</v>
      </c>
      <c r="E16" s="9">
        <v>600000</v>
      </c>
      <c r="F16" s="5">
        <f t="shared" si="0"/>
        <v>0.61538461538461542</v>
      </c>
      <c r="G16" s="9">
        <v>175000</v>
      </c>
      <c r="H16" s="5">
        <f t="shared" si="1"/>
        <v>0.17948717948717949</v>
      </c>
      <c r="I16" s="9">
        <v>200000</v>
      </c>
      <c r="J16" s="5">
        <f t="shared" si="2"/>
        <v>0.20512820512820512</v>
      </c>
    </row>
    <row r="17" spans="3:10" x14ac:dyDescent="0.35">
      <c r="C17" s="3" t="s">
        <v>107</v>
      </c>
      <c r="D17" s="9">
        <v>1200000</v>
      </c>
      <c r="E17" s="9">
        <v>850000</v>
      </c>
      <c r="F17" s="5">
        <f t="shared" si="0"/>
        <v>0.70833333333333337</v>
      </c>
      <c r="G17" s="9">
        <v>250000</v>
      </c>
      <c r="H17" s="5">
        <f t="shared" si="1"/>
        <v>0.20833333333333334</v>
      </c>
      <c r="I17" s="9">
        <v>100000</v>
      </c>
      <c r="J17" s="5">
        <f t="shared" si="2"/>
        <v>8.3333333333333329E-2</v>
      </c>
    </row>
    <row r="18" spans="3:10" x14ac:dyDescent="0.35">
      <c r="C18" s="3" t="s">
        <v>142</v>
      </c>
      <c r="D18" s="9">
        <f>SUM(D6:D17)</f>
        <v>8700000</v>
      </c>
      <c r="E18" s="9">
        <f>SUM(E6:E17)</f>
        <v>3775000</v>
      </c>
      <c r="F18" s="5">
        <f>E18/D18</f>
        <v>0.43390804597701149</v>
      </c>
      <c r="G18" s="9">
        <f>SUM(G6:G17)</f>
        <v>2570000</v>
      </c>
      <c r="H18" s="5">
        <f>G18/D18</f>
        <v>0.29540229885057473</v>
      </c>
      <c r="I18" s="9">
        <f>SUM(I6:I17)</f>
        <v>2155000</v>
      </c>
      <c r="J18" s="5">
        <f>I18/D18</f>
        <v>0.24770114942528734</v>
      </c>
    </row>
  </sheetData>
  <mergeCells count="2">
    <mergeCell ref="A1:F1"/>
    <mergeCell ref="B3:J3"/>
  </mergeCells>
  <pageMargins left="0.7" right="0.7" top="0.75" bottom="0.75" header="0.3" footer="0.3"/>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7"/>
  <sheetViews>
    <sheetView workbookViewId="0">
      <selection activeCell="C5" sqref="C5:G17"/>
    </sheetView>
  </sheetViews>
  <sheetFormatPr defaultColWidth="8.81640625" defaultRowHeight="14.5" x14ac:dyDescent="0.35"/>
  <cols>
    <col min="3" max="3" width="10.81640625" bestFit="1" customWidth="1"/>
    <col min="4" max="4" width="10.453125" bestFit="1" customWidth="1"/>
    <col min="5" max="5" width="10" bestFit="1" customWidth="1"/>
    <col min="6" max="6" width="12.7265625" bestFit="1" customWidth="1"/>
    <col min="7" max="7" width="14.453125" bestFit="1" customWidth="1"/>
    <col min="8" max="8" width="7.81640625" bestFit="1" customWidth="1"/>
    <col min="9" max="9" width="14.453125" bestFit="1" customWidth="1"/>
    <col min="10" max="10" width="7.81640625" bestFit="1" customWidth="1"/>
  </cols>
  <sheetData>
    <row r="1" spans="1:11" ht="21" x14ac:dyDescent="0.5">
      <c r="A1" s="35" t="s">
        <v>141</v>
      </c>
      <c r="B1" s="35"/>
      <c r="C1" s="35"/>
      <c r="D1" s="35"/>
      <c r="E1" s="35"/>
      <c r="F1" s="35"/>
    </row>
    <row r="3" spans="1:11" x14ac:dyDescent="0.35">
      <c r="B3" s="36" t="s">
        <v>201</v>
      </c>
      <c r="C3" s="36"/>
      <c r="D3" s="36"/>
      <c r="E3" s="36"/>
      <c r="F3" s="36"/>
      <c r="G3" s="36"/>
      <c r="H3" s="36"/>
      <c r="I3" s="36"/>
      <c r="J3" s="36"/>
      <c r="K3" s="36"/>
    </row>
    <row r="5" spans="1:11" x14ac:dyDescent="0.35">
      <c r="C5" s="2" t="s">
        <v>91</v>
      </c>
      <c r="D5" s="2" t="s">
        <v>92</v>
      </c>
      <c r="E5" s="2" t="s">
        <v>93</v>
      </c>
      <c r="F5" s="2" t="s">
        <v>94</v>
      </c>
      <c r="G5" s="2" t="s">
        <v>95</v>
      </c>
    </row>
    <row r="6" spans="1:11" x14ac:dyDescent="0.35">
      <c r="C6" s="3" t="s">
        <v>96</v>
      </c>
      <c r="D6" s="9">
        <v>500000</v>
      </c>
      <c r="E6" s="9">
        <v>100000</v>
      </c>
      <c r="F6" s="9">
        <v>150000</v>
      </c>
      <c r="G6" s="9">
        <v>250000</v>
      </c>
    </row>
    <row r="7" spans="1:11" x14ac:dyDescent="0.35">
      <c r="C7" s="3" t="s">
        <v>97</v>
      </c>
      <c r="D7" s="9">
        <v>850000</v>
      </c>
      <c r="E7" s="9">
        <v>400000</v>
      </c>
      <c r="F7" s="9">
        <v>150000</v>
      </c>
      <c r="G7" s="9">
        <v>300000</v>
      </c>
    </row>
    <row r="8" spans="1:11" x14ac:dyDescent="0.35">
      <c r="C8" s="3" t="s">
        <v>98</v>
      </c>
      <c r="D8" s="9">
        <v>675000</v>
      </c>
      <c r="E8" s="9">
        <v>275000</v>
      </c>
      <c r="F8" s="9">
        <v>100000</v>
      </c>
      <c r="G8" s="9">
        <v>200000</v>
      </c>
    </row>
    <row r="9" spans="1:11" x14ac:dyDescent="0.35">
      <c r="C9" s="3" t="s">
        <v>99</v>
      </c>
      <c r="D9" s="9">
        <v>680000</v>
      </c>
      <c r="E9" s="9">
        <v>275000</v>
      </c>
      <c r="F9" s="9">
        <v>150000</v>
      </c>
      <c r="G9" s="9">
        <v>155000</v>
      </c>
    </row>
    <row r="10" spans="1:11" x14ac:dyDescent="0.35">
      <c r="C10" s="3" t="s">
        <v>100</v>
      </c>
      <c r="D10" s="9">
        <v>720000</v>
      </c>
      <c r="E10" s="9">
        <v>300000</v>
      </c>
      <c r="F10" s="9">
        <v>320000</v>
      </c>
      <c r="G10" s="9">
        <v>100000</v>
      </c>
    </row>
    <row r="11" spans="1:11" x14ac:dyDescent="0.35">
      <c r="C11" s="3" t="s">
        <v>101</v>
      </c>
      <c r="D11" s="9">
        <v>650000</v>
      </c>
      <c r="E11" s="9">
        <v>200000</v>
      </c>
      <c r="F11" s="9">
        <v>200000</v>
      </c>
      <c r="G11" s="9">
        <v>250000</v>
      </c>
    </row>
    <row r="12" spans="1:11" x14ac:dyDescent="0.35">
      <c r="C12" s="3" t="s">
        <v>102</v>
      </c>
      <c r="D12" s="9">
        <v>525000</v>
      </c>
      <c r="E12" s="9">
        <v>200000</v>
      </c>
      <c r="F12" s="9">
        <v>200000</v>
      </c>
      <c r="G12" s="9">
        <v>125000</v>
      </c>
    </row>
    <row r="13" spans="1:11" x14ac:dyDescent="0.35">
      <c r="C13" s="3" t="s">
        <v>103</v>
      </c>
      <c r="D13" s="9">
        <v>550000</v>
      </c>
      <c r="E13" s="9">
        <v>225000</v>
      </c>
      <c r="F13" s="9">
        <v>225000</v>
      </c>
      <c r="G13" s="9">
        <v>100000</v>
      </c>
    </row>
    <row r="14" spans="1:11" x14ac:dyDescent="0.35">
      <c r="C14" s="3" t="s">
        <v>104</v>
      </c>
      <c r="D14" s="9">
        <v>825000</v>
      </c>
      <c r="E14" s="9">
        <v>250000</v>
      </c>
      <c r="F14" s="9">
        <v>500000</v>
      </c>
      <c r="G14" s="9">
        <v>75000</v>
      </c>
    </row>
    <row r="15" spans="1:11" x14ac:dyDescent="0.35">
      <c r="C15" s="3" t="s">
        <v>105</v>
      </c>
      <c r="D15" s="9">
        <v>550000</v>
      </c>
      <c r="E15" s="9">
        <v>100000</v>
      </c>
      <c r="F15" s="9">
        <v>150000</v>
      </c>
      <c r="G15" s="9">
        <v>300000</v>
      </c>
    </row>
    <row r="16" spans="1:11" x14ac:dyDescent="0.35">
      <c r="C16" s="3" t="s">
        <v>106</v>
      </c>
      <c r="D16" s="9">
        <v>975000</v>
      </c>
      <c r="E16" s="9">
        <v>600000</v>
      </c>
      <c r="F16" s="9">
        <v>175000</v>
      </c>
      <c r="G16" s="9">
        <v>200000</v>
      </c>
    </row>
    <row r="17" spans="3:7" x14ac:dyDescent="0.35">
      <c r="C17" s="3" t="s">
        <v>107</v>
      </c>
      <c r="D17" s="9">
        <v>1200000</v>
      </c>
      <c r="E17" s="9">
        <v>850000</v>
      </c>
      <c r="F17" s="9">
        <v>250000</v>
      </c>
      <c r="G17" s="9">
        <v>100000</v>
      </c>
    </row>
  </sheetData>
  <mergeCells count="2">
    <mergeCell ref="A1:F1"/>
    <mergeCell ref="B3:K3"/>
  </mergeCells>
  <pageMargins left="0.7" right="0.7" top="0.75" bottom="0.75" header="0.3" footer="0.3"/>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59622-3F1D-47AE-950A-8C13AA42ECA8}">
  <dimension ref="C2:K26"/>
  <sheetViews>
    <sheetView workbookViewId="0">
      <selection activeCell="O11" sqref="O11"/>
    </sheetView>
  </sheetViews>
  <sheetFormatPr defaultRowHeight="14.5" x14ac:dyDescent="0.35"/>
  <cols>
    <col min="4" max="4" width="9.7265625" bestFit="1" customWidth="1"/>
    <col min="5" max="5" width="9.26953125" bestFit="1" customWidth="1"/>
    <col min="6" max="6" width="11.7265625" bestFit="1" customWidth="1"/>
    <col min="7" max="7" width="13.36328125" bestFit="1" customWidth="1"/>
    <col min="10" max="10" width="12.36328125" bestFit="1" customWidth="1"/>
    <col min="11" max="11" width="19.7265625" bestFit="1" customWidth="1"/>
  </cols>
  <sheetData>
    <row r="2" spans="3:11" x14ac:dyDescent="0.35">
      <c r="C2" t="s">
        <v>207</v>
      </c>
    </row>
    <row r="4" spans="3:11" x14ac:dyDescent="0.35">
      <c r="C4" s="2" t="s">
        <v>91</v>
      </c>
      <c r="D4" s="2" t="s">
        <v>92</v>
      </c>
      <c r="E4" s="2" t="s">
        <v>93</v>
      </c>
      <c r="F4" s="2" t="s">
        <v>94</v>
      </c>
      <c r="G4" s="2" t="s">
        <v>95</v>
      </c>
    </row>
    <row r="5" spans="3:11" x14ac:dyDescent="0.35">
      <c r="C5" s="3" t="s">
        <v>96</v>
      </c>
      <c r="D5" s="9">
        <v>500000</v>
      </c>
      <c r="E5" s="9">
        <v>100000</v>
      </c>
      <c r="F5" s="9">
        <v>150000</v>
      </c>
      <c r="G5" s="9">
        <v>250000</v>
      </c>
    </row>
    <row r="6" spans="3:11" x14ac:dyDescent="0.35">
      <c r="C6" s="3" t="s">
        <v>97</v>
      </c>
      <c r="D6" s="9">
        <v>850000</v>
      </c>
      <c r="E6" s="9">
        <v>400000</v>
      </c>
      <c r="F6" s="9">
        <v>150000</v>
      </c>
      <c r="G6" s="9">
        <v>300000</v>
      </c>
      <c r="J6" t="s">
        <v>209</v>
      </c>
    </row>
    <row r="7" spans="3:11" x14ac:dyDescent="0.35">
      <c r="C7" s="3" t="s">
        <v>98</v>
      </c>
      <c r="D7" s="9">
        <v>675000</v>
      </c>
      <c r="E7" s="9">
        <v>275000</v>
      </c>
      <c r="F7" s="9">
        <v>100000</v>
      </c>
      <c r="G7" s="9">
        <v>200000</v>
      </c>
      <c r="J7" t="s">
        <v>210</v>
      </c>
    </row>
    <row r="8" spans="3:11" x14ac:dyDescent="0.35">
      <c r="C8" s="3" t="s">
        <v>99</v>
      </c>
      <c r="D8" s="9">
        <v>680000</v>
      </c>
      <c r="E8" s="9">
        <v>275000</v>
      </c>
      <c r="F8" s="9">
        <v>150000</v>
      </c>
      <c r="G8" s="9">
        <v>155000</v>
      </c>
    </row>
    <row r="9" spans="3:11" x14ac:dyDescent="0.35">
      <c r="C9" s="3" t="s">
        <v>100</v>
      </c>
      <c r="D9" s="9">
        <v>720000</v>
      </c>
      <c r="E9" s="9">
        <v>300000</v>
      </c>
      <c r="F9" s="9">
        <v>320000</v>
      </c>
      <c r="G9" s="9">
        <v>100000</v>
      </c>
    </row>
    <row r="10" spans="3:11" x14ac:dyDescent="0.35">
      <c r="C10" s="3" t="s">
        <v>101</v>
      </c>
      <c r="D10" s="9">
        <v>650000</v>
      </c>
      <c r="E10" s="9">
        <v>200000</v>
      </c>
      <c r="F10" s="9">
        <v>200000</v>
      </c>
      <c r="G10" s="9">
        <v>250000</v>
      </c>
    </row>
    <row r="11" spans="3:11" x14ac:dyDescent="0.35">
      <c r="C11" s="3" t="s">
        <v>102</v>
      </c>
      <c r="D11" s="9">
        <v>525000</v>
      </c>
      <c r="E11" s="9">
        <v>200000</v>
      </c>
      <c r="F11" s="9">
        <v>200000</v>
      </c>
      <c r="G11" s="9">
        <v>125000</v>
      </c>
      <c r="J11" s="31" t="s">
        <v>205</v>
      </c>
      <c r="K11" t="s">
        <v>208</v>
      </c>
    </row>
    <row r="12" spans="3:11" x14ac:dyDescent="0.35">
      <c r="C12" s="3" t="s">
        <v>103</v>
      </c>
      <c r="D12" s="9">
        <v>550000</v>
      </c>
      <c r="E12" s="9">
        <v>225000</v>
      </c>
      <c r="F12" s="9">
        <v>225000</v>
      </c>
      <c r="G12" s="9">
        <v>100000</v>
      </c>
      <c r="J12" s="32" t="s">
        <v>96</v>
      </c>
      <c r="K12">
        <v>250000</v>
      </c>
    </row>
    <row r="13" spans="3:11" x14ac:dyDescent="0.35">
      <c r="C13" s="3" t="s">
        <v>104</v>
      </c>
      <c r="D13" s="9">
        <v>825000</v>
      </c>
      <c r="E13" s="9">
        <v>250000</v>
      </c>
      <c r="F13" s="9">
        <v>500000</v>
      </c>
      <c r="G13" s="9">
        <v>75000</v>
      </c>
      <c r="J13" s="32" t="s">
        <v>97</v>
      </c>
      <c r="K13">
        <v>300000</v>
      </c>
    </row>
    <row r="14" spans="3:11" x14ac:dyDescent="0.35">
      <c r="C14" s="3" t="s">
        <v>105</v>
      </c>
      <c r="D14" s="9">
        <v>550000</v>
      </c>
      <c r="E14" s="9">
        <v>100000</v>
      </c>
      <c r="F14" s="9">
        <v>150000</v>
      </c>
      <c r="G14" s="9">
        <v>300000</v>
      </c>
      <c r="J14" s="32" t="s">
        <v>98</v>
      </c>
      <c r="K14">
        <v>200000</v>
      </c>
    </row>
    <row r="15" spans="3:11" x14ac:dyDescent="0.35">
      <c r="C15" s="3" t="s">
        <v>106</v>
      </c>
      <c r="D15" s="9">
        <v>975000</v>
      </c>
      <c r="E15" s="9">
        <v>600000</v>
      </c>
      <c r="F15" s="9">
        <v>175000</v>
      </c>
      <c r="G15" s="9">
        <v>200000</v>
      </c>
      <c r="J15" s="32" t="s">
        <v>99</v>
      </c>
      <c r="K15">
        <v>155000</v>
      </c>
    </row>
    <row r="16" spans="3:11" x14ac:dyDescent="0.35">
      <c r="C16" s="3" t="s">
        <v>107</v>
      </c>
      <c r="D16" s="9">
        <v>1200000</v>
      </c>
      <c r="E16" s="9">
        <v>850000</v>
      </c>
      <c r="F16" s="9">
        <v>250000</v>
      </c>
      <c r="G16" s="9">
        <v>100000</v>
      </c>
      <c r="J16" s="32" t="s">
        <v>100</v>
      </c>
      <c r="K16">
        <v>100000</v>
      </c>
    </row>
    <row r="17" spans="10:11" x14ac:dyDescent="0.35">
      <c r="J17" s="32" t="s">
        <v>101</v>
      </c>
      <c r="K17">
        <v>250000</v>
      </c>
    </row>
    <row r="18" spans="10:11" x14ac:dyDescent="0.35">
      <c r="J18" s="32" t="s">
        <v>102</v>
      </c>
      <c r="K18">
        <v>125000</v>
      </c>
    </row>
    <row r="19" spans="10:11" x14ac:dyDescent="0.35">
      <c r="J19" s="32" t="s">
        <v>103</v>
      </c>
      <c r="K19">
        <v>100000</v>
      </c>
    </row>
    <row r="20" spans="10:11" x14ac:dyDescent="0.35">
      <c r="J20" s="32" t="s">
        <v>104</v>
      </c>
      <c r="K20">
        <v>75000</v>
      </c>
    </row>
    <row r="21" spans="10:11" x14ac:dyDescent="0.35">
      <c r="J21" s="32" t="s">
        <v>105</v>
      </c>
      <c r="K21">
        <v>300000</v>
      </c>
    </row>
    <row r="22" spans="10:11" x14ac:dyDescent="0.35">
      <c r="J22" s="32" t="s">
        <v>106</v>
      </c>
      <c r="K22">
        <v>200000</v>
      </c>
    </row>
    <row r="23" spans="10:11" x14ac:dyDescent="0.35">
      <c r="J23" s="32" t="s">
        <v>107</v>
      </c>
      <c r="K23">
        <v>100000</v>
      </c>
    </row>
    <row r="24" spans="10:11" x14ac:dyDescent="0.35">
      <c r="J24" s="32" t="s">
        <v>206</v>
      </c>
      <c r="K24">
        <v>2155000</v>
      </c>
    </row>
    <row r="26" spans="10:11" x14ac:dyDescent="0.35">
      <c r="J26" s="32" t="s">
        <v>211</v>
      </c>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205"/>
  <sheetViews>
    <sheetView workbookViewId="0">
      <selection activeCell="N4" sqref="N4"/>
    </sheetView>
  </sheetViews>
  <sheetFormatPr defaultColWidth="8.81640625" defaultRowHeight="14.5" x14ac:dyDescent="0.35"/>
  <cols>
    <col min="4" max="4" width="12.7265625" bestFit="1" customWidth="1"/>
    <col min="21" max="21" width="17.81640625" bestFit="1" customWidth="1"/>
    <col min="22" max="22" width="16.453125" bestFit="1" customWidth="1"/>
  </cols>
  <sheetData>
    <row r="1" spans="1:22" ht="21" x14ac:dyDescent="0.5">
      <c r="A1" s="35" t="s">
        <v>157</v>
      </c>
      <c r="B1" s="35"/>
      <c r="C1" s="35"/>
      <c r="D1" s="35"/>
      <c r="E1" s="35"/>
      <c r="F1" s="35"/>
      <c r="G1" s="35"/>
    </row>
    <row r="3" spans="1:22" x14ac:dyDescent="0.35">
      <c r="B3" s="36" t="s">
        <v>202</v>
      </c>
      <c r="C3" s="36"/>
      <c r="D3" s="36"/>
      <c r="E3" s="36"/>
      <c r="F3" s="36"/>
      <c r="G3" s="36"/>
      <c r="H3" s="36"/>
      <c r="I3" s="36"/>
      <c r="J3" s="36"/>
      <c r="K3" s="36"/>
      <c r="L3" s="36"/>
      <c r="M3" s="36"/>
    </row>
    <row r="4" spans="1:22" ht="15" thickBot="1" x14ac:dyDescent="0.4">
      <c r="G4" t="s">
        <v>212</v>
      </c>
    </row>
    <row r="5" spans="1:22" ht="26.5" thickBot="1" x14ac:dyDescent="0.4">
      <c r="C5" s="11" t="s">
        <v>143</v>
      </c>
      <c r="D5" s="11" t="s">
        <v>144</v>
      </c>
      <c r="T5" s="1" t="s">
        <v>160</v>
      </c>
      <c r="U5" s="1" t="s">
        <v>162</v>
      </c>
      <c r="V5" s="1" t="s">
        <v>161</v>
      </c>
    </row>
    <row r="6" spans="1:22" ht="15" thickBot="1" x14ac:dyDescent="0.4">
      <c r="C6" s="12">
        <v>65.78</v>
      </c>
      <c r="D6" s="12">
        <v>112.99</v>
      </c>
      <c r="T6" s="17">
        <v>1960</v>
      </c>
      <c r="U6" s="18">
        <v>79.400000000000006</v>
      </c>
      <c r="V6" s="19">
        <v>2572.4</v>
      </c>
    </row>
    <row r="7" spans="1:22" ht="15" thickBot="1" x14ac:dyDescent="0.4">
      <c r="C7" s="12">
        <v>71.52</v>
      </c>
      <c r="D7" s="12">
        <v>136.49</v>
      </c>
      <c r="T7" s="17">
        <v>1961</v>
      </c>
      <c r="U7" s="18">
        <v>80.599999999999994</v>
      </c>
      <c r="V7" s="19">
        <v>2645.1</v>
      </c>
    </row>
    <row r="8" spans="1:22" ht="15" thickBot="1" x14ac:dyDescent="0.4">
      <c r="C8" s="12">
        <v>69.400000000000006</v>
      </c>
      <c r="D8" s="12">
        <v>153.03</v>
      </c>
      <c r="T8" s="17">
        <v>1962</v>
      </c>
      <c r="U8" s="18">
        <v>80</v>
      </c>
      <c r="V8" s="19">
        <v>2807</v>
      </c>
    </row>
    <row r="9" spans="1:22" ht="15" thickBot="1" x14ac:dyDescent="0.4">
      <c r="C9" s="12">
        <v>68.22</v>
      </c>
      <c r="D9" s="12">
        <v>142.34</v>
      </c>
      <c r="T9" s="17">
        <v>1963</v>
      </c>
      <c r="U9" s="18">
        <v>81.2</v>
      </c>
      <c r="V9" s="19">
        <v>3072.9</v>
      </c>
    </row>
    <row r="10" spans="1:22" ht="15" thickBot="1" x14ac:dyDescent="0.4">
      <c r="C10" s="12">
        <v>67.790000000000006</v>
      </c>
      <c r="D10" s="12">
        <v>144.30000000000001</v>
      </c>
      <c r="T10" s="17">
        <v>1964</v>
      </c>
      <c r="U10" s="18">
        <v>80.900000000000006</v>
      </c>
      <c r="V10" s="19">
        <v>3377.8</v>
      </c>
    </row>
    <row r="11" spans="1:22" ht="15" thickBot="1" x14ac:dyDescent="0.4">
      <c r="C11" s="12">
        <v>68.7</v>
      </c>
      <c r="D11" s="12">
        <v>123.3</v>
      </c>
      <c r="T11" s="17">
        <v>1965</v>
      </c>
      <c r="U11" s="18">
        <v>80.900000000000006</v>
      </c>
      <c r="V11" s="19">
        <v>3512.2</v>
      </c>
    </row>
    <row r="12" spans="1:22" ht="15" thickBot="1" x14ac:dyDescent="0.4">
      <c r="C12" s="12">
        <v>69.8</v>
      </c>
      <c r="D12" s="12">
        <v>141.49</v>
      </c>
      <c r="T12" s="17">
        <v>1966</v>
      </c>
      <c r="U12" s="18">
        <v>80.900000000000006</v>
      </c>
      <c r="V12" s="19">
        <v>3897.1</v>
      </c>
    </row>
    <row r="13" spans="1:22" ht="15" thickBot="1" x14ac:dyDescent="0.4">
      <c r="C13" s="12">
        <v>70.010000000000005</v>
      </c>
      <c r="D13" s="12">
        <v>136.46</v>
      </c>
      <c r="T13" s="17">
        <v>1967</v>
      </c>
      <c r="U13" s="18">
        <v>84.1</v>
      </c>
      <c r="V13" s="19">
        <v>4304.7</v>
      </c>
    </row>
    <row r="14" spans="1:22" ht="15" thickBot="1" x14ac:dyDescent="0.4">
      <c r="C14" s="12">
        <v>67.900000000000006</v>
      </c>
      <c r="D14" s="12">
        <v>112.37</v>
      </c>
      <c r="T14" s="17">
        <v>1968</v>
      </c>
      <c r="U14" s="18">
        <v>78.400000000000006</v>
      </c>
      <c r="V14" s="19">
        <v>4453.3</v>
      </c>
    </row>
    <row r="15" spans="1:22" ht="15" thickBot="1" x14ac:dyDescent="0.4">
      <c r="C15" s="12">
        <v>66.78</v>
      </c>
      <c r="D15" s="12">
        <v>120.67</v>
      </c>
      <c r="T15" s="17">
        <v>1969</v>
      </c>
      <c r="U15" s="18">
        <v>74</v>
      </c>
      <c r="V15" s="19">
        <v>4665.6000000000004</v>
      </c>
    </row>
    <row r="16" spans="1:22" ht="15" thickBot="1" x14ac:dyDescent="0.4">
      <c r="C16" s="12">
        <v>66.489999999999995</v>
      </c>
      <c r="D16" s="12">
        <v>127.45</v>
      </c>
      <c r="T16" s="17">
        <v>1970</v>
      </c>
      <c r="U16" s="18">
        <v>75.099999999999994</v>
      </c>
      <c r="V16" s="19">
        <v>4573.8</v>
      </c>
    </row>
    <row r="17" spans="3:22" ht="15" thickBot="1" x14ac:dyDescent="0.4">
      <c r="C17" s="12">
        <v>67.62</v>
      </c>
      <c r="D17" s="12">
        <v>114.14</v>
      </c>
      <c r="T17" s="17">
        <v>1971</v>
      </c>
      <c r="U17" s="18">
        <v>76.599999999999994</v>
      </c>
      <c r="V17" s="19">
        <v>4803.3999999999996</v>
      </c>
    </row>
    <row r="18" spans="3:22" ht="15" thickBot="1" x14ac:dyDescent="0.4">
      <c r="C18" s="12">
        <v>68.3</v>
      </c>
      <c r="D18" s="12">
        <v>125.61</v>
      </c>
      <c r="T18" s="17">
        <v>1972</v>
      </c>
      <c r="U18" s="18">
        <v>78</v>
      </c>
      <c r="V18" s="19">
        <v>4863.7</v>
      </c>
    </row>
    <row r="19" spans="3:22" ht="15" thickBot="1" x14ac:dyDescent="0.4">
      <c r="C19" s="12">
        <v>67.12</v>
      </c>
      <c r="D19" s="12">
        <v>122.46</v>
      </c>
      <c r="T19" s="17">
        <v>1973</v>
      </c>
      <c r="U19" s="18">
        <v>87.5</v>
      </c>
      <c r="V19" s="19">
        <v>5085.2</v>
      </c>
    </row>
    <row r="20" spans="3:22" ht="15" thickBot="1" x14ac:dyDescent="0.4">
      <c r="C20" s="12">
        <v>68.28</v>
      </c>
      <c r="D20" s="12">
        <v>116.09</v>
      </c>
      <c r="T20" s="17">
        <v>1974</v>
      </c>
      <c r="U20" s="18">
        <v>150</v>
      </c>
      <c r="V20" s="19">
        <v>5098.6000000000004</v>
      </c>
    </row>
    <row r="21" spans="3:22" ht="15" thickBot="1" x14ac:dyDescent="0.4">
      <c r="C21" s="12">
        <v>71.09</v>
      </c>
      <c r="D21" s="12">
        <v>140</v>
      </c>
      <c r="T21" s="17">
        <v>1975</v>
      </c>
      <c r="U21" s="18">
        <v>214</v>
      </c>
      <c r="V21" s="19">
        <v>4506.8</v>
      </c>
    </row>
    <row r="22" spans="3:22" ht="15" thickBot="1" x14ac:dyDescent="0.4">
      <c r="C22" s="12">
        <v>66.459999999999994</v>
      </c>
      <c r="D22" s="12">
        <v>129.5</v>
      </c>
      <c r="T22" s="17">
        <v>1976</v>
      </c>
      <c r="U22" s="18">
        <v>158</v>
      </c>
      <c r="V22" s="19">
        <v>5227.6000000000004</v>
      </c>
    </row>
    <row r="23" spans="3:22" ht="15" thickBot="1" x14ac:dyDescent="0.4">
      <c r="C23" s="12">
        <v>68.650000000000006</v>
      </c>
      <c r="D23" s="12">
        <v>142.97</v>
      </c>
      <c r="T23" s="17">
        <v>1977</v>
      </c>
      <c r="U23" s="18">
        <v>146</v>
      </c>
      <c r="V23" s="19">
        <v>5629.7</v>
      </c>
    </row>
    <row r="24" spans="3:22" ht="15" thickBot="1" x14ac:dyDescent="0.4">
      <c r="C24" s="12">
        <v>71.23</v>
      </c>
      <c r="D24" s="12">
        <v>137.9</v>
      </c>
      <c r="T24" s="17">
        <v>1978</v>
      </c>
      <c r="U24" s="18">
        <v>151</v>
      </c>
      <c r="V24" s="19">
        <v>5096.1000000000004</v>
      </c>
    </row>
    <row r="25" spans="3:22" ht="15" thickBot="1" x14ac:dyDescent="0.4">
      <c r="C25" s="12">
        <v>67.13</v>
      </c>
      <c r="D25" s="12">
        <v>124.04</v>
      </c>
      <c r="T25" s="17">
        <v>1979</v>
      </c>
      <c r="U25" s="18">
        <v>161</v>
      </c>
      <c r="V25" s="19">
        <v>5605.8</v>
      </c>
    </row>
    <row r="26" spans="3:22" ht="15" thickBot="1" x14ac:dyDescent="0.4">
      <c r="C26" s="12">
        <v>67.83</v>
      </c>
      <c r="D26" s="12">
        <v>141.28</v>
      </c>
      <c r="T26" s="17">
        <v>1980</v>
      </c>
      <c r="U26" s="18">
        <v>247</v>
      </c>
      <c r="V26" s="19">
        <v>5431.5</v>
      </c>
    </row>
    <row r="27" spans="3:22" ht="15" thickBot="1" x14ac:dyDescent="0.4">
      <c r="C27" s="12">
        <v>68.88</v>
      </c>
      <c r="D27" s="12">
        <v>143.54</v>
      </c>
      <c r="T27" s="17">
        <v>1981</v>
      </c>
      <c r="U27" s="18">
        <v>248</v>
      </c>
      <c r="V27" s="19">
        <v>5434.4</v>
      </c>
    </row>
    <row r="28" spans="3:22" ht="15" thickBot="1" x14ac:dyDescent="0.4">
      <c r="C28" s="12">
        <v>63.48</v>
      </c>
      <c r="D28" s="12">
        <v>97.9</v>
      </c>
      <c r="T28" s="17">
        <v>1982</v>
      </c>
      <c r="U28" s="18">
        <v>230</v>
      </c>
      <c r="V28" s="19">
        <v>4813.8999999999996</v>
      </c>
    </row>
    <row r="29" spans="3:22" ht="15" thickBot="1" x14ac:dyDescent="0.4">
      <c r="C29" s="12">
        <v>68.42</v>
      </c>
      <c r="D29" s="12">
        <v>129.5</v>
      </c>
      <c r="G29" s="36" t="s">
        <v>159</v>
      </c>
      <c r="H29" s="36"/>
      <c r="I29" s="36"/>
      <c r="J29" s="36"/>
      <c r="K29" s="36"/>
      <c r="L29" s="36"/>
      <c r="M29" s="36"/>
      <c r="N29" s="36"/>
      <c r="O29" s="36"/>
      <c r="P29" s="36"/>
      <c r="Q29" s="36"/>
      <c r="T29" s="17">
        <v>1983</v>
      </c>
      <c r="U29" s="18">
        <v>214</v>
      </c>
      <c r="V29" s="19">
        <v>4137.5</v>
      </c>
    </row>
    <row r="30" spans="3:22" ht="15" thickBot="1" x14ac:dyDescent="0.4">
      <c r="C30" s="12">
        <v>67.63</v>
      </c>
      <c r="D30" s="12">
        <v>141.85</v>
      </c>
      <c r="T30" s="17">
        <v>1984</v>
      </c>
      <c r="U30" s="18">
        <v>229</v>
      </c>
      <c r="V30" s="19">
        <v>4901.1000000000004</v>
      </c>
    </row>
    <row r="31" spans="3:22" ht="15" thickBot="1" x14ac:dyDescent="0.4">
      <c r="C31" s="12">
        <v>67.209999999999994</v>
      </c>
      <c r="D31" s="12">
        <v>129.72</v>
      </c>
      <c r="T31" s="17">
        <v>1985</v>
      </c>
      <c r="U31" s="18">
        <v>206</v>
      </c>
      <c r="V31" s="19">
        <v>4657.6000000000004</v>
      </c>
    </row>
    <row r="32" spans="3:22" ht="15" thickBot="1" x14ac:dyDescent="0.4">
      <c r="C32" s="12">
        <v>70.84</v>
      </c>
      <c r="D32" s="12">
        <v>142.41999999999999</v>
      </c>
      <c r="T32" s="17">
        <v>1986</v>
      </c>
      <c r="U32" s="18">
        <v>190</v>
      </c>
      <c r="V32" s="19">
        <v>4177.8999999999996</v>
      </c>
    </row>
    <row r="33" spans="3:22" ht="15" thickBot="1" x14ac:dyDescent="0.4">
      <c r="C33" s="12">
        <v>67.489999999999995</v>
      </c>
      <c r="D33" s="12">
        <v>131.55000000000001</v>
      </c>
      <c r="T33" s="17">
        <v>1987</v>
      </c>
      <c r="U33" s="18">
        <v>194</v>
      </c>
      <c r="V33" s="19">
        <v>4008.3</v>
      </c>
    </row>
    <row r="34" spans="3:22" ht="15" thickBot="1" x14ac:dyDescent="0.4">
      <c r="C34" s="12">
        <v>66.53</v>
      </c>
      <c r="D34" s="12">
        <v>108.33</v>
      </c>
      <c r="T34" s="17">
        <v>1988</v>
      </c>
      <c r="U34" s="18">
        <v>222</v>
      </c>
      <c r="V34" s="19">
        <v>4128.5</v>
      </c>
    </row>
    <row r="35" spans="3:22" ht="15" thickBot="1" x14ac:dyDescent="0.4">
      <c r="C35" s="12">
        <v>65.44</v>
      </c>
      <c r="D35" s="12">
        <v>113.89</v>
      </c>
      <c r="T35" s="17">
        <v>1989</v>
      </c>
      <c r="U35" s="18">
        <v>229</v>
      </c>
      <c r="V35" s="19">
        <v>4116.8999999999996</v>
      </c>
    </row>
    <row r="36" spans="3:22" ht="15" thickBot="1" x14ac:dyDescent="0.4">
      <c r="C36" s="12">
        <v>69.52</v>
      </c>
      <c r="D36" s="12">
        <v>103.3</v>
      </c>
      <c r="T36" s="17">
        <v>1990</v>
      </c>
      <c r="U36" s="18">
        <v>201</v>
      </c>
      <c r="V36" s="19">
        <v>4344.7</v>
      </c>
    </row>
    <row r="37" spans="3:22" ht="15" thickBot="1" x14ac:dyDescent="0.4">
      <c r="C37" s="12">
        <v>65.81</v>
      </c>
      <c r="D37" s="12">
        <v>120.75</v>
      </c>
      <c r="T37" s="17">
        <v>1991</v>
      </c>
      <c r="U37" s="18">
        <v>217</v>
      </c>
      <c r="V37" s="19">
        <v>4200.6000000000004</v>
      </c>
    </row>
    <row r="38" spans="3:22" ht="15" thickBot="1" x14ac:dyDescent="0.4">
      <c r="C38" s="12">
        <v>67.819999999999993</v>
      </c>
      <c r="D38" s="12">
        <v>125.79</v>
      </c>
      <c r="T38" s="17">
        <v>1992</v>
      </c>
      <c r="U38" s="18">
        <v>206</v>
      </c>
      <c r="V38" s="19">
        <v>4217.8999999999996</v>
      </c>
    </row>
    <row r="39" spans="3:22" ht="15" thickBot="1" x14ac:dyDescent="0.4">
      <c r="C39" s="12">
        <v>70.599999999999994</v>
      </c>
      <c r="D39" s="12">
        <v>136.22</v>
      </c>
      <c r="T39" s="17">
        <v>1993</v>
      </c>
      <c r="U39" s="18">
        <v>190</v>
      </c>
      <c r="V39" s="19">
        <v>4435.6000000000004</v>
      </c>
    </row>
    <row r="40" spans="3:22" ht="15" thickBot="1" x14ac:dyDescent="0.4">
      <c r="C40" s="12">
        <v>71.8</v>
      </c>
      <c r="D40" s="12">
        <v>140.1</v>
      </c>
      <c r="T40" s="17">
        <v>1994</v>
      </c>
      <c r="U40" s="18">
        <v>212</v>
      </c>
      <c r="V40" s="19">
        <v>4521.1000000000004</v>
      </c>
    </row>
    <row r="41" spans="3:22" ht="15" thickBot="1" x14ac:dyDescent="0.4">
      <c r="C41" s="12">
        <v>69.209999999999994</v>
      </c>
      <c r="D41" s="12">
        <v>128.75</v>
      </c>
      <c r="T41" s="17">
        <v>1995</v>
      </c>
      <c r="U41" s="18">
        <v>234</v>
      </c>
      <c r="V41" s="19">
        <v>4424.8</v>
      </c>
    </row>
    <row r="42" spans="3:22" ht="15" thickBot="1" x14ac:dyDescent="0.4">
      <c r="C42" s="12">
        <v>66.8</v>
      </c>
      <c r="D42" s="12">
        <v>141.80000000000001</v>
      </c>
      <c r="T42" s="17">
        <v>1996</v>
      </c>
      <c r="U42" s="18">
        <v>258</v>
      </c>
      <c r="V42" s="19">
        <v>4527.3</v>
      </c>
    </row>
    <row r="43" spans="3:22" ht="15" thickBot="1" x14ac:dyDescent="0.4">
      <c r="C43" s="12">
        <v>67.66</v>
      </c>
      <c r="D43" s="12">
        <v>121.23</v>
      </c>
      <c r="T43" s="17">
        <v>1997</v>
      </c>
      <c r="U43" s="18">
        <v>257</v>
      </c>
      <c r="V43" s="19">
        <v>4611.8</v>
      </c>
    </row>
    <row r="44" spans="3:22" ht="15" thickBot="1" x14ac:dyDescent="0.4">
      <c r="C44" s="12">
        <v>67.81</v>
      </c>
      <c r="D44" s="12">
        <v>131.35</v>
      </c>
      <c r="T44" s="17">
        <v>1998</v>
      </c>
      <c r="U44" s="18">
        <v>253</v>
      </c>
      <c r="V44" s="19">
        <v>4615.2</v>
      </c>
    </row>
    <row r="45" spans="3:22" ht="15" thickBot="1" x14ac:dyDescent="0.4">
      <c r="C45" s="12">
        <v>64.05</v>
      </c>
      <c r="D45" s="12">
        <v>106.71</v>
      </c>
      <c r="T45" s="17">
        <v>1999</v>
      </c>
      <c r="U45" s="18">
        <v>255</v>
      </c>
      <c r="V45" s="19">
        <v>4254.2</v>
      </c>
    </row>
    <row r="46" spans="3:22" ht="15" thickBot="1" x14ac:dyDescent="0.4">
      <c r="C46" s="12">
        <v>68.569999999999993</v>
      </c>
      <c r="D46" s="12">
        <v>124.36</v>
      </c>
      <c r="T46" s="17">
        <v>2000</v>
      </c>
      <c r="U46" s="18">
        <v>233</v>
      </c>
      <c r="V46" s="19">
        <v>4313.8</v>
      </c>
    </row>
    <row r="47" spans="3:22" ht="15" thickBot="1" x14ac:dyDescent="0.4">
      <c r="C47" s="12">
        <v>65.180000000000007</v>
      </c>
      <c r="D47" s="12">
        <v>124.86</v>
      </c>
      <c r="T47" s="17">
        <v>2001</v>
      </c>
      <c r="U47" s="18">
        <v>236</v>
      </c>
      <c r="V47" s="19">
        <v>4257.2</v>
      </c>
    </row>
    <row r="48" spans="3:22" ht="15" thickBot="1" x14ac:dyDescent="0.4">
      <c r="C48" s="12">
        <v>69.66</v>
      </c>
      <c r="D48" s="12">
        <v>139.66999999999999</v>
      </c>
      <c r="T48" s="17">
        <v>2002</v>
      </c>
      <c r="U48" s="18">
        <v>221</v>
      </c>
      <c r="V48" s="19">
        <v>4630</v>
      </c>
    </row>
    <row r="49" spans="3:22" ht="15" thickBot="1" x14ac:dyDescent="0.4">
      <c r="C49" s="12">
        <v>67.97</v>
      </c>
      <c r="D49" s="12">
        <v>137.37</v>
      </c>
      <c r="T49" s="17">
        <v>2003</v>
      </c>
      <c r="U49" s="18">
        <v>243</v>
      </c>
      <c r="V49" s="20">
        <v>4290.5</v>
      </c>
    </row>
    <row r="50" spans="3:22" ht="15" thickBot="1" x14ac:dyDescent="0.4">
      <c r="C50" s="12">
        <v>65.98</v>
      </c>
      <c r="D50" s="12">
        <v>106.45</v>
      </c>
      <c r="T50" s="17">
        <v>2004</v>
      </c>
      <c r="U50" s="18">
        <v>266</v>
      </c>
      <c r="V50" s="21">
        <v>4824.5</v>
      </c>
    </row>
    <row r="51" spans="3:22" ht="15" thickBot="1" x14ac:dyDescent="0.4">
      <c r="C51" s="12">
        <v>68.67</v>
      </c>
      <c r="D51" s="12">
        <v>128.76</v>
      </c>
      <c r="T51" s="17">
        <v>2005</v>
      </c>
      <c r="U51" s="18">
        <v>299</v>
      </c>
      <c r="V51" s="19">
        <v>4638</v>
      </c>
    </row>
    <row r="52" spans="3:22" ht="15" thickBot="1" x14ac:dyDescent="0.4">
      <c r="C52" s="12">
        <v>66.88</v>
      </c>
      <c r="D52" s="12">
        <v>145.68</v>
      </c>
      <c r="T52" s="17">
        <v>2006</v>
      </c>
      <c r="U52" s="18">
        <v>324</v>
      </c>
      <c r="V52" s="19">
        <v>4478.6000000000004</v>
      </c>
    </row>
    <row r="53" spans="3:22" ht="15" thickBot="1" x14ac:dyDescent="0.4">
      <c r="C53" s="12">
        <v>67.7</v>
      </c>
      <c r="D53" s="12">
        <v>116.82</v>
      </c>
      <c r="T53" s="17">
        <v>2007</v>
      </c>
      <c r="U53" s="18">
        <v>418</v>
      </c>
      <c r="V53" s="19">
        <v>4571.7</v>
      </c>
    </row>
    <row r="54" spans="3:22" ht="15" thickBot="1" x14ac:dyDescent="0.4">
      <c r="C54" s="12">
        <v>69.819999999999993</v>
      </c>
      <c r="D54" s="12">
        <v>143.62</v>
      </c>
      <c r="T54" s="17">
        <v>2008</v>
      </c>
      <c r="U54" s="18">
        <v>800</v>
      </c>
      <c r="V54" s="19">
        <v>4246.8999999999996</v>
      </c>
    </row>
    <row r="55" spans="3:22" ht="15" thickBot="1" x14ac:dyDescent="0.4">
      <c r="C55" s="12">
        <v>69.09</v>
      </c>
      <c r="D55" s="12">
        <v>134.93</v>
      </c>
      <c r="T55" s="17">
        <v>2009</v>
      </c>
      <c r="U55" s="18">
        <v>639</v>
      </c>
      <c r="V55" s="19">
        <v>3137.5</v>
      </c>
    </row>
    <row r="56" spans="3:22" ht="15" thickBot="1" x14ac:dyDescent="0.4">
      <c r="C56" s="12">
        <v>69.91</v>
      </c>
      <c r="D56" s="12">
        <v>147.02000000000001</v>
      </c>
      <c r="T56" s="17">
        <v>2010</v>
      </c>
      <c r="U56" s="18">
        <v>507</v>
      </c>
      <c r="V56" s="19">
        <v>4099.3</v>
      </c>
    </row>
    <row r="57" spans="3:22" ht="15" thickBot="1" x14ac:dyDescent="0.4">
      <c r="C57" s="12">
        <v>67.33</v>
      </c>
      <c r="D57" s="12">
        <v>126.33</v>
      </c>
      <c r="T57" s="17">
        <v>2011</v>
      </c>
      <c r="U57" s="18">
        <v>633</v>
      </c>
      <c r="V57" s="19">
        <v>4320.7</v>
      </c>
    </row>
    <row r="58" spans="3:22" ht="15" thickBot="1" x14ac:dyDescent="0.4">
      <c r="C58" s="12">
        <v>70.27</v>
      </c>
      <c r="D58" s="12">
        <v>125.48</v>
      </c>
    </row>
    <row r="59" spans="3:22" ht="15" thickBot="1" x14ac:dyDescent="0.4">
      <c r="C59" s="12">
        <v>69.099999999999994</v>
      </c>
      <c r="D59" s="12">
        <v>115.71</v>
      </c>
    </row>
    <row r="60" spans="3:22" ht="15" thickBot="1" x14ac:dyDescent="0.4">
      <c r="C60" s="12">
        <v>65.38</v>
      </c>
      <c r="D60" s="12">
        <v>123.49</v>
      </c>
    </row>
    <row r="61" spans="3:22" ht="15" thickBot="1" x14ac:dyDescent="0.4">
      <c r="C61" s="12">
        <v>70.180000000000007</v>
      </c>
      <c r="D61" s="12">
        <v>147.88999999999999</v>
      </c>
    </row>
    <row r="62" spans="3:22" ht="15" thickBot="1" x14ac:dyDescent="0.4">
      <c r="C62" s="12">
        <v>70.41</v>
      </c>
      <c r="D62" s="12">
        <v>155.9</v>
      </c>
    </row>
    <row r="63" spans="3:22" ht="15" thickBot="1" x14ac:dyDescent="0.4">
      <c r="C63" s="12">
        <v>66.540000000000006</v>
      </c>
      <c r="D63" s="12">
        <v>128.07</v>
      </c>
    </row>
    <row r="64" spans="3:22" ht="15" thickBot="1" x14ac:dyDescent="0.4">
      <c r="C64" s="12">
        <v>66.36</v>
      </c>
      <c r="D64" s="12">
        <v>119.37</v>
      </c>
    </row>
    <row r="65" spans="3:4" ht="15" thickBot="1" x14ac:dyDescent="0.4">
      <c r="C65" s="12">
        <v>67.540000000000006</v>
      </c>
      <c r="D65" s="12">
        <v>133.81</v>
      </c>
    </row>
    <row r="66" spans="3:4" ht="15" thickBot="1" x14ac:dyDescent="0.4">
      <c r="C66" s="12">
        <v>66.5</v>
      </c>
      <c r="D66" s="12">
        <v>128.72999999999999</v>
      </c>
    </row>
    <row r="67" spans="3:4" ht="15" thickBot="1" x14ac:dyDescent="0.4">
      <c r="C67" s="12">
        <v>69</v>
      </c>
      <c r="D67" s="12">
        <v>137.55000000000001</v>
      </c>
    </row>
    <row r="68" spans="3:4" ht="15" thickBot="1" x14ac:dyDescent="0.4">
      <c r="C68" s="12">
        <v>68.3</v>
      </c>
      <c r="D68" s="12">
        <v>129.76</v>
      </c>
    </row>
    <row r="69" spans="3:4" ht="15" thickBot="1" x14ac:dyDescent="0.4">
      <c r="C69" s="12">
        <v>67.010000000000005</v>
      </c>
      <c r="D69" s="12">
        <v>128.82</v>
      </c>
    </row>
    <row r="70" spans="3:4" ht="15" thickBot="1" x14ac:dyDescent="0.4">
      <c r="C70" s="12">
        <v>70.81</v>
      </c>
      <c r="D70" s="12">
        <v>135.32</v>
      </c>
    </row>
    <row r="71" spans="3:4" ht="15" thickBot="1" x14ac:dyDescent="0.4">
      <c r="C71" s="12">
        <v>68.22</v>
      </c>
      <c r="D71" s="12">
        <v>109.61</v>
      </c>
    </row>
    <row r="72" spans="3:4" ht="15" thickBot="1" x14ac:dyDescent="0.4">
      <c r="C72" s="12">
        <v>69.06</v>
      </c>
      <c r="D72" s="12">
        <v>142.47</v>
      </c>
    </row>
    <row r="73" spans="3:4" ht="15" thickBot="1" x14ac:dyDescent="0.4">
      <c r="C73" s="12">
        <v>67.73</v>
      </c>
      <c r="D73" s="12">
        <v>132.75</v>
      </c>
    </row>
    <row r="74" spans="3:4" ht="15" thickBot="1" x14ac:dyDescent="0.4">
      <c r="C74" s="12">
        <v>67.22</v>
      </c>
      <c r="D74" s="12">
        <v>103.53</v>
      </c>
    </row>
    <row r="75" spans="3:4" ht="15" thickBot="1" x14ac:dyDescent="0.4">
      <c r="C75" s="12">
        <v>67.37</v>
      </c>
      <c r="D75" s="12">
        <v>124.73</v>
      </c>
    </row>
    <row r="76" spans="3:4" ht="15" thickBot="1" x14ac:dyDescent="0.4">
      <c r="C76" s="12">
        <v>65.27</v>
      </c>
      <c r="D76" s="12">
        <v>129.31</v>
      </c>
    </row>
    <row r="77" spans="3:4" ht="15" thickBot="1" x14ac:dyDescent="0.4">
      <c r="C77" s="12">
        <v>70.84</v>
      </c>
      <c r="D77" s="12">
        <v>134.02000000000001</v>
      </c>
    </row>
    <row r="78" spans="3:4" ht="15" thickBot="1" x14ac:dyDescent="0.4">
      <c r="C78" s="12">
        <v>69.92</v>
      </c>
      <c r="D78" s="12">
        <v>140.4</v>
      </c>
    </row>
    <row r="79" spans="3:4" ht="15" thickBot="1" x14ac:dyDescent="0.4">
      <c r="C79" s="12">
        <v>64.290000000000006</v>
      </c>
      <c r="D79" s="12">
        <v>102.84</v>
      </c>
    </row>
    <row r="80" spans="3:4" ht="15" thickBot="1" x14ac:dyDescent="0.4">
      <c r="C80" s="12">
        <v>68.25</v>
      </c>
      <c r="D80" s="12">
        <v>128.52000000000001</v>
      </c>
    </row>
    <row r="81" spans="3:4" ht="15" thickBot="1" x14ac:dyDescent="0.4">
      <c r="C81" s="12">
        <v>66.36</v>
      </c>
      <c r="D81" s="12">
        <v>120.3</v>
      </c>
    </row>
    <row r="82" spans="3:4" ht="15" thickBot="1" x14ac:dyDescent="0.4">
      <c r="C82" s="12">
        <v>68.36</v>
      </c>
      <c r="D82" s="12">
        <v>138.6</v>
      </c>
    </row>
    <row r="83" spans="3:4" ht="15" thickBot="1" x14ac:dyDescent="0.4">
      <c r="C83" s="12">
        <v>65.48</v>
      </c>
      <c r="D83" s="12">
        <v>132.96</v>
      </c>
    </row>
    <row r="84" spans="3:4" ht="15" thickBot="1" x14ac:dyDescent="0.4">
      <c r="C84" s="12">
        <v>69.72</v>
      </c>
      <c r="D84" s="12">
        <v>115.62</v>
      </c>
    </row>
    <row r="85" spans="3:4" ht="15" thickBot="1" x14ac:dyDescent="0.4">
      <c r="C85" s="12">
        <v>67.73</v>
      </c>
      <c r="D85" s="12">
        <v>122.52</v>
      </c>
    </row>
    <row r="86" spans="3:4" ht="15" thickBot="1" x14ac:dyDescent="0.4">
      <c r="C86" s="12">
        <v>68.64</v>
      </c>
      <c r="D86" s="12">
        <v>134.63</v>
      </c>
    </row>
    <row r="87" spans="3:4" ht="15" thickBot="1" x14ac:dyDescent="0.4">
      <c r="C87" s="12">
        <v>66.78</v>
      </c>
      <c r="D87" s="12">
        <v>121.9</v>
      </c>
    </row>
    <row r="88" spans="3:4" ht="15" thickBot="1" x14ac:dyDescent="0.4">
      <c r="C88" s="12">
        <v>70.05</v>
      </c>
      <c r="D88" s="12">
        <v>155.38</v>
      </c>
    </row>
    <row r="89" spans="3:4" ht="15" thickBot="1" x14ac:dyDescent="0.4">
      <c r="C89" s="12">
        <v>66.28</v>
      </c>
      <c r="D89" s="12">
        <v>128.94</v>
      </c>
    </row>
    <row r="90" spans="3:4" ht="15" thickBot="1" x14ac:dyDescent="0.4">
      <c r="C90" s="12">
        <v>69.2</v>
      </c>
      <c r="D90" s="12">
        <v>129.1</v>
      </c>
    </row>
    <row r="91" spans="3:4" ht="15" thickBot="1" x14ac:dyDescent="0.4">
      <c r="C91" s="12">
        <v>69.13</v>
      </c>
      <c r="D91" s="12">
        <v>139.47</v>
      </c>
    </row>
    <row r="92" spans="3:4" ht="15" thickBot="1" x14ac:dyDescent="0.4">
      <c r="C92" s="12">
        <v>67.36</v>
      </c>
      <c r="D92" s="12">
        <v>140.88999999999999</v>
      </c>
    </row>
    <row r="93" spans="3:4" ht="15" thickBot="1" x14ac:dyDescent="0.4">
      <c r="C93" s="12">
        <v>70.09</v>
      </c>
      <c r="D93" s="12">
        <v>131.59</v>
      </c>
    </row>
    <row r="94" spans="3:4" ht="15" thickBot="1" x14ac:dyDescent="0.4">
      <c r="C94" s="12">
        <v>70.180000000000007</v>
      </c>
      <c r="D94" s="12">
        <v>121.12</v>
      </c>
    </row>
    <row r="95" spans="3:4" ht="15" thickBot="1" x14ac:dyDescent="0.4">
      <c r="C95" s="12">
        <v>68.23</v>
      </c>
      <c r="D95" s="12">
        <v>131.51</v>
      </c>
    </row>
    <row r="96" spans="3:4" ht="15" thickBot="1" x14ac:dyDescent="0.4">
      <c r="C96" s="12">
        <v>68.13</v>
      </c>
      <c r="D96" s="12">
        <v>136.55000000000001</v>
      </c>
    </row>
    <row r="97" spans="3:4" ht="15" thickBot="1" x14ac:dyDescent="0.4">
      <c r="C97" s="12">
        <v>70.239999999999995</v>
      </c>
      <c r="D97" s="12">
        <v>141.49</v>
      </c>
    </row>
    <row r="98" spans="3:4" ht="15" thickBot="1" x14ac:dyDescent="0.4">
      <c r="C98" s="12">
        <v>71.489999999999995</v>
      </c>
      <c r="D98" s="12">
        <v>140.61000000000001</v>
      </c>
    </row>
    <row r="99" spans="3:4" ht="15" thickBot="1" x14ac:dyDescent="0.4">
      <c r="C99" s="12">
        <v>69.2</v>
      </c>
      <c r="D99" s="12">
        <v>112.14</v>
      </c>
    </row>
    <row r="100" spans="3:4" ht="15" thickBot="1" x14ac:dyDescent="0.4">
      <c r="C100" s="12">
        <v>70.06</v>
      </c>
      <c r="D100" s="12">
        <v>133.46</v>
      </c>
    </row>
    <row r="101" spans="3:4" ht="15" thickBot="1" x14ac:dyDescent="0.4">
      <c r="C101" s="12">
        <v>70.56</v>
      </c>
      <c r="D101" s="12">
        <v>131.80000000000001</v>
      </c>
    </row>
    <row r="102" spans="3:4" ht="15" thickBot="1" x14ac:dyDescent="0.4">
      <c r="C102" s="12">
        <v>66.290000000000006</v>
      </c>
      <c r="D102" s="12">
        <v>120.03</v>
      </c>
    </row>
    <row r="103" spans="3:4" ht="15" thickBot="1" x14ac:dyDescent="0.4">
      <c r="C103" s="12">
        <v>63.43</v>
      </c>
      <c r="D103" s="12">
        <v>123.1</v>
      </c>
    </row>
    <row r="104" spans="3:4" ht="15" thickBot="1" x14ac:dyDescent="0.4">
      <c r="C104" s="12">
        <v>66.77</v>
      </c>
      <c r="D104" s="12">
        <v>128.13999999999999</v>
      </c>
    </row>
    <row r="105" spans="3:4" ht="15" thickBot="1" x14ac:dyDescent="0.4">
      <c r="C105" s="12">
        <v>68.89</v>
      </c>
      <c r="D105" s="12">
        <v>115.48</v>
      </c>
    </row>
    <row r="106" spans="3:4" ht="15" thickBot="1" x14ac:dyDescent="0.4">
      <c r="C106" s="12">
        <v>64.87</v>
      </c>
      <c r="D106" s="12">
        <v>102.09</v>
      </c>
    </row>
    <row r="107" spans="3:4" ht="15" thickBot="1" x14ac:dyDescent="0.4">
      <c r="C107" s="12">
        <v>67.09</v>
      </c>
      <c r="D107" s="12">
        <v>130.35</v>
      </c>
    </row>
    <row r="108" spans="3:4" ht="15" thickBot="1" x14ac:dyDescent="0.4">
      <c r="C108" s="12">
        <v>68.349999999999994</v>
      </c>
      <c r="D108" s="12">
        <v>134.18</v>
      </c>
    </row>
    <row r="109" spans="3:4" ht="15" thickBot="1" x14ac:dyDescent="0.4">
      <c r="C109" s="12">
        <v>65.61</v>
      </c>
      <c r="D109" s="12">
        <v>98.64</v>
      </c>
    </row>
    <row r="110" spans="3:4" ht="15" thickBot="1" x14ac:dyDescent="0.4">
      <c r="C110" s="12">
        <v>67.760000000000005</v>
      </c>
      <c r="D110" s="12">
        <v>114.56</v>
      </c>
    </row>
    <row r="111" spans="3:4" ht="15" thickBot="1" x14ac:dyDescent="0.4">
      <c r="C111" s="12">
        <v>68.02</v>
      </c>
      <c r="D111" s="12">
        <v>123.49</v>
      </c>
    </row>
    <row r="112" spans="3:4" ht="15" thickBot="1" x14ac:dyDescent="0.4">
      <c r="C112" s="12">
        <v>67.66</v>
      </c>
      <c r="D112" s="12">
        <v>123.05</v>
      </c>
    </row>
    <row r="113" spans="3:4" ht="15" thickBot="1" x14ac:dyDescent="0.4">
      <c r="C113" s="12">
        <v>66.31</v>
      </c>
      <c r="D113" s="12">
        <v>126.48</v>
      </c>
    </row>
    <row r="114" spans="3:4" ht="15" thickBot="1" x14ac:dyDescent="0.4">
      <c r="C114" s="12">
        <v>69.44</v>
      </c>
      <c r="D114" s="12">
        <v>128.41999999999999</v>
      </c>
    </row>
    <row r="115" spans="3:4" ht="15" thickBot="1" x14ac:dyDescent="0.4">
      <c r="C115" s="12">
        <v>63.84</v>
      </c>
      <c r="D115" s="12">
        <v>127.19</v>
      </c>
    </row>
    <row r="116" spans="3:4" ht="15" thickBot="1" x14ac:dyDescent="0.4">
      <c r="C116" s="12">
        <v>67.72</v>
      </c>
      <c r="D116" s="12">
        <v>122.06</v>
      </c>
    </row>
    <row r="117" spans="3:4" ht="15" thickBot="1" x14ac:dyDescent="0.4">
      <c r="C117" s="12">
        <v>70.05</v>
      </c>
      <c r="D117" s="12">
        <v>127.61</v>
      </c>
    </row>
    <row r="118" spans="3:4" ht="15" thickBot="1" x14ac:dyDescent="0.4">
      <c r="C118" s="12">
        <v>70.19</v>
      </c>
      <c r="D118" s="12">
        <v>131.63999999999999</v>
      </c>
    </row>
    <row r="119" spans="3:4" ht="15" thickBot="1" x14ac:dyDescent="0.4">
      <c r="C119" s="12">
        <v>65.95</v>
      </c>
      <c r="D119" s="12">
        <v>111.9</v>
      </c>
    </row>
    <row r="120" spans="3:4" ht="15" thickBot="1" x14ac:dyDescent="0.4">
      <c r="C120" s="12">
        <v>70.010000000000005</v>
      </c>
      <c r="D120" s="12">
        <v>122.04</v>
      </c>
    </row>
    <row r="121" spans="3:4" ht="15" thickBot="1" x14ac:dyDescent="0.4">
      <c r="C121" s="12">
        <v>68.61</v>
      </c>
      <c r="D121" s="12">
        <v>128.55000000000001</v>
      </c>
    </row>
    <row r="122" spans="3:4" ht="15" thickBot="1" x14ac:dyDescent="0.4">
      <c r="C122" s="12">
        <v>68.81</v>
      </c>
      <c r="D122" s="12">
        <v>132.68</v>
      </c>
    </row>
    <row r="123" spans="3:4" ht="15" thickBot="1" x14ac:dyDescent="0.4">
      <c r="C123" s="12">
        <v>69.760000000000005</v>
      </c>
      <c r="D123" s="12">
        <v>136.06</v>
      </c>
    </row>
    <row r="124" spans="3:4" ht="15" thickBot="1" x14ac:dyDescent="0.4">
      <c r="C124" s="12">
        <v>65.459999999999994</v>
      </c>
      <c r="D124" s="12">
        <v>115.94</v>
      </c>
    </row>
    <row r="125" spans="3:4" ht="15" thickBot="1" x14ac:dyDescent="0.4">
      <c r="C125" s="12">
        <v>68.83</v>
      </c>
      <c r="D125" s="12">
        <v>136.9</v>
      </c>
    </row>
    <row r="126" spans="3:4" ht="15" thickBot="1" x14ac:dyDescent="0.4">
      <c r="C126" s="12">
        <v>65.8</v>
      </c>
      <c r="D126" s="12">
        <v>119.88</v>
      </c>
    </row>
    <row r="127" spans="3:4" ht="15" thickBot="1" x14ac:dyDescent="0.4">
      <c r="C127" s="12">
        <v>67.209999999999994</v>
      </c>
      <c r="D127" s="12">
        <v>109.01</v>
      </c>
    </row>
    <row r="128" spans="3:4" ht="15" thickBot="1" x14ac:dyDescent="0.4">
      <c r="C128" s="12">
        <v>69.42</v>
      </c>
      <c r="D128" s="12">
        <v>128.27000000000001</v>
      </c>
    </row>
    <row r="129" spans="3:4" ht="15" thickBot="1" x14ac:dyDescent="0.4">
      <c r="C129" s="12">
        <v>68.94</v>
      </c>
      <c r="D129" s="12">
        <v>135.29</v>
      </c>
    </row>
    <row r="130" spans="3:4" ht="15" thickBot="1" x14ac:dyDescent="0.4">
      <c r="C130" s="12">
        <v>67.94</v>
      </c>
      <c r="D130" s="12">
        <v>106.86</v>
      </c>
    </row>
    <row r="131" spans="3:4" ht="15" thickBot="1" x14ac:dyDescent="0.4">
      <c r="C131" s="12">
        <v>65.63</v>
      </c>
      <c r="D131" s="12">
        <v>123.29</v>
      </c>
    </row>
    <row r="132" spans="3:4" ht="15" thickBot="1" x14ac:dyDescent="0.4">
      <c r="C132" s="12">
        <v>66.5</v>
      </c>
      <c r="D132" s="12">
        <v>109.51</v>
      </c>
    </row>
    <row r="133" spans="3:4" ht="15" thickBot="1" x14ac:dyDescent="0.4">
      <c r="C133" s="12">
        <v>67.930000000000007</v>
      </c>
      <c r="D133" s="12">
        <v>119.31</v>
      </c>
    </row>
    <row r="134" spans="3:4" ht="15" thickBot="1" x14ac:dyDescent="0.4">
      <c r="C134" s="12">
        <v>68.89</v>
      </c>
      <c r="D134" s="12">
        <v>140.24</v>
      </c>
    </row>
    <row r="135" spans="3:4" ht="15" thickBot="1" x14ac:dyDescent="0.4">
      <c r="C135" s="12">
        <v>70.239999999999995</v>
      </c>
      <c r="D135" s="12">
        <v>133.97999999999999</v>
      </c>
    </row>
    <row r="136" spans="3:4" ht="15" thickBot="1" x14ac:dyDescent="0.4">
      <c r="C136" s="12">
        <v>68.27</v>
      </c>
      <c r="D136" s="12">
        <v>132.58000000000001</v>
      </c>
    </row>
    <row r="137" spans="3:4" ht="15" thickBot="1" x14ac:dyDescent="0.4">
      <c r="C137" s="12">
        <v>71.23</v>
      </c>
      <c r="D137" s="12">
        <v>130.69999999999999</v>
      </c>
    </row>
    <row r="138" spans="3:4" ht="15" thickBot="1" x14ac:dyDescent="0.4">
      <c r="C138" s="12">
        <v>69.099999999999994</v>
      </c>
      <c r="D138" s="12">
        <v>115.56</v>
      </c>
    </row>
    <row r="139" spans="3:4" ht="15" thickBot="1" x14ac:dyDescent="0.4">
      <c r="C139" s="12">
        <v>64.400000000000006</v>
      </c>
      <c r="D139" s="12">
        <v>123.79</v>
      </c>
    </row>
    <row r="140" spans="3:4" ht="15" thickBot="1" x14ac:dyDescent="0.4">
      <c r="C140" s="12">
        <v>71.099999999999994</v>
      </c>
      <c r="D140" s="12">
        <v>128.13999999999999</v>
      </c>
    </row>
    <row r="141" spans="3:4" ht="15" thickBot="1" x14ac:dyDescent="0.4">
      <c r="C141" s="12">
        <v>68.22</v>
      </c>
      <c r="D141" s="12">
        <v>135.96</v>
      </c>
    </row>
    <row r="142" spans="3:4" ht="15" thickBot="1" x14ac:dyDescent="0.4">
      <c r="C142" s="12">
        <v>65.92</v>
      </c>
      <c r="D142" s="12">
        <v>116.63</v>
      </c>
    </row>
    <row r="143" spans="3:4" ht="15" thickBot="1" x14ac:dyDescent="0.4">
      <c r="C143" s="12">
        <v>67.44</v>
      </c>
      <c r="D143" s="12">
        <v>126.82</v>
      </c>
    </row>
    <row r="144" spans="3:4" ht="15" thickBot="1" x14ac:dyDescent="0.4">
      <c r="C144" s="12">
        <v>73.900000000000006</v>
      </c>
      <c r="D144" s="12">
        <v>151.38999999999999</v>
      </c>
    </row>
    <row r="145" spans="3:4" ht="15" thickBot="1" x14ac:dyDescent="0.4">
      <c r="C145" s="12">
        <v>69.98</v>
      </c>
      <c r="D145" s="12">
        <v>130.4</v>
      </c>
    </row>
    <row r="146" spans="3:4" ht="15" thickBot="1" x14ac:dyDescent="0.4">
      <c r="C146" s="12">
        <v>69.52</v>
      </c>
      <c r="D146" s="12">
        <v>136.21</v>
      </c>
    </row>
    <row r="147" spans="3:4" ht="15" thickBot="1" x14ac:dyDescent="0.4">
      <c r="C147" s="12">
        <v>65.180000000000007</v>
      </c>
      <c r="D147" s="12">
        <v>113.4</v>
      </c>
    </row>
    <row r="148" spans="3:4" ht="15" thickBot="1" x14ac:dyDescent="0.4">
      <c r="C148" s="12">
        <v>68.010000000000005</v>
      </c>
      <c r="D148" s="12">
        <v>125.33</v>
      </c>
    </row>
    <row r="149" spans="3:4" ht="15" thickBot="1" x14ac:dyDescent="0.4">
      <c r="C149" s="12">
        <v>68.34</v>
      </c>
      <c r="D149" s="12">
        <v>127.58</v>
      </c>
    </row>
    <row r="150" spans="3:4" ht="15" thickBot="1" x14ac:dyDescent="0.4">
      <c r="C150" s="12">
        <v>65.180000000000007</v>
      </c>
      <c r="D150" s="12">
        <v>107.16</v>
      </c>
    </row>
    <row r="151" spans="3:4" ht="15" thickBot="1" x14ac:dyDescent="0.4">
      <c r="C151" s="12">
        <v>68.260000000000005</v>
      </c>
      <c r="D151" s="12">
        <v>116.46</v>
      </c>
    </row>
    <row r="152" spans="3:4" ht="15" thickBot="1" x14ac:dyDescent="0.4">
      <c r="C152" s="12">
        <v>68.569999999999993</v>
      </c>
      <c r="D152" s="12">
        <v>133.84</v>
      </c>
    </row>
    <row r="153" spans="3:4" ht="15" thickBot="1" x14ac:dyDescent="0.4">
      <c r="C153" s="12">
        <v>64.5</v>
      </c>
      <c r="D153" s="12">
        <v>112.89</v>
      </c>
    </row>
    <row r="154" spans="3:4" ht="15" thickBot="1" x14ac:dyDescent="0.4">
      <c r="C154" s="12">
        <v>68.709999999999994</v>
      </c>
      <c r="D154" s="12">
        <v>130.76</v>
      </c>
    </row>
    <row r="155" spans="3:4" ht="15" thickBot="1" x14ac:dyDescent="0.4">
      <c r="C155" s="12">
        <v>68.89</v>
      </c>
      <c r="D155" s="12">
        <v>137.76</v>
      </c>
    </row>
    <row r="156" spans="3:4" ht="15" thickBot="1" x14ac:dyDescent="0.4">
      <c r="C156" s="12">
        <v>69.540000000000006</v>
      </c>
      <c r="D156" s="12">
        <v>125.4</v>
      </c>
    </row>
    <row r="157" spans="3:4" ht="15" thickBot="1" x14ac:dyDescent="0.4">
      <c r="C157" s="12">
        <v>67.400000000000006</v>
      </c>
      <c r="D157" s="12">
        <v>138.47</v>
      </c>
    </row>
    <row r="158" spans="3:4" ht="15" thickBot="1" x14ac:dyDescent="0.4">
      <c r="C158" s="12">
        <v>66.48</v>
      </c>
      <c r="D158" s="12">
        <v>120.82</v>
      </c>
    </row>
    <row r="159" spans="3:4" ht="15" thickBot="1" x14ac:dyDescent="0.4">
      <c r="C159" s="12">
        <v>66.010000000000005</v>
      </c>
      <c r="D159" s="12">
        <v>140.15</v>
      </c>
    </row>
    <row r="160" spans="3:4" ht="15" thickBot="1" x14ac:dyDescent="0.4">
      <c r="C160" s="12">
        <v>72.44</v>
      </c>
      <c r="D160" s="12">
        <v>136.74</v>
      </c>
    </row>
    <row r="161" spans="3:4" ht="15" thickBot="1" x14ac:dyDescent="0.4">
      <c r="C161" s="12">
        <v>64.13</v>
      </c>
      <c r="D161" s="12">
        <v>106.11</v>
      </c>
    </row>
    <row r="162" spans="3:4" ht="15" thickBot="1" x14ac:dyDescent="0.4">
      <c r="C162" s="12">
        <v>70.98</v>
      </c>
      <c r="D162" s="12">
        <v>158.96</v>
      </c>
    </row>
    <row r="163" spans="3:4" ht="15" thickBot="1" x14ac:dyDescent="0.4">
      <c r="C163" s="12">
        <v>67.5</v>
      </c>
      <c r="D163" s="12">
        <v>108.79</v>
      </c>
    </row>
    <row r="164" spans="3:4" ht="15" thickBot="1" x14ac:dyDescent="0.4">
      <c r="C164" s="12">
        <v>72.02</v>
      </c>
      <c r="D164" s="12">
        <v>138.78</v>
      </c>
    </row>
    <row r="165" spans="3:4" ht="15" thickBot="1" x14ac:dyDescent="0.4">
      <c r="C165" s="12">
        <v>65.31</v>
      </c>
      <c r="D165" s="12">
        <v>115.91</v>
      </c>
    </row>
    <row r="166" spans="3:4" ht="15" thickBot="1" x14ac:dyDescent="0.4">
      <c r="C166" s="12">
        <v>67.08</v>
      </c>
      <c r="D166" s="12">
        <v>146.29</v>
      </c>
    </row>
    <row r="167" spans="3:4" ht="15" thickBot="1" x14ac:dyDescent="0.4">
      <c r="C167" s="12">
        <v>64.39</v>
      </c>
      <c r="D167" s="12">
        <v>109.88</v>
      </c>
    </row>
    <row r="168" spans="3:4" ht="15" thickBot="1" x14ac:dyDescent="0.4">
      <c r="C168" s="12">
        <v>69.37</v>
      </c>
      <c r="D168" s="12">
        <v>139.05000000000001</v>
      </c>
    </row>
    <row r="169" spans="3:4" ht="15" thickBot="1" x14ac:dyDescent="0.4">
      <c r="C169" s="12">
        <v>68.38</v>
      </c>
      <c r="D169" s="12">
        <v>119.9</v>
      </c>
    </row>
    <row r="170" spans="3:4" ht="15" thickBot="1" x14ac:dyDescent="0.4">
      <c r="C170" s="12">
        <v>65.31</v>
      </c>
      <c r="D170" s="12">
        <v>128.31</v>
      </c>
    </row>
    <row r="171" spans="3:4" ht="15" thickBot="1" x14ac:dyDescent="0.4">
      <c r="C171" s="12">
        <v>67.14</v>
      </c>
      <c r="D171" s="12">
        <v>127.24</v>
      </c>
    </row>
    <row r="172" spans="3:4" ht="15" thickBot="1" x14ac:dyDescent="0.4">
      <c r="C172" s="12">
        <v>68.39</v>
      </c>
      <c r="D172" s="12">
        <v>115.23</v>
      </c>
    </row>
    <row r="173" spans="3:4" ht="15" thickBot="1" x14ac:dyDescent="0.4">
      <c r="C173" s="12">
        <v>66.290000000000006</v>
      </c>
      <c r="D173" s="12">
        <v>124.8</v>
      </c>
    </row>
    <row r="174" spans="3:4" ht="15" thickBot="1" x14ac:dyDescent="0.4">
      <c r="C174" s="12">
        <v>67.19</v>
      </c>
      <c r="D174" s="12">
        <v>126.95</v>
      </c>
    </row>
    <row r="175" spans="3:4" ht="15" thickBot="1" x14ac:dyDescent="0.4">
      <c r="C175" s="12">
        <v>65.989999999999995</v>
      </c>
      <c r="D175" s="12">
        <v>111.27</v>
      </c>
    </row>
    <row r="176" spans="3:4" ht="15" thickBot="1" x14ac:dyDescent="0.4">
      <c r="C176" s="12">
        <v>69.430000000000007</v>
      </c>
      <c r="D176" s="12">
        <v>122.61</v>
      </c>
    </row>
    <row r="177" spans="3:4" ht="15" thickBot="1" x14ac:dyDescent="0.4">
      <c r="C177" s="12">
        <v>67.97</v>
      </c>
      <c r="D177" s="12">
        <v>124.21</v>
      </c>
    </row>
    <row r="178" spans="3:4" ht="15" thickBot="1" x14ac:dyDescent="0.4">
      <c r="C178" s="12">
        <v>67.760000000000005</v>
      </c>
      <c r="D178" s="12">
        <v>124.65</v>
      </c>
    </row>
    <row r="179" spans="3:4" ht="15" thickBot="1" x14ac:dyDescent="0.4">
      <c r="C179" s="12">
        <v>65.28</v>
      </c>
      <c r="D179" s="12">
        <v>119.52</v>
      </c>
    </row>
    <row r="180" spans="3:4" ht="15" thickBot="1" x14ac:dyDescent="0.4">
      <c r="C180" s="12">
        <v>73.83</v>
      </c>
      <c r="D180" s="12">
        <v>139.30000000000001</v>
      </c>
    </row>
    <row r="181" spans="3:4" ht="15" thickBot="1" x14ac:dyDescent="0.4">
      <c r="C181" s="12">
        <v>66.81</v>
      </c>
      <c r="D181" s="12">
        <v>104.83</v>
      </c>
    </row>
    <row r="182" spans="3:4" ht="15" thickBot="1" x14ac:dyDescent="0.4">
      <c r="C182" s="12">
        <v>66.89</v>
      </c>
      <c r="D182" s="12">
        <v>123.04</v>
      </c>
    </row>
    <row r="183" spans="3:4" ht="15" thickBot="1" x14ac:dyDescent="0.4">
      <c r="C183" s="12">
        <v>65.739999999999995</v>
      </c>
      <c r="D183" s="12">
        <v>118.89</v>
      </c>
    </row>
    <row r="184" spans="3:4" ht="15" thickBot="1" x14ac:dyDescent="0.4">
      <c r="C184" s="12">
        <v>65.98</v>
      </c>
      <c r="D184" s="12">
        <v>121.49</v>
      </c>
    </row>
    <row r="185" spans="3:4" ht="15" thickBot="1" x14ac:dyDescent="0.4">
      <c r="C185" s="12">
        <v>66.58</v>
      </c>
      <c r="D185" s="12">
        <v>119.25</v>
      </c>
    </row>
    <row r="186" spans="3:4" ht="15" thickBot="1" x14ac:dyDescent="0.4">
      <c r="C186" s="12">
        <v>67.11</v>
      </c>
      <c r="D186" s="12">
        <v>135.02000000000001</v>
      </c>
    </row>
    <row r="187" spans="3:4" ht="15" thickBot="1" x14ac:dyDescent="0.4">
      <c r="C187" s="12">
        <v>65.87</v>
      </c>
      <c r="D187" s="12">
        <v>116.23</v>
      </c>
    </row>
    <row r="188" spans="3:4" ht="15" thickBot="1" x14ac:dyDescent="0.4">
      <c r="C188" s="12">
        <v>66.78</v>
      </c>
      <c r="D188" s="12">
        <v>109.17</v>
      </c>
    </row>
    <row r="189" spans="3:4" ht="15" thickBot="1" x14ac:dyDescent="0.4">
      <c r="C189" s="12">
        <v>68.739999999999995</v>
      </c>
      <c r="D189" s="12">
        <v>124.22</v>
      </c>
    </row>
    <row r="190" spans="3:4" ht="15" thickBot="1" x14ac:dyDescent="0.4">
      <c r="C190" s="12">
        <v>66.23</v>
      </c>
      <c r="D190" s="12">
        <v>141.16</v>
      </c>
    </row>
    <row r="191" spans="3:4" ht="15" thickBot="1" x14ac:dyDescent="0.4">
      <c r="C191" s="12">
        <v>65.959999999999994</v>
      </c>
      <c r="D191" s="12">
        <v>129.15</v>
      </c>
    </row>
    <row r="192" spans="3:4" ht="15" thickBot="1" x14ac:dyDescent="0.4">
      <c r="C192" s="12">
        <v>68.58</v>
      </c>
      <c r="D192" s="12">
        <v>127.87</v>
      </c>
    </row>
    <row r="193" spans="3:4" ht="15" thickBot="1" x14ac:dyDescent="0.4">
      <c r="C193" s="12">
        <v>66.59</v>
      </c>
      <c r="D193" s="12">
        <v>120.92</v>
      </c>
    </row>
    <row r="194" spans="3:4" ht="15" thickBot="1" x14ac:dyDescent="0.4">
      <c r="C194" s="12">
        <v>66.97</v>
      </c>
      <c r="D194" s="12">
        <v>127.65</v>
      </c>
    </row>
    <row r="195" spans="3:4" ht="15" thickBot="1" x14ac:dyDescent="0.4">
      <c r="C195" s="12">
        <v>68.08</v>
      </c>
      <c r="D195" s="12">
        <v>101.47</v>
      </c>
    </row>
    <row r="196" spans="3:4" ht="15" thickBot="1" x14ac:dyDescent="0.4">
      <c r="C196" s="12">
        <v>70.19</v>
      </c>
      <c r="D196" s="12">
        <v>144.99</v>
      </c>
    </row>
    <row r="197" spans="3:4" ht="15" thickBot="1" x14ac:dyDescent="0.4">
      <c r="C197" s="12">
        <v>65.52</v>
      </c>
      <c r="D197" s="12">
        <v>110.95</v>
      </c>
    </row>
    <row r="198" spans="3:4" ht="15" thickBot="1" x14ac:dyDescent="0.4">
      <c r="C198" s="12">
        <v>67.459999999999994</v>
      </c>
      <c r="D198" s="12">
        <v>132.86000000000001</v>
      </c>
    </row>
    <row r="199" spans="3:4" ht="15" thickBot="1" x14ac:dyDescent="0.4">
      <c r="C199" s="12">
        <v>67.41</v>
      </c>
      <c r="D199" s="12">
        <v>146.34</v>
      </c>
    </row>
    <row r="200" spans="3:4" ht="15" thickBot="1" x14ac:dyDescent="0.4">
      <c r="C200" s="12">
        <v>69.66</v>
      </c>
      <c r="D200" s="12">
        <v>145.59</v>
      </c>
    </row>
    <row r="201" spans="3:4" ht="15" thickBot="1" x14ac:dyDescent="0.4">
      <c r="C201" s="12">
        <v>65.8</v>
      </c>
      <c r="D201" s="12">
        <v>120.84</v>
      </c>
    </row>
    <row r="202" spans="3:4" ht="15" thickBot="1" x14ac:dyDescent="0.4">
      <c r="C202" s="12">
        <v>66.11</v>
      </c>
      <c r="D202" s="12">
        <v>115.78</v>
      </c>
    </row>
    <row r="203" spans="3:4" ht="15" thickBot="1" x14ac:dyDescent="0.4">
      <c r="C203" s="12">
        <v>68.239999999999995</v>
      </c>
      <c r="D203" s="12">
        <v>128.30000000000001</v>
      </c>
    </row>
    <row r="204" spans="3:4" ht="15" thickBot="1" x14ac:dyDescent="0.4">
      <c r="C204" s="12">
        <v>68.02</v>
      </c>
      <c r="D204" s="12">
        <v>127.47</v>
      </c>
    </row>
    <row r="205" spans="3:4" ht="15" thickBot="1" x14ac:dyDescent="0.4">
      <c r="C205" s="12">
        <v>71.39</v>
      </c>
      <c r="D205" s="12">
        <v>127.88</v>
      </c>
    </row>
  </sheetData>
  <mergeCells count="3">
    <mergeCell ref="A1:G1"/>
    <mergeCell ref="B3:M3"/>
    <mergeCell ref="G29:Q29"/>
  </mergeCells>
  <pageMargins left="0.7" right="0.7" top="0.75" bottom="0.75" header="0.3" footer="0.3"/>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57"/>
  <sheetViews>
    <sheetView workbookViewId="0">
      <selection activeCell="J13" sqref="J13"/>
    </sheetView>
  </sheetViews>
  <sheetFormatPr defaultColWidth="8.81640625" defaultRowHeight="14.5" x14ac:dyDescent="0.35"/>
  <cols>
    <col min="3" max="3" width="14.26953125" customWidth="1"/>
    <col min="4" max="4" width="8.453125" bestFit="1" customWidth="1"/>
    <col min="5" max="5" width="10" bestFit="1" customWidth="1"/>
    <col min="13" max="13" width="4.81640625" bestFit="1" customWidth="1"/>
    <col min="14" max="14" width="17.81640625" bestFit="1" customWidth="1"/>
    <col min="15" max="15" width="16.453125" bestFit="1" customWidth="1"/>
  </cols>
  <sheetData>
    <row r="1" spans="1:15" ht="21" x14ac:dyDescent="0.5">
      <c r="A1" s="35" t="s">
        <v>158</v>
      </c>
      <c r="B1" s="35"/>
      <c r="C1" s="35"/>
      <c r="D1" s="35"/>
      <c r="E1" s="35"/>
      <c r="F1" s="35"/>
      <c r="G1" s="35"/>
    </row>
    <row r="3" spans="1:15" x14ac:dyDescent="0.35">
      <c r="B3" s="36" t="s">
        <v>203</v>
      </c>
      <c r="C3" s="36"/>
      <c r="D3" s="36"/>
      <c r="E3" s="36"/>
      <c r="F3" s="36"/>
      <c r="G3" s="36"/>
      <c r="H3" s="36"/>
      <c r="I3" s="36"/>
      <c r="J3" s="36"/>
      <c r="K3" s="36"/>
      <c r="L3" s="36"/>
      <c r="M3" s="36"/>
    </row>
    <row r="5" spans="1:15" x14ac:dyDescent="0.35">
      <c r="C5" s="27" t="s">
        <v>145</v>
      </c>
      <c r="D5" s="27" t="s">
        <v>146</v>
      </c>
      <c r="E5" s="27" t="s">
        <v>147</v>
      </c>
      <c r="F5" s="27" t="s">
        <v>148</v>
      </c>
      <c r="G5" s="27" t="s">
        <v>146</v>
      </c>
      <c r="M5" s="2" t="s">
        <v>160</v>
      </c>
      <c r="N5" s="2" t="s">
        <v>162</v>
      </c>
      <c r="O5" s="2" t="s">
        <v>161</v>
      </c>
    </row>
    <row r="6" spans="1:15" x14ac:dyDescent="0.35">
      <c r="C6" s="13" t="s">
        <v>96</v>
      </c>
      <c r="D6" s="13">
        <v>5.9</v>
      </c>
      <c r="E6" s="13">
        <v>8.3000000000000007</v>
      </c>
      <c r="F6" s="13">
        <v>3.7</v>
      </c>
      <c r="G6" s="13">
        <v>10</v>
      </c>
      <c r="M6" s="22">
        <v>1960</v>
      </c>
      <c r="N6" s="23">
        <v>79.400000000000006</v>
      </c>
      <c r="O6" s="24">
        <v>2572.4</v>
      </c>
    </row>
    <row r="7" spans="1:15" x14ac:dyDescent="0.35">
      <c r="C7" s="13" t="s">
        <v>97</v>
      </c>
      <c r="D7" s="13">
        <v>6</v>
      </c>
      <c r="E7" s="13">
        <v>8.5</v>
      </c>
      <c r="F7" s="13">
        <v>3.4</v>
      </c>
      <c r="G7" s="13">
        <v>7</v>
      </c>
      <c r="M7" s="22">
        <v>1961</v>
      </c>
      <c r="N7" s="23">
        <v>80.599999999999994</v>
      </c>
      <c r="O7" s="24">
        <v>2645.1</v>
      </c>
    </row>
    <row r="8" spans="1:15" x14ac:dyDescent="0.35">
      <c r="C8" s="13" t="s">
        <v>98</v>
      </c>
      <c r="D8" s="13">
        <v>8</v>
      </c>
      <c r="E8" s="13">
        <v>11.1</v>
      </c>
      <c r="F8" s="13">
        <v>5</v>
      </c>
      <c r="G8" s="13">
        <v>9</v>
      </c>
      <c r="M8" s="22">
        <v>1962</v>
      </c>
      <c r="N8" s="23">
        <v>80</v>
      </c>
      <c r="O8" s="24">
        <v>2807</v>
      </c>
    </row>
    <row r="9" spans="1:15" x14ac:dyDescent="0.35">
      <c r="C9" s="13" t="s">
        <v>99</v>
      </c>
      <c r="D9" s="13">
        <v>9.9</v>
      </c>
      <c r="E9" s="13">
        <v>13.5</v>
      </c>
      <c r="F9" s="13">
        <v>6.4</v>
      </c>
      <c r="G9" s="13">
        <v>8</v>
      </c>
      <c r="M9" s="22">
        <v>1963</v>
      </c>
      <c r="N9" s="23">
        <v>81.2</v>
      </c>
      <c r="O9" s="24">
        <v>3072.9</v>
      </c>
    </row>
    <row r="10" spans="1:15" x14ac:dyDescent="0.35">
      <c r="C10" s="13" t="s">
        <v>100</v>
      </c>
      <c r="D10" s="13">
        <v>13.3</v>
      </c>
      <c r="E10" s="13">
        <v>17.100000000000001</v>
      </c>
      <c r="F10" s="13">
        <v>9.4</v>
      </c>
      <c r="G10" s="13">
        <v>8</v>
      </c>
      <c r="M10" s="22">
        <v>1964</v>
      </c>
      <c r="N10" s="23">
        <v>80.900000000000006</v>
      </c>
      <c r="O10" s="24">
        <v>3377.8</v>
      </c>
    </row>
    <row r="11" spans="1:15" x14ac:dyDescent="0.35">
      <c r="C11" s="13" t="s">
        <v>101</v>
      </c>
      <c r="D11" s="13">
        <v>16.2</v>
      </c>
      <c r="E11" s="13">
        <v>20</v>
      </c>
      <c r="F11" s="13">
        <v>12.3</v>
      </c>
      <c r="G11" s="13">
        <v>8</v>
      </c>
      <c r="M11" s="22">
        <v>1965</v>
      </c>
      <c r="N11" s="23">
        <v>80.900000000000006</v>
      </c>
      <c r="O11" s="24">
        <v>3512.2</v>
      </c>
    </row>
    <row r="12" spans="1:15" x14ac:dyDescent="0.35">
      <c r="C12" s="13" t="s">
        <v>102</v>
      </c>
      <c r="D12" s="13">
        <v>18.600000000000001</v>
      </c>
      <c r="E12" s="13">
        <v>22.6</v>
      </c>
      <c r="F12" s="13">
        <v>14.6</v>
      </c>
      <c r="G12" s="13">
        <v>6</v>
      </c>
      <c r="M12" s="22">
        <v>1966</v>
      </c>
      <c r="N12" s="23">
        <v>80.900000000000006</v>
      </c>
      <c r="O12" s="24">
        <v>3897.1</v>
      </c>
    </row>
    <row r="13" spans="1:15" x14ac:dyDescent="0.35">
      <c r="C13" s="13" t="s">
        <v>103</v>
      </c>
      <c r="D13" s="13">
        <v>18.600000000000001</v>
      </c>
      <c r="E13" s="13">
        <v>22.5</v>
      </c>
      <c r="F13" s="13">
        <v>14.7</v>
      </c>
      <c r="G13" s="13">
        <v>6</v>
      </c>
      <c r="M13" s="22">
        <v>1967</v>
      </c>
      <c r="N13" s="23">
        <v>84.1</v>
      </c>
      <c r="O13" s="24">
        <v>4304.7</v>
      </c>
    </row>
    <row r="14" spans="1:15" x14ac:dyDescent="0.35">
      <c r="C14" s="13" t="s">
        <v>104</v>
      </c>
      <c r="D14" s="13">
        <v>15.9</v>
      </c>
      <c r="E14" s="13">
        <v>19.3</v>
      </c>
      <c r="F14" s="13">
        <v>12.5</v>
      </c>
      <c r="G14" s="13">
        <v>8</v>
      </c>
      <c r="M14" s="22">
        <v>1968</v>
      </c>
      <c r="N14" s="23">
        <v>78.400000000000006</v>
      </c>
      <c r="O14" s="24">
        <v>4453.3</v>
      </c>
    </row>
    <row r="15" spans="1:15" x14ac:dyDescent="0.35">
      <c r="C15" s="13" t="s">
        <v>105</v>
      </c>
      <c r="D15" s="13">
        <v>12.4</v>
      </c>
      <c r="E15" s="13">
        <v>15.3</v>
      </c>
      <c r="F15" s="13">
        <v>9.6</v>
      </c>
      <c r="G15" s="13">
        <v>9</v>
      </c>
      <c r="M15" s="22">
        <v>1969</v>
      </c>
      <c r="N15" s="23">
        <v>74</v>
      </c>
      <c r="O15" s="24">
        <v>4665.6000000000004</v>
      </c>
    </row>
    <row r="16" spans="1:15" x14ac:dyDescent="0.35">
      <c r="C16" s="13" t="s">
        <v>106</v>
      </c>
      <c r="D16" s="13">
        <v>8.6999999999999993</v>
      </c>
      <c r="E16" s="13">
        <v>11.2</v>
      </c>
      <c r="F16" s="13">
        <v>6.2</v>
      </c>
      <c r="G16" s="13">
        <v>9</v>
      </c>
      <c r="M16" s="22">
        <v>1970</v>
      </c>
      <c r="N16" s="23">
        <v>75.099999999999994</v>
      </c>
      <c r="O16" s="24">
        <v>4573.8</v>
      </c>
    </row>
    <row r="17" spans="3:15" x14ac:dyDescent="0.35">
      <c r="C17" s="13" t="s">
        <v>107</v>
      </c>
      <c r="D17" s="13">
        <v>6.9</v>
      </c>
      <c r="E17" s="13">
        <v>9.1</v>
      </c>
      <c r="F17" s="13">
        <v>4.7</v>
      </c>
      <c r="G17" s="13">
        <v>10</v>
      </c>
      <c r="M17" s="22">
        <v>1971</v>
      </c>
      <c r="N17" s="23">
        <v>76.599999999999994</v>
      </c>
      <c r="O17" s="24">
        <v>4803.3999999999996</v>
      </c>
    </row>
    <row r="18" spans="3:15" x14ac:dyDescent="0.35">
      <c r="M18" s="22">
        <v>1972</v>
      </c>
      <c r="N18" s="23">
        <v>78</v>
      </c>
      <c r="O18" s="24">
        <v>4863.7</v>
      </c>
    </row>
    <row r="19" spans="3:15" x14ac:dyDescent="0.35">
      <c r="M19" s="22">
        <v>1973</v>
      </c>
      <c r="N19" s="23">
        <v>87.5</v>
      </c>
      <c r="O19" s="24">
        <v>5085.2</v>
      </c>
    </row>
    <row r="20" spans="3:15" x14ac:dyDescent="0.35">
      <c r="M20" s="22">
        <v>1974</v>
      </c>
      <c r="N20" s="23">
        <v>150</v>
      </c>
      <c r="O20" s="24">
        <v>5098.6000000000004</v>
      </c>
    </row>
    <row r="21" spans="3:15" x14ac:dyDescent="0.35">
      <c r="M21" s="22">
        <v>1975</v>
      </c>
      <c r="N21" s="23">
        <v>214</v>
      </c>
      <c r="O21" s="24">
        <v>4506.8</v>
      </c>
    </row>
    <row r="22" spans="3:15" x14ac:dyDescent="0.35">
      <c r="M22" s="22">
        <v>1976</v>
      </c>
      <c r="N22" s="23">
        <v>158</v>
      </c>
      <c r="O22" s="24">
        <v>5227.6000000000004</v>
      </c>
    </row>
    <row r="23" spans="3:15" x14ac:dyDescent="0.35">
      <c r="M23" s="22">
        <v>1977</v>
      </c>
      <c r="N23" s="23">
        <v>146</v>
      </c>
      <c r="O23" s="24">
        <v>5629.7</v>
      </c>
    </row>
    <row r="24" spans="3:15" x14ac:dyDescent="0.35">
      <c r="M24" s="22">
        <v>1978</v>
      </c>
      <c r="N24" s="23">
        <v>151</v>
      </c>
      <c r="O24" s="24">
        <v>5096.1000000000004</v>
      </c>
    </row>
    <row r="25" spans="3:15" x14ac:dyDescent="0.35">
      <c r="M25" s="22">
        <v>1979</v>
      </c>
      <c r="N25" s="23">
        <v>161</v>
      </c>
      <c r="O25" s="24">
        <v>5605.8</v>
      </c>
    </row>
    <row r="26" spans="3:15" x14ac:dyDescent="0.35">
      <c r="M26" s="22">
        <v>1980</v>
      </c>
      <c r="N26" s="23">
        <v>247</v>
      </c>
      <c r="O26" s="24">
        <v>5431.5</v>
      </c>
    </row>
    <row r="27" spans="3:15" x14ac:dyDescent="0.35">
      <c r="M27" s="22">
        <v>1981</v>
      </c>
      <c r="N27" s="23">
        <v>248</v>
      </c>
      <c r="O27" s="24">
        <v>5434.4</v>
      </c>
    </row>
    <row r="28" spans="3:15" x14ac:dyDescent="0.35">
      <c r="M28" s="22">
        <v>1982</v>
      </c>
      <c r="N28" s="23">
        <v>230</v>
      </c>
      <c r="O28" s="24">
        <v>4813.8999999999996</v>
      </c>
    </row>
    <row r="29" spans="3:15" x14ac:dyDescent="0.35">
      <c r="M29" s="22">
        <v>1983</v>
      </c>
      <c r="N29" s="23">
        <v>214</v>
      </c>
      <c r="O29" s="24">
        <v>4137.5</v>
      </c>
    </row>
    <row r="30" spans="3:15" x14ac:dyDescent="0.35">
      <c r="M30" s="22">
        <v>1984</v>
      </c>
      <c r="N30" s="23">
        <v>229</v>
      </c>
      <c r="O30" s="24">
        <v>4901.1000000000004</v>
      </c>
    </row>
    <row r="31" spans="3:15" x14ac:dyDescent="0.35">
      <c r="M31" s="22">
        <v>1985</v>
      </c>
      <c r="N31" s="23">
        <v>206</v>
      </c>
      <c r="O31" s="24">
        <v>4657.6000000000004</v>
      </c>
    </row>
    <row r="32" spans="3:15" x14ac:dyDescent="0.35">
      <c r="M32" s="22">
        <v>1986</v>
      </c>
      <c r="N32" s="23">
        <v>190</v>
      </c>
      <c r="O32" s="24">
        <v>4177.8999999999996</v>
      </c>
    </row>
    <row r="33" spans="13:15" x14ac:dyDescent="0.35">
      <c r="M33" s="22">
        <v>1987</v>
      </c>
      <c r="N33" s="23">
        <v>194</v>
      </c>
      <c r="O33" s="24">
        <v>4008.3</v>
      </c>
    </row>
    <row r="34" spans="13:15" x14ac:dyDescent="0.35">
      <c r="M34" s="22">
        <v>1988</v>
      </c>
      <c r="N34" s="23">
        <v>222</v>
      </c>
      <c r="O34" s="24">
        <v>4128.5</v>
      </c>
    </row>
    <row r="35" spans="13:15" x14ac:dyDescent="0.35">
      <c r="M35" s="22">
        <v>1989</v>
      </c>
      <c r="N35" s="23">
        <v>229</v>
      </c>
      <c r="O35" s="24">
        <v>4116.8999999999996</v>
      </c>
    </row>
    <row r="36" spans="13:15" x14ac:dyDescent="0.35">
      <c r="M36" s="22">
        <v>1990</v>
      </c>
      <c r="N36" s="23">
        <v>201</v>
      </c>
      <c r="O36" s="24">
        <v>4344.7</v>
      </c>
    </row>
    <row r="37" spans="13:15" x14ac:dyDescent="0.35">
      <c r="M37" s="22">
        <v>1991</v>
      </c>
      <c r="N37" s="23">
        <v>217</v>
      </c>
      <c r="O37" s="24">
        <v>4200.6000000000004</v>
      </c>
    </row>
    <row r="38" spans="13:15" x14ac:dyDescent="0.35">
      <c r="M38" s="22">
        <v>1992</v>
      </c>
      <c r="N38" s="23">
        <v>206</v>
      </c>
      <c r="O38" s="24">
        <v>4217.8999999999996</v>
      </c>
    </row>
    <row r="39" spans="13:15" x14ac:dyDescent="0.35">
      <c r="M39" s="22">
        <v>1993</v>
      </c>
      <c r="N39" s="23">
        <v>190</v>
      </c>
      <c r="O39" s="24">
        <v>4435.6000000000004</v>
      </c>
    </row>
    <row r="40" spans="13:15" x14ac:dyDescent="0.35">
      <c r="M40" s="22">
        <v>1994</v>
      </c>
      <c r="N40" s="23">
        <v>212</v>
      </c>
      <c r="O40" s="24">
        <v>4521.1000000000004</v>
      </c>
    </row>
    <row r="41" spans="13:15" x14ac:dyDescent="0.35">
      <c r="M41" s="22">
        <v>1995</v>
      </c>
      <c r="N41" s="23">
        <v>234</v>
      </c>
      <c r="O41" s="24">
        <v>4424.8</v>
      </c>
    </row>
    <row r="42" spans="13:15" x14ac:dyDescent="0.35">
      <c r="M42" s="22">
        <v>1996</v>
      </c>
      <c r="N42" s="23">
        <v>258</v>
      </c>
      <c r="O42" s="24">
        <v>4527.3</v>
      </c>
    </row>
    <row r="43" spans="13:15" x14ac:dyDescent="0.35">
      <c r="M43" s="22">
        <v>1997</v>
      </c>
      <c r="N43" s="23">
        <v>257</v>
      </c>
      <c r="O43" s="24">
        <v>4611.8</v>
      </c>
    </row>
    <row r="44" spans="13:15" x14ac:dyDescent="0.35">
      <c r="M44" s="22">
        <v>1998</v>
      </c>
      <c r="N44" s="23">
        <v>253</v>
      </c>
      <c r="O44" s="24">
        <v>4615.2</v>
      </c>
    </row>
    <row r="45" spans="13:15" x14ac:dyDescent="0.35">
      <c r="M45" s="22">
        <v>1999</v>
      </c>
      <c r="N45" s="23">
        <v>255</v>
      </c>
      <c r="O45" s="24">
        <v>4254.2</v>
      </c>
    </row>
    <row r="46" spans="13:15" x14ac:dyDescent="0.35">
      <c r="M46" s="22">
        <v>2000</v>
      </c>
      <c r="N46" s="23">
        <v>233</v>
      </c>
      <c r="O46" s="24">
        <v>4313.8</v>
      </c>
    </row>
    <row r="47" spans="13:15" x14ac:dyDescent="0.35">
      <c r="M47" s="22">
        <v>2001</v>
      </c>
      <c r="N47" s="23">
        <v>236</v>
      </c>
      <c r="O47" s="24">
        <v>4257.2</v>
      </c>
    </row>
    <row r="48" spans="13:15" x14ac:dyDescent="0.35">
      <c r="M48" s="22">
        <v>2002</v>
      </c>
      <c r="N48" s="23">
        <v>221</v>
      </c>
      <c r="O48" s="24">
        <v>4630</v>
      </c>
    </row>
    <row r="49" spans="13:15" x14ac:dyDescent="0.35">
      <c r="M49" s="22">
        <v>2003</v>
      </c>
      <c r="N49" s="23">
        <v>243</v>
      </c>
      <c r="O49" s="25">
        <v>4290.5</v>
      </c>
    </row>
    <row r="50" spans="13:15" x14ac:dyDescent="0.35">
      <c r="M50" s="22">
        <v>2004</v>
      </c>
      <c r="N50" s="23">
        <v>266</v>
      </c>
      <c r="O50" s="26">
        <v>4824.5</v>
      </c>
    </row>
    <row r="51" spans="13:15" x14ac:dyDescent="0.35">
      <c r="M51" s="22">
        <v>2005</v>
      </c>
      <c r="N51" s="23">
        <v>299</v>
      </c>
      <c r="O51" s="24">
        <v>4638</v>
      </c>
    </row>
    <row r="52" spans="13:15" x14ac:dyDescent="0.35">
      <c r="M52" s="22">
        <v>2006</v>
      </c>
      <c r="N52" s="23">
        <v>324</v>
      </c>
      <c r="O52" s="24">
        <v>4478.6000000000004</v>
      </c>
    </row>
    <row r="53" spans="13:15" x14ac:dyDescent="0.35">
      <c r="M53" s="22">
        <v>2007</v>
      </c>
      <c r="N53" s="23">
        <v>418</v>
      </c>
      <c r="O53" s="24">
        <v>4571.7</v>
      </c>
    </row>
    <row r="54" spans="13:15" x14ac:dyDescent="0.35">
      <c r="M54" s="22">
        <v>2008</v>
      </c>
      <c r="N54" s="23">
        <v>800</v>
      </c>
      <c r="O54" s="24">
        <v>4246.8999999999996</v>
      </c>
    </row>
    <row r="55" spans="13:15" x14ac:dyDescent="0.35">
      <c r="M55" s="22">
        <v>2009</v>
      </c>
      <c r="N55" s="23">
        <v>639</v>
      </c>
      <c r="O55" s="24">
        <v>3137.5</v>
      </c>
    </row>
    <row r="56" spans="13:15" x14ac:dyDescent="0.35">
      <c r="M56" s="22">
        <v>2010</v>
      </c>
      <c r="N56" s="23">
        <v>507</v>
      </c>
      <c r="O56" s="24">
        <v>4099.3</v>
      </c>
    </row>
    <row r="57" spans="13:15" x14ac:dyDescent="0.35">
      <c r="M57" s="22">
        <v>2011</v>
      </c>
      <c r="N57" s="23">
        <v>633</v>
      </c>
      <c r="O57" s="24">
        <v>4320.7</v>
      </c>
    </row>
  </sheetData>
  <mergeCells count="2">
    <mergeCell ref="A1:G1"/>
    <mergeCell ref="B3:M3"/>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22"/>
  <sheetViews>
    <sheetView workbookViewId="0">
      <selection activeCell="G19" sqref="G19"/>
    </sheetView>
  </sheetViews>
  <sheetFormatPr defaultColWidth="8.81640625" defaultRowHeight="14.5" x14ac:dyDescent="0.35"/>
  <cols>
    <col min="3" max="3" width="11.453125" bestFit="1" customWidth="1"/>
    <col min="4" max="4" width="10" bestFit="1" customWidth="1"/>
  </cols>
  <sheetData>
    <row r="1" spans="1:22" ht="21" x14ac:dyDescent="0.5">
      <c r="A1" s="35" t="s">
        <v>163</v>
      </c>
      <c r="B1" s="35"/>
      <c r="C1" s="35"/>
      <c r="D1" s="35"/>
      <c r="E1" s="35"/>
      <c r="F1" s="35"/>
      <c r="G1" s="35"/>
      <c r="H1" s="35"/>
      <c r="I1" s="35"/>
      <c r="J1" s="35"/>
    </row>
    <row r="2" spans="1:22" x14ac:dyDescent="0.35">
      <c r="B2" s="36" t="s">
        <v>164</v>
      </c>
      <c r="C2" s="36"/>
      <c r="D2" s="36"/>
      <c r="E2" s="36"/>
      <c r="F2" s="36"/>
      <c r="G2" s="36"/>
      <c r="H2" s="36"/>
      <c r="I2" s="36"/>
      <c r="J2" s="36"/>
      <c r="K2" s="36"/>
      <c r="L2" s="36"/>
      <c r="M2" s="36"/>
      <c r="N2" s="36"/>
    </row>
    <row r="5" spans="1:22" x14ac:dyDescent="0.35">
      <c r="C5" s="2" t="s">
        <v>1</v>
      </c>
      <c r="D5" s="2" t="s">
        <v>2</v>
      </c>
      <c r="H5" s="2" t="s">
        <v>165</v>
      </c>
      <c r="I5" s="2" t="s">
        <v>166</v>
      </c>
      <c r="J5" s="2" t="s">
        <v>167</v>
      </c>
    </row>
    <row r="6" spans="1:22" x14ac:dyDescent="0.35">
      <c r="C6" s="3" t="s">
        <v>3</v>
      </c>
      <c r="D6" s="3">
        <v>58</v>
      </c>
      <c r="H6" s="3">
        <v>58</v>
      </c>
      <c r="I6" s="3" t="s">
        <v>168</v>
      </c>
      <c r="J6" s="3">
        <v>5</v>
      </c>
    </row>
    <row r="7" spans="1:22" x14ac:dyDescent="0.35">
      <c r="C7" s="3" t="s">
        <v>4</v>
      </c>
      <c r="D7" s="3">
        <v>52</v>
      </c>
      <c r="H7" s="3">
        <v>52</v>
      </c>
      <c r="I7" s="3" t="s">
        <v>169</v>
      </c>
      <c r="J7" s="3">
        <v>2</v>
      </c>
    </row>
    <row r="8" spans="1:22" x14ac:dyDescent="0.35">
      <c r="C8" s="3" t="s">
        <v>5</v>
      </c>
      <c r="D8" s="3">
        <v>58</v>
      </c>
      <c r="H8" s="3">
        <v>48</v>
      </c>
      <c r="I8" s="3" t="s">
        <v>169</v>
      </c>
      <c r="J8" s="3">
        <v>2</v>
      </c>
    </row>
    <row r="9" spans="1:22" x14ac:dyDescent="0.35">
      <c r="C9" s="3" t="s">
        <v>6</v>
      </c>
      <c r="D9" s="3">
        <v>48</v>
      </c>
      <c r="H9" s="3">
        <v>62</v>
      </c>
      <c r="I9" s="3" t="s">
        <v>170</v>
      </c>
      <c r="J9" s="3">
        <v>3</v>
      </c>
    </row>
    <row r="10" spans="1:22" x14ac:dyDescent="0.35">
      <c r="C10" s="3" t="s">
        <v>7</v>
      </c>
      <c r="D10" s="3">
        <v>62</v>
      </c>
      <c r="H10" s="3">
        <v>38</v>
      </c>
      <c r="I10" s="3" t="s">
        <v>171</v>
      </c>
      <c r="J10" s="3">
        <v>1</v>
      </c>
    </row>
    <row r="11" spans="1:22" x14ac:dyDescent="0.35">
      <c r="C11" s="3" t="s">
        <v>8</v>
      </c>
      <c r="D11" s="3">
        <v>62</v>
      </c>
      <c r="H11" s="3">
        <v>54</v>
      </c>
      <c r="I11" s="3" t="s">
        <v>170</v>
      </c>
      <c r="J11" s="3">
        <v>3</v>
      </c>
    </row>
    <row r="12" spans="1:22" x14ac:dyDescent="0.35">
      <c r="C12" s="3" t="s">
        <v>9</v>
      </c>
      <c r="D12" s="3">
        <v>48</v>
      </c>
      <c r="H12" s="3">
        <v>60</v>
      </c>
      <c r="I12" s="3" t="s">
        <v>171</v>
      </c>
      <c r="J12" s="3">
        <v>1</v>
      </c>
    </row>
    <row r="13" spans="1:22" x14ac:dyDescent="0.35">
      <c r="C13" s="3" t="s">
        <v>10</v>
      </c>
      <c r="D13" s="3">
        <v>38</v>
      </c>
    </row>
    <row r="14" spans="1:22" x14ac:dyDescent="0.35">
      <c r="C14" s="3" t="s">
        <v>11</v>
      </c>
      <c r="D14" s="3">
        <v>54</v>
      </c>
    </row>
    <row r="15" spans="1:22" x14ac:dyDescent="0.35">
      <c r="C15" s="3" t="s">
        <v>12</v>
      </c>
      <c r="D15" s="3">
        <v>58</v>
      </c>
      <c r="F15" s="33" t="s">
        <v>172</v>
      </c>
      <c r="G15" s="33"/>
      <c r="H15" s="33"/>
      <c r="I15" s="33"/>
      <c r="J15" s="33"/>
      <c r="K15" s="33"/>
      <c r="L15" s="33"/>
      <c r="M15" s="33"/>
      <c r="N15" s="33"/>
      <c r="O15" s="33"/>
      <c r="P15" s="33"/>
      <c r="Q15" s="33"/>
      <c r="R15" s="33"/>
      <c r="S15" s="33"/>
      <c r="T15" s="33"/>
      <c r="U15" s="33"/>
      <c r="V15" s="33"/>
    </row>
    <row r="16" spans="1:22" x14ac:dyDescent="0.35">
      <c r="C16" s="3" t="s">
        <v>13</v>
      </c>
      <c r="D16" s="3">
        <v>60</v>
      </c>
      <c r="G16" s="33" t="s">
        <v>173</v>
      </c>
      <c r="H16" s="33"/>
      <c r="I16" s="33"/>
      <c r="J16" s="33"/>
      <c r="K16" s="33"/>
      <c r="L16" s="33"/>
      <c r="M16" s="33"/>
      <c r="N16" s="33"/>
      <c r="O16" s="33"/>
      <c r="P16" s="33"/>
      <c r="Q16" s="33"/>
    </row>
    <row r="17" spans="3:4" x14ac:dyDescent="0.35">
      <c r="C17" s="3" t="s">
        <v>14</v>
      </c>
      <c r="D17" s="3">
        <v>58</v>
      </c>
    </row>
    <row r="18" spans="3:4" x14ac:dyDescent="0.35">
      <c r="C18" s="3" t="s">
        <v>15</v>
      </c>
      <c r="D18" s="3">
        <v>54</v>
      </c>
    </row>
    <row r="19" spans="3:4" x14ac:dyDescent="0.35">
      <c r="C19" s="3" t="s">
        <v>16</v>
      </c>
      <c r="D19" s="3">
        <v>54</v>
      </c>
    </row>
    <row r="20" spans="3:4" x14ac:dyDescent="0.35">
      <c r="C20" s="3" t="s">
        <v>17</v>
      </c>
      <c r="D20" s="3">
        <v>52</v>
      </c>
    </row>
    <row r="21" spans="3:4" x14ac:dyDescent="0.35">
      <c r="C21" s="3" t="s">
        <v>18</v>
      </c>
      <c r="D21" s="3">
        <v>62</v>
      </c>
    </row>
    <row r="22" spans="3:4" x14ac:dyDescent="0.35">
      <c r="C22" s="3" t="s">
        <v>19</v>
      </c>
      <c r="D22" s="3">
        <v>58</v>
      </c>
    </row>
  </sheetData>
  <mergeCells count="4">
    <mergeCell ref="A1:J1"/>
    <mergeCell ref="B2:N2"/>
    <mergeCell ref="F15:V15"/>
    <mergeCell ref="G16:Q16"/>
  </mergeCells>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18"/>
  <sheetViews>
    <sheetView workbookViewId="0">
      <selection activeCell="D9" sqref="D9"/>
    </sheetView>
  </sheetViews>
  <sheetFormatPr defaultColWidth="8.81640625" defaultRowHeight="14.5" x14ac:dyDescent="0.35"/>
  <cols>
    <col min="3" max="3" width="16.81640625" bestFit="1" customWidth="1"/>
    <col min="8" max="8" width="12.81640625" bestFit="1" customWidth="1"/>
  </cols>
  <sheetData>
    <row r="1" spans="1:9" ht="21" x14ac:dyDescent="0.5">
      <c r="A1" s="35" t="s">
        <v>175</v>
      </c>
      <c r="B1" s="35"/>
      <c r="C1" s="35"/>
      <c r="D1" s="35"/>
      <c r="E1" s="35"/>
      <c r="F1" s="35"/>
    </row>
    <row r="2" spans="1:9" x14ac:dyDescent="0.35">
      <c r="B2" s="36" t="s">
        <v>174</v>
      </c>
      <c r="C2" s="36"/>
      <c r="D2" s="36"/>
      <c r="E2" s="36"/>
      <c r="F2" s="36"/>
      <c r="G2" s="36"/>
      <c r="H2" s="36"/>
      <c r="I2" s="36"/>
    </row>
    <row r="5" spans="1:9" x14ac:dyDescent="0.35">
      <c r="C5" t="s">
        <v>176</v>
      </c>
    </row>
    <row r="7" spans="1:9" x14ac:dyDescent="0.35">
      <c r="C7" s="3" t="s">
        <v>177</v>
      </c>
      <c r="D7" s="39" t="s">
        <v>182</v>
      </c>
      <c r="E7" s="39"/>
      <c r="F7" s="39"/>
      <c r="G7" s="39"/>
    </row>
    <row r="8" spans="1:9" x14ac:dyDescent="0.35">
      <c r="C8" s="3"/>
      <c r="D8" s="3" t="s">
        <v>178</v>
      </c>
      <c r="E8" s="3" t="s">
        <v>179</v>
      </c>
      <c r="F8" s="3" t="s">
        <v>180</v>
      </c>
      <c r="G8" s="3" t="s">
        <v>181</v>
      </c>
    </row>
    <row r="9" spans="1:9" x14ac:dyDescent="0.35">
      <c r="C9" s="3">
        <v>1</v>
      </c>
      <c r="D9" s="3">
        <v>12.1</v>
      </c>
      <c r="E9" s="3">
        <v>12.5</v>
      </c>
      <c r="F9" s="3">
        <v>11.8</v>
      </c>
      <c r="G9" s="3">
        <v>11.9</v>
      </c>
    </row>
    <row r="10" spans="1:9" x14ac:dyDescent="0.35">
      <c r="C10" s="3">
        <v>2</v>
      </c>
      <c r="D10" s="3">
        <v>11.8</v>
      </c>
      <c r="E10" s="3">
        <v>12</v>
      </c>
      <c r="F10" s="3">
        <v>11.9</v>
      </c>
      <c r="G10" s="3">
        <v>13</v>
      </c>
    </row>
    <row r="11" spans="1:9" x14ac:dyDescent="0.35">
      <c r="C11" s="3">
        <v>3</v>
      </c>
      <c r="D11" s="3">
        <v>13</v>
      </c>
      <c r="E11" s="3">
        <v>13.2</v>
      </c>
      <c r="F11" s="3">
        <v>25</v>
      </c>
      <c r="G11" s="3">
        <v>12.7</v>
      </c>
    </row>
    <row r="12" spans="1:9" x14ac:dyDescent="0.35">
      <c r="C12" s="3">
        <v>4</v>
      </c>
      <c r="D12" s="3">
        <v>12.5</v>
      </c>
      <c r="E12" s="3">
        <v>12.6</v>
      </c>
      <c r="F12" s="3">
        <v>12.5</v>
      </c>
      <c r="G12" s="3">
        <v>12.4</v>
      </c>
    </row>
    <row r="13" spans="1:9" x14ac:dyDescent="0.35">
      <c r="C13" s="3">
        <v>5</v>
      </c>
      <c r="D13" s="3">
        <v>11.4</v>
      </c>
      <c r="E13" s="3">
        <v>11.9</v>
      </c>
      <c r="F13" s="3">
        <v>12.5</v>
      </c>
      <c r="G13" s="3">
        <v>13</v>
      </c>
    </row>
    <row r="14" spans="1:9" x14ac:dyDescent="0.35">
      <c r="C14" s="3">
        <v>6</v>
      </c>
      <c r="D14" s="3">
        <v>15</v>
      </c>
      <c r="E14" s="3">
        <v>14.2</v>
      </c>
      <c r="F14" s="3">
        <v>13.5</v>
      </c>
      <c r="G14" s="3">
        <v>12.8</v>
      </c>
    </row>
    <row r="15" spans="1:9" x14ac:dyDescent="0.35">
      <c r="C15" s="3">
        <v>7</v>
      </c>
      <c r="D15" s="3">
        <v>14.6</v>
      </c>
      <c r="E15" s="3">
        <v>14.5</v>
      </c>
      <c r="F15" s="3">
        <v>14.6</v>
      </c>
      <c r="G15" s="3">
        <v>14.5</v>
      </c>
    </row>
    <row r="16" spans="1:9" x14ac:dyDescent="0.35">
      <c r="C16" s="3">
        <v>8</v>
      </c>
      <c r="D16" s="3">
        <v>11.9</v>
      </c>
      <c r="E16" s="3">
        <v>12.2</v>
      </c>
      <c r="F16" s="3">
        <v>11.7</v>
      </c>
      <c r="G16" s="3">
        <v>13</v>
      </c>
    </row>
    <row r="17" spans="3:7" x14ac:dyDescent="0.35">
      <c r="C17" s="3">
        <v>9</v>
      </c>
      <c r="D17" s="3">
        <v>12.7</v>
      </c>
      <c r="E17" s="3">
        <v>13.1</v>
      </c>
      <c r="F17" s="3">
        <v>12.2</v>
      </c>
      <c r="G17" s="3">
        <v>12.4</v>
      </c>
    </row>
    <row r="18" spans="3:7" x14ac:dyDescent="0.35">
      <c r="C18" s="3">
        <v>10</v>
      </c>
      <c r="D18" s="3">
        <v>16</v>
      </c>
      <c r="E18" s="3">
        <v>15.4</v>
      </c>
      <c r="F18" s="3">
        <v>16.100000000000001</v>
      </c>
      <c r="G18" s="3">
        <v>15.8</v>
      </c>
    </row>
  </sheetData>
  <mergeCells count="3">
    <mergeCell ref="A1:F1"/>
    <mergeCell ref="B2:I2"/>
    <mergeCell ref="D7:G7"/>
  </mergeCells>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253"/>
  <sheetViews>
    <sheetView topLeftCell="A9" workbookViewId="0">
      <selection activeCell="E14" sqref="E14"/>
    </sheetView>
  </sheetViews>
  <sheetFormatPr defaultColWidth="8.81640625" defaultRowHeight="14.5" x14ac:dyDescent="0.35"/>
  <cols>
    <col min="5" max="5" width="27.453125" bestFit="1" customWidth="1"/>
    <col min="8" max="10" width="17.26953125" bestFit="1" customWidth="1"/>
  </cols>
  <sheetData>
    <row r="1" spans="1:14" ht="21" x14ac:dyDescent="0.5">
      <c r="A1" s="35" t="s">
        <v>186</v>
      </c>
      <c r="B1" s="35"/>
      <c r="C1" s="35"/>
      <c r="D1" s="35"/>
      <c r="E1" s="35"/>
      <c r="F1" s="35"/>
      <c r="G1" s="35"/>
      <c r="H1" s="35"/>
      <c r="I1" s="35"/>
      <c r="J1" s="35"/>
      <c r="K1" s="35"/>
      <c r="L1" s="35"/>
      <c r="M1" s="35"/>
      <c r="N1" s="35"/>
    </row>
    <row r="2" spans="1:14" ht="15" thickBot="1" x14ac:dyDescent="0.4"/>
    <row r="3" spans="1:14" ht="26.5" thickBot="1" x14ac:dyDescent="0.4">
      <c r="B3" s="11" t="s">
        <v>143</v>
      </c>
      <c r="C3" s="11" t="s">
        <v>144</v>
      </c>
    </row>
    <row r="4" spans="1:14" ht="15" thickBot="1" x14ac:dyDescent="0.4">
      <c r="B4" s="12">
        <v>65.78</v>
      </c>
      <c r="C4" s="12">
        <v>112.99</v>
      </c>
    </row>
    <row r="5" spans="1:14" ht="15" thickBot="1" x14ac:dyDescent="0.4">
      <c r="B5" s="12">
        <v>71.52</v>
      </c>
      <c r="C5" s="12">
        <v>136.49</v>
      </c>
    </row>
    <row r="6" spans="1:14" ht="15" thickBot="1" x14ac:dyDescent="0.4">
      <c r="B6" s="12">
        <v>69.400000000000006</v>
      </c>
      <c r="C6" s="12">
        <v>153.03</v>
      </c>
    </row>
    <row r="7" spans="1:14" ht="15" thickBot="1" x14ac:dyDescent="0.4">
      <c r="B7" s="12">
        <v>68.22</v>
      </c>
      <c r="C7" s="12">
        <v>142.34</v>
      </c>
      <c r="E7" t="s">
        <v>187</v>
      </c>
      <c r="F7">
        <f>STDEV(B4:B203)</f>
        <v>1.9403625936857456</v>
      </c>
      <c r="H7" t="s">
        <v>198</v>
      </c>
    </row>
    <row r="8" spans="1:14" ht="15" thickBot="1" x14ac:dyDescent="0.4">
      <c r="B8" s="12">
        <v>67.790000000000006</v>
      </c>
      <c r="C8" s="12">
        <v>144.30000000000001</v>
      </c>
      <c r="E8" t="s">
        <v>188</v>
      </c>
      <c r="F8">
        <f>STDEV(C4:C203)</f>
        <v>11.960959176403792</v>
      </c>
    </row>
    <row r="9" spans="1:14" ht="15" thickBot="1" x14ac:dyDescent="0.4">
      <c r="B9" s="12">
        <v>68.7</v>
      </c>
      <c r="C9" s="12">
        <v>123.3</v>
      </c>
    </row>
    <row r="10" spans="1:14" ht="15" thickBot="1" x14ac:dyDescent="0.4">
      <c r="B10" s="12">
        <v>69.8</v>
      </c>
      <c r="C10" s="12">
        <v>141.49</v>
      </c>
      <c r="E10" t="s">
        <v>199</v>
      </c>
    </row>
    <row r="11" spans="1:14" ht="15" thickBot="1" x14ac:dyDescent="0.4">
      <c r="B11" s="12">
        <v>70.010000000000005</v>
      </c>
      <c r="C11" s="12">
        <v>136.46</v>
      </c>
      <c r="E11" t="s">
        <v>204</v>
      </c>
    </row>
    <row r="12" spans="1:14" ht="15" thickBot="1" x14ac:dyDescent="0.4">
      <c r="B12" s="12">
        <v>67.900000000000006</v>
      </c>
      <c r="C12" s="12">
        <v>112.37</v>
      </c>
    </row>
    <row r="13" spans="1:14" ht="15" thickBot="1" x14ac:dyDescent="0.4">
      <c r="B13" s="12">
        <v>66.78</v>
      </c>
      <c r="C13" s="12">
        <v>120.67</v>
      </c>
    </row>
    <row r="14" spans="1:14" ht="15" thickBot="1" x14ac:dyDescent="0.4">
      <c r="B14" s="12">
        <v>66.489999999999995</v>
      </c>
      <c r="C14" s="12">
        <v>127.45</v>
      </c>
    </row>
    <row r="15" spans="1:14" ht="15" thickBot="1" x14ac:dyDescent="0.4">
      <c r="B15" s="12">
        <v>67.62</v>
      </c>
      <c r="C15" s="12">
        <v>114.14</v>
      </c>
    </row>
    <row r="16" spans="1:14" ht="15" thickBot="1" x14ac:dyDescent="0.4">
      <c r="B16" s="12">
        <v>68.3</v>
      </c>
      <c r="C16" s="12">
        <v>125.61</v>
      </c>
      <c r="E16" s="1" t="s">
        <v>192</v>
      </c>
      <c r="J16" s="1" t="s">
        <v>196</v>
      </c>
    </row>
    <row r="17" spans="2:13" ht="15" thickBot="1" x14ac:dyDescent="0.4">
      <c r="B17" s="12">
        <v>67.12</v>
      </c>
      <c r="C17" s="12">
        <v>122.46</v>
      </c>
      <c r="E17" t="s">
        <v>183</v>
      </c>
      <c r="F17" t="s">
        <v>189</v>
      </c>
      <c r="G17" t="s">
        <v>190</v>
      </c>
      <c r="J17" t="s">
        <v>183</v>
      </c>
      <c r="K17" t="s">
        <v>193</v>
      </c>
      <c r="L17" t="s">
        <v>190</v>
      </c>
    </row>
    <row r="18" spans="2:13" ht="15" thickBot="1" x14ac:dyDescent="0.4">
      <c r="B18" s="12">
        <v>68.28</v>
      </c>
      <c r="C18" s="12">
        <v>116.09</v>
      </c>
      <c r="E18">
        <f>AVERAGE(B4:B203)</f>
        <v>67.949799999999982</v>
      </c>
      <c r="F18">
        <f>$E$18-3*$E$20</f>
        <v>62.128712218942745</v>
      </c>
      <c r="G18" s="29" t="s">
        <v>193</v>
      </c>
      <c r="H18" s="29" t="s">
        <v>195</v>
      </c>
      <c r="J18">
        <f>AVERAGE(C4:C203)</f>
        <v>127.22195000000011</v>
      </c>
      <c r="K18">
        <f>$J$18-3*$J$20</f>
        <v>91.339072470788722</v>
      </c>
      <c r="L18" s="29" t="s">
        <v>193</v>
      </c>
      <c r="M18" s="29" t="s">
        <v>195</v>
      </c>
    </row>
    <row r="19" spans="2:13" ht="15" thickBot="1" x14ac:dyDescent="0.4">
      <c r="B19" s="12">
        <v>71.09</v>
      </c>
      <c r="C19" s="12">
        <v>140</v>
      </c>
      <c r="E19" t="s">
        <v>191</v>
      </c>
      <c r="F19">
        <f t="shared" ref="F19:F24" si="0">F18+$E$20</f>
        <v>64.069074812628486</v>
      </c>
      <c r="G19">
        <v>62.128712218942702</v>
      </c>
      <c r="H19">
        <v>0</v>
      </c>
      <c r="J19" t="s">
        <v>191</v>
      </c>
      <c r="K19">
        <f t="shared" ref="K19:K24" si="1">K18+$J$20</f>
        <v>103.30003164719251</v>
      </c>
      <c r="L19">
        <v>91.339072470788722</v>
      </c>
      <c r="M19">
        <v>0</v>
      </c>
    </row>
    <row r="20" spans="2:13" ht="15" thickBot="1" x14ac:dyDescent="0.4">
      <c r="B20" s="12">
        <v>66.459999999999994</v>
      </c>
      <c r="C20" s="12">
        <v>129.5</v>
      </c>
      <c r="E20">
        <f>STDEV(B4:B203)</f>
        <v>1.9403625936857456</v>
      </c>
      <c r="F20">
        <f t="shared" si="0"/>
        <v>66.009437406314234</v>
      </c>
      <c r="G20">
        <v>64.069074812628486</v>
      </c>
      <c r="H20">
        <v>4</v>
      </c>
      <c r="J20">
        <f>STDEV(C4:C203)</f>
        <v>11.960959176403792</v>
      </c>
      <c r="K20">
        <f t="shared" si="1"/>
        <v>115.2609908235963</v>
      </c>
      <c r="L20">
        <v>103.30003164719251</v>
      </c>
      <c r="M20">
        <v>6</v>
      </c>
    </row>
    <row r="21" spans="2:13" ht="15" thickBot="1" x14ac:dyDescent="0.4">
      <c r="B21" s="12">
        <v>68.650000000000006</v>
      </c>
      <c r="C21" s="12">
        <v>142.97</v>
      </c>
      <c r="F21">
        <f t="shared" si="0"/>
        <v>67.949799999999982</v>
      </c>
      <c r="G21">
        <v>66.009437406314234</v>
      </c>
      <c r="H21">
        <v>32</v>
      </c>
      <c r="K21">
        <f t="shared" si="1"/>
        <v>127.22195000000009</v>
      </c>
      <c r="L21">
        <v>115.2609908235963</v>
      </c>
      <c r="M21">
        <v>26</v>
      </c>
    </row>
    <row r="22" spans="2:13" ht="15" thickBot="1" x14ac:dyDescent="0.4">
      <c r="B22" s="12">
        <v>71.23</v>
      </c>
      <c r="C22" s="12">
        <v>137.9</v>
      </c>
      <c r="F22">
        <f t="shared" si="0"/>
        <v>69.89016259368573</v>
      </c>
      <c r="G22">
        <v>67.949799999999982</v>
      </c>
      <c r="H22">
        <v>65</v>
      </c>
      <c r="K22">
        <f t="shared" si="1"/>
        <v>139.18290917640388</v>
      </c>
      <c r="L22">
        <v>127.22195000000009</v>
      </c>
      <c r="M22">
        <v>61</v>
      </c>
    </row>
    <row r="23" spans="2:13" ht="15" thickBot="1" x14ac:dyDescent="0.4">
      <c r="B23" s="12">
        <v>67.13</v>
      </c>
      <c r="C23" s="12">
        <v>124.04</v>
      </c>
      <c r="F23">
        <f t="shared" si="0"/>
        <v>71.830525187371478</v>
      </c>
      <c r="G23">
        <v>69.89016259368573</v>
      </c>
      <c r="H23">
        <v>64</v>
      </c>
      <c r="K23">
        <f t="shared" si="1"/>
        <v>151.14386835280769</v>
      </c>
      <c r="L23">
        <v>139.18290917640388</v>
      </c>
      <c r="M23">
        <v>72</v>
      </c>
    </row>
    <row r="24" spans="2:13" ht="15" thickBot="1" x14ac:dyDescent="0.4">
      <c r="B24" s="12">
        <v>67.83</v>
      </c>
      <c r="C24" s="12">
        <v>141.28</v>
      </c>
      <c r="F24">
        <f t="shared" si="0"/>
        <v>73.770887781057226</v>
      </c>
      <c r="G24">
        <v>71.830525187371478</v>
      </c>
      <c r="H24">
        <v>31</v>
      </c>
      <c r="K24">
        <f t="shared" si="1"/>
        <v>163.10482752921149</v>
      </c>
      <c r="L24">
        <v>151.14386835280769</v>
      </c>
      <c r="M24">
        <v>30</v>
      </c>
    </row>
    <row r="25" spans="2:13" ht="15" thickBot="1" x14ac:dyDescent="0.4">
      <c r="B25" s="12">
        <v>68.88</v>
      </c>
      <c r="C25" s="12">
        <v>143.54</v>
      </c>
      <c r="G25">
        <v>73.770887781057226</v>
      </c>
      <c r="H25">
        <v>2</v>
      </c>
      <c r="L25">
        <v>163.10482752921149</v>
      </c>
      <c r="M25">
        <v>5</v>
      </c>
    </row>
    <row r="26" spans="2:13" ht="15" thickBot="1" x14ac:dyDescent="0.4">
      <c r="B26" s="12">
        <v>63.48</v>
      </c>
      <c r="C26" s="12">
        <v>97.9</v>
      </c>
      <c r="G26" s="28" t="s">
        <v>194</v>
      </c>
      <c r="H26" s="28">
        <v>2</v>
      </c>
      <c r="L26" s="28" t="s">
        <v>194</v>
      </c>
      <c r="M26" s="28">
        <v>0</v>
      </c>
    </row>
    <row r="27" spans="2:13" ht="15" thickBot="1" x14ac:dyDescent="0.4">
      <c r="B27" s="12">
        <v>68.42</v>
      </c>
      <c r="C27" s="12">
        <v>129.5</v>
      </c>
    </row>
    <row r="28" spans="2:13" ht="15" thickBot="1" x14ac:dyDescent="0.4">
      <c r="B28" s="12">
        <v>67.63</v>
      </c>
      <c r="C28" s="12">
        <v>141.85</v>
      </c>
    </row>
    <row r="29" spans="2:13" ht="15" thickBot="1" x14ac:dyDescent="0.4">
      <c r="B29" s="12">
        <v>67.209999999999994</v>
      </c>
      <c r="C29" s="12">
        <v>129.72</v>
      </c>
    </row>
    <row r="30" spans="2:13" ht="15" thickBot="1" x14ac:dyDescent="0.4">
      <c r="B30" s="12">
        <v>70.84</v>
      </c>
      <c r="C30" s="12">
        <v>142.41999999999999</v>
      </c>
    </row>
    <row r="31" spans="2:13" ht="15" thickBot="1" x14ac:dyDescent="0.4">
      <c r="B31" s="12">
        <v>67.489999999999995</v>
      </c>
      <c r="C31" s="12">
        <v>131.55000000000001</v>
      </c>
    </row>
    <row r="32" spans="2:13" ht="15" thickBot="1" x14ac:dyDescent="0.4">
      <c r="B32" s="12">
        <v>66.53</v>
      </c>
      <c r="C32" s="12">
        <v>108.33</v>
      </c>
    </row>
    <row r="33" spans="2:3" ht="15" thickBot="1" x14ac:dyDescent="0.4">
      <c r="B33" s="12">
        <v>65.44</v>
      </c>
      <c r="C33" s="12">
        <v>113.89</v>
      </c>
    </row>
    <row r="34" spans="2:3" ht="15" thickBot="1" x14ac:dyDescent="0.4">
      <c r="B34" s="12">
        <v>69.52</v>
      </c>
      <c r="C34" s="12">
        <v>103.3</v>
      </c>
    </row>
    <row r="35" spans="2:3" ht="15" thickBot="1" x14ac:dyDescent="0.4">
      <c r="B35" s="12">
        <v>65.81</v>
      </c>
      <c r="C35" s="12">
        <v>120.75</v>
      </c>
    </row>
    <row r="36" spans="2:3" ht="15" thickBot="1" x14ac:dyDescent="0.4">
      <c r="B36" s="12">
        <v>67.819999999999993</v>
      </c>
      <c r="C36" s="12">
        <v>125.79</v>
      </c>
    </row>
    <row r="37" spans="2:3" ht="15" thickBot="1" x14ac:dyDescent="0.4">
      <c r="B37" s="12">
        <v>70.599999999999994</v>
      </c>
      <c r="C37" s="12">
        <v>136.22</v>
      </c>
    </row>
    <row r="38" spans="2:3" ht="15" thickBot="1" x14ac:dyDescent="0.4">
      <c r="B38" s="12">
        <v>71.8</v>
      </c>
      <c r="C38" s="12">
        <v>140.1</v>
      </c>
    </row>
    <row r="39" spans="2:3" ht="15" thickBot="1" x14ac:dyDescent="0.4">
      <c r="B39" s="12">
        <v>69.209999999999994</v>
      </c>
      <c r="C39" s="12">
        <v>128.75</v>
      </c>
    </row>
    <row r="40" spans="2:3" ht="15" thickBot="1" x14ac:dyDescent="0.4">
      <c r="B40" s="12">
        <v>66.8</v>
      </c>
      <c r="C40" s="12">
        <v>141.80000000000001</v>
      </c>
    </row>
    <row r="41" spans="2:3" ht="15" thickBot="1" x14ac:dyDescent="0.4">
      <c r="B41" s="12">
        <v>67.66</v>
      </c>
      <c r="C41" s="12">
        <v>121.23</v>
      </c>
    </row>
    <row r="42" spans="2:3" ht="15" thickBot="1" x14ac:dyDescent="0.4">
      <c r="B42" s="12">
        <v>67.81</v>
      </c>
      <c r="C42" s="12">
        <v>131.35</v>
      </c>
    </row>
    <row r="43" spans="2:3" ht="15" thickBot="1" x14ac:dyDescent="0.4">
      <c r="B43" s="12">
        <v>64.05</v>
      </c>
      <c r="C43" s="12">
        <v>106.71</v>
      </c>
    </row>
    <row r="44" spans="2:3" ht="15" thickBot="1" x14ac:dyDescent="0.4">
      <c r="B44" s="12">
        <v>68.569999999999993</v>
      </c>
      <c r="C44" s="12">
        <v>124.36</v>
      </c>
    </row>
    <row r="45" spans="2:3" ht="15" thickBot="1" x14ac:dyDescent="0.4">
      <c r="B45" s="12">
        <v>65.180000000000007</v>
      </c>
      <c r="C45" s="12">
        <v>124.86</v>
      </c>
    </row>
    <row r="46" spans="2:3" ht="15" thickBot="1" x14ac:dyDescent="0.4">
      <c r="B46" s="12">
        <v>69.66</v>
      </c>
      <c r="C46" s="12">
        <v>139.66999999999999</v>
      </c>
    </row>
    <row r="47" spans="2:3" ht="15" thickBot="1" x14ac:dyDescent="0.4">
      <c r="B47" s="12">
        <v>67.97</v>
      </c>
      <c r="C47" s="12">
        <v>137.37</v>
      </c>
    </row>
    <row r="48" spans="2:3" ht="15" thickBot="1" x14ac:dyDescent="0.4">
      <c r="B48" s="12">
        <v>65.98</v>
      </c>
      <c r="C48" s="12">
        <v>106.45</v>
      </c>
    </row>
    <row r="49" spans="2:3" ht="15" thickBot="1" x14ac:dyDescent="0.4">
      <c r="B49" s="12">
        <v>68.67</v>
      </c>
      <c r="C49" s="12">
        <v>128.76</v>
      </c>
    </row>
    <row r="50" spans="2:3" ht="15" thickBot="1" x14ac:dyDescent="0.4">
      <c r="B50" s="12">
        <v>66.88</v>
      </c>
      <c r="C50" s="12">
        <v>145.68</v>
      </c>
    </row>
    <row r="51" spans="2:3" ht="15" thickBot="1" x14ac:dyDescent="0.4">
      <c r="B51" s="12">
        <v>67.7</v>
      </c>
      <c r="C51" s="12">
        <v>116.82</v>
      </c>
    </row>
    <row r="52" spans="2:3" ht="15" thickBot="1" x14ac:dyDescent="0.4">
      <c r="B52" s="12">
        <v>69.819999999999993</v>
      </c>
      <c r="C52" s="12">
        <v>143.62</v>
      </c>
    </row>
    <row r="53" spans="2:3" ht="15" thickBot="1" x14ac:dyDescent="0.4">
      <c r="B53" s="12">
        <v>69.09</v>
      </c>
      <c r="C53" s="12">
        <v>134.93</v>
      </c>
    </row>
    <row r="54" spans="2:3" ht="15" thickBot="1" x14ac:dyDescent="0.4">
      <c r="B54" s="12">
        <v>69.91</v>
      </c>
      <c r="C54" s="12">
        <v>147.02000000000001</v>
      </c>
    </row>
    <row r="55" spans="2:3" ht="15" thickBot="1" x14ac:dyDescent="0.4">
      <c r="B55" s="12">
        <v>67.33</v>
      </c>
      <c r="C55" s="12">
        <v>126.33</v>
      </c>
    </row>
    <row r="56" spans="2:3" ht="15" thickBot="1" x14ac:dyDescent="0.4">
      <c r="B56" s="12">
        <v>70.27</v>
      </c>
      <c r="C56" s="12">
        <v>125.48</v>
      </c>
    </row>
    <row r="57" spans="2:3" ht="15" thickBot="1" x14ac:dyDescent="0.4">
      <c r="B57" s="12">
        <v>69.099999999999994</v>
      </c>
      <c r="C57" s="12">
        <v>115.71</v>
      </c>
    </row>
    <row r="58" spans="2:3" ht="15" thickBot="1" x14ac:dyDescent="0.4">
      <c r="B58" s="12">
        <v>65.38</v>
      </c>
      <c r="C58" s="12">
        <v>123.49</v>
      </c>
    </row>
    <row r="59" spans="2:3" ht="15" thickBot="1" x14ac:dyDescent="0.4">
      <c r="B59" s="12">
        <v>70.180000000000007</v>
      </c>
      <c r="C59" s="12">
        <v>147.88999999999999</v>
      </c>
    </row>
    <row r="60" spans="2:3" ht="15" thickBot="1" x14ac:dyDescent="0.4">
      <c r="B60" s="12">
        <v>70.41</v>
      </c>
      <c r="C60" s="12">
        <v>155.9</v>
      </c>
    </row>
    <row r="61" spans="2:3" ht="15" thickBot="1" x14ac:dyDescent="0.4">
      <c r="B61" s="12">
        <v>66.540000000000006</v>
      </c>
      <c r="C61" s="12">
        <v>128.07</v>
      </c>
    </row>
    <row r="62" spans="2:3" ht="15" thickBot="1" x14ac:dyDescent="0.4">
      <c r="B62" s="12">
        <v>66.36</v>
      </c>
      <c r="C62" s="12">
        <v>119.37</v>
      </c>
    </row>
    <row r="63" spans="2:3" ht="15" thickBot="1" x14ac:dyDescent="0.4">
      <c r="B63" s="12">
        <v>67.540000000000006</v>
      </c>
      <c r="C63" s="12">
        <v>133.81</v>
      </c>
    </row>
    <row r="64" spans="2:3" ht="15" thickBot="1" x14ac:dyDescent="0.4">
      <c r="B64" s="12">
        <v>66.5</v>
      </c>
      <c r="C64" s="12">
        <v>128.72999999999999</v>
      </c>
    </row>
    <row r="65" spans="2:3" ht="15" thickBot="1" x14ac:dyDescent="0.4">
      <c r="B65" s="12">
        <v>69</v>
      </c>
      <c r="C65" s="12">
        <v>137.55000000000001</v>
      </c>
    </row>
    <row r="66" spans="2:3" ht="15" thickBot="1" x14ac:dyDescent="0.4">
      <c r="B66" s="12">
        <v>68.3</v>
      </c>
      <c r="C66" s="12">
        <v>129.76</v>
      </c>
    </row>
    <row r="67" spans="2:3" ht="15" thickBot="1" x14ac:dyDescent="0.4">
      <c r="B67" s="12">
        <v>67.010000000000005</v>
      </c>
      <c r="C67" s="12">
        <v>128.82</v>
      </c>
    </row>
    <row r="68" spans="2:3" ht="15" thickBot="1" x14ac:dyDescent="0.4">
      <c r="B68" s="12">
        <v>70.81</v>
      </c>
      <c r="C68" s="12">
        <v>135.32</v>
      </c>
    </row>
    <row r="69" spans="2:3" ht="15" thickBot="1" x14ac:dyDescent="0.4">
      <c r="B69" s="12">
        <v>68.22</v>
      </c>
      <c r="C69" s="12">
        <v>109.61</v>
      </c>
    </row>
    <row r="70" spans="2:3" ht="15" thickBot="1" x14ac:dyDescent="0.4">
      <c r="B70" s="12">
        <v>69.06</v>
      </c>
      <c r="C70" s="12">
        <v>142.47</v>
      </c>
    </row>
    <row r="71" spans="2:3" ht="15" thickBot="1" x14ac:dyDescent="0.4">
      <c r="B71" s="12">
        <v>67.73</v>
      </c>
      <c r="C71" s="12">
        <v>132.75</v>
      </c>
    </row>
    <row r="72" spans="2:3" ht="15" thickBot="1" x14ac:dyDescent="0.4">
      <c r="B72" s="12">
        <v>67.22</v>
      </c>
      <c r="C72" s="12">
        <v>103.53</v>
      </c>
    </row>
    <row r="73" spans="2:3" ht="15" thickBot="1" x14ac:dyDescent="0.4">
      <c r="B73" s="12">
        <v>67.37</v>
      </c>
      <c r="C73" s="12">
        <v>124.73</v>
      </c>
    </row>
    <row r="74" spans="2:3" ht="15" thickBot="1" x14ac:dyDescent="0.4">
      <c r="B74" s="12">
        <v>65.27</v>
      </c>
      <c r="C74" s="12">
        <v>129.31</v>
      </c>
    </row>
    <row r="75" spans="2:3" ht="15" thickBot="1" x14ac:dyDescent="0.4">
      <c r="B75" s="12">
        <v>70.84</v>
      </c>
      <c r="C75" s="12">
        <v>134.02000000000001</v>
      </c>
    </row>
    <row r="76" spans="2:3" ht="15" thickBot="1" x14ac:dyDescent="0.4">
      <c r="B76" s="12">
        <v>69.92</v>
      </c>
      <c r="C76" s="12">
        <v>140.4</v>
      </c>
    </row>
    <row r="77" spans="2:3" ht="15" thickBot="1" x14ac:dyDescent="0.4">
      <c r="B77" s="12">
        <v>64.290000000000006</v>
      </c>
      <c r="C77" s="12">
        <v>102.84</v>
      </c>
    </row>
    <row r="78" spans="2:3" ht="15" thickBot="1" x14ac:dyDescent="0.4">
      <c r="B78" s="12">
        <v>68.25</v>
      </c>
      <c r="C78" s="12">
        <v>128.52000000000001</v>
      </c>
    </row>
    <row r="79" spans="2:3" ht="15" thickBot="1" x14ac:dyDescent="0.4">
      <c r="B79" s="12">
        <v>66.36</v>
      </c>
      <c r="C79" s="12">
        <v>120.3</v>
      </c>
    </row>
    <row r="80" spans="2:3" ht="15" thickBot="1" x14ac:dyDescent="0.4">
      <c r="B80" s="12">
        <v>68.36</v>
      </c>
      <c r="C80" s="12">
        <v>138.6</v>
      </c>
    </row>
    <row r="81" spans="2:3" ht="15" thickBot="1" x14ac:dyDescent="0.4">
      <c r="B81" s="12">
        <v>65.48</v>
      </c>
      <c r="C81" s="12">
        <v>132.96</v>
      </c>
    </row>
    <row r="82" spans="2:3" ht="15" thickBot="1" x14ac:dyDescent="0.4">
      <c r="B82" s="12">
        <v>69.72</v>
      </c>
      <c r="C82" s="12">
        <v>115.62</v>
      </c>
    </row>
    <row r="83" spans="2:3" ht="15" thickBot="1" x14ac:dyDescent="0.4">
      <c r="B83" s="12">
        <v>67.73</v>
      </c>
      <c r="C83" s="12">
        <v>122.52</v>
      </c>
    </row>
    <row r="84" spans="2:3" ht="15" thickBot="1" x14ac:dyDescent="0.4">
      <c r="B84" s="12">
        <v>68.64</v>
      </c>
      <c r="C84" s="12">
        <v>134.63</v>
      </c>
    </row>
    <row r="85" spans="2:3" ht="15" thickBot="1" x14ac:dyDescent="0.4">
      <c r="B85" s="12">
        <v>66.78</v>
      </c>
      <c r="C85" s="12">
        <v>121.9</v>
      </c>
    </row>
    <row r="86" spans="2:3" ht="15" thickBot="1" x14ac:dyDescent="0.4">
      <c r="B86" s="12">
        <v>70.05</v>
      </c>
      <c r="C86" s="12">
        <v>155.38</v>
      </c>
    </row>
    <row r="87" spans="2:3" ht="15" thickBot="1" x14ac:dyDescent="0.4">
      <c r="B87" s="12">
        <v>66.28</v>
      </c>
      <c r="C87" s="12">
        <v>128.94</v>
      </c>
    </row>
    <row r="88" spans="2:3" ht="15" thickBot="1" x14ac:dyDescent="0.4">
      <c r="B88" s="12">
        <v>69.2</v>
      </c>
      <c r="C88" s="12">
        <v>129.1</v>
      </c>
    </row>
    <row r="89" spans="2:3" ht="15" thickBot="1" x14ac:dyDescent="0.4">
      <c r="B89" s="12">
        <v>69.13</v>
      </c>
      <c r="C89" s="12">
        <v>139.47</v>
      </c>
    </row>
    <row r="90" spans="2:3" ht="15" thickBot="1" x14ac:dyDescent="0.4">
      <c r="B90" s="12">
        <v>67.36</v>
      </c>
      <c r="C90" s="12">
        <v>140.88999999999999</v>
      </c>
    </row>
    <row r="91" spans="2:3" ht="15" thickBot="1" x14ac:dyDescent="0.4">
      <c r="B91" s="12">
        <v>70.09</v>
      </c>
      <c r="C91" s="12">
        <v>131.59</v>
      </c>
    </row>
    <row r="92" spans="2:3" ht="15" thickBot="1" x14ac:dyDescent="0.4">
      <c r="B92" s="12">
        <v>70.180000000000007</v>
      </c>
      <c r="C92" s="12">
        <v>121.12</v>
      </c>
    </row>
    <row r="93" spans="2:3" ht="15" thickBot="1" x14ac:dyDescent="0.4">
      <c r="B93" s="12">
        <v>68.23</v>
      </c>
      <c r="C93" s="12">
        <v>131.51</v>
      </c>
    </row>
    <row r="94" spans="2:3" ht="15" thickBot="1" x14ac:dyDescent="0.4">
      <c r="B94" s="12">
        <v>68.13</v>
      </c>
      <c r="C94" s="12">
        <v>136.55000000000001</v>
      </c>
    </row>
    <row r="95" spans="2:3" ht="15" thickBot="1" x14ac:dyDescent="0.4">
      <c r="B95" s="12">
        <v>70.239999999999995</v>
      </c>
      <c r="C95" s="12">
        <v>141.49</v>
      </c>
    </row>
    <row r="96" spans="2:3" ht="15" thickBot="1" x14ac:dyDescent="0.4">
      <c r="B96" s="12">
        <v>71.489999999999995</v>
      </c>
      <c r="C96" s="12">
        <v>140.61000000000001</v>
      </c>
    </row>
    <row r="97" spans="2:3" ht="15" thickBot="1" x14ac:dyDescent="0.4">
      <c r="B97" s="12">
        <v>69.2</v>
      </c>
      <c r="C97" s="12">
        <v>112.14</v>
      </c>
    </row>
    <row r="98" spans="2:3" ht="15" thickBot="1" x14ac:dyDescent="0.4">
      <c r="B98" s="12">
        <v>70.06</v>
      </c>
      <c r="C98" s="12">
        <v>133.46</v>
      </c>
    </row>
    <row r="99" spans="2:3" ht="15" thickBot="1" x14ac:dyDescent="0.4">
      <c r="B99" s="12">
        <v>70.56</v>
      </c>
      <c r="C99" s="12">
        <v>131.80000000000001</v>
      </c>
    </row>
    <row r="100" spans="2:3" ht="15" thickBot="1" x14ac:dyDescent="0.4">
      <c r="B100" s="12">
        <v>66.290000000000006</v>
      </c>
      <c r="C100" s="12">
        <v>120.03</v>
      </c>
    </row>
    <row r="101" spans="2:3" ht="15" thickBot="1" x14ac:dyDescent="0.4">
      <c r="B101" s="12">
        <v>63.43</v>
      </c>
      <c r="C101" s="12">
        <v>123.1</v>
      </c>
    </row>
    <row r="102" spans="2:3" ht="15" thickBot="1" x14ac:dyDescent="0.4">
      <c r="B102" s="12">
        <v>66.77</v>
      </c>
      <c r="C102" s="12">
        <v>128.13999999999999</v>
      </c>
    </row>
    <row r="103" spans="2:3" ht="15" thickBot="1" x14ac:dyDescent="0.4">
      <c r="B103" s="12">
        <v>68.89</v>
      </c>
      <c r="C103" s="12">
        <v>115.48</v>
      </c>
    </row>
    <row r="104" spans="2:3" ht="15" thickBot="1" x14ac:dyDescent="0.4">
      <c r="B104" s="12">
        <v>64.87</v>
      </c>
      <c r="C104" s="12">
        <v>102.09</v>
      </c>
    </row>
    <row r="105" spans="2:3" ht="15" thickBot="1" x14ac:dyDescent="0.4">
      <c r="B105" s="12">
        <v>67.09</v>
      </c>
      <c r="C105" s="12">
        <v>130.35</v>
      </c>
    </row>
    <row r="106" spans="2:3" ht="15" thickBot="1" x14ac:dyDescent="0.4">
      <c r="B106" s="12">
        <v>68.349999999999994</v>
      </c>
      <c r="C106" s="12">
        <v>134.18</v>
      </c>
    </row>
    <row r="107" spans="2:3" ht="15" thickBot="1" x14ac:dyDescent="0.4">
      <c r="B107" s="12">
        <v>65.61</v>
      </c>
      <c r="C107" s="12">
        <v>98.64</v>
      </c>
    </row>
    <row r="108" spans="2:3" ht="15" thickBot="1" x14ac:dyDescent="0.4">
      <c r="B108" s="12">
        <v>67.760000000000005</v>
      </c>
      <c r="C108" s="12">
        <v>114.56</v>
      </c>
    </row>
    <row r="109" spans="2:3" ht="15" thickBot="1" x14ac:dyDescent="0.4">
      <c r="B109" s="12">
        <v>68.02</v>
      </c>
      <c r="C109" s="12">
        <v>123.49</v>
      </c>
    </row>
    <row r="110" spans="2:3" ht="15" thickBot="1" x14ac:dyDescent="0.4">
      <c r="B110" s="12">
        <v>67.66</v>
      </c>
      <c r="C110" s="12">
        <v>123.05</v>
      </c>
    </row>
    <row r="111" spans="2:3" ht="15" thickBot="1" x14ac:dyDescent="0.4">
      <c r="B111" s="12">
        <v>66.31</v>
      </c>
      <c r="C111" s="12">
        <v>126.48</v>
      </c>
    </row>
    <row r="112" spans="2:3" ht="15" thickBot="1" x14ac:dyDescent="0.4">
      <c r="B112" s="12">
        <v>69.44</v>
      </c>
      <c r="C112" s="12">
        <v>128.41999999999999</v>
      </c>
    </row>
    <row r="113" spans="2:3" ht="15" thickBot="1" x14ac:dyDescent="0.4">
      <c r="B113" s="12">
        <v>63.84</v>
      </c>
      <c r="C113" s="12">
        <v>127.19</v>
      </c>
    </row>
    <row r="114" spans="2:3" ht="15" thickBot="1" x14ac:dyDescent="0.4">
      <c r="B114" s="12">
        <v>67.72</v>
      </c>
      <c r="C114" s="12">
        <v>122.06</v>
      </c>
    </row>
    <row r="115" spans="2:3" ht="15" thickBot="1" x14ac:dyDescent="0.4">
      <c r="B115" s="12">
        <v>70.05</v>
      </c>
      <c r="C115" s="12">
        <v>127.61</v>
      </c>
    </row>
    <row r="116" spans="2:3" ht="15" thickBot="1" x14ac:dyDescent="0.4">
      <c r="B116" s="12">
        <v>70.19</v>
      </c>
      <c r="C116" s="12">
        <v>131.63999999999999</v>
      </c>
    </row>
    <row r="117" spans="2:3" ht="15" thickBot="1" x14ac:dyDescent="0.4">
      <c r="B117" s="12">
        <v>65.95</v>
      </c>
      <c r="C117" s="12">
        <v>111.9</v>
      </c>
    </row>
    <row r="118" spans="2:3" ht="15" thickBot="1" x14ac:dyDescent="0.4">
      <c r="B118" s="12">
        <v>70.010000000000005</v>
      </c>
      <c r="C118" s="12">
        <v>122.04</v>
      </c>
    </row>
    <row r="119" spans="2:3" ht="15" thickBot="1" x14ac:dyDescent="0.4">
      <c r="B119" s="12">
        <v>68.61</v>
      </c>
      <c r="C119" s="12">
        <v>128.55000000000001</v>
      </c>
    </row>
    <row r="120" spans="2:3" ht="15" thickBot="1" x14ac:dyDescent="0.4">
      <c r="B120" s="12">
        <v>68.81</v>
      </c>
      <c r="C120" s="12">
        <v>132.68</v>
      </c>
    </row>
    <row r="121" spans="2:3" ht="15" thickBot="1" x14ac:dyDescent="0.4">
      <c r="B121" s="12">
        <v>69.760000000000005</v>
      </c>
      <c r="C121" s="12">
        <v>136.06</v>
      </c>
    </row>
    <row r="122" spans="2:3" ht="15" thickBot="1" x14ac:dyDescent="0.4">
      <c r="B122" s="12">
        <v>65.459999999999994</v>
      </c>
      <c r="C122" s="12">
        <v>115.94</v>
      </c>
    </row>
    <row r="123" spans="2:3" ht="15" thickBot="1" x14ac:dyDescent="0.4">
      <c r="B123" s="12">
        <v>68.83</v>
      </c>
      <c r="C123" s="12">
        <v>136.9</v>
      </c>
    </row>
    <row r="124" spans="2:3" ht="15" thickBot="1" x14ac:dyDescent="0.4">
      <c r="B124" s="12">
        <v>65.8</v>
      </c>
      <c r="C124" s="12">
        <v>119.88</v>
      </c>
    </row>
    <row r="125" spans="2:3" ht="15" thickBot="1" x14ac:dyDescent="0.4">
      <c r="B125" s="12">
        <v>67.209999999999994</v>
      </c>
      <c r="C125" s="12">
        <v>109.01</v>
      </c>
    </row>
    <row r="126" spans="2:3" ht="15" thickBot="1" x14ac:dyDescent="0.4">
      <c r="B126" s="12">
        <v>69.42</v>
      </c>
      <c r="C126" s="12">
        <v>128.27000000000001</v>
      </c>
    </row>
    <row r="127" spans="2:3" ht="15" thickBot="1" x14ac:dyDescent="0.4">
      <c r="B127" s="12">
        <v>68.94</v>
      </c>
      <c r="C127" s="12">
        <v>135.29</v>
      </c>
    </row>
    <row r="128" spans="2:3" ht="15" thickBot="1" x14ac:dyDescent="0.4">
      <c r="B128" s="12">
        <v>67.94</v>
      </c>
      <c r="C128" s="12">
        <v>106.86</v>
      </c>
    </row>
    <row r="129" spans="2:3" ht="15" thickBot="1" x14ac:dyDescent="0.4">
      <c r="B129" s="12">
        <v>65.63</v>
      </c>
      <c r="C129" s="12">
        <v>123.29</v>
      </c>
    </row>
    <row r="130" spans="2:3" ht="15" thickBot="1" x14ac:dyDescent="0.4">
      <c r="B130" s="12">
        <v>66.5</v>
      </c>
      <c r="C130" s="12">
        <v>109.51</v>
      </c>
    </row>
    <row r="131" spans="2:3" ht="15" thickBot="1" x14ac:dyDescent="0.4">
      <c r="B131" s="12">
        <v>67.930000000000007</v>
      </c>
      <c r="C131" s="12">
        <v>119.31</v>
      </c>
    </row>
    <row r="132" spans="2:3" ht="15" thickBot="1" x14ac:dyDescent="0.4">
      <c r="B132" s="12">
        <v>68.89</v>
      </c>
      <c r="C132" s="12">
        <v>140.24</v>
      </c>
    </row>
    <row r="133" spans="2:3" ht="15" thickBot="1" x14ac:dyDescent="0.4">
      <c r="B133" s="12">
        <v>70.239999999999995</v>
      </c>
      <c r="C133" s="12">
        <v>133.97999999999999</v>
      </c>
    </row>
    <row r="134" spans="2:3" ht="15" thickBot="1" x14ac:dyDescent="0.4">
      <c r="B134" s="12">
        <v>68.27</v>
      </c>
      <c r="C134" s="12">
        <v>132.58000000000001</v>
      </c>
    </row>
    <row r="135" spans="2:3" ht="15" thickBot="1" x14ac:dyDescent="0.4">
      <c r="B135" s="12">
        <v>71.23</v>
      </c>
      <c r="C135" s="12">
        <v>130.69999999999999</v>
      </c>
    </row>
    <row r="136" spans="2:3" ht="15" thickBot="1" x14ac:dyDescent="0.4">
      <c r="B136" s="12">
        <v>69.099999999999994</v>
      </c>
      <c r="C136" s="12">
        <v>115.56</v>
      </c>
    </row>
    <row r="137" spans="2:3" ht="15" thickBot="1" x14ac:dyDescent="0.4">
      <c r="B137" s="12">
        <v>64.400000000000006</v>
      </c>
      <c r="C137" s="12">
        <v>123.79</v>
      </c>
    </row>
    <row r="138" spans="2:3" ht="15" thickBot="1" x14ac:dyDescent="0.4">
      <c r="B138" s="12">
        <v>71.099999999999994</v>
      </c>
      <c r="C138" s="12">
        <v>128.13999999999999</v>
      </c>
    </row>
    <row r="139" spans="2:3" ht="15" thickBot="1" x14ac:dyDescent="0.4">
      <c r="B139" s="12">
        <v>68.22</v>
      </c>
      <c r="C139" s="12">
        <v>135.96</v>
      </c>
    </row>
    <row r="140" spans="2:3" ht="15" thickBot="1" x14ac:dyDescent="0.4">
      <c r="B140" s="12">
        <v>65.92</v>
      </c>
      <c r="C140" s="12">
        <v>116.63</v>
      </c>
    </row>
    <row r="141" spans="2:3" ht="15" thickBot="1" x14ac:dyDescent="0.4">
      <c r="B141" s="12">
        <v>67.44</v>
      </c>
      <c r="C141" s="12">
        <v>126.82</v>
      </c>
    </row>
    <row r="142" spans="2:3" ht="15" thickBot="1" x14ac:dyDescent="0.4">
      <c r="B142" s="12">
        <v>73.900000000000006</v>
      </c>
      <c r="C142" s="12">
        <v>151.38999999999999</v>
      </c>
    </row>
    <row r="143" spans="2:3" ht="15" thickBot="1" x14ac:dyDescent="0.4">
      <c r="B143" s="12">
        <v>69.98</v>
      </c>
      <c r="C143" s="12">
        <v>130.4</v>
      </c>
    </row>
    <row r="144" spans="2:3" ht="15" thickBot="1" x14ac:dyDescent="0.4">
      <c r="B144" s="12">
        <v>69.52</v>
      </c>
      <c r="C144" s="12">
        <v>136.21</v>
      </c>
    </row>
    <row r="145" spans="2:3" ht="15" thickBot="1" x14ac:dyDescent="0.4">
      <c r="B145" s="12">
        <v>65.180000000000007</v>
      </c>
      <c r="C145" s="12">
        <v>113.4</v>
      </c>
    </row>
    <row r="146" spans="2:3" ht="15" thickBot="1" x14ac:dyDescent="0.4">
      <c r="B146" s="12">
        <v>68.010000000000005</v>
      </c>
      <c r="C146" s="12">
        <v>125.33</v>
      </c>
    </row>
    <row r="147" spans="2:3" ht="15" thickBot="1" x14ac:dyDescent="0.4">
      <c r="B147" s="12">
        <v>68.34</v>
      </c>
      <c r="C147" s="12">
        <v>127.58</v>
      </c>
    </row>
    <row r="148" spans="2:3" ht="15" thickBot="1" x14ac:dyDescent="0.4">
      <c r="B148" s="12">
        <v>65.180000000000007</v>
      </c>
      <c r="C148" s="12">
        <v>107.16</v>
      </c>
    </row>
    <row r="149" spans="2:3" ht="15" thickBot="1" x14ac:dyDescent="0.4">
      <c r="B149" s="12">
        <v>68.260000000000005</v>
      </c>
      <c r="C149" s="12">
        <v>116.46</v>
      </c>
    </row>
    <row r="150" spans="2:3" ht="15" thickBot="1" x14ac:dyDescent="0.4">
      <c r="B150" s="12">
        <v>68.569999999999993</v>
      </c>
      <c r="C150" s="12">
        <v>133.84</v>
      </c>
    </row>
    <row r="151" spans="2:3" ht="15" thickBot="1" x14ac:dyDescent="0.4">
      <c r="B151" s="12">
        <v>64.5</v>
      </c>
      <c r="C151" s="12">
        <v>112.89</v>
      </c>
    </row>
    <row r="152" spans="2:3" ht="15" thickBot="1" x14ac:dyDescent="0.4">
      <c r="B152" s="12">
        <v>68.709999999999994</v>
      </c>
      <c r="C152" s="12">
        <v>130.76</v>
      </c>
    </row>
    <row r="153" spans="2:3" ht="15" thickBot="1" x14ac:dyDescent="0.4">
      <c r="B153" s="12">
        <v>68.89</v>
      </c>
      <c r="C153" s="12">
        <v>137.76</v>
      </c>
    </row>
    <row r="154" spans="2:3" ht="15" thickBot="1" x14ac:dyDescent="0.4">
      <c r="B154" s="12">
        <v>69.540000000000006</v>
      </c>
      <c r="C154" s="12">
        <v>125.4</v>
      </c>
    </row>
    <row r="155" spans="2:3" ht="15" thickBot="1" x14ac:dyDescent="0.4">
      <c r="B155" s="12">
        <v>67.400000000000006</v>
      </c>
      <c r="C155" s="12">
        <v>138.47</v>
      </c>
    </row>
    <row r="156" spans="2:3" ht="15" thickBot="1" x14ac:dyDescent="0.4">
      <c r="B156" s="12">
        <v>66.48</v>
      </c>
      <c r="C156" s="12">
        <v>120.82</v>
      </c>
    </row>
    <row r="157" spans="2:3" ht="15" thickBot="1" x14ac:dyDescent="0.4">
      <c r="B157" s="12">
        <v>66.010000000000005</v>
      </c>
      <c r="C157" s="12">
        <v>140.15</v>
      </c>
    </row>
    <row r="158" spans="2:3" ht="15" thickBot="1" x14ac:dyDescent="0.4">
      <c r="B158" s="12">
        <v>72.44</v>
      </c>
      <c r="C158" s="12">
        <v>136.74</v>
      </c>
    </row>
    <row r="159" spans="2:3" ht="15" thickBot="1" x14ac:dyDescent="0.4">
      <c r="B159" s="12">
        <v>64.13</v>
      </c>
      <c r="C159" s="12">
        <v>106.11</v>
      </c>
    </row>
    <row r="160" spans="2:3" ht="15" thickBot="1" x14ac:dyDescent="0.4">
      <c r="B160" s="12">
        <v>70.98</v>
      </c>
      <c r="C160" s="12">
        <v>158.96</v>
      </c>
    </row>
    <row r="161" spans="2:3" ht="15" thickBot="1" x14ac:dyDescent="0.4">
      <c r="B161" s="12">
        <v>67.5</v>
      </c>
      <c r="C161" s="12">
        <v>108.79</v>
      </c>
    </row>
    <row r="162" spans="2:3" ht="15" thickBot="1" x14ac:dyDescent="0.4">
      <c r="B162" s="12">
        <v>72.02</v>
      </c>
      <c r="C162" s="12">
        <v>138.78</v>
      </c>
    </row>
    <row r="163" spans="2:3" ht="15" thickBot="1" x14ac:dyDescent="0.4">
      <c r="B163" s="12">
        <v>65.31</v>
      </c>
      <c r="C163" s="12">
        <v>115.91</v>
      </c>
    </row>
    <row r="164" spans="2:3" ht="15" thickBot="1" x14ac:dyDescent="0.4">
      <c r="B164" s="12">
        <v>67.08</v>
      </c>
      <c r="C164" s="12">
        <v>146.29</v>
      </c>
    </row>
    <row r="165" spans="2:3" ht="15" thickBot="1" x14ac:dyDescent="0.4">
      <c r="B165" s="12">
        <v>64.39</v>
      </c>
      <c r="C165" s="12">
        <v>109.88</v>
      </c>
    </row>
    <row r="166" spans="2:3" ht="15" thickBot="1" x14ac:dyDescent="0.4">
      <c r="B166" s="12">
        <v>69.37</v>
      </c>
      <c r="C166" s="12">
        <v>139.05000000000001</v>
      </c>
    </row>
    <row r="167" spans="2:3" ht="15" thickBot="1" x14ac:dyDescent="0.4">
      <c r="B167" s="12">
        <v>68.38</v>
      </c>
      <c r="C167" s="12">
        <v>119.9</v>
      </c>
    </row>
    <row r="168" spans="2:3" ht="15" thickBot="1" x14ac:dyDescent="0.4">
      <c r="B168" s="12">
        <v>65.31</v>
      </c>
      <c r="C168" s="12">
        <v>128.31</v>
      </c>
    </row>
    <row r="169" spans="2:3" ht="15" thickBot="1" x14ac:dyDescent="0.4">
      <c r="B169" s="12">
        <v>67.14</v>
      </c>
      <c r="C169" s="12">
        <v>127.24</v>
      </c>
    </row>
    <row r="170" spans="2:3" ht="15" thickBot="1" x14ac:dyDescent="0.4">
      <c r="B170" s="12">
        <v>68.39</v>
      </c>
      <c r="C170" s="12">
        <v>115.23</v>
      </c>
    </row>
    <row r="171" spans="2:3" ht="15" thickBot="1" x14ac:dyDescent="0.4">
      <c r="B171" s="12">
        <v>66.290000000000006</v>
      </c>
      <c r="C171" s="12">
        <v>124.8</v>
      </c>
    </row>
    <row r="172" spans="2:3" ht="15" thickBot="1" x14ac:dyDescent="0.4">
      <c r="B172" s="12">
        <v>67.19</v>
      </c>
      <c r="C172" s="12">
        <v>126.95</v>
      </c>
    </row>
    <row r="173" spans="2:3" ht="15" thickBot="1" x14ac:dyDescent="0.4">
      <c r="B173" s="12">
        <v>65.989999999999995</v>
      </c>
      <c r="C173" s="12">
        <v>111.27</v>
      </c>
    </row>
    <row r="174" spans="2:3" ht="15" thickBot="1" x14ac:dyDescent="0.4">
      <c r="B174" s="12">
        <v>69.430000000000007</v>
      </c>
      <c r="C174" s="12">
        <v>122.61</v>
      </c>
    </row>
    <row r="175" spans="2:3" ht="15" thickBot="1" x14ac:dyDescent="0.4">
      <c r="B175" s="12">
        <v>67.97</v>
      </c>
      <c r="C175" s="12">
        <v>124.21</v>
      </c>
    </row>
    <row r="176" spans="2:3" ht="15" thickBot="1" x14ac:dyDescent="0.4">
      <c r="B176" s="12">
        <v>67.760000000000005</v>
      </c>
      <c r="C176" s="12">
        <v>124.65</v>
      </c>
    </row>
    <row r="177" spans="2:3" ht="15" thickBot="1" x14ac:dyDescent="0.4">
      <c r="B177" s="12">
        <v>65.28</v>
      </c>
      <c r="C177" s="12">
        <v>119.52</v>
      </c>
    </row>
    <row r="178" spans="2:3" ht="15" thickBot="1" x14ac:dyDescent="0.4">
      <c r="B178" s="12">
        <v>73.83</v>
      </c>
      <c r="C178" s="12">
        <v>139.30000000000001</v>
      </c>
    </row>
    <row r="179" spans="2:3" ht="15" thickBot="1" x14ac:dyDescent="0.4">
      <c r="B179" s="12">
        <v>66.81</v>
      </c>
      <c r="C179" s="12">
        <v>104.83</v>
      </c>
    </row>
    <row r="180" spans="2:3" ht="15" thickBot="1" x14ac:dyDescent="0.4">
      <c r="B180" s="12">
        <v>66.89</v>
      </c>
      <c r="C180" s="12">
        <v>123.04</v>
      </c>
    </row>
    <row r="181" spans="2:3" ht="15" thickBot="1" x14ac:dyDescent="0.4">
      <c r="B181" s="12">
        <v>65.739999999999995</v>
      </c>
      <c r="C181" s="12">
        <v>118.89</v>
      </c>
    </row>
    <row r="182" spans="2:3" ht="15" thickBot="1" x14ac:dyDescent="0.4">
      <c r="B182" s="12">
        <v>65.98</v>
      </c>
      <c r="C182" s="12">
        <v>121.49</v>
      </c>
    </row>
    <row r="183" spans="2:3" ht="15" thickBot="1" x14ac:dyDescent="0.4">
      <c r="B183" s="12">
        <v>66.58</v>
      </c>
      <c r="C183" s="12">
        <v>119.25</v>
      </c>
    </row>
    <row r="184" spans="2:3" ht="15" thickBot="1" x14ac:dyDescent="0.4">
      <c r="B184" s="12">
        <v>67.11</v>
      </c>
      <c r="C184" s="12">
        <v>135.02000000000001</v>
      </c>
    </row>
    <row r="185" spans="2:3" ht="15" thickBot="1" x14ac:dyDescent="0.4">
      <c r="B185" s="12">
        <v>65.87</v>
      </c>
      <c r="C185" s="12">
        <v>116.23</v>
      </c>
    </row>
    <row r="186" spans="2:3" ht="15" thickBot="1" x14ac:dyDescent="0.4">
      <c r="B186" s="12">
        <v>66.78</v>
      </c>
      <c r="C186" s="12">
        <v>109.17</v>
      </c>
    </row>
    <row r="187" spans="2:3" ht="15" thickBot="1" x14ac:dyDescent="0.4">
      <c r="B187" s="12">
        <v>68.739999999999995</v>
      </c>
      <c r="C187" s="12">
        <v>124.22</v>
      </c>
    </row>
    <row r="188" spans="2:3" ht="15" thickBot="1" x14ac:dyDescent="0.4">
      <c r="B188" s="12">
        <v>66.23</v>
      </c>
      <c r="C188" s="12">
        <v>141.16</v>
      </c>
    </row>
    <row r="189" spans="2:3" ht="15" thickBot="1" x14ac:dyDescent="0.4">
      <c r="B189" s="12">
        <v>65.959999999999994</v>
      </c>
      <c r="C189" s="12">
        <v>129.15</v>
      </c>
    </row>
    <row r="190" spans="2:3" ht="15" thickBot="1" x14ac:dyDescent="0.4">
      <c r="B190" s="12">
        <v>68.58</v>
      </c>
      <c r="C190" s="12">
        <v>127.87</v>
      </c>
    </row>
    <row r="191" spans="2:3" ht="15" thickBot="1" x14ac:dyDescent="0.4">
      <c r="B191" s="12">
        <v>66.59</v>
      </c>
      <c r="C191" s="12">
        <v>120.92</v>
      </c>
    </row>
    <row r="192" spans="2:3" ht="15" thickBot="1" x14ac:dyDescent="0.4">
      <c r="B192" s="12">
        <v>66.97</v>
      </c>
      <c r="C192" s="12">
        <v>127.65</v>
      </c>
    </row>
    <row r="193" spans="2:3" ht="15" thickBot="1" x14ac:dyDescent="0.4">
      <c r="B193" s="12">
        <v>68.08</v>
      </c>
      <c r="C193" s="12">
        <v>101.47</v>
      </c>
    </row>
    <row r="194" spans="2:3" ht="15" thickBot="1" x14ac:dyDescent="0.4">
      <c r="B194" s="12">
        <v>70.19</v>
      </c>
      <c r="C194" s="12">
        <v>144.99</v>
      </c>
    </row>
    <row r="195" spans="2:3" ht="15" thickBot="1" x14ac:dyDescent="0.4">
      <c r="B195" s="12">
        <v>65.52</v>
      </c>
      <c r="C195" s="12">
        <v>110.95</v>
      </c>
    </row>
    <row r="196" spans="2:3" ht="15" thickBot="1" x14ac:dyDescent="0.4">
      <c r="B196" s="12">
        <v>67.459999999999994</v>
      </c>
      <c r="C196" s="12">
        <v>132.86000000000001</v>
      </c>
    </row>
    <row r="197" spans="2:3" ht="15" thickBot="1" x14ac:dyDescent="0.4">
      <c r="B197" s="12">
        <v>67.41</v>
      </c>
      <c r="C197" s="12">
        <v>146.34</v>
      </c>
    </row>
    <row r="198" spans="2:3" ht="15" thickBot="1" x14ac:dyDescent="0.4">
      <c r="B198" s="12">
        <v>69.66</v>
      </c>
      <c r="C198" s="12">
        <v>145.59</v>
      </c>
    </row>
    <row r="199" spans="2:3" ht="15" thickBot="1" x14ac:dyDescent="0.4">
      <c r="B199" s="12">
        <v>65.8</v>
      </c>
      <c r="C199" s="12">
        <v>120.84</v>
      </c>
    </row>
    <row r="200" spans="2:3" ht="15" thickBot="1" x14ac:dyDescent="0.4">
      <c r="B200" s="12">
        <v>66.11</v>
      </c>
      <c r="C200" s="12">
        <v>115.78</v>
      </c>
    </row>
    <row r="201" spans="2:3" ht="15" thickBot="1" x14ac:dyDescent="0.4">
      <c r="B201" s="12">
        <v>68.239999999999995</v>
      </c>
      <c r="C201" s="12">
        <v>128.30000000000001</v>
      </c>
    </row>
    <row r="202" spans="2:3" ht="15" thickBot="1" x14ac:dyDescent="0.4">
      <c r="B202" s="12">
        <v>68.02</v>
      </c>
      <c r="C202" s="12">
        <v>127.47</v>
      </c>
    </row>
    <row r="203" spans="2:3" ht="15" thickBot="1" x14ac:dyDescent="0.4">
      <c r="B203" s="12">
        <v>71.39</v>
      </c>
      <c r="C203" s="12">
        <v>127.88</v>
      </c>
    </row>
    <row r="212" spans="2:8" x14ac:dyDescent="0.35">
      <c r="B212" s="30" t="s">
        <v>184</v>
      </c>
      <c r="C212" s="30" t="s">
        <v>185</v>
      </c>
    </row>
    <row r="213" spans="2:8" ht="15" thickBot="1" x14ac:dyDescent="0.4">
      <c r="B213" s="3">
        <v>1</v>
      </c>
      <c r="C213" s="3">
        <v>56</v>
      </c>
      <c r="E213" t="s">
        <v>183</v>
      </c>
      <c r="F213" t="s">
        <v>189</v>
      </c>
      <c r="G213" t="s">
        <v>190</v>
      </c>
    </row>
    <row r="214" spans="2:8" x14ac:dyDescent="0.35">
      <c r="B214" s="3">
        <v>2</v>
      </c>
      <c r="C214" s="3">
        <v>63</v>
      </c>
      <c r="E214">
        <f>AVERAGE(C213:C222)</f>
        <v>59.5</v>
      </c>
      <c r="F214">
        <f>$E$214-3*$E$216</f>
        <v>31.742118236435982</v>
      </c>
      <c r="G214" s="29" t="s">
        <v>193</v>
      </c>
      <c r="H214" s="29" t="s">
        <v>195</v>
      </c>
    </row>
    <row r="215" spans="2:8" x14ac:dyDescent="0.35">
      <c r="B215" s="3">
        <v>3</v>
      </c>
      <c r="C215" s="3">
        <v>74</v>
      </c>
      <c r="E215" t="s">
        <v>191</v>
      </c>
      <c r="F215">
        <f>F214+$E$216</f>
        <v>40.994745490957321</v>
      </c>
      <c r="G215">
        <v>31.742118236435982</v>
      </c>
      <c r="H215">
        <v>0</v>
      </c>
    </row>
    <row r="216" spans="2:8" x14ac:dyDescent="0.35">
      <c r="B216" s="3">
        <v>4</v>
      </c>
      <c r="C216" s="3">
        <v>62</v>
      </c>
      <c r="E216">
        <f>STDEV(C213:C222)</f>
        <v>9.2526272545213395</v>
      </c>
      <c r="F216">
        <f t="shared" ref="F216:F220" si="2">F215+$E$216</f>
        <v>50.247372745478657</v>
      </c>
      <c r="G216">
        <v>40.994745490957321</v>
      </c>
      <c r="H216">
        <v>0</v>
      </c>
    </row>
    <row r="217" spans="2:8" x14ac:dyDescent="0.35">
      <c r="B217" s="3">
        <v>5</v>
      </c>
      <c r="C217" s="3">
        <v>51</v>
      </c>
      <c r="F217">
        <f t="shared" si="2"/>
        <v>59.5</v>
      </c>
      <c r="G217">
        <v>50.247372745478657</v>
      </c>
      <c r="H217">
        <v>2</v>
      </c>
    </row>
    <row r="218" spans="2:8" x14ac:dyDescent="0.35">
      <c r="B218" s="3">
        <v>6</v>
      </c>
      <c r="C218" s="3">
        <v>49</v>
      </c>
      <c r="F218">
        <f t="shared" si="2"/>
        <v>68.752627254521343</v>
      </c>
      <c r="G218">
        <v>59.5</v>
      </c>
      <c r="H218">
        <v>3</v>
      </c>
    </row>
    <row r="219" spans="2:8" x14ac:dyDescent="0.35">
      <c r="B219" s="3">
        <v>7</v>
      </c>
      <c r="C219" s="3">
        <v>62</v>
      </c>
      <c r="F219">
        <f t="shared" si="2"/>
        <v>78.005254509042686</v>
      </c>
      <c r="G219">
        <v>68.752627254521343</v>
      </c>
      <c r="H219">
        <v>3</v>
      </c>
    </row>
    <row r="220" spans="2:8" x14ac:dyDescent="0.35">
      <c r="B220" s="3">
        <v>8</v>
      </c>
      <c r="C220" s="3">
        <v>47</v>
      </c>
      <c r="F220">
        <f t="shared" si="2"/>
        <v>87.257881763564029</v>
      </c>
      <c r="G220">
        <v>78.005254509042686</v>
      </c>
      <c r="H220">
        <v>2</v>
      </c>
    </row>
    <row r="221" spans="2:8" x14ac:dyDescent="0.35">
      <c r="B221" s="3">
        <v>9</v>
      </c>
      <c r="C221" s="3">
        <v>73</v>
      </c>
      <c r="G221">
        <v>87.257881763564029</v>
      </c>
      <c r="H221">
        <v>0</v>
      </c>
    </row>
    <row r="222" spans="2:8" ht="15" thickBot="1" x14ac:dyDescent="0.4">
      <c r="B222" s="3">
        <v>10</v>
      </c>
      <c r="C222" s="3">
        <v>58</v>
      </c>
      <c r="G222" s="28" t="s">
        <v>194</v>
      </c>
      <c r="H222" s="28">
        <v>0</v>
      </c>
    </row>
    <row r="243" spans="2:8" x14ac:dyDescent="0.35">
      <c r="B243" s="30" t="s">
        <v>184</v>
      </c>
      <c r="C243" s="30" t="s">
        <v>185</v>
      </c>
    </row>
    <row r="244" spans="2:8" ht="15" thickBot="1" x14ac:dyDescent="0.4">
      <c r="B244" s="3">
        <v>1</v>
      </c>
      <c r="C244" s="3">
        <v>28</v>
      </c>
      <c r="E244" t="s">
        <v>183</v>
      </c>
      <c r="F244" t="s">
        <v>193</v>
      </c>
      <c r="G244" t="s">
        <v>190</v>
      </c>
    </row>
    <row r="245" spans="2:8" x14ac:dyDescent="0.35">
      <c r="B245" s="3">
        <v>2</v>
      </c>
      <c r="C245" s="3">
        <v>85</v>
      </c>
      <c r="E245">
        <f>AVERAGE(C244:C253)</f>
        <v>77.8</v>
      </c>
      <c r="F245">
        <f>$E$245-3*$E$247</f>
        <v>-13.652720025158359</v>
      </c>
      <c r="G245" s="29" t="s">
        <v>193</v>
      </c>
      <c r="H245" s="29" t="s">
        <v>195</v>
      </c>
    </row>
    <row r="246" spans="2:8" x14ac:dyDescent="0.35">
      <c r="B246" s="3">
        <v>3</v>
      </c>
      <c r="C246" s="3">
        <v>18</v>
      </c>
      <c r="E246" t="s">
        <v>197</v>
      </c>
      <c r="F246">
        <f>F245+$E$247</f>
        <v>16.831519983227757</v>
      </c>
      <c r="G246">
        <v>-13.652720025158359</v>
      </c>
      <c r="H246">
        <v>0</v>
      </c>
    </row>
    <row r="247" spans="2:8" x14ac:dyDescent="0.35">
      <c r="B247" s="3">
        <v>4</v>
      </c>
      <c r="C247" s="3">
        <v>70</v>
      </c>
      <c r="E247">
        <f>STDEV(C244:C253)</f>
        <v>30.484240008386116</v>
      </c>
      <c r="F247">
        <f t="shared" ref="F247:F251" si="3">F246+$E$247</f>
        <v>47.315759991613874</v>
      </c>
      <c r="G247">
        <v>16.831519983227757</v>
      </c>
      <c r="H247">
        <v>0</v>
      </c>
    </row>
    <row r="248" spans="2:8" x14ac:dyDescent="0.35">
      <c r="B248" s="3">
        <v>5</v>
      </c>
      <c r="C248" s="3">
        <v>100</v>
      </c>
      <c r="F248">
        <f t="shared" si="3"/>
        <v>77.799999999999983</v>
      </c>
      <c r="G248">
        <v>47.315759991613874</v>
      </c>
      <c r="H248">
        <v>2</v>
      </c>
    </row>
    <row r="249" spans="2:8" x14ac:dyDescent="0.35">
      <c r="B249" s="3">
        <v>6</v>
      </c>
      <c r="C249" s="3">
        <v>100</v>
      </c>
      <c r="F249">
        <f t="shared" si="3"/>
        <v>108.28424000838609</v>
      </c>
      <c r="G249">
        <v>77.799999999999983</v>
      </c>
      <c r="H249">
        <v>1</v>
      </c>
    </row>
    <row r="250" spans="2:8" x14ac:dyDescent="0.35">
      <c r="B250" s="3">
        <v>7</v>
      </c>
      <c r="C250" s="3">
        <v>100</v>
      </c>
      <c r="F250">
        <f t="shared" si="3"/>
        <v>138.7684800167722</v>
      </c>
      <c r="G250">
        <v>108.28424000838609</v>
      </c>
      <c r="H250">
        <v>7</v>
      </c>
    </row>
    <row r="251" spans="2:8" x14ac:dyDescent="0.35">
      <c r="B251" s="3">
        <v>8</v>
      </c>
      <c r="C251" s="3">
        <v>97</v>
      </c>
      <c r="F251">
        <f t="shared" si="3"/>
        <v>169.25272002515831</v>
      </c>
      <c r="G251">
        <v>138.7684800167722</v>
      </c>
      <c r="H251">
        <v>0</v>
      </c>
    </row>
    <row r="252" spans="2:8" x14ac:dyDescent="0.35">
      <c r="B252" s="3">
        <v>9</v>
      </c>
      <c r="C252" s="3">
        <v>95</v>
      </c>
      <c r="G252">
        <v>169.25272002515831</v>
      </c>
      <c r="H252">
        <v>0</v>
      </c>
    </row>
    <row r="253" spans="2:8" ht="15" thickBot="1" x14ac:dyDescent="0.4">
      <c r="B253" s="3">
        <v>10</v>
      </c>
      <c r="C253" s="3">
        <v>85</v>
      </c>
      <c r="G253" s="28" t="s">
        <v>194</v>
      </c>
      <c r="H253" s="28">
        <v>0</v>
      </c>
    </row>
  </sheetData>
  <autoFilter ref="B3:C203" xr:uid="{00000000-0001-0000-0900-000000000000}"/>
  <sortState xmlns:xlrd2="http://schemas.microsoft.com/office/spreadsheetml/2017/richdata2" ref="G246:G252">
    <sortCondition ref="G246"/>
  </sortState>
  <mergeCells count="1">
    <mergeCell ref="A1:N1"/>
  </mergeCells>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Cleaning up Data</vt:lpstr>
      <vt:lpstr>Counting and Percentages</vt:lpstr>
      <vt:lpstr>Mean, Median, and Mode</vt:lpstr>
      <vt:lpstr>Pie Charts</vt:lpstr>
      <vt:lpstr>Bar Charts</vt:lpstr>
      <vt:lpstr>Pivot</vt:lpstr>
      <vt:lpstr>Scatter Graphs</vt:lpstr>
      <vt:lpstr>Line Graphs</vt:lpstr>
      <vt:lpstr>Frequency Tables</vt:lpstr>
      <vt:lpstr>Results Tables</vt:lpstr>
      <vt:lpstr>Standard Deviation</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Roisin Mullins</cp:lastModifiedBy>
  <dcterms:created xsi:type="dcterms:W3CDTF">2017-01-03T10:42:54Z</dcterms:created>
  <dcterms:modified xsi:type="dcterms:W3CDTF">2024-02-22T17:09:41Z</dcterms:modified>
</cp:coreProperties>
</file>