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a-Mai\Downloads\"/>
    </mc:Choice>
  </mc:AlternateContent>
  <bookViews>
    <workbookView xWindow="0" yWindow="0" windowWidth="28800" windowHeight="12435" activeTab="6"/>
  </bookViews>
  <sheets>
    <sheet name="Spreadsheet" sheetId="8" r:id="rId1"/>
    <sheet name="SDB" sheetId="3" r:id="rId2"/>
    <sheet name="PDB" sheetId="4" r:id="rId3"/>
    <sheet name="CBP" sheetId="6" r:id="rId4"/>
    <sheet name="CBR" sheetId="5" r:id="rId5"/>
    <sheet name="PCB" sheetId="7" r:id="rId6"/>
    <sheet name="Accounts" sheetId="2" r:id="rId7"/>
    <sheet name="Straight Line Account" sheetId="9" r:id="rId8"/>
    <sheet name="Reducing Balance Account" sheetId="10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3" i="2" l="1"/>
  <c r="V13" i="8" l="1"/>
  <c r="H41" i="2" l="1"/>
  <c r="U47" i="8"/>
  <c r="T43" i="8"/>
  <c r="T47" i="8" s="1"/>
  <c r="S43" i="8"/>
  <c r="S47" i="8" s="1"/>
  <c r="H63" i="2"/>
  <c r="H58" i="2"/>
  <c r="V11" i="8"/>
  <c r="V47" i="8" s="1"/>
  <c r="G29" i="10" l="1"/>
  <c r="G26" i="10"/>
  <c r="G23" i="10"/>
  <c r="G20" i="10"/>
  <c r="G18" i="10"/>
  <c r="C18" i="10" s="1"/>
  <c r="G19" i="10" s="1"/>
  <c r="G13" i="10"/>
  <c r="G12" i="10"/>
  <c r="G11" i="10"/>
  <c r="G10" i="10"/>
  <c r="G9" i="10"/>
  <c r="G21" i="10" l="1"/>
  <c r="C21" i="10" s="1"/>
  <c r="C20" i="10" s="1"/>
  <c r="G22" i="10" s="1"/>
  <c r="G24" i="10" s="1"/>
  <c r="C24" i="10" s="1"/>
  <c r="C23" i="10" s="1"/>
  <c r="G25" i="10" s="1"/>
  <c r="G27" i="10" s="1"/>
  <c r="C27" i="10" s="1"/>
  <c r="C26" i="10" s="1"/>
  <c r="G28" i="10" s="1"/>
  <c r="G30" i="10" s="1"/>
  <c r="C30" i="10" s="1"/>
  <c r="C29" i="10" s="1"/>
  <c r="R47" i="8" l="1"/>
  <c r="Q47" i="8"/>
  <c r="H75" i="2"/>
  <c r="H25" i="2"/>
  <c r="P23" i="8"/>
  <c r="O9" i="8" l="1"/>
  <c r="P7" i="8"/>
  <c r="P47" i="8" s="1"/>
  <c r="I47" i="8"/>
  <c r="J14" i="8"/>
  <c r="J47" i="8" s="1"/>
  <c r="L47" i="8"/>
  <c r="K15" i="8"/>
  <c r="K47" i="8" s="1"/>
  <c r="N47" i="8"/>
  <c r="M47" i="8"/>
  <c r="H47" i="8"/>
  <c r="G47" i="8"/>
  <c r="F47" i="8"/>
  <c r="E47" i="8"/>
  <c r="D15" i="7"/>
  <c r="G15" i="7"/>
  <c r="I20" i="4"/>
  <c r="O47" i="8" l="1"/>
  <c r="H20" i="4"/>
  <c r="G19" i="2" l="1"/>
  <c r="H11" i="2"/>
  <c r="D20" i="6" l="1"/>
  <c r="E20" i="6"/>
  <c r="F20" i="6"/>
  <c r="G20" i="6"/>
  <c r="J20" i="6"/>
  <c r="E18" i="5" l="1"/>
  <c r="F18" i="5"/>
  <c r="G18" i="5"/>
  <c r="H18" i="5"/>
  <c r="I18" i="5"/>
  <c r="K18" i="5"/>
  <c r="D20" i="4"/>
  <c r="E20" i="4"/>
  <c r="F20" i="4"/>
  <c r="G20" i="4"/>
  <c r="E16" i="3"/>
  <c r="F16" i="3"/>
  <c r="G16" i="3"/>
  <c r="E15" i="7"/>
  <c r="F15" i="7"/>
  <c r="C47" i="8" l="1"/>
  <c r="D47" i="8"/>
</calcChain>
</file>

<file path=xl/sharedStrings.xml><?xml version="1.0" encoding="utf-8"?>
<sst xmlns="http://schemas.openxmlformats.org/spreadsheetml/2006/main" count="446" uniqueCount="204">
  <si>
    <t>Trade Debtors</t>
  </si>
  <si>
    <t>Trade Creditors</t>
  </si>
  <si>
    <t>Capital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</si>
  <si>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</si>
  <si>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</si>
  <si>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</si>
  <si>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</si>
  <si>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</si>
  <si>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</si>
  <si>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</si>
  <si>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</si>
  <si>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</si>
  <si>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</si>
  <si>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</si>
  <si>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</si>
  <si>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</si>
  <si>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</si>
  <si>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</si>
  <si>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</si>
  <si>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</si>
  <si>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</si>
  <si>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</si>
  <si>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</si>
  <si>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</si>
  <si>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</si>
  <si>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</si>
  <si>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</si>
  <si>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</si>
  <si>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</si>
  <si>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</si>
  <si>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</si>
  <si>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</si>
  <si>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</si>
  <si>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</si>
  <si>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</si>
  <si>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</si>
  <si>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</si>
  <si>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</si>
  <si>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</si>
  <si>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</si>
  <si>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</si>
  <si>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</si>
  <si>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</si>
  <si>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</si>
  <si>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</si>
  <si>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</si>
  <si>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</si>
  <si>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</si>
  <si>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</si>
  <si>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</si>
  <si>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</si>
  <si>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</si>
  <si>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</si>
  <si>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</si>
  <si>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</si>
  <si>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</si>
  <si>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</si>
  <si>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</si>
  <si>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</si>
  <si>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</si>
  <si>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</si>
  <si>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</si>
  <si>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</si>
  <si>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</si>
  <si>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</si>
  <si>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</si>
  <si>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</si>
  <si>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</si>
  <si>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</si>
  <si>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</si>
  <si>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</si>
  <si>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</si>
  <si>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</si>
  <si>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</si>
  <si>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</si>
  <si>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</si>
  <si>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</si>
  <si>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</si>
  <si>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</si>
  <si>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</si>
  <si>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</si>
  <si>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</si>
  <si>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</si>
  <si>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</si>
  <si>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</si>
  <si>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</si>
  <si>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</si>
  <si>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</si>
  <si>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</si>
  <si>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</si>
  <si>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</si>
  <si>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</si>
  <si>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</si>
  <si>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</si>
  <si>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</si>
  <si>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</si>
  <si>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HM Customs</t>
  </si>
  <si>
    <t>Bal b/f</t>
  </si>
  <si>
    <t>Bal c/f</t>
  </si>
  <si>
    <t>less : Drawings</t>
  </si>
  <si>
    <t xml:space="preserve">     month ended 31st January 2021</t>
  </si>
  <si>
    <t>Balance Sheet at 31st January 2021</t>
  </si>
  <si>
    <t>Captial ( Missing)</t>
  </si>
  <si>
    <t>Bank Account</t>
  </si>
  <si>
    <t>Cash in Hand ( Petty Cash)</t>
  </si>
  <si>
    <t>Motor Vehicles - Cost</t>
  </si>
  <si>
    <t>Motor Vehicles - Provision for depreciation at 1.10.20</t>
  </si>
  <si>
    <t>Fixtures and Equipment - Provision for depreciation 1.10.20</t>
  </si>
  <si>
    <t>Bank Loan</t>
  </si>
  <si>
    <t>VAT Control Account ( Cr Balance)</t>
  </si>
  <si>
    <t>Accrued Electricity</t>
  </si>
  <si>
    <t>Accured Gas</t>
  </si>
  <si>
    <t>Stock at 1.10.20</t>
  </si>
  <si>
    <t>Black</t>
  </si>
  <si>
    <t>Orange</t>
  </si>
  <si>
    <t>Sliver</t>
  </si>
  <si>
    <t>White</t>
  </si>
  <si>
    <t>Telephone Bill</t>
  </si>
  <si>
    <t>Gas Bill</t>
  </si>
  <si>
    <t>Electricity</t>
  </si>
  <si>
    <t>Equipment</t>
  </si>
  <si>
    <t>Yellow</t>
  </si>
  <si>
    <t xml:space="preserve">Second Hand </t>
  </si>
  <si>
    <t>Vehicle</t>
  </si>
  <si>
    <t>Gas</t>
  </si>
  <si>
    <t>Grey</t>
  </si>
  <si>
    <t>Insurance</t>
  </si>
  <si>
    <t xml:space="preserve">Electricity </t>
  </si>
  <si>
    <t>DR total =</t>
  </si>
  <si>
    <t>Stamps</t>
  </si>
  <si>
    <t>Claret</t>
  </si>
  <si>
    <t xml:space="preserve">Capital </t>
  </si>
  <si>
    <t>Legal fees</t>
  </si>
  <si>
    <t>Legal Fees</t>
  </si>
  <si>
    <t>Liabilities</t>
  </si>
  <si>
    <t>Straight Line ( on Cost)</t>
  </si>
  <si>
    <t xml:space="preserve">Motor Vehicles </t>
  </si>
  <si>
    <t>20 divided by 100</t>
  </si>
  <si>
    <t>Motor Vehicles</t>
  </si>
  <si>
    <t>Fixtures and Equipment</t>
  </si>
  <si>
    <t xml:space="preserve">Current Long Term liabilities </t>
  </si>
  <si>
    <t>Loan</t>
  </si>
  <si>
    <t>Electric</t>
  </si>
  <si>
    <t>legal fees</t>
  </si>
  <si>
    <t>Rent</t>
  </si>
  <si>
    <t>Details</t>
  </si>
  <si>
    <t>End of year 1</t>
  </si>
  <si>
    <t>End of year 2</t>
  </si>
  <si>
    <t>End of Year 3</t>
  </si>
  <si>
    <t>End of year 4</t>
  </si>
  <si>
    <t>End of year 5</t>
  </si>
  <si>
    <t>Annual Expense</t>
  </si>
  <si>
    <t>Depreciation ( Expense)</t>
  </si>
  <si>
    <t>Nominal Ledger</t>
  </si>
  <si>
    <t>End of Year 1</t>
  </si>
  <si>
    <t>End of Year 2</t>
  </si>
  <si>
    <t>End of Year 5</t>
  </si>
  <si>
    <t>To P/L account</t>
  </si>
  <si>
    <t>Provision for Depreciation</t>
  </si>
  <si>
    <t xml:space="preserve">Date </t>
  </si>
  <si>
    <t>End of Year 4</t>
  </si>
  <si>
    <t>Balance C/D</t>
  </si>
  <si>
    <t>Start of Year 2</t>
  </si>
  <si>
    <t>Start of Year 3</t>
  </si>
  <si>
    <t>Start of Year 4</t>
  </si>
  <si>
    <t>Start of Year 5</t>
  </si>
  <si>
    <t>Balance B/D</t>
  </si>
  <si>
    <t>Balance Sheet ( Extract)</t>
  </si>
  <si>
    <t xml:space="preserve">Fixed Assets </t>
  </si>
  <si>
    <t>Costs</t>
  </si>
  <si>
    <t>Depreciation</t>
  </si>
  <si>
    <t>Carrying Value</t>
  </si>
  <si>
    <t>20 divided by 100 times by 27176 = 5435.20</t>
  </si>
  <si>
    <t>Drawings</t>
  </si>
  <si>
    <t>Dep'n Exp(FE)</t>
  </si>
  <si>
    <t>Reducing Balance</t>
  </si>
  <si>
    <t xml:space="preserve">Nominal Ledger </t>
  </si>
  <si>
    <t>Depreciation (Expense)</t>
  </si>
  <si>
    <t>Dr</t>
  </si>
  <si>
    <t>Cr</t>
  </si>
  <si>
    <t xml:space="preserve">End of Year 5 </t>
  </si>
  <si>
    <t xml:space="preserve">Provision for Depreciation </t>
  </si>
  <si>
    <t>Balance c/d</t>
  </si>
  <si>
    <t>Balance b/d</t>
  </si>
  <si>
    <t>Balance Sheet (extract)</t>
  </si>
  <si>
    <t>Cost</t>
  </si>
  <si>
    <t>10 divided by 100 times by 25394= 2539.40</t>
  </si>
  <si>
    <t>fixtures and Equipment</t>
  </si>
  <si>
    <t>10 divided by 100 times by 25394 = 2539.40</t>
  </si>
  <si>
    <t>25394-2539.40= 22854.60 ( 22855)</t>
  </si>
  <si>
    <t>10 divided by 100 times by 22854.60 = 2285.46</t>
  </si>
  <si>
    <t>22854.60-2285.46=20569.14</t>
  </si>
  <si>
    <t>10 divided by 100 times by 20569.14 = 2056.91 ( 2057)</t>
  </si>
  <si>
    <t>20569.14-2057= 18512</t>
  </si>
  <si>
    <t>10 divided by 100 times by 18512= 1851.20</t>
  </si>
  <si>
    <t>18512 - 1851= 16661</t>
  </si>
  <si>
    <t>2896 divided by 12= 241.33</t>
  </si>
  <si>
    <t>241.33 times by 3= 724</t>
  </si>
  <si>
    <t xml:space="preserve"> FIXED ASSETS MINUS YOUR NET CURRENT ASSETS=</t>
  </si>
  <si>
    <t>(13481+17500-15840)</t>
  </si>
  <si>
    <t xml:space="preserve">    Depreciation (1605 +448 )</t>
  </si>
  <si>
    <t>Total of Current Liabilities = 23222+ 15741= 38963</t>
  </si>
  <si>
    <t>NET CURRENT ASSETS =  CURENTS ASSETS TOTAL - CURRENT LIABILITIES</t>
  </si>
  <si>
    <t>NCA= 71917 - 38963= 32954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</si>
</sst>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4"/>
      <color rgb="FFFF0000"/>
      <name val="Arial"/>
      <family val="2"/>
    </font>
    <font>
      <sz val="14"/>
      <color rgb="FF00B0F0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0"/>
      <color rgb="FF00B0F0"/>
      <name val="Arial"/>
      <family val="2"/>
    </font>
    <font>
      <sz val="10"/>
      <color rgb="FFD538FF"/>
      <name val="Arial"/>
      <family val="2"/>
    </font>
    <font>
      <sz val="10"/>
      <color rgb="FF00B050"/>
      <name val="Arial"/>
      <family val="2"/>
    </font>
    <font>
      <sz val="14"/>
      <color rgb="FF00B050"/>
      <name val="Arial"/>
      <family val="2"/>
    </font>
    <font>
      <sz val="14"/>
      <color rgb="FF7030A0"/>
      <name val="Arial"/>
      <family val="2"/>
    </font>
    <font>
      <sz val="10"/>
      <color rgb="FF7030A0"/>
      <name val="Arial"/>
      <family val="2"/>
    </font>
    <font>
      <sz val="10"/>
      <color theme="3" tint="0.39997558519241921"/>
      <name val="Arial"/>
      <family val="2"/>
    </font>
    <font>
      <b/>
      <sz val="10"/>
      <name val="Arial"/>
      <family val="2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3" tint="0.39997558519241921"/>
      <name val="Arial"/>
      <family val="2"/>
    </font>
    <font>
      <sz val="10"/>
      <color rgb="FFFF00A4"/>
      <name val="Arial"/>
      <family val="2"/>
    </font>
    <font>
      <sz val="10"/>
      <color rgb="FF00D5FF"/>
      <name val="Arial"/>
      <family val="2"/>
    </font>
    <font>
      <sz val="10"/>
      <color rgb="FFFF8D13"/>
      <name val="Arial"/>
      <family val="2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0" fontId="0" fillId="0" borderId="3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/>
    <xf numFmtId="0" fontId="0" fillId="0" borderId="0" xfId="0" applyAlignment="1"/>
    <xf numFmtId="0" fontId="0" fillId="0" borderId="0" xfId="0" applyFill="1" applyBorder="1"/>
    <xf numFmtId="0" fontId="0" fillId="0" borderId="0" xfId="0" applyFont="1" applyFill="1" applyBorder="1"/>
    <xf numFmtId="3" fontId="0" fillId="0" borderId="0" xfId="0" applyNumberFormat="1"/>
    <xf numFmtId="3" fontId="0" fillId="0" borderId="1" xfId="0" applyNumberFormat="1" applyBorder="1"/>
    <xf numFmtId="3" fontId="1" fillId="0" borderId="0" xfId="0" applyNumberFormat="1" applyFont="1"/>
    <xf numFmtId="0" fontId="6" fillId="0" borderId="0" xfId="0" applyFont="1"/>
    <xf numFmtId="0" fontId="1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1" xfId="0" applyFont="1" applyBorder="1"/>
    <xf numFmtId="0" fontId="9" fillId="0" borderId="2" xfId="0" applyFont="1" applyBorder="1"/>
    <xf numFmtId="0" fontId="10" fillId="0" borderId="0" xfId="0" applyFont="1"/>
    <xf numFmtId="0" fontId="10" fillId="0" borderId="1" xfId="0" applyFont="1" applyBorder="1"/>
    <xf numFmtId="3" fontId="10" fillId="0" borderId="1" xfId="0" applyNumberFormat="1" applyFont="1" applyBorder="1"/>
    <xf numFmtId="3" fontId="10" fillId="0" borderId="0" xfId="0" applyNumberFormat="1" applyFont="1"/>
    <xf numFmtId="0" fontId="11" fillId="0" borderId="0" xfId="0" applyFont="1"/>
    <xf numFmtId="0" fontId="11" fillId="0" borderId="1" xfId="0" applyFont="1" applyBorder="1"/>
    <xf numFmtId="0" fontId="1" fillId="0" borderId="0" xfId="0" applyFont="1" applyBorder="1"/>
    <xf numFmtId="0" fontId="12" fillId="0" borderId="0" xfId="0" applyFont="1"/>
    <xf numFmtId="0" fontId="12" fillId="0" borderId="1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5" fillId="0" borderId="1" xfId="0" applyFont="1" applyBorder="1"/>
    <xf numFmtId="9" fontId="0" fillId="0" borderId="0" xfId="0" applyNumberFormat="1"/>
    <xf numFmtId="0" fontId="16" fillId="0" borderId="0" xfId="0" applyFont="1"/>
    <xf numFmtId="0" fontId="16" fillId="0" borderId="1" xfId="0" applyFont="1" applyBorder="1"/>
    <xf numFmtId="1" fontId="16" fillId="0" borderId="1" xfId="0" applyNumberFormat="1" applyFont="1" applyBorder="1"/>
    <xf numFmtId="0" fontId="16" fillId="0" borderId="4" xfId="0" applyFont="1" applyBorder="1"/>
    <xf numFmtId="0" fontId="16" fillId="0" borderId="0" xfId="0" applyFont="1" applyBorder="1"/>
    <xf numFmtId="0" fontId="9" fillId="0" borderId="0" xfId="0" applyFont="1"/>
    <xf numFmtId="0" fontId="17" fillId="0" borderId="0" xfId="0" applyFont="1"/>
    <xf numFmtId="0" fontId="9" fillId="0" borderId="0" xfId="0" applyFont="1" applyBorder="1"/>
    <xf numFmtId="0" fontId="19" fillId="0" borderId="0" xfId="0" applyFont="1"/>
    <xf numFmtId="0" fontId="19" fillId="0" borderId="0" xfId="0" applyFont="1" applyAlignment="1">
      <alignment horizontal="right"/>
    </xf>
    <xf numFmtId="0" fontId="19" fillId="0" borderId="2" xfId="0" applyFont="1" applyBorder="1"/>
    <xf numFmtId="0" fontId="19" fillId="0" borderId="0" xfId="0" applyFont="1" applyAlignment="1">
      <alignment horizontal="center"/>
    </xf>
    <xf numFmtId="0" fontId="9" fillId="0" borderId="1" xfId="0" applyFont="1" applyBorder="1"/>
    <xf numFmtId="37" fontId="20" fillId="0" borderId="0" xfId="0" applyNumberFormat="1" applyFont="1"/>
    <xf numFmtId="0" fontId="20" fillId="0" borderId="0" xfId="0" applyFont="1"/>
    <xf numFmtId="0" fontId="1" fillId="0" borderId="0" xfId="0" applyFont="1" applyFill="1" applyBorder="1"/>
    <xf numFmtId="1" fontId="16" fillId="0" borderId="0" xfId="0" applyNumberFormat="1" applyFont="1" applyBorder="1"/>
    <xf numFmtId="0" fontId="0" fillId="0" borderId="10" xfId="0" applyBorder="1"/>
    <xf numFmtId="1" fontId="9" fillId="0" borderId="2" xfId="0" applyNumberFormat="1" applyFont="1" applyBorder="1"/>
    <xf numFmtId="0" fontId="0" fillId="0" borderId="8" xfId="0" applyBorder="1"/>
    <xf numFmtId="0" fontId="21" fillId="0" borderId="0" xfId="0" applyFont="1" applyFill="1"/>
    <xf numFmtId="0" fontId="21" fillId="0" borderId="1" xfId="0" applyFont="1" applyFill="1" applyBorder="1"/>
    <xf numFmtId="3" fontId="21" fillId="0" borderId="0" xfId="0" applyNumberFormat="1" applyFont="1" applyFill="1"/>
    <xf numFmtId="3" fontId="21" fillId="0" borderId="1" xfId="0" applyNumberFormat="1" applyFont="1" applyFill="1" applyBorder="1"/>
    <xf numFmtId="0" fontId="22" fillId="0" borderId="0" xfId="0" applyFont="1"/>
    <xf numFmtId="0" fontId="22" fillId="0" borderId="1" xfId="0" applyFont="1" applyBorder="1"/>
    <xf numFmtId="0" fontId="22" fillId="0" borderId="4" xfId="0" applyFont="1" applyBorder="1"/>
    <xf numFmtId="1" fontId="22" fillId="0" borderId="4" xfId="0" applyNumberFormat="1" applyFont="1" applyBorder="1"/>
    <xf numFmtId="1" fontId="22" fillId="0" borderId="1" xfId="0" applyNumberFormat="1" applyFont="1" applyBorder="1"/>
    <xf numFmtId="1" fontId="22" fillId="0" borderId="0" xfId="0" applyNumberFormat="1" applyFont="1" applyBorder="1"/>
    <xf numFmtId="0" fontId="22" fillId="0" borderId="11" xfId="0" applyFont="1" applyBorder="1"/>
    <xf numFmtId="0" fontId="22" fillId="0" borderId="12" xfId="0" applyFont="1" applyBorder="1"/>
    <xf numFmtId="0" fontId="22" fillId="0" borderId="6" xfId="0" applyFont="1" applyBorder="1"/>
    <xf numFmtId="0" fontId="22" fillId="0" borderId="7" xfId="0" applyFont="1" applyBorder="1"/>
    <xf numFmtId="0" fontId="23" fillId="0" borderId="0" xfId="0" applyFont="1"/>
    <xf numFmtId="0" fontId="23" fillId="0" borderId="1" xfId="0" applyFont="1" applyBorder="1"/>
    <xf numFmtId="1" fontId="23" fillId="0" borderId="1" xfId="0" applyNumberFormat="1" applyFont="1" applyBorder="1"/>
    <xf numFmtId="37" fontId="1" fillId="0" borderId="0" xfId="0" applyNumberFormat="1" applyFont="1" applyFill="1"/>
    <xf numFmtId="37" fontId="1" fillId="0" borderId="0" xfId="0" applyNumberFormat="1" applyFont="1" applyFill="1" applyBorder="1"/>
    <xf numFmtId="37" fontId="0" fillId="0" borderId="0" xfId="0" applyNumberFormat="1" applyFill="1"/>
    <xf numFmtId="37" fontId="5" fillId="0" borderId="13" xfId="0" applyNumberFormat="1" applyFont="1" applyFill="1" applyBorder="1"/>
    <xf numFmtId="0" fontId="5" fillId="0" borderId="13" xfId="0" applyFont="1" applyBorder="1"/>
    <xf numFmtId="3" fontId="23" fillId="0" borderId="1" xfId="0" applyNumberFormat="1" applyFont="1" applyBorder="1"/>
    <xf numFmtId="0" fontId="24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8D13"/>
      <color rgb="FF74FF00"/>
      <color rgb="FF00D5FF"/>
      <color rgb="FFFF00A4"/>
      <color rgb="FFD538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55"/>
  <sheetViews>
    <sheetView topLeftCell="B20" workbookViewId="0">
      <selection activeCell="Y21" sqref="Y21"/>
    </sheetView>
  </sheetViews>
  <sheetFormatPr defaultColWidth="8.85546875" defaultRowHeight="12.75" x14ac:dyDescent="0.2"/>
  <cols>
    <col min="1" max="1" width="50.140625" customWidth="1"/>
  </cols>
  <sheetData>
    <row r="2" spans="1:22" x14ac:dyDescent="0.2">
      <c r="A2" s="2" t="s">
        <v>9</v>
      </c>
      <c r="B2" s="6"/>
      <c r="C2" s="9" t="s">
        <v>5</v>
      </c>
      <c r="D2" s="11" t="s">
        <v>6</v>
      </c>
      <c r="E2" s="9" t="s">
        <v>7</v>
      </c>
      <c r="F2" s="11" t="s">
        <v>8</v>
      </c>
      <c r="G2" t="s">
        <v>11</v>
      </c>
      <c r="H2" s="1" t="s">
        <v>12</v>
      </c>
      <c r="I2" s="9" t="s">
        <v>15</v>
      </c>
      <c r="J2" s="11" t="s">
        <v>14</v>
      </c>
      <c r="K2" s="9" t="s">
        <v>15</v>
      </c>
      <c r="L2" s="11" t="s">
        <v>16</v>
      </c>
      <c r="M2" s="9" t="s">
        <v>20</v>
      </c>
      <c r="N2" s="11" t="s">
        <v>8</v>
      </c>
      <c r="O2" s="9" t="s">
        <v>22</v>
      </c>
      <c r="P2" s="11" t="s">
        <v>6</v>
      </c>
      <c r="Q2" s="99" t="s">
        <v>23</v>
      </c>
      <c r="R2" s="100"/>
      <c r="S2" s="101" t="s">
        <v>28</v>
      </c>
      <c r="T2" s="102"/>
      <c r="U2" s="99" t="s">
        <v>29</v>
      </c>
      <c r="V2" s="102"/>
    </row>
    <row r="3" spans="1:22" x14ac:dyDescent="0.2">
      <c r="A3" s="2"/>
      <c r="B3" s="6"/>
      <c r="C3" s="9"/>
      <c r="D3" s="11"/>
      <c r="E3" s="9"/>
      <c r="F3" s="11"/>
      <c r="H3" s="1"/>
      <c r="I3" s="9"/>
      <c r="J3" s="11"/>
      <c r="K3" s="9"/>
      <c r="L3" s="11"/>
      <c r="M3" s="9"/>
      <c r="N3" s="11"/>
      <c r="O3" s="9"/>
      <c r="P3" s="11"/>
      <c r="Q3" s="8"/>
      <c r="R3" s="9"/>
      <c r="S3" s="10"/>
      <c r="T3" s="11"/>
      <c r="U3" s="8"/>
      <c r="V3" s="11"/>
    </row>
    <row r="4" spans="1:22" x14ac:dyDescent="0.2">
      <c r="A4" s="8"/>
      <c r="B4" s="7"/>
      <c r="C4" s="9" t="s">
        <v>3</v>
      </c>
      <c r="D4" s="11" t="s">
        <v>4</v>
      </c>
      <c r="E4" s="9" t="s">
        <v>3</v>
      </c>
      <c r="F4" s="11" t="s">
        <v>4</v>
      </c>
      <c r="G4" s="9" t="s">
        <v>3</v>
      </c>
      <c r="H4" s="11" t="s">
        <v>4</v>
      </c>
      <c r="I4" s="9" t="s">
        <v>3</v>
      </c>
      <c r="J4" s="11" t="s">
        <v>4</v>
      </c>
      <c r="K4" s="9" t="s">
        <v>3</v>
      </c>
      <c r="L4" s="11" t="s">
        <v>4</v>
      </c>
      <c r="M4" s="9" t="s">
        <v>3</v>
      </c>
      <c r="N4" s="11" t="s">
        <v>4</v>
      </c>
      <c r="O4" s="9" t="s">
        <v>3</v>
      </c>
      <c r="P4" s="11" t="s">
        <v>4</v>
      </c>
      <c r="Q4" s="9" t="s">
        <v>3</v>
      </c>
      <c r="R4" s="11" t="s">
        <v>4</v>
      </c>
      <c r="S4" s="9" t="s">
        <v>3</v>
      </c>
      <c r="T4" s="11" t="s">
        <v>4</v>
      </c>
      <c r="U4" s="9" t="s">
        <v>3</v>
      </c>
      <c r="V4" s="11" t="s">
        <v>4</v>
      </c>
    </row>
    <row r="5" spans="1:22" x14ac:dyDescent="0.2">
      <c r="A5" s="8"/>
      <c r="B5" s="7"/>
      <c r="C5" s="9"/>
      <c r="D5" s="11"/>
      <c r="E5" s="9"/>
      <c r="F5" s="11"/>
      <c r="G5" s="9"/>
      <c r="H5" s="11"/>
      <c r="I5" s="9"/>
      <c r="J5" s="11"/>
      <c r="K5" s="9"/>
      <c r="L5" s="11"/>
      <c r="M5" s="9"/>
      <c r="N5" s="11"/>
      <c r="O5" s="9"/>
      <c r="P5" s="11"/>
      <c r="Q5" s="9"/>
      <c r="R5" s="11"/>
      <c r="S5" s="9"/>
      <c r="T5" s="11"/>
      <c r="U5" s="9"/>
      <c r="V5" s="11"/>
    </row>
    <row r="6" spans="1:22" x14ac:dyDescent="0.2">
      <c r="A6" s="2"/>
      <c r="B6" s="6"/>
      <c r="D6" s="1"/>
      <c r="E6" s="38"/>
      <c r="F6" s="39"/>
      <c r="H6" s="1"/>
      <c r="J6" s="1"/>
      <c r="L6" s="1"/>
      <c r="N6" s="1"/>
      <c r="P6" s="1"/>
      <c r="R6" s="1"/>
      <c r="T6" s="1"/>
      <c r="V6" s="1"/>
    </row>
    <row r="7" spans="1:22" x14ac:dyDescent="0.2">
      <c r="A7" s="2" t="s">
        <v>102</v>
      </c>
      <c r="B7" s="6"/>
      <c r="D7" s="33">
        <v>44161</v>
      </c>
      <c r="E7" s="38"/>
      <c r="F7" s="39"/>
      <c r="H7" s="1"/>
      <c r="J7" s="1"/>
      <c r="K7" s="48"/>
      <c r="L7" s="49"/>
      <c r="M7" s="45"/>
      <c r="N7" s="46"/>
      <c r="O7" s="75"/>
      <c r="P7" s="76">
        <f>44161+12000</f>
        <v>56161</v>
      </c>
      <c r="Q7" s="55"/>
      <c r="R7" s="56"/>
      <c r="S7" s="79"/>
      <c r="T7" s="80"/>
      <c r="U7" s="89"/>
      <c r="V7" s="90">
        <v>56161</v>
      </c>
    </row>
    <row r="8" spans="1:22" x14ac:dyDescent="0.2">
      <c r="A8" s="2" t="s">
        <v>103</v>
      </c>
      <c r="B8" s="6"/>
      <c r="C8" s="32">
        <v>4010</v>
      </c>
      <c r="D8" s="1"/>
      <c r="E8" s="38"/>
      <c r="F8" s="39"/>
      <c r="G8" s="41"/>
      <c r="H8" s="42"/>
      <c r="I8" s="52">
        <v>34240</v>
      </c>
      <c r="J8" s="53"/>
      <c r="K8" s="48"/>
      <c r="L8" s="49">
        <v>9066</v>
      </c>
      <c r="M8" s="45"/>
      <c r="N8" s="46"/>
      <c r="O8" s="77">
        <v>28764</v>
      </c>
      <c r="P8" s="76"/>
      <c r="Q8" s="55"/>
      <c r="R8" s="57"/>
      <c r="S8" s="79"/>
      <c r="T8" s="80"/>
      <c r="U8" s="89">
        <v>28764</v>
      </c>
      <c r="V8" s="90"/>
    </row>
    <row r="9" spans="1:22" x14ac:dyDescent="0.2">
      <c r="A9" s="2" t="s">
        <v>104</v>
      </c>
      <c r="B9" s="6"/>
      <c r="C9">
        <v>675</v>
      </c>
      <c r="D9" s="1"/>
      <c r="E9" s="38"/>
      <c r="F9" s="39"/>
      <c r="G9" s="41"/>
      <c r="H9" s="42"/>
      <c r="I9" s="52"/>
      <c r="J9" s="53"/>
      <c r="K9" s="48">
        <v>308</v>
      </c>
      <c r="L9" s="49"/>
      <c r="M9" s="45"/>
      <c r="N9" s="46">
        <v>308</v>
      </c>
      <c r="O9" s="75">
        <f>675+308-308</f>
        <v>675</v>
      </c>
      <c r="P9" s="76"/>
      <c r="Q9" s="55"/>
      <c r="R9" s="56"/>
      <c r="S9" s="79"/>
      <c r="T9" s="80"/>
      <c r="U9" s="89">
        <v>675</v>
      </c>
      <c r="V9" s="90"/>
    </row>
    <row r="10" spans="1:22" x14ac:dyDescent="0.2">
      <c r="A10" s="30" t="s">
        <v>105</v>
      </c>
      <c r="B10" s="6"/>
      <c r="C10" s="32">
        <v>27176</v>
      </c>
      <c r="D10" s="1"/>
      <c r="E10" s="38"/>
      <c r="F10" s="39"/>
      <c r="G10" s="41"/>
      <c r="H10" s="42"/>
      <c r="I10" s="52"/>
      <c r="J10" s="53"/>
      <c r="K10" s="48"/>
      <c r="L10" s="49"/>
      <c r="M10" s="45"/>
      <c r="N10" s="46"/>
      <c r="O10" s="77">
        <v>42026</v>
      </c>
      <c r="P10" s="76"/>
      <c r="Q10" s="55"/>
      <c r="R10" s="57"/>
      <c r="S10" s="79"/>
      <c r="T10" s="80"/>
      <c r="U10" s="89">
        <v>42026</v>
      </c>
      <c r="V10" s="90"/>
    </row>
    <row r="11" spans="1:22" ht="14.1" customHeight="1" x14ac:dyDescent="0.2">
      <c r="A11" s="31" t="s">
        <v>106</v>
      </c>
      <c r="B11" s="6"/>
      <c r="D11" s="33">
        <v>7574</v>
      </c>
      <c r="E11" s="38"/>
      <c r="F11" s="39"/>
      <c r="G11" s="41"/>
      <c r="H11" s="42"/>
      <c r="I11" s="52"/>
      <c r="J11" s="53"/>
      <c r="K11" s="48"/>
      <c r="L11" s="49"/>
      <c r="M11" s="45"/>
      <c r="N11" s="46"/>
      <c r="O11" s="75"/>
      <c r="P11" s="76">
        <v>7574</v>
      </c>
      <c r="Q11" s="55"/>
      <c r="R11" s="56">
        <v>1605</v>
      </c>
      <c r="S11" s="79"/>
      <c r="T11" s="80"/>
      <c r="U11" s="89"/>
      <c r="V11" s="90">
        <f>SUM(P11+R11)</f>
        <v>9179</v>
      </c>
    </row>
    <row r="12" spans="1:22" x14ac:dyDescent="0.2">
      <c r="A12" s="31" t="s">
        <v>139</v>
      </c>
      <c r="B12" s="6"/>
      <c r="C12" s="32">
        <v>25394</v>
      </c>
      <c r="D12" s="1"/>
      <c r="E12" s="38"/>
      <c r="F12" s="39"/>
      <c r="G12" s="41"/>
      <c r="H12" s="42"/>
      <c r="I12" s="52"/>
      <c r="J12" s="53"/>
      <c r="K12" s="48"/>
      <c r="L12" s="49"/>
      <c r="M12" s="45"/>
      <c r="N12" s="46"/>
      <c r="O12" s="77">
        <v>31794</v>
      </c>
      <c r="P12" s="76"/>
      <c r="Q12" s="55"/>
      <c r="R12" s="56"/>
      <c r="S12" s="79"/>
      <c r="T12" s="80"/>
      <c r="U12" s="89">
        <v>31794</v>
      </c>
      <c r="V12" s="90"/>
    </row>
    <row r="13" spans="1:22" x14ac:dyDescent="0.2">
      <c r="A13" s="31" t="s">
        <v>107</v>
      </c>
      <c r="B13" s="6"/>
      <c r="D13" s="33">
        <v>9578</v>
      </c>
      <c r="E13" s="38"/>
      <c r="F13" s="39"/>
      <c r="G13" s="41"/>
      <c r="H13" s="42"/>
      <c r="I13" s="52"/>
      <c r="J13" s="53"/>
      <c r="K13" s="48"/>
      <c r="L13" s="49"/>
      <c r="M13" s="45"/>
      <c r="N13" s="46"/>
      <c r="O13" s="75"/>
      <c r="P13" s="76">
        <v>9578</v>
      </c>
      <c r="Q13" s="55"/>
      <c r="R13" s="56">
        <v>448</v>
      </c>
      <c r="S13" s="79"/>
      <c r="T13" s="80"/>
      <c r="U13" s="89"/>
      <c r="V13" s="90">
        <f>9578+448</f>
        <v>10026</v>
      </c>
    </row>
    <row r="14" spans="1:22" x14ac:dyDescent="0.2">
      <c r="A14" s="31" t="s">
        <v>0</v>
      </c>
      <c r="B14" s="6"/>
      <c r="C14" s="32">
        <v>11583</v>
      </c>
      <c r="D14" s="1"/>
      <c r="E14" s="38">
        <v>25914</v>
      </c>
      <c r="F14" s="39"/>
      <c r="G14" s="41"/>
      <c r="H14" s="42"/>
      <c r="I14" s="52"/>
      <c r="J14" s="53">
        <f>22300+1283</f>
        <v>23583</v>
      </c>
      <c r="K14" s="48"/>
      <c r="L14" s="49"/>
      <c r="M14" s="45"/>
      <c r="N14" s="46"/>
      <c r="O14" s="75">
        <v>25914</v>
      </c>
      <c r="P14" s="76"/>
      <c r="Q14" s="55"/>
      <c r="R14" s="56"/>
      <c r="S14" s="79"/>
      <c r="T14" s="80"/>
      <c r="U14" s="89">
        <v>25914</v>
      </c>
      <c r="V14" s="90"/>
    </row>
    <row r="15" spans="1:22" x14ac:dyDescent="0.2">
      <c r="A15" s="31" t="s">
        <v>1</v>
      </c>
      <c r="B15" s="6"/>
      <c r="D15" s="33">
        <v>2896</v>
      </c>
      <c r="E15" s="38"/>
      <c r="F15" s="39"/>
      <c r="G15" s="44"/>
      <c r="H15" s="43">
        <v>47763</v>
      </c>
      <c r="I15" s="52"/>
      <c r="J15" s="53"/>
      <c r="K15" s="48">
        <f>6440+446</f>
        <v>6886</v>
      </c>
      <c r="L15" s="49"/>
      <c r="M15" s="45"/>
      <c r="N15" s="46"/>
      <c r="O15" s="75"/>
      <c r="P15" s="78">
        <v>21000</v>
      </c>
      <c r="Q15" s="55"/>
      <c r="R15" s="56"/>
      <c r="S15" s="79"/>
      <c r="T15" s="80"/>
      <c r="U15" s="89"/>
      <c r="V15" s="90">
        <v>21000</v>
      </c>
    </row>
    <row r="16" spans="1:22" x14ac:dyDescent="0.2">
      <c r="A16" s="31" t="s">
        <v>108</v>
      </c>
      <c r="B16" s="6"/>
      <c r="C16" s="32"/>
      <c r="D16" s="33">
        <v>15741</v>
      </c>
      <c r="E16" s="38"/>
      <c r="F16" s="39"/>
      <c r="G16" s="41"/>
      <c r="H16" s="42"/>
      <c r="I16" s="52"/>
      <c r="J16" s="53"/>
      <c r="K16" s="48"/>
      <c r="L16" s="49"/>
      <c r="M16" s="45"/>
      <c r="N16" s="46"/>
      <c r="O16" s="75"/>
      <c r="P16" s="76">
        <v>15741</v>
      </c>
      <c r="Q16" s="55"/>
      <c r="R16" s="56"/>
      <c r="S16" s="79"/>
      <c r="T16" s="80"/>
      <c r="U16" s="89"/>
      <c r="V16" s="90">
        <v>15741</v>
      </c>
    </row>
    <row r="17" spans="1:22" x14ac:dyDescent="0.2">
      <c r="A17" s="2" t="s">
        <v>109</v>
      </c>
      <c r="B17" s="6"/>
      <c r="D17" s="33">
        <v>2005</v>
      </c>
      <c r="E17" s="38"/>
      <c r="F17" s="39">
        <v>4319</v>
      </c>
      <c r="G17" s="41">
        <v>7873</v>
      </c>
      <c r="H17" s="42"/>
      <c r="I17" s="52"/>
      <c r="J17" s="53">
        <v>1990</v>
      </c>
      <c r="K17" s="48">
        <v>2318</v>
      </c>
      <c r="L17" s="49"/>
      <c r="M17" s="45">
        <v>28</v>
      </c>
      <c r="N17" s="46"/>
      <c r="O17" s="75">
        <v>1802</v>
      </c>
      <c r="P17" s="76"/>
      <c r="Q17" s="55"/>
      <c r="R17" s="56"/>
      <c r="S17" s="79"/>
      <c r="T17" s="80"/>
      <c r="U17" s="89">
        <v>1802</v>
      </c>
      <c r="V17" s="90"/>
    </row>
    <row r="18" spans="1:22" x14ac:dyDescent="0.2">
      <c r="A18" s="2" t="s">
        <v>33</v>
      </c>
      <c r="B18" s="6"/>
      <c r="D18" s="1">
        <v>134</v>
      </c>
      <c r="E18" s="38"/>
      <c r="F18" s="39"/>
      <c r="G18" s="41">
        <v>440</v>
      </c>
      <c r="H18" s="42"/>
      <c r="I18" s="52"/>
      <c r="J18" s="53"/>
      <c r="K18" s="48"/>
      <c r="L18" s="49"/>
      <c r="M18" s="45"/>
      <c r="N18" s="46"/>
      <c r="O18" s="75">
        <v>440</v>
      </c>
      <c r="P18" s="76">
        <v>134</v>
      </c>
      <c r="Q18" s="55">
        <v>60</v>
      </c>
      <c r="R18" s="56"/>
      <c r="S18" s="79">
        <v>60</v>
      </c>
      <c r="T18" s="80"/>
      <c r="U18" s="89"/>
      <c r="V18" s="90"/>
    </row>
    <row r="19" spans="1:22" x14ac:dyDescent="0.2">
      <c r="A19" s="30" t="s">
        <v>110</v>
      </c>
      <c r="B19" s="6"/>
      <c r="D19" s="1">
        <v>111</v>
      </c>
      <c r="E19" s="38"/>
      <c r="F19" s="39"/>
      <c r="G19" s="41">
        <v>400</v>
      </c>
      <c r="H19" s="42"/>
      <c r="I19" s="52"/>
      <c r="J19" s="53"/>
      <c r="K19" s="48"/>
      <c r="L19" s="49"/>
      <c r="M19" s="45"/>
      <c r="N19" s="46"/>
      <c r="O19" s="75">
        <v>400</v>
      </c>
      <c r="P19" s="76">
        <v>111</v>
      </c>
      <c r="Q19" s="55">
        <v>120</v>
      </c>
      <c r="R19" s="56"/>
      <c r="S19" s="79">
        <v>120</v>
      </c>
      <c r="T19" s="80"/>
      <c r="U19" s="89"/>
      <c r="V19" s="90"/>
    </row>
    <row r="20" spans="1:22" x14ac:dyDescent="0.2">
      <c r="A20" s="30" t="s">
        <v>111</v>
      </c>
      <c r="B20" s="6"/>
      <c r="D20" s="1">
        <v>119</v>
      </c>
      <c r="E20" s="38"/>
      <c r="F20" s="39"/>
      <c r="G20" s="41">
        <v>300</v>
      </c>
      <c r="H20" s="42"/>
      <c r="I20" s="52"/>
      <c r="J20" s="53"/>
      <c r="K20" s="48"/>
      <c r="L20" s="49"/>
      <c r="M20" s="45"/>
      <c r="N20" s="46"/>
      <c r="O20" s="75">
        <v>300</v>
      </c>
      <c r="P20" s="76">
        <v>119</v>
      </c>
      <c r="Q20" s="55">
        <v>240</v>
      </c>
      <c r="R20" s="56"/>
      <c r="S20" s="79">
        <v>240</v>
      </c>
      <c r="T20" s="80"/>
      <c r="U20" s="89"/>
      <c r="V20" s="90"/>
    </row>
    <row r="21" spans="1:22" x14ac:dyDescent="0.2">
      <c r="A21" s="30" t="s">
        <v>112</v>
      </c>
      <c r="B21" s="6"/>
      <c r="C21" s="32">
        <v>13481</v>
      </c>
      <c r="D21" s="1"/>
      <c r="E21" s="38"/>
      <c r="F21" s="39"/>
      <c r="G21" s="41"/>
      <c r="H21" s="42"/>
      <c r="I21" s="52"/>
      <c r="J21" s="53"/>
      <c r="K21" s="48"/>
      <c r="L21" s="49"/>
      <c r="M21" s="45"/>
      <c r="N21" s="46"/>
      <c r="O21" s="77">
        <v>13481</v>
      </c>
      <c r="P21" s="76"/>
      <c r="Q21" s="55"/>
      <c r="R21" s="56"/>
      <c r="S21" s="79">
        <v>15840</v>
      </c>
      <c r="T21" s="80"/>
      <c r="U21" s="89"/>
      <c r="V21" s="90"/>
    </row>
    <row r="22" spans="1:22" x14ac:dyDescent="0.2">
      <c r="A22" s="30"/>
      <c r="B22" s="6"/>
      <c r="D22" s="1"/>
      <c r="E22" s="38"/>
      <c r="F22" s="39"/>
      <c r="G22" s="41"/>
      <c r="H22" s="42"/>
      <c r="I22" s="52"/>
      <c r="J22" s="53"/>
      <c r="K22" s="48"/>
      <c r="L22" s="49"/>
      <c r="M22" s="45"/>
      <c r="N22" s="46"/>
      <c r="O22" s="75"/>
      <c r="P22" s="76"/>
      <c r="Q22" s="55"/>
      <c r="R22" s="56"/>
      <c r="S22" s="79"/>
      <c r="T22" s="80"/>
      <c r="U22" s="89"/>
      <c r="V22" s="90"/>
    </row>
    <row r="23" spans="1:22" x14ac:dyDescent="0.2">
      <c r="A23" s="2" t="s">
        <v>10</v>
      </c>
      <c r="B23" s="6"/>
      <c r="D23" s="1"/>
      <c r="E23" s="38"/>
      <c r="F23" s="39">
        <v>21595</v>
      </c>
      <c r="G23" s="41"/>
      <c r="H23" s="42"/>
      <c r="I23" s="52"/>
      <c r="J23" s="53">
        <v>9950</v>
      </c>
      <c r="K23" s="48"/>
      <c r="L23" s="49"/>
      <c r="M23" s="45"/>
      <c r="N23" s="46"/>
      <c r="O23" s="75"/>
      <c r="P23" s="76">
        <f>21595+9950</f>
        <v>31545</v>
      </c>
      <c r="Q23" s="55"/>
      <c r="R23" s="56"/>
      <c r="S23" s="79"/>
      <c r="T23" s="80">
        <v>31545</v>
      </c>
      <c r="U23" s="89"/>
      <c r="V23" s="90"/>
    </row>
    <row r="24" spans="1:22" x14ac:dyDescent="0.2">
      <c r="A24" s="2" t="s">
        <v>13</v>
      </c>
      <c r="B24" s="6"/>
      <c r="D24" s="1"/>
      <c r="E24" s="38"/>
      <c r="F24" s="39"/>
      <c r="G24" s="44">
        <v>38750</v>
      </c>
      <c r="H24" s="43"/>
      <c r="I24" s="52"/>
      <c r="J24" s="53"/>
      <c r="K24" s="48"/>
      <c r="L24" s="49"/>
      <c r="M24" s="45"/>
      <c r="N24" s="46"/>
      <c r="O24" s="77">
        <v>17500</v>
      </c>
      <c r="P24" s="76"/>
      <c r="Q24" s="55"/>
      <c r="R24" s="56"/>
      <c r="S24" s="79">
        <v>17500</v>
      </c>
      <c r="T24" s="80"/>
      <c r="U24" s="89"/>
      <c r="V24" s="90"/>
    </row>
    <row r="25" spans="1:22" x14ac:dyDescent="0.2">
      <c r="A25" s="2" t="s">
        <v>17</v>
      </c>
      <c r="B25" s="6"/>
      <c r="D25" s="1"/>
      <c r="E25" s="38"/>
      <c r="F25" s="39"/>
      <c r="G25" s="41"/>
      <c r="H25" s="42"/>
      <c r="I25" s="52"/>
      <c r="J25" s="53"/>
      <c r="K25" s="48"/>
      <c r="L25" s="49"/>
      <c r="M25" s="45"/>
      <c r="N25" s="46"/>
      <c r="O25" s="75"/>
      <c r="P25" s="76"/>
      <c r="Q25" s="55"/>
      <c r="R25" s="56"/>
      <c r="S25" s="79"/>
      <c r="T25" s="80"/>
      <c r="U25" s="89"/>
      <c r="V25" s="90"/>
    </row>
    <row r="26" spans="1:22" x14ac:dyDescent="0.2">
      <c r="A26" s="2" t="s">
        <v>18</v>
      </c>
      <c r="B26" s="6"/>
      <c r="D26" s="1"/>
      <c r="E26" s="38"/>
      <c r="F26" s="39"/>
      <c r="G26" s="41"/>
      <c r="H26" s="42"/>
      <c r="I26" s="52">
        <v>1283</v>
      </c>
      <c r="J26" s="53"/>
      <c r="K26" s="48"/>
      <c r="L26" s="49"/>
      <c r="M26" s="45"/>
      <c r="N26" s="46"/>
      <c r="O26" s="75">
        <v>1283</v>
      </c>
      <c r="P26" s="76"/>
      <c r="Q26" s="55"/>
      <c r="R26" s="56"/>
      <c r="S26" s="79">
        <v>1283</v>
      </c>
      <c r="T26" s="80"/>
      <c r="U26" s="89"/>
      <c r="V26" s="90"/>
    </row>
    <row r="27" spans="1:22" x14ac:dyDescent="0.2">
      <c r="A27" s="2" t="s">
        <v>32</v>
      </c>
      <c r="B27" s="6"/>
      <c r="D27" s="1"/>
      <c r="E27" s="38"/>
      <c r="F27" s="39"/>
      <c r="G27" s="41"/>
      <c r="H27" s="42"/>
      <c r="I27" s="52"/>
      <c r="J27" s="53"/>
      <c r="K27" s="48"/>
      <c r="L27" s="49"/>
      <c r="M27" s="45"/>
      <c r="N27" s="46"/>
      <c r="O27" s="75"/>
      <c r="P27" s="76"/>
      <c r="Q27" s="55"/>
      <c r="R27" s="56"/>
      <c r="S27" s="79"/>
      <c r="T27" s="80"/>
      <c r="U27" s="89"/>
      <c r="V27" s="90"/>
    </row>
    <row r="28" spans="1:22" x14ac:dyDescent="0.2">
      <c r="A28" s="2" t="s">
        <v>19</v>
      </c>
      <c r="B28" s="6"/>
      <c r="D28" s="1"/>
      <c r="E28" s="38"/>
      <c r="F28" s="39"/>
      <c r="G28" s="41"/>
      <c r="H28" s="42"/>
      <c r="I28" s="52"/>
      <c r="J28" s="53"/>
      <c r="K28" s="48"/>
      <c r="L28" s="49">
        <v>446</v>
      </c>
      <c r="M28" s="45"/>
      <c r="N28" s="46"/>
      <c r="O28" s="75"/>
      <c r="P28" s="76">
        <v>446</v>
      </c>
      <c r="Q28" s="55"/>
      <c r="R28" s="56"/>
      <c r="S28" s="79"/>
      <c r="T28" s="80">
        <v>446</v>
      </c>
      <c r="U28" s="89"/>
      <c r="V28" s="90"/>
    </row>
    <row r="29" spans="1:22" x14ac:dyDescent="0.2">
      <c r="A29" s="2" t="s">
        <v>21</v>
      </c>
      <c r="B29" s="6"/>
      <c r="D29" s="1"/>
      <c r="E29" s="38"/>
      <c r="F29" s="39"/>
      <c r="G29" s="41"/>
      <c r="H29" s="42"/>
      <c r="I29" s="52"/>
      <c r="J29" s="53"/>
      <c r="K29" s="48"/>
      <c r="L29" s="49"/>
      <c r="M29" s="45">
        <v>140</v>
      </c>
      <c r="N29" s="46"/>
      <c r="O29" s="75">
        <v>140</v>
      </c>
      <c r="P29" s="76"/>
      <c r="Q29" s="55"/>
      <c r="R29" s="56"/>
      <c r="S29" s="79">
        <v>140</v>
      </c>
      <c r="T29" s="80"/>
      <c r="U29" s="89"/>
      <c r="V29" s="90"/>
    </row>
    <row r="30" spans="1:22" x14ac:dyDescent="0.2">
      <c r="A30" s="31" t="s">
        <v>129</v>
      </c>
      <c r="B30" s="6"/>
      <c r="D30" s="1"/>
      <c r="E30" s="38"/>
      <c r="F30" s="39"/>
      <c r="G30" s="41"/>
      <c r="H30" s="42"/>
      <c r="I30" s="52"/>
      <c r="J30" s="53"/>
      <c r="K30" s="48"/>
      <c r="L30" s="49"/>
      <c r="M30" s="45">
        <v>140</v>
      </c>
      <c r="N30" s="46"/>
      <c r="O30" s="75">
        <v>140</v>
      </c>
      <c r="P30" s="76"/>
      <c r="Q30" s="55"/>
      <c r="R30" s="56"/>
      <c r="S30" s="79">
        <v>140</v>
      </c>
      <c r="T30" s="80"/>
      <c r="U30" s="89"/>
      <c r="V30" s="90"/>
    </row>
    <row r="31" spans="1:22" x14ac:dyDescent="0.2">
      <c r="A31" s="31" t="s">
        <v>126</v>
      </c>
      <c r="B31" s="6"/>
      <c r="D31" s="1"/>
      <c r="E31" s="38"/>
      <c r="F31" s="39"/>
      <c r="G31" s="41"/>
      <c r="H31" s="42"/>
      <c r="I31" s="52"/>
      <c r="J31" s="53"/>
      <c r="K31" s="48"/>
      <c r="L31" s="49"/>
      <c r="M31" s="45"/>
      <c r="N31" s="46"/>
      <c r="O31" s="75">
        <v>2200</v>
      </c>
      <c r="P31" s="76"/>
      <c r="Q31" s="55"/>
      <c r="R31" s="56">
        <v>550</v>
      </c>
      <c r="S31" s="79"/>
      <c r="T31" s="80"/>
      <c r="U31" s="89"/>
      <c r="V31" s="90"/>
    </row>
    <row r="32" spans="1:22" x14ac:dyDescent="0.2">
      <c r="A32" s="31" t="s">
        <v>133</v>
      </c>
      <c r="B32" s="6"/>
      <c r="D32" s="1"/>
      <c r="E32" s="38"/>
      <c r="F32" s="39"/>
      <c r="G32" s="41"/>
      <c r="H32" s="42"/>
      <c r="I32" s="52"/>
      <c r="J32" s="53"/>
      <c r="K32" s="48"/>
      <c r="L32" s="49"/>
      <c r="M32" s="45"/>
      <c r="N32" s="46"/>
      <c r="O32" s="75">
        <v>1050</v>
      </c>
      <c r="P32" s="76"/>
      <c r="Q32" s="55"/>
      <c r="R32" s="56"/>
      <c r="S32" s="79">
        <v>1050</v>
      </c>
      <c r="T32" s="80"/>
      <c r="U32" s="89"/>
      <c r="V32" s="90"/>
    </row>
    <row r="33" spans="1:22" x14ac:dyDescent="0.2">
      <c r="A33" s="31" t="s">
        <v>134</v>
      </c>
      <c r="B33" s="6"/>
      <c r="D33" s="1"/>
      <c r="E33" s="38"/>
      <c r="F33" s="39"/>
      <c r="G33" s="41"/>
      <c r="H33" s="42"/>
      <c r="I33" s="52"/>
      <c r="J33" s="53"/>
      <c r="K33" s="48"/>
      <c r="L33" s="49"/>
      <c r="M33" s="45"/>
      <c r="N33" s="46"/>
      <c r="O33" s="75"/>
      <c r="P33" s="78">
        <v>25500</v>
      </c>
      <c r="Q33" s="55"/>
      <c r="R33" s="56"/>
      <c r="S33" s="79"/>
      <c r="T33" s="80"/>
      <c r="U33" s="89"/>
      <c r="V33" s="97">
        <v>25500</v>
      </c>
    </row>
    <row r="34" spans="1:22" x14ac:dyDescent="0.2">
      <c r="A34" s="31" t="s">
        <v>144</v>
      </c>
      <c r="B34" s="6"/>
      <c r="D34" s="1"/>
      <c r="E34" s="38"/>
      <c r="F34" s="39"/>
      <c r="G34" s="41"/>
      <c r="H34" s="42"/>
      <c r="I34" s="52"/>
      <c r="J34" s="53"/>
      <c r="K34" s="48"/>
      <c r="L34" s="49"/>
      <c r="M34" s="45"/>
      <c r="N34" s="46"/>
      <c r="O34" s="75"/>
      <c r="P34" s="76"/>
      <c r="Q34" s="55"/>
      <c r="R34" s="56">
        <v>450</v>
      </c>
      <c r="S34" s="79"/>
      <c r="T34" s="80"/>
      <c r="U34" s="89"/>
      <c r="V34" s="90"/>
    </row>
    <row r="35" spans="1:22" x14ac:dyDescent="0.2">
      <c r="A35" s="31" t="s">
        <v>173</v>
      </c>
      <c r="B35" s="6"/>
      <c r="D35" s="1"/>
      <c r="E35" s="38"/>
      <c r="F35" s="39"/>
      <c r="G35" s="41"/>
      <c r="H35" s="42"/>
      <c r="I35" s="52"/>
      <c r="J35" s="53"/>
      <c r="K35" s="48"/>
      <c r="L35" s="49"/>
      <c r="M35" s="45"/>
      <c r="N35" s="46"/>
      <c r="O35" s="75"/>
      <c r="P35" s="76"/>
      <c r="Q35" s="55">
        <v>220</v>
      </c>
      <c r="R35" s="56"/>
      <c r="S35" s="79"/>
      <c r="T35" s="80"/>
      <c r="U35" s="89"/>
      <c r="V35" s="90"/>
    </row>
    <row r="36" spans="1:22" x14ac:dyDescent="0.2">
      <c r="A36" s="2"/>
      <c r="B36" s="6"/>
      <c r="D36" s="1"/>
      <c r="E36" s="38"/>
      <c r="F36" s="39"/>
      <c r="G36" s="41"/>
      <c r="H36" s="42"/>
      <c r="I36" s="52"/>
      <c r="J36" s="53"/>
      <c r="K36" s="48"/>
      <c r="L36" s="49"/>
      <c r="M36" s="45"/>
      <c r="N36" s="46"/>
      <c r="O36" s="75"/>
      <c r="P36" s="76"/>
      <c r="Q36" s="55"/>
      <c r="R36" s="59"/>
      <c r="S36" s="81"/>
      <c r="T36" s="80"/>
      <c r="U36" s="89"/>
      <c r="V36" s="90"/>
    </row>
    <row r="37" spans="1:22" x14ac:dyDescent="0.2">
      <c r="A37" s="62" t="s">
        <v>24</v>
      </c>
      <c r="B37" s="6"/>
      <c r="D37" s="1"/>
      <c r="E37" s="38"/>
      <c r="F37" s="39"/>
      <c r="G37" s="41"/>
      <c r="H37" s="42"/>
      <c r="I37" s="52"/>
      <c r="J37" s="53"/>
      <c r="K37" s="48"/>
      <c r="L37" s="49"/>
      <c r="M37" s="45"/>
      <c r="N37" s="46"/>
      <c r="O37" s="75"/>
      <c r="P37" s="76"/>
      <c r="Q37" s="58">
        <v>1605</v>
      </c>
      <c r="R37" s="71"/>
      <c r="S37" s="82">
        <v>1605</v>
      </c>
      <c r="T37" s="83"/>
      <c r="U37" s="89"/>
      <c r="V37" s="90"/>
    </row>
    <row r="38" spans="1:22" x14ac:dyDescent="0.2">
      <c r="A38" s="62" t="s">
        <v>174</v>
      </c>
      <c r="B38" s="6"/>
      <c r="D38" s="1"/>
      <c r="E38" s="38"/>
      <c r="F38" s="39"/>
      <c r="H38" s="1"/>
      <c r="I38" s="52"/>
      <c r="J38" s="53"/>
      <c r="K38" s="48"/>
      <c r="L38" s="49"/>
      <c r="M38" s="45"/>
      <c r="N38" s="46"/>
      <c r="O38" s="75"/>
      <c r="P38" s="76"/>
      <c r="Q38" s="59">
        <v>448</v>
      </c>
      <c r="R38" s="71"/>
      <c r="S38" s="82">
        <v>448</v>
      </c>
      <c r="T38" s="83"/>
      <c r="U38" s="89"/>
      <c r="V38" s="90"/>
    </row>
    <row r="39" spans="1:22" x14ac:dyDescent="0.2">
      <c r="A39" s="2" t="s">
        <v>25</v>
      </c>
      <c r="B39" s="6"/>
      <c r="D39" s="1"/>
      <c r="E39" s="38"/>
      <c r="F39" s="39"/>
      <c r="H39" s="1"/>
      <c r="I39" s="52"/>
      <c r="J39" s="53"/>
      <c r="K39" s="48"/>
      <c r="L39" s="49"/>
      <c r="M39" s="45"/>
      <c r="N39" s="46"/>
      <c r="O39" s="75"/>
      <c r="P39" s="76"/>
      <c r="Q39" s="59">
        <v>15840</v>
      </c>
      <c r="R39" s="71"/>
      <c r="S39" s="82"/>
      <c r="T39" s="83"/>
      <c r="U39" s="89">
        <v>15840</v>
      </c>
      <c r="V39" s="90"/>
    </row>
    <row r="40" spans="1:22" x14ac:dyDescent="0.2">
      <c r="A40" s="2" t="s">
        <v>26</v>
      </c>
      <c r="B40" s="6"/>
      <c r="D40" s="1"/>
      <c r="E40" s="38"/>
      <c r="F40" s="39"/>
      <c r="H40" s="1"/>
      <c r="I40" s="52"/>
      <c r="J40" s="53"/>
      <c r="K40" s="48"/>
      <c r="L40" s="49"/>
      <c r="M40" s="45"/>
      <c r="N40" s="46"/>
      <c r="O40" s="75"/>
      <c r="P40" s="76"/>
      <c r="Q40" s="59"/>
      <c r="R40" s="71">
        <v>15840</v>
      </c>
      <c r="S40" s="82"/>
      <c r="T40" s="83">
        <v>15840</v>
      </c>
      <c r="U40" s="89"/>
      <c r="V40" s="90"/>
    </row>
    <row r="41" spans="1:22" x14ac:dyDescent="0.2">
      <c r="A41" s="2" t="s">
        <v>27</v>
      </c>
      <c r="B41" s="6"/>
      <c r="D41" s="1"/>
      <c r="E41" s="38"/>
      <c r="F41" s="39"/>
      <c r="H41" s="1"/>
      <c r="I41" s="52"/>
      <c r="J41" s="53"/>
      <c r="K41" s="48"/>
      <c r="L41" s="49"/>
      <c r="M41" s="45"/>
      <c r="N41" s="46"/>
      <c r="O41" s="75"/>
      <c r="P41" s="76"/>
      <c r="Q41" s="59"/>
      <c r="R41" s="57">
        <v>420</v>
      </c>
      <c r="S41" s="84"/>
      <c r="T41" s="83"/>
      <c r="U41" s="89"/>
      <c r="V41" s="91">
        <v>420</v>
      </c>
    </row>
    <row r="42" spans="1:22" x14ac:dyDescent="0.2">
      <c r="A42" s="1" t="s">
        <v>30</v>
      </c>
      <c r="B42" s="1"/>
      <c r="D42" s="1"/>
      <c r="F42" s="1"/>
      <c r="H42" s="1"/>
      <c r="I42" s="52"/>
      <c r="J42" s="53"/>
      <c r="K42" s="48"/>
      <c r="L42" s="49"/>
      <c r="N42" s="1"/>
      <c r="O42" s="75"/>
      <c r="P42" s="76"/>
      <c r="Q42" s="55">
        <v>724</v>
      </c>
      <c r="R42" s="56"/>
      <c r="S42" s="81"/>
      <c r="T42" s="80"/>
      <c r="U42" s="89">
        <v>724</v>
      </c>
      <c r="V42" s="90"/>
    </row>
    <row r="43" spans="1:22" x14ac:dyDescent="0.2">
      <c r="A43" s="1"/>
      <c r="B43" s="1"/>
      <c r="D43" s="1"/>
      <c r="F43" s="1"/>
      <c r="H43" s="1"/>
      <c r="I43" s="52"/>
      <c r="J43" s="53"/>
      <c r="K43" s="48"/>
      <c r="L43" s="49"/>
      <c r="N43" s="1"/>
      <c r="O43" s="75"/>
      <c r="P43" s="76"/>
      <c r="Q43" s="55"/>
      <c r="R43" s="59"/>
      <c r="S43" s="85">
        <f>SUM(S7:S42)</f>
        <v>38426</v>
      </c>
      <c r="T43" s="86">
        <f>SUM(T7:T42)</f>
        <v>47831</v>
      </c>
      <c r="U43" s="89"/>
      <c r="V43" s="90"/>
    </row>
    <row r="44" spans="1:22" x14ac:dyDescent="0.2">
      <c r="A44" s="1"/>
      <c r="B44" s="1"/>
      <c r="D44" s="1"/>
      <c r="F44" s="1"/>
      <c r="H44" s="1"/>
      <c r="I44" s="52"/>
      <c r="J44" s="53"/>
      <c r="K44" s="48"/>
      <c r="L44" s="49"/>
      <c r="N44" s="1"/>
      <c r="O44" s="75"/>
      <c r="P44" s="76"/>
      <c r="Q44" s="55"/>
      <c r="R44" s="59"/>
      <c r="S44" s="87"/>
      <c r="T44" s="88"/>
      <c r="U44" s="89"/>
      <c r="V44" s="90"/>
    </row>
    <row r="45" spans="1:22" x14ac:dyDescent="0.2">
      <c r="A45" s="67" t="s">
        <v>31</v>
      </c>
      <c r="B45" s="1"/>
      <c r="D45" s="1"/>
      <c r="F45" s="1"/>
      <c r="H45" s="1"/>
      <c r="I45" s="52"/>
      <c r="J45" s="53"/>
      <c r="K45" s="48"/>
      <c r="L45" s="49"/>
      <c r="N45" s="1"/>
      <c r="O45" s="75"/>
      <c r="P45" s="76"/>
      <c r="Q45" s="55"/>
      <c r="R45" s="59"/>
      <c r="S45" s="81">
        <v>9564</v>
      </c>
      <c r="T45" s="80"/>
      <c r="U45" s="89"/>
      <c r="V45" s="90">
        <v>9564</v>
      </c>
    </row>
    <row r="46" spans="1:22" x14ac:dyDescent="0.2">
      <c r="A46" s="1"/>
      <c r="B46" s="1"/>
      <c r="D46" s="1"/>
      <c r="F46" s="1"/>
      <c r="H46" s="1"/>
      <c r="I46" s="52"/>
      <c r="J46" s="53"/>
      <c r="L46" s="1"/>
      <c r="N46" s="1"/>
      <c r="P46" s="1"/>
      <c r="R46" s="74"/>
      <c r="S46" s="72"/>
      <c r="T46" s="5"/>
      <c r="V46" s="1"/>
    </row>
    <row r="47" spans="1:22" ht="13.5" thickBot="1" x14ac:dyDescent="0.25">
      <c r="A47" s="1"/>
      <c r="B47" s="2"/>
      <c r="C47" s="3">
        <f>SUM(C7:C46)</f>
        <v>82319</v>
      </c>
      <c r="D47" s="3">
        <f>SUM(D7:D46)</f>
        <v>82319</v>
      </c>
      <c r="E47" s="40">
        <f>SUM(E7:E42)</f>
        <v>25914</v>
      </c>
      <c r="F47" s="40">
        <f>SUM(F7:F41)</f>
        <v>25914</v>
      </c>
      <c r="G47" s="40">
        <f>SUM(G6:G42)</f>
        <v>47763</v>
      </c>
      <c r="H47" s="40">
        <f>SUM(H7:H42)</f>
        <v>47763</v>
      </c>
      <c r="I47" s="40">
        <f>SUM(I6:I46)</f>
        <v>35523</v>
      </c>
      <c r="J47" s="40">
        <f>SUM(J7:J46)</f>
        <v>35523</v>
      </c>
      <c r="K47" s="40">
        <f>SUM(K6:K42)</f>
        <v>9512</v>
      </c>
      <c r="L47" s="40">
        <f>SUM(L7:L46)</f>
        <v>9512</v>
      </c>
      <c r="M47" s="40">
        <f>SUM(M7:M46)</f>
        <v>308</v>
      </c>
      <c r="N47" s="40">
        <f>SUM(N7:N46)</f>
        <v>308</v>
      </c>
      <c r="O47" s="3">
        <f>SUM(O6:O42)</f>
        <v>167909</v>
      </c>
      <c r="P47" s="3">
        <f>SUM(P6:P42)</f>
        <v>167909</v>
      </c>
      <c r="Q47" s="3">
        <f>SUM(Q7:Q42)</f>
        <v>19257</v>
      </c>
      <c r="R47" s="4">
        <f>SUM(R7:R42)</f>
        <v>19313</v>
      </c>
      <c r="S47" s="73">
        <f>SUM(S43+S45)</f>
        <v>47990</v>
      </c>
      <c r="T47" s="73">
        <f>SUM(T43)</f>
        <v>47831</v>
      </c>
      <c r="U47" s="73">
        <f>SUM(U7:U46)</f>
        <v>147539</v>
      </c>
      <c r="V47" s="73">
        <f>SUM(V7:V46)</f>
        <v>147591</v>
      </c>
    </row>
    <row r="48" spans="1:22" ht="13.5" thickTop="1" x14ac:dyDescent="0.2">
      <c r="A48" s="1"/>
    </row>
    <row r="49" spans="1:6" x14ac:dyDescent="0.2">
      <c r="A49" s="1"/>
    </row>
    <row r="50" spans="1:6" x14ac:dyDescent="0.2">
      <c r="A50" s="1"/>
    </row>
    <row r="51" spans="1:6" x14ac:dyDescent="0.2">
      <c r="A51" s="1"/>
    </row>
    <row r="52" spans="1:6" x14ac:dyDescent="0.2">
      <c r="A52" s="1"/>
    </row>
    <row r="53" spans="1:6" x14ac:dyDescent="0.2">
      <c r="A53" s="1"/>
      <c r="D53" s="61" t="s">
        <v>30</v>
      </c>
      <c r="E53" s="61"/>
      <c r="F53" s="61"/>
    </row>
    <row r="54" spans="1:6" x14ac:dyDescent="0.2">
      <c r="A54" s="2"/>
      <c r="D54" s="61" t="s">
        <v>196</v>
      </c>
      <c r="E54" s="61"/>
      <c r="F54" s="61"/>
    </row>
    <row r="55" spans="1:6" x14ac:dyDescent="0.2">
      <c r="D55" s="61" t="s">
        <v>197</v>
      </c>
      <c r="E55" s="61"/>
      <c r="F55" s="61"/>
    </row>
  </sheetData>
  <mergeCells count="3">
    <mergeCell ref="Q2:R2"/>
    <mergeCell ref="S2:T2"/>
    <mergeCell ref="U2:V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X28" sqref="X28"/>
    </sheetView>
  </sheetViews>
  <sheetFormatPr defaultColWidth="8.85546875" defaultRowHeight="12.75" x14ac:dyDescent="0.2"/>
  <cols>
    <col min="1" max="1" width="10.42578125" customWidth="1"/>
  </cols>
  <sheetData>
    <row r="1" spans="1:9" ht="23.25" x14ac:dyDescent="0.35">
      <c r="A1" s="20" t="s">
        <v>69</v>
      </c>
      <c r="B1" s="20"/>
      <c r="C1" s="20"/>
      <c r="D1" s="20"/>
    </row>
    <row r="6" spans="1:9" ht="18" x14ac:dyDescent="0.25">
      <c r="A6" s="21" t="s">
        <v>70</v>
      </c>
      <c r="B6" s="103" t="s">
        <v>71</v>
      </c>
      <c r="C6" s="103"/>
      <c r="D6" s="103"/>
      <c r="E6" s="21" t="s">
        <v>72</v>
      </c>
      <c r="F6" s="21" t="s">
        <v>73</v>
      </c>
      <c r="G6" s="21" t="s">
        <v>74</v>
      </c>
    </row>
    <row r="7" spans="1:9" ht="18" x14ac:dyDescent="0.25">
      <c r="A7" s="9"/>
      <c r="B7" s="9"/>
      <c r="C7" s="9"/>
      <c r="D7" s="9"/>
      <c r="E7" s="9"/>
      <c r="F7" s="21"/>
      <c r="G7" s="21"/>
    </row>
    <row r="8" spans="1:9" ht="18" x14ac:dyDescent="0.25">
      <c r="A8" s="9"/>
      <c r="B8" s="9"/>
      <c r="C8" s="9"/>
      <c r="D8" s="9"/>
      <c r="E8" s="21" t="s">
        <v>75</v>
      </c>
      <c r="F8" s="21" t="s">
        <v>75</v>
      </c>
      <c r="G8" s="21" t="s">
        <v>75</v>
      </c>
    </row>
    <row r="9" spans="1:9" ht="18" x14ac:dyDescent="0.25">
      <c r="A9" s="9"/>
      <c r="B9" s="9"/>
      <c r="C9" s="9"/>
      <c r="D9" s="9"/>
      <c r="E9" s="9"/>
      <c r="F9" s="21"/>
      <c r="G9" s="21"/>
    </row>
    <row r="10" spans="1:9" ht="18" x14ac:dyDescent="0.25">
      <c r="A10" s="23">
        <v>44202</v>
      </c>
      <c r="B10" s="22" t="s">
        <v>113</v>
      </c>
      <c r="C10" s="22"/>
      <c r="D10" s="22"/>
      <c r="E10" s="34">
        <v>12474</v>
      </c>
      <c r="F10" s="34">
        <v>2079</v>
      </c>
      <c r="G10" s="34">
        <v>10395</v>
      </c>
    </row>
    <row r="11" spans="1:9" ht="18" x14ac:dyDescent="0.25">
      <c r="A11" s="23">
        <v>44209</v>
      </c>
      <c r="B11" s="22" t="s">
        <v>114</v>
      </c>
      <c r="C11" s="22"/>
      <c r="D11" s="22"/>
      <c r="E11" s="22">
        <v>5568</v>
      </c>
      <c r="F11" s="22">
        <v>928</v>
      </c>
      <c r="G11" s="34">
        <v>4640</v>
      </c>
    </row>
    <row r="12" spans="1:9" ht="18" x14ac:dyDescent="0.25">
      <c r="A12" s="23">
        <v>44255</v>
      </c>
      <c r="B12" s="22" t="s">
        <v>115</v>
      </c>
      <c r="C12" s="22"/>
      <c r="D12" s="22"/>
      <c r="E12" s="22">
        <v>1440</v>
      </c>
      <c r="F12" s="22">
        <v>240</v>
      </c>
      <c r="G12" s="34">
        <v>1200</v>
      </c>
    </row>
    <row r="13" spans="1:9" ht="18" x14ac:dyDescent="0.25">
      <c r="A13" s="23">
        <v>44255</v>
      </c>
      <c r="B13" s="22" t="s">
        <v>114</v>
      </c>
      <c r="C13" s="22"/>
      <c r="D13" s="22"/>
      <c r="E13" s="22">
        <v>2940</v>
      </c>
      <c r="F13" s="22">
        <v>490</v>
      </c>
      <c r="G13" s="34">
        <v>2450</v>
      </c>
    </row>
    <row r="14" spans="1:9" ht="18" x14ac:dyDescent="0.25">
      <c r="A14" s="23">
        <v>44278</v>
      </c>
      <c r="B14" s="22" t="s">
        <v>113</v>
      </c>
      <c r="C14" s="22"/>
      <c r="D14" s="22"/>
      <c r="E14" s="22">
        <v>3492</v>
      </c>
      <c r="F14" s="22">
        <v>582</v>
      </c>
      <c r="G14" s="34">
        <v>2910</v>
      </c>
    </row>
    <row r="15" spans="1:9" ht="18" x14ac:dyDescent="0.25">
      <c r="C15" s="23"/>
      <c r="D15" s="22"/>
      <c r="E15" s="22"/>
      <c r="F15" s="22"/>
      <c r="G15" s="22"/>
      <c r="H15" s="22"/>
      <c r="I15" s="22"/>
    </row>
    <row r="16" spans="1:9" ht="18.75" thickBot="1" x14ac:dyDescent="0.3">
      <c r="A16" s="22"/>
      <c r="B16" s="22"/>
      <c r="C16" s="22"/>
      <c r="D16" s="22"/>
      <c r="E16" s="28">
        <f>SUM(E10:E15)</f>
        <v>25914</v>
      </c>
      <c r="F16" s="28">
        <f>SUM(F10:F15)</f>
        <v>4319</v>
      </c>
      <c r="G16" s="28">
        <f>SUM(G10:G15)</f>
        <v>21595</v>
      </c>
    </row>
    <row r="17" spans="1:10" ht="18.75" thickTop="1" x14ac:dyDescent="0.25">
      <c r="A17" s="22"/>
      <c r="B17" s="22"/>
      <c r="C17" s="22"/>
      <c r="D17" s="22"/>
      <c r="E17" s="22"/>
      <c r="F17" s="22"/>
      <c r="G17" s="22"/>
    </row>
    <row r="19" spans="1:10" ht="18" x14ac:dyDescent="0.25">
      <c r="E19" s="22" t="s">
        <v>3</v>
      </c>
      <c r="F19" s="22" t="s">
        <v>81</v>
      </c>
      <c r="G19" s="22"/>
      <c r="H19" s="35">
        <v>25914</v>
      </c>
      <c r="I19" s="35"/>
      <c r="J19" s="22"/>
    </row>
    <row r="20" spans="1:10" ht="18" x14ac:dyDescent="0.25">
      <c r="E20" s="22"/>
      <c r="F20" s="22"/>
      <c r="G20" s="22"/>
      <c r="H20" s="35"/>
      <c r="I20" s="35"/>
      <c r="J20" s="22"/>
    </row>
    <row r="21" spans="1:10" ht="18" x14ac:dyDescent="0.25">
      <c r="E21" s="22" t="s">
        <v>4</v>
      </c>
      <c r="F21" s="22" t="s">
        <v>10</v>
      </c>
      <c r="G21" s="22"/>
      <c r="H21" s="35"/>
      <c r="I21" s="35">
        <v>21595</v>
      </c>
      <c r="J21" s="22"/>
    </row>
    <row r="22" spans="1:10" ht="18" x14ac:dyDescent="0.25">
      <c r="E22" s="22"/>
      <c r="F22" s="22" t="s">
        <v>92</v>
      </c>
      <c r="G22" s="22"/>
      <c r="H22" s="35"/>
      <c r="I22" s="35">
        <v>4319</v>
      </c>
      <c r="J22" s="22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2"/>
  <sheetViews>
    <sheetView topLeftCell="A2" workbookViewId="0">
      <selection activeCell="J27" sqref="J27"/>
    </sheetView>
  </sheetViews>
  <sheetFormatPr defaultColWidth="8.85546875" defaultRowHeight="12.75" x14ac:dyDescent="0.2"/>
  <cols>
    <col min="1" max="1" width="10.42578125" customWidth="1"/>
    <col min="4" max="4" width="11" customWidth="1"/>
    <col min="5" max="5" width="15.28515625" customWidth="1"/>
    <col min="6" max="6" width="14.140625" customWidth="1"/>
    <col min="7" max="7" width="14" customWidth="1"/>
    <col min="9" max="9" width="12.140625" customWidth="1"/>
    <col min="10" max="10" width="17.85546875" customWidth="1"/>
  </cols>
  <sheetData>
    <row r="1" spans="1:15" ht="23.25" x14ac:dyDescent="0.35">
      <c r="A1" s="20" t="s">
        <v>76</v>
      </c>
      <c r="B1" s="20"/>
      <c r="C1" s="20"/>
    </row>
    <row r="6" spans="1:15" ht="18" x14ac:dyDescent="0.25">
      <c r="A6" s="21" t="s">
        <v>70</v>
      </c>
      <c r="B6" s="103" t="s">
        <v>77</v>
      </c>
      <c r="C6" s="103"/>
      <c r="D6" s="21" t="s">
        <v>72</v>
      </c>
      <c r="E6" s="21" t="s">
        <v>73</v>
      </c>
      <c r="F6" s="21" t="s">
        <v>13</v>
      </c>
      <c r="G6" s="21" t="s">
        <v>78</v>
      </c>
      <c r="H6" s="22" t="s">
        <v>124</v>
      </c>
      <c r="I6" s="22" t="s">
        <v>119</v>
      </c>
      <c r="J6" s="22"/>
      <c r="K6" s="22"/>
      <c r="L6" s="22"/>
      <c r="M6" s="22"/>
      <c r="N6" s="22"/>
      <c r="O6" s="22"/>
    </row>
    <row r="7" spans="1:15" ht="18" x14ac:dyDescent="0.25">
      <c r="A7" s="9"/>
      <c r="B7" s="9"/>
      <c r="C7" s="9"/>
      <c r="D7" s="9"/>
      <c r="E7" s="9"/>
      <c r="F7" s="9"/>
      <c r="G7" s="21"/>
      <c r="I7" s="22"/>
      <c r="J7" s="22"/>
      <c r="K7" s="22"/>
      <c r="L7" s="22"/>
      <c r="M7" s="22"/>
      <c r="N7" s="22"/>
      <c r="O7" s="22"/>
    </row>
    <row r="8" spans="1:15" ht="18" x14ac:dyDescent="0.25">
      <c r="A8" s="9"/>
      <c r="B8" s="9"/>
      <c r="C8" s="9"/>
      <c r="D8" s="21" t="s">
        <v>75</v>
      </c>
      <c r="E8" s="21" t="s">
        <v>75</v>
      </c>
      <c r="F8" s="21" t="s">
        <v>75</v>
      </c>
      <c r="G8" s="21" t="s">
        <v>75</v>
      </c>
      <c r="H8" s="22" t="s">
        <v>75</v>
      </c>
      <c r="I8" s="22"/>
      <c r="J8" s="22"/>
      <c r="K8" s="22"/>
      <c r="L8" s="22"/>
      <c r="M8" s="22"/>
      <c r="N8" s="22"/>
      <c r="O8" s="22"/>
    </row>
    <row r="9" spans="1:15" ht="18" x14ac:dyDescent="0.25">
      <c r="A9" s="22"/>
      <c r="B9" s="22"/>
      <c r="C9" s="22"/>
      <c r="D9" s="22"/>
      <c r="E9" s="22"/>
      <c r="F9" s="22"/>
      <c r="G9" s="22"/>
      <c r="I9" s="22"/>
      <c r="J9" s="22"/>
      <c r="K9" s="22"/>
      <c r="L9" s="22"/>
      <c r="M9" s="22"/>
      <c r="N9" s="22"/>
      <c r="O9" s="22"/>
    </row>
    <row r="10" spans="1:15" ht="18" x14ac:dyDescent="0.25">
      <c r="A10" s="23">
        <v>44202</v>
      </c>
      <c r="B10" s="22" t="s">
        <v>116</v>
      </c>
      <c r="C10" s="22"/>
      <c r="D10" s="22">
        <v>7488</v>
      </c>
      <c r="E10" s="22">
        <v>1248</v>
      </c>
      <c r="F10" s="22">
        <v>6240</v>
      </c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18" x14ac:dyDescent="0.25">
      <c r="A11" s="23">
        <v>44227</v>
      </c>
      <c r="B11" s="22" t="s">
        <v>117</v>
      </c>
      <c r="C11" s="22"/>
      <c r="D11" s="22">
        <v>528</v>
      </c>
      <c r="E11" s="22">
        <v>88</v>
      </c>
      <c r="F11" s="22"/>
      <c r="G11" s="22">
        <v>440</v>
      </c>
      <c r="H11" s="22"/>
      <c r="I11" s="22"/>
      <c r="J11" s="22"/>
      <c r="K11" s="22"/>
      <c r="L11" s="22"/>
      <c r="M11" s="22"/>
      <c r="N11" s="22"/>
      <c r="O11" s="22"/>
    </row>
    <row r="12" spans="1:15" ht="18" x14ac:dyDescent="0.25">
      <c r="A12" s="23">
        <v>44227</v>
      </c>
      <c r="B12" s="22" t="s">
        <v>118</v>
      </c>
      <c r="C12" s="22"/>
      <c r="D12" s="22">
        <v>315</v>
      </c>
      <c r="E12" s="22">
        <v>15</v>
      </c>
      <c r="F12" s="22"/>
      <c r="G12" s="22"/>
      <c r="H12" s="22">
        <v>300</v>
      </c>
      <c r="I12" s="22"/>
      <c r="J12" s="22"/>
      <c r="K12" s="22"/>
      <c r="L12" s="22"/>
      <c r="M12" s="22"/>
      <c r="N12" s="22"/>
      <c r="O12" s="22"/>
    </row>
    <row r="13" spans="1:15" ht="18" x14ac:dyDescent="0.25">
      <c r="A13" s="23">
        <v>44230</v>
      </c>
      <c r="B13" s="22" t="s">
        <v>119</v>
      </c>
      <c r="C13" s="22"/>
      <c r="D13" s="22">
        <v>420</v>
      </c>
      <c r="E13" s="22">
        <v>20</v>
      </c>
      <c r="F13" s="22"/>
      <c r="G13" s="22"/>
      <c r="H13" s="22"/>
      <c r="I13" s="22">
        <v>400</v>
      </c>
      <c r="J13" s="22"/>
      <c r="K13" s="22"/>
      <c r="L13" s="22"/>
      <c r="M13" s="22"/>
      <c r="N13" s="22"/>
      <c r="O13" s="22"/>
    </row>
    <row r="14" spans="1:15" ht="18" x14ac:dyDescent="0.25">
      <c r="A14" s="23">
        <v>44264</v>
      </c>
      <c r="B14" s="22" t="s">
        <v>120</v>
      </c>
      <c r="C14" s="22"/>
      <c r="D14" s="22">
        <v>7680</v>
      </c>
      <c r="E14" s="22">
        <v>1280</v>
      </c>
      <c r="F14" s="22">
        <v>6400</v>
      </c>
      <c r="G14" s="22"/>
      <c r="H14" s="22"/>
      <c r="I14" s="22"/>
      <c r="J14" s="22"/>
      <c r="K14" s="22"/>
      <c r="L14" s="22"/>
      <c r="M14" s="22"/>
      <c r="N14" s="22"/>
      <c r="O14" s="22"/>
    </row>
    <row r="15" spans="1:15" ht="18" x14ac:dyDescent="0.25">
      <c r="A15" s="23">
        <v>44268</v>
      </c>
      <c r="B15" s="22" t="s">
        <v>121</v>
      </c>
      <c r="C15" s="22"/>
      <c r="D15" s="22">
        <v>5736</v>
      </c>
      <c r="E15" s="22">
        <v>956</v>
      </c>
      <c r="F15" s="22">
        <v>4780</v>
      </c>
      <c r="G15" s="22"/>
      <c r="H15" s="22"/>
      <c r="I15" s="22"/>
      <c r="J15" s="22"/>
      <c r="K15" s="22"/>
      <c r="L15" s="22"/>
      <c r="M15" s="22"/>
      <c r="N15" s="22"/>
      <c r="O15" s="22"/>
    </row>
    <row r="16" spans="1:15" ht="18" x14ac:dyDescent="0.25">
      <c r="A16" s="23">
        <v>44271</v>
      </c>
      <c r="B16" s="22" t="s">
        <v>116</v>
      </c>
      <c r="C16" s="22"/>
      <c r="D16" s="22">
        <v>7776</v>
      </c>
      <c r="E16" s="22">
        <v>1296</v>
      </c>
      <c r="F16" s="22">
        <v>6480</v>
      </c>
      <c r="G16" s="22"/>
      <c r="H16" s="22"/>
      <c r="I16" s="22"/>
      <c r="J16" s="22"/>
      <c r="K16" s="22"/>
      <c r="L16" s="22"/>
      <c r="M16" s="22"/>
      <c r="N16" s="22"/>
      <c r="O16" s="22"/>
    </row>
    <row r="17" spans="1:15" ht="18" x14ac:dyDescent="0.25">
      <c r="A17" s="23">
        <v>44281</v>
      </c>
      <c r="B17" s="22" t="s">
        <v>122</v>
      </c>
      <c r="C17" s="22"/>
      <c r="D17" s="22">
        <v>17820</v>
      </c>
      <c r="E17" s="22">
        <v>2970</v>
      </c>
      <c r="F17" s="22">
        <v>14850</v>
      </c>
      <c r="G17" s="22"/>
      <c r="H17" s="22"/>
      <c r="I17" s="22"/>
      <c r="J17" s="22"/>
      <c r="K17" s="22"/>
      <c r="L17" s="22"/>
      <c r="M17" s="22"/>
      <c r="N17" s="22"/>
      <c r="O17" s="22"/>
    </row>
    <row r="18" spans="1:15" ht="18" x14ac:dyDescent="0.25">
      <c r="A18" s="23"/>
      <c r="B18" s="22" t="s">
        <v>123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</row>
    <row r="19" spans="1:15" ht="18" x14ac:dyDescent="0.25">
      <c r="A19" s="23"/>
    </row>
    <row r="20" spans="1:15" ht="18.75" thickBot="1" x14ac:dyDescent="0.3">
      <c r="A20" s="23"/>
      <c r="D20" s="28">
        <f>SUM(D10:D19)</f>
        <v>47763</v>
      </c>
      <c r="E20" s="28">
        <f>SUM(E10:E19)</f>
        <v>7873</v>
      </c>
      <c r="F20" s="28">
        <f>SUM(F10:F19)</f>
        <v>38750</v>
      </c>
      <c r="G20" s="28">
        <f>SUM(G10:G19)</f>
        <v>440</v>
      </c>
      <c r="H20" s="28">
        <f>SUM(H10:H18)</f>
        <v>300</v>
      </c>
      <c r="I20" s="28">
        <f>SUM(I10:I17)</f>
        <v>400</v>
      </c>
    </row>
    <row r="21" spans="1:15" ht="18.75" thickTop="1" x14ac:dyDescent="0.25">
      <c r="A21" s="23"/>
    </row>
    <row r="22" spans="1:15" ht="18" x14ac:dyDescent="0.25">
      <c r="A22" s="23"/>
    </row>
    <row r="23" spans="1:15" ht="18" x14ac:dyDescent="0.25">
      <c r="A23" s="22"/>
    </row>
    <row r="24" spans="1:15" ht="18" x14ac:dyDescent="0.25">
      <c r="D24" s="22" t="s">
        <v>3</v>
      </c>
      <c r="E24" s="22" t="s">
        <v>13</v>
      </c>
      <c r="F24" s="37">
        <v>38750</v>
      </c>
      <c r="G24" s="37"/>
      <c r="H24" s="22"/>
    </row>
    <row r="25" spans="1:15" ht="18" x14ac:dyDescent="0.25">
      <c r="D25" s="22"/>
      <c r="E25" s="22" t="s">
        <v>73</v>
      </c>
      <c r="F25" s="37">
        <v>7873</v>
      </c>
      <c r="G25" s="37"/>
      <c r="H25" s="22"/>
    </row>
    <row r="26" spans="1:15" ht="18" x14ac:dyDescent="0.25">
      <c r="D26" s="22"/>
      <c r="E26" s="22" t="s">
        <v>78</v>
      </c>
      <c r="F26" s="37">
        <v>440</v>
      </c>
      <c r="G26" s="37"/>
      <c r="H26" s="22"/>
    </row>
    <row r="27" spans="1:15" ht="18" x14ac:dyDescent="0.25">
      <c r="D27" s="22"/>
      <c r="E27" s="22" t="s">
        <v>124</v>
      </c>
      <c r="F27" s="37">
        <v>300</v>
      </c>
      <c r="G27" s="37"/>
      <c r="H27" s="22"/>
    </row>
    <row r="28" spans="1:15" ht="18" x14ac:dyDescent="0.25">
      <c r="D28" s="22"/>
      <c r="E28" s="22" t="s">
        <v>127</v>
      </c>
      <c r="F28" s="37">
        <v>400</v>
      </c>
      <c r="G28" s="37"/>
      <c r="H28" s="22"/>
    </row>
    <row r="29" spans="1:15" ht="18" x14ac:dyDescent="0.25">
      <c r="D29" s="22"/>
      <c r="E29" s="22"/>
      <c r="F29" s="37"/>
      <c r="G29" s="37"/>
      <c r="H29" s="22"/>
    </row>
    <row r="30" spans="1:15" ht="18" x14ac:dyDescent="0.25">
      <c r="D30" s="22" t="s">
        <v>4</v>
      </c>
      <c r="E30" s="22" t="s">
        <v>86</v>
      </c>
      <c r="F30" s="37"/>
      <c r="G30" s="37">
        <v>47763</v>
      </c>
      <c r="H30" s="22"/>
    </row>
    <row r="32" spans="1:15" ht="18" x14ac:dyDescent="0.25">
      <c r="E32" s="37" t="s">
        <v>128</v>
      </c>
      <c r="F32" s="37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9"/>
  <sheetViews>
    <sheetView topLeftCell="A2" workbookViewId="0">
      <selection activeCell="L30" sqref="L30"/>
    </sheetView>
  </sheetViews>
  <sheetFormatPr defaultColWidth="8.85546875" defaultRowHeight="12.75" x14ac:dyDescent="0.2"/>
  <cols>
    <col min="1" max="1" width="11" customWidth="1"/>
    <col min="4" max="4" width="11.42578125" customWidth="1"/>
    <col min="6" max="6" width="13.140625" customWidth="1"/>
    <col min="10" max="10" width="13.28515625" customWidth="1"/>
  </cols>
  <sheetData>
    <row r="1" spans="1:10" ht="23.25" x14ac:dyDescent="0.35">
      <c r="A1" s="20" t="s">
        <v>82</v>
      </c>
      <c r="B1" s="20"/>
      <c r="C1" s="20"/>
    </row>
    <row r="6" spans="1:10" ht="18" x14ac:dyDescent="0.25">
      <c r="A6" s="21" t="s">
        <v>70</v>
      </c>
      <c r="B6" s="24" t="s">
        <v>83</v>
      </c>
      <c r="C6" s="24"/>
      <c r="D6" s="21" t="s">
        <v>72</v>
      </c>
      <c r="E6" s="21" t="s">
        <v>73</v>
      </c>
      <c r="F6" s="21" t="s">
        <v>84</v>
      </c>
      <c r="G6" s="21" t="s">
        <v>85</v>
      </c>
      <c r="H6" s="36"/>
      <c r="J6" s="24" t="s">
        <v>88</v>
      </c>
    </row>
    <row r="7" spans="1:10" ht="18" x14ac:dyDescent="0.25">
      <c r="A7" s="9"/>
      <c r="B7" s="9"/>
      <c r="C7" s="9"/>
      <c r="D7" s="9"/>
      <c r="E7" s="9"/>
      <c r="F7" s="21" t="s">
        <v>86</v>
      </c>
      <c r="G7" s="21" t="s">
        <v>15</v>
      </c>
      <c r="H7" s="36"/>
      <c r="J7" s="24" t="s">
        <v>89</v>
      </c>
    </row>
    <row r="8" spans="1:10" ht="18" x14ac:dyDescent="0.25">
      <c r="A8" s="9"/>
      <c r="B8" s="9"/>
      <c r="C8" s="9"/>
      <c r="D8" s="21" t="s">
        <v>75</v>
      </c>
      <c r="E8" s="21" t="s">
        <v>75</v>
      </c>
      <c r="F8" s="21" t="s">
        <v>75</v>
      </c>
      <c r="G8" s="21" t="s">
        <v>75</v>
      </c>
      <c r="H8" s="36"/>
      <c r="J8" s="22"/>
    </row>
    <row r="9" spans="1:10" ht="18" x14ac:dyDescent="0.25">
      <c r="A9" s="22"/>
      <c r="B9" s="22"/>
      <c r="C9" s="22"/>
      <c r="D9" s="22"/>
      <c r="E9" s="22"/>
      <c r="F9" s="22"/>
      <c r="G9" s="22"/>
      <c r="H9" s="22"/>
      <c r="J9" s="22"/>
    </row>
    <row r="10" spans="1:10" ht="18" x14ac:dyDescent="0.25">
      <c r="A10" s="23">
        <v>44209</v>
      </c>
      <c r="B10" s="22" t="s">
        <v>125</v>
      </c>
      <c r="C10" s="22"/>
      <c r="D10" s="22">
        <v>700</v>
      </c>
      <c r="E10" s="22"/>
      <c r="F10" s="22">
        <v>700</v>
      </c>
      <c r="G10" s="22"/>
      <c r="H10" s="22"/>
      <c r="J10" s="22">
        <v>117</v>
      </c>
    </row>
    <row r="11" spans="1:10" ht="18" x14ac:dyDescent="0.25">
      <c r="A11" s="23">
        <v>44209</v>
      </c>
      <c r="B11" s="22" t="s">
        <v>126</v>
      </c>
      <c r="C11" s="22"/>
      <c r="D11" s="22">
        <v>2200</v>
      </c>
      <c r="E11" s="22"/>
      <c r="F11" s="22">
        <v>2200</v>
      </c>
      <c r="G11" s="22"/>
      <c r="H11" s="22"/>
      <c r="J11" s="22"/>
    </row>
    <row r="12" spans="1:10" ht="18" x14ac:dyDescent="0.25">
      <c r="A12" s="23">
        <v>44227</v>
      </c>
      <c r="B12" s="22" t="s">
        <v>96</v>
      </c>
      <c r="C12" s="22"/>
      <c r="D12" s="22">
        <v>2005</v>
      </c>
      <c r="E12" s="22">
        <v>2005</v>
      </c>
      <c r="F12" s="22"/>
      <c r="G12" s="22"/>
      <c r="H12" s="22"/>
      <c r="J12" s="22"/>
    </row>
    <row r="13" spans="1:10" ht="18" x14ac:dyDescent="0.25">
      <c r="A13" s="23">
        <v>44237</v>
      </c>
      <c r="B13" s="22" t="s">
        <v>132</v>
      </c>
      <c r="C13" s="22"/>
      <c r="D13" s="22">
        <v>1260</v>
      </c>
      <c r="E13" s="22">
        <v>210</v>
      </c>
      <c r="F13" s="22">
        <v>1050</v>
      </c>
      <c r="G13" s="22"/>
      <c r="H13" s="22"/>
      <c r="J13" s="22"/>
    </row>
    <row r="14" spans="1:10" ht="18" x14ac:dyDescent="0.25">
      <c r="A14" s="23">
        <v>44237</v>
      </c>
      <c r="B14" s="22" t="s">
        <v>118</v>
      </c>
      <c r="C14" s="22"/>
      <c r="D14" s="22">
        <v>315</v>
      </c>
      <c r="E14" s="22">
        <v>15</v>
      </c>
      <c r="F14" s="22">
        <v>300</v>
      </c>
      <c r="G14" s="22"/>
      <c r="H14" s="22"/>
      <c r="J14" s="22"/>
    </row>
    <row r="15" spans="1:10" ht="18" x14ac:dyDescent="0.25">
      <c r="A15" s="23">
        <v>44237</v>
      </c>
      <c r="B15" s="22" t="s">
        <v>78</v>
      </c>
      <c r="C15" s="22"/>
      <c r="D15" s="22">
        <v>528</v>
      </c>
      <c r="E15" s="22">
        <v>88</v>
      </c>
      <c r="F15" s="22">
        <v>440</v>
      </c>
      <c r="G15" s="22"/>
      <c r="H15" s="22"/>
      <c r="J15" s="22"/>
    </row>
    <row r="16" spans="1:10" ht="18" x14ac:dyDescent="0.25">
      <c r="A16" s="23">
        <v>44255</v>
      </c>
      <c r="B16" s="22" t="s">
        <v>121</v>
      </c>
      <c r="C16" s="22"/>
      <c r="D16" s="22">
        <v>250</v>
      </c>
      <c r="E16" s="22"/>
      <c r="F16" s="22">
        <v>250</v>
      </c>
      <c r="G16" s="22"/>
      <c r="H16" s="22"/>
      <c r="J16" s="22">
        <v>32</v>
      </c>
    </row>
    <row r="17" spans="1:16" ht="18" x14ac:dyDescent="0.25">
      <c r="A17" s="23">
        <v>44264</v>
      </c>
      <c r="B17" s="22" t="s">
        <v>116</v>
      </c>
      <c r="C17" s="22"/>
      <c r="D17" s="22">
        <v>1500</v>
      </c>
      <c r="E17" s="22"/>
      <c r="F17" s="22">
        <v>1500</v>
      </c>
      <c r="G17" s="22"/>
      <c r="H17" s="22"/>
      <c r="J17" s="22">
        <v>297</v>
      </c>
    </row>
    <row r="18" spans="1:16" ht="18" x14ac:dyDescent="0.25">
      <c r="A18" s="23">
        <v>44282</v>
      </c>
      <c r="B18" s="22" t="s">
        <v>20</v>
      </c>
      <c r="C18" s="22"/>
      <c r="D18" s="22">
        <v>308</v>
      </c>
      <c r="E18" s="22"/>
      <c r="F18" s="22"/>
      <c r="G18" s="22">
        <v>308</v>
      </c>
      <c r="H18" s="22"/>
      <c r="J18" s="22"/>
    </row>
    <row r="19" spans="1:16" ht="18" x14ac:dyDescent="0.25">
      <c r="A19" s="22"/>
      <c r="B19" s="22"/>
      <c r="C19" s="22"/>
      <c r="D19" s="22"/>
      <c r="E19" s="22"/>
      <c r="F19" s="22"/>
      <c r="G19" s="22"/>
      <c r="H19" s="22"/>
      <c r="J19" s="22"/>
    </row>
    <row r="20" spans="1:16" ht="18.75" thickBot="1" x14ac:dyDescent="0.3">
      <c r="A20" s="22"/>
      <c r="B20" s="22"/>
      <c r="C20" s="22"/>
      <c r="D20" s="28">
        <f>SUM(D10:D19)</f>
        <v>9066</v>
      </c>
      <c r="E20" s="28">
        <f>SUM(E10:E19)</f>
        <v>2318</v>
      </c>
      <c r="F20" s="28">
        <f>SUM(F10:F19)</f>
        <v>6440</v>
      </c>
      <c r="G20" s="28">
        <f>SUM(G10:G19)</f>
        <v>308</v>
      </c>
      <c r="H20" s="47"/>
      <c r="I20" s="22"/>
      <c r="J20" s="28">
        <f>SUM(J10:J19)</f>
        <v>446</v>
      </c>
    </row>
    <row r="21" spans="1:16" ht="13.5" thickTop="1" x14ac:dyDescent="0.2"/>
    <row r="23" spans="1:16" ht="18" x14ac:dyDescent="0.25">
      <c r="D23" s="22" t="s">
        <v>3</v>
      </c>
      <c r="E23" s="22" t="s">
        <v>92</v>
      </c>
      <c r="F23" s="22"/>
      <c r="G23" s="50">
        <v>2318</v>
      </c>
      <c r="H23" s="50"/>
      <c r="I23" s="22"/>
      <c r="J23" s="22" t="s">
        <v>3</v>
      </c>
      <c r="K23" s="22" t="s">
        <v>86</v>
      </c>
      <c r="L23" s="22"/>
      <c r="M23" s="22"/>
      <c r="N23" s="22">
        <v>446</v>
      </c>
      <c r="O23" s="22"/>
      <c r="P23" s="22"/>
    </row>
    <row r="24" spans="1:16" ht="18" x14ac:dyDescent="0.25">
      <c r="D24" s="22"/>
      <c r="E24" s="22" t="s">
        <v>86</v>
      </c>
      <c r="F24" s="22"/>
      <c r="G24" s="50">
        <v>6440</v>
      </c>
      <c r="H24" s="50"/>
      <c r="I24" s="22"/>
      <c r="J24" s="22"/>
      <c r="K24" s="22"/>
      <c r="L24" s="22"/>
      <c r="M24" s="22"/>
      <c r="N24" s="22"/>
      <c r="O24" s="22"/>
      <c r="P24" s="22"/>
    </row>
    <row r="25" spans="1:16" ht="18" x14ac:dyDescent="0.25">
      <c r="D25" s="22"/>
      <c r="E25" s="22"/>
      <c r="F25" s="22"/>
      <c r="G25" s="50"/>
      <c r="H25" s="50"/>
      <c r="I25" s="22"/>
      <c r="J25" s="22" t="s">
        <v>4</v>
      </c>
      <c r="K25" s="22" t="s">
        <v>19</v>
      </c>
      <c r="L25" s="22"/>
      <c r="M25" s="22"/>
      <c r="N25" s="22"/>
      <c r="O25" s="22">
        <v>446</v>
      </c>
      <c r="P25" s="22"/>
    </row>
    <row r="26" spans="1:16" ht="18" x14ac:dyDescent="0.25">
      <c r="D26" s="22"/>
      <c r="E26" s="22" t="s">
        <v>20</v>
      </c>
      <c r="F26" s="22"/>
      <c r="G26" s="50">
        <v>308</v>
      </c>
      <c r="H26" s="50"/>
      <c r="I26" s="22"/>
      <c r="J26" s="22"/>
      <c r="K26" s="22"/>
      <c r="L26" s="22"/>
      <c r="M26" s="22"/>
      <c r="N26" s="22"/>
      <c r="O26" s="22"/>
      <c r="P26" s="22"/>
    </row>
    <row r="27" spans="1:16" ht="18" x14ac:dyDescent="0.25">
      <c r="D27" s="22"/>
      <c r="E27" s="22"/>
      <c r="F27" s="22"/>
      <c r="G27" s="50"/>
      <c r="H27" s="50"/>
      <c r="I27" s="22"/>
      <c r="J27" s="22"/>
      <c r="K27" s="22"/>
      <c r="L27" s="22"/>
      <c r="M27" s="22"/>
      <c r="N27" s="22"/>
      <c r="O27" s="22"/>
      <c r="P27" s="22"/>
    </row>
    <row r="28" spans="1:16" ht="18" x14ac:dyDescent="0.25">
      <c r="D28" s="22" t="s">
        <v>4</v>
      </c>
      <c r="E28" s="22" t="s">
        <v>94</v>
      </c>
      <c r="F28" s="22"/>
      <c r="G28" s="50"/>
      <c r="H28" s="50">
        <v>9066</v>
      </c>
      <c r="I28" s="22"/>
      <c r="J28" s="22"/>
      <c r="K28" s="22"/>
      <c r="L28" s="22"/>
      <c r="M28" s="22"/>
      <c r="N28" s="22"/>
      <c r="O28" s="22"/>
      <c r="P28" s="22"/>
    </row>
    <row r="29" spans="1:16" ht="18" x14ac:dyDescent="0.25"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6"/>
  <sheetViews>
    <sheetView workbookViewId="0">
      <selection activeCell="A14" sqref="A14"/>
    </sheetView>
  </sheetViews>
  <sheetFormatPr defaultColWidth="8.85546875"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42578125" customWidth="1"/>
    <col min="8" max="8" width="10.42578125" customWidth="1"/>
    <col min="9" max="9" width="13.85546875" customWidth="1"/>
    <col min="11" max="11" width="11.85546875" customWidth="1"/>
  </cols>
  <sheetData>
    <row r="1" spans="1:11" ht="23.25" x14ac:dyDescent="0.35">
      <c r="A1" s="20" t="s">
        <v>79</v>
      </c>
    </row>
    <row r="6" spans="1:11" ht="18" x14ac:dyDescent="0.25">
      <c r="A6" s="21" t="s">
        <v>70</v>
      </c>
      <c r="B6" s="103" t="s">
        <v>77</v>
      </c>
      <c r="C6" s="103"/>
      <c r="D6" s="103"/>
      <c r="E6" s="21" t="s">
        <v>72</v>
      </c>
      <c r="F6" s="21" t="s">
        <v>73</v>
      </c>
      <c r="G6" s="21" t="s">
        <v>80</v>
      </c>
      <c r="H6" s="21" t="s">
        <v>10</v>
      </c>
      <c r="I6" s="21" t="s">
        <v>91</v>
      </c>
      <c r="K6" s="21" t="s">
        <v>88</v>
      </c>
    </row>
    <row r="7" spans="1:11" ht="18" x14ac:dyDescent="0.25">
      <c r="A7" s="9"/>
      <c r="B7" s="9"/>
      <c r="C7" s="9"/>
      <c r="D7" s="9"/>
      <c r="E7" s="9"/>
      <c r="F7" s="9"/>
      <c r="G7" s="21" t="s">
        <v>81</v>
      </c>
      <c r="H7" s="9"/>
      <c r="K7" s="21" t="s">
        <v>90</v>
      </c>
    </row>
    <row r="8" spans="1:11" ht="18" x14ac:dyDescent="0.25">
      <c r="A8" s="9"/>
      <c r="B8" s="9"/>
      <c r="C8" s="9"/>
      <c r="D8" s="9"/>
      <c r="E8" s="21" t="s">
        <v>75</v>
      </c>
      <c r="F8" s="21" t="s">
        <v>75</v>
      </c>
      <c r="G8" s="21" t="s">
        <v>75</v>
      </c>
      <c r="H8" s="21" t="s">
        <v>75</v>
      </c>
      <c r="I8" s="21" t="s">
        <v>75</v>
      </c>
      <c r="K8" s="21" t="s">
        <v>75</v>
      </c>
    </row>
    <row r="9" spans="1:11" ht="18" x14ac:dyDescent="0.25">
      <c r="A9" s="9"/>
      <c r="B9" s="9"/>
      <c r="C9" s="9"/>
      <c r="D9" s="9"/>
      <c r="E9" s="21"/>
      <c r="F9" s="21"/>
      <c r="G9" s="21"/>
      <c r="H9" s="21"/>
      <c r="I9" s="21"/>
      <c r="K9" s="21"/>
    </row>
    <row r="10" spans="1:11" ht="18" x14ac:dyDescent="0.25">
      <c r="A10" s="26">
        <v>44202</v>
      </c>
      <c r="B10" s="21" t="s">
        <v>95</v>
      </c>
      <c r="D10" s="21"/>
      <c r="E10" s="27">
        <v>4812</v>
      </c>
      <c r="F10" s="27">
        <v>802</v>
      </c>
      <c r="G10" s="21"/>
      <c r="H10" s="22">
        <v>4010</v>
      </c>
      <c r="K10" s="22"/>
    </row>
    <row r="11" spans="1:11" ht="18" x14ac:dyDescent="0.25">
      <c r="A11" s="23">
        <v>44205</v>
      </c>
      <c r="B11" s="24" t="s">
        <v>130</v>
      </c>
      <c r="C11" s="29"/>
      <c r="D11" s="24"/>
      <c r="E11" s="22">
        <v>2900</v>
      </c>
      <c r="F11" s="22"/>
      <c r="G11" s="22">
        <v>2900</v>
      </c>
      <c r="H11" s="22"/>
      <c r="K11" s="22">
        <v>218</v>
      </c>
    </row>
    <row r="12" spans="1:11" ht="18" x14ac:dyDescent="0.25">
      <c r="A12" s="23">
        <v>44206</v>
      </c>
      <c r="B12" s="22" t="s">
        <v>113</v>
      </c>
      <c r="C12" s="22"/>
      <c r="D12" s="22"/>
      <c r="E12" s="22">
        <v>2400</v>
      </c>
      <c r="F12" s="22"/>
      <c r="G12" s="22">
        <v>2400</v>
      </c>
      <c r="H12" s="22"/>
      <c r="K12" s="22">
        <v>125</v>
      </c>
    </row>
    <row r="13" spans="1:11" ht="18" x14ac:dyDescent="0.25">
      <c r="A13" s="23">
        <v>44255</v>
      </c>
      <c r="B13" s="22" t="s">
        <v>131</v>
      </c>
      <c r="C13" s="22"/>
      <c r="D13" s="22"/>
      <c r="E13" s="34">
        <v>12000</v>
      </c>
      <c r="F13" s="22"/>
      <c r="G13" s="34">
        <v>12000</v>
      </c>
      <c r="H13" s="22"/>
      <c r="I13" s="22"/>
      <c r="K13" s="22"/>
    </row>
    <row r="14" spans="1:11" ht="18" x14ac:dyDescent="0.25">
      <c r="A14" s="23">
        <v>44257</v>
      </c>
      <c r="B14" s="22" t="s">
        <v>114</v>
      </c>
      <c r="C14" s="22"/>
      <c r="D14" s="22"/>
      <c r="E14" s="34">
        <v>5000</v>
      </c>
      <c r="F14" s="22"/>
      <c r="G14" s="34">
        <v>5000</v>
      </c>
      <c r="H14" s="22"/>
      <c r="I14" s="22"/>
      <c r="K14" s="22">
        <v>940</v>
      </c>
    </row>
    <row r="15" spans="1:11" ht="18" x14ac:dyDescent="0.25">
      <c r="A15" s="23">
        <v>44257</v>
      </c>
      <c r="B15" s="22" t="s">
        <v>95</v>
      </c>
      <c r="C15" s="22"/>
      <c r="D15" s="22"/>
      <c r="E15" s="34">
        <v>5346</v>
      </c>
      <c r="F15" s="22">
        <v>891</v>
      </c>
      <c r="G15" s="34"/>
      <c r="H15" s="22">
        <v>4455</v>
      </c>
      <c r="I15" s="22"/>
      <c r="K15" s="22"/>
    </row>
    <row r="16" spans="1:11" ht="18" x14ac:dyDescent="0.25">
      <c r="A16" s="23">
        <v>44264</v>
      </c>
      <c r="B16" s="22" t="s">
        <v>95</v>
      </c>
      <c r="C16" s="22"/>
      <c r="D16" s="22"/>
      <c r="E16" s="34">
        <v>1782</v>
      </c>
      <c r="F16" s="22">
        <v>297</v>
      </c>
      <c r="G16" s="34"/>
      <c r="H16" s="22">
        <v>1485</v>
      </c>
      <c r="I16" s="22"/>
      <c r="K16" s="22"/>
    </row>
    <row r="17" spans="1:16" ht="18" x14ac:dyDescent="0.25">
      <c r="A17" s="22"/>
      <c r="B17" s="22"/>
      <c r="C17" s="22"/>
      <c r="D17" s="22"/>
      <c r="E17" s="22"/>
      <c r="F17" s="22"/>
      <c r="G17" s="22"/>
      <c r="H17" s="22"/>
      <c r="K17" s="22"/>
    </row>
    <row r="18" spans="1:16" ht="18.75" thickBot="1" x14ac:dyDescent="0.3">
      <c r="A18" s="22"/>
      <c r="B18" s="22"/>
      <c r="C18" s="22"/>
      <c r="D18" s="22"/>
      <c r="E18" s="28">
        <f>SUM(E10:E17)</f>
        <v>34240</v>
      </c>
      <c r="F18" s="28">
        <f>SUM(F10:F17)</f>
        <v>1990</v>
      </c>
      <c r="G18" s="28">
        <f>SUM(G10:G17)</f>
        <v>22300</v>
      </c>
      <c r="H18" s="28">
        <f>SUM(H10:H17)</f>
        <v>9950</v>
      </c>
      <c r="I18" s="28">
        <f>SUM(I10:I17)</f>
        <v>0</v>
      </c>
      <c r="J18" s="22"/>
      <c r="K18" s="28">
        <f>SUM(K10:K17)</f>
        <v>1283</v>
      </c>
    </row>
    <row r="19" spans="1:16" ht="13.5" thickTop="1" x14ac:dyDescent="0.2"/>
    <row r="21" spans="1:16" ht="18" x14ac:dyDescent="0.25">
      <c r="E21" s="22" t="s">
        <v>93</v>
      </c>
      <c r="F21" s="22" t="s">
        <v>94</v>
      </c>
      <c r="G21" s="51">
        <v>34240</v>
      </c>
      <c r="H21" s="51"/>
      <c r="I21" s="22"/>
      <c r="J21" s="22"/>
      <c r="K21" s="22" t="s">
        <v>3</v>
      </c>
      <c r="L21" s="22" t="s">
        <v>18</v>
      </c>
      <c r="M21" s="22"/>
      <c r="N21" s="22"/>
      <c r="O21" s="22"/>
      <c r="P21" s="22"/>
    </row>
    <row r="22" spans="1:16" ht="18" x14ac:dyDescent="0.25">
      <c r="E22" s="22"/>
      <c r="F22" s="22"/>
      <c r="G22" s="51"/>
      <c r="H22" s="51"/>
      <c r="I22" s="22"/>
      <c r="J22" s="22"/>
      <c r="K22" s="22"/>
      <c r="L22" s="22"/>
      <c r="M22" s="22"/>
      <c r="N22" s="22"/>
      <c r="O22" s="22"/>
      <c r="P22" s="22"/>
    </row>
    <row r="23" spans="1:16" ht="18" x14ac:dyDescent="0.25">
      <c r="E23" s="22" t="s">
        <v>4</v>
      </c>
      <c r="F23" s="22" t="s">
        <v>92</v>
      </c>
      <c r="G23" s="51"/>
      <c r="H23" s="51">
        <v>1990</v>
      </c>
      <c r="I23" s="22"/>
      <c r="J23" s="22"/>
      <c r="K23" s="22" t="s">
        <v>4</v>
      </c>
      <c r="L23" s="22" t="s">
        <v>81</v>
      </c>
      <c r="M23" s="22"/>
      <c r="N23" s="22"/>
      <c r="O23" s="22"/>
      <c r="P23" s="22"/>
    </row>
    <row r="24" spans="1:16" ht="18" x14ac:dyDescent="0.25">
      <c r="E24" s="22"/>
      <c r="F24" s="22" t="s">
        <v>81</v>
      </c>
      <c r="G24" s="51"/>
      <c r="H24" s="51">
        <v>22300</v>
      </c>
      <c r="I24" s="22"/>
      <c r="J24" s="22"/>
      <c r="K24" s="22"/>
      <c r="L24" s="22"/>
      <c r="M24" s="22"/>
      <c r="N24" s="22"/>
    </row>
    <row r="25" spans="1:16" ht="18" x14ac:dyDescent="0.25">
      <c r="E25" s="22"/>
      <c r="F25" s="22" t="s">
        <v>10</v>
      </c>
      <c r="G25" s="51"/>
      <c r="H25" s="51">
        <v>9950</v>
      </c>
      <c r="I25" s="22"/>
      <c r="J25" s="22"/>
      <c r="K25" s="22"/>
      <c r="L25" s="22"/>
      <c r="M25" s="22"/>
      <c r="N25" s="22"/>
    </row>
    <row r="26" spans="1:16" ht="18" x14ac:dyDescent="0.25">
      <c r="E26" s="22"/>
      <c r="F26" s="22"/>
      <c r="G26" s="22"/>
      <c r="H26" s="22"/>
      <c r="I26" s="22"/>
      <c r="J26" s="22"/>
      <c r="K26" s="22"/>
      <c r="L26" s="22"/>
      <c r="M26" s="22"/>
      <c r="N26" s="22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workbookViewId="0">
      <selection activeCell="B21" sqref="B21"/>
    </sheetView>
  </sheetViews>
  <sheetFormatPr defaultColWidth="8.85546875"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  <col min="7" max="7" width="10.140625" customWidth="1"/>
  </cols>
  <sheetData>
    <row r="1" spans="1:7" ht="18" x14ac:dyDescent="0.25">
      <c r="A1" s="25" t="s">
        <v>87</v>
      </c>
      <c r="B1" s="25"/>
      <c r="C1" s="25"/>
      <c r="D1" s="22"/>
    </row>
    <row r="2" spans="1:7" ht="18" x14ac:dyDescent="0.25">
      <c r="A2" s="22"/>
      <c r="B2" s="22"/>
      <c r="C2" s="22"/>
      <c r="D2" s="22"/>
    </row>
    <row r="3" spans="1:7" ht="18" x14ac:dyDescent="0.25">
      <c r="A3" s="22"/>
      <c r="B3" s="22"/>
      <c r="C3" s="22"/>
      <c r="D3" s="22"/>
    </row>
    <row r="4" spans="1:7" ht="18" x14ac:dyDescent="0.25">
      <c r="A4" s="22"/>
      <c r="B4" s="22"/>
      <c r="C4" s="22"/>
      <c r="D4" s="22"/>
    </row>
    <row r="5" spans="1:7" ht="18" x14ac:dyDescent="0.25">
      <c r="A5" s="22"/>
      <c r="B5" s="22"/>
      <c r="C5" s="22"/>
      <c r="D5" s="22"/>
      <c r="F5" s="22"/>
      <c r="G5" s="22"/>
    </row>
    <row r="6" spans="1:7" ht="18" x14ac:dyDescent="0.25">
      <c r="A6" s="22" t="s">
        <v>14</v>
      </c>
      <c r="B6" s="22" t="s">
        <v>77</v>
      </c>
      <c r="C6" s="22" t="s">
        <v>70</v>
      </c>
      <c r="D6" s="22" t="s">
        <v>72</v>
      </c>
      <c r="E6" s="22" t="s">
        <v>73</v>
      </c>
      <c r="F6" s="22" t="s">
        <v>21</v>
      </c>
      <c r="G6" s="22" t="s">
        <v>129</v>
      </c>
    </row>
    <row r="7" spans="1:7" ht="18" x14ac:dyDescent="0.25">
      <c r="A7" s="22"/>
      <c r="B7" s="22"/>
      <c r="C7" s="22"/>
      <c r="D7" s="22"/>
      <c r="F7" s="22"/>
      <c r="G7" s="22"/>
    </row>
    <row r="8" spans="1:7" ht="18" x14ac:dyDescent="0.25">
      <c r="A8" s="22">
        <v>675</v>
      </c>
      <c r="B8" s="22" t="s">
        <v>97</v>
      </c>
      <c r="C8" s="23">
        <v>44197</v>
      </c>
      <c r="D8" s="22"/>
      <c r="F8" s="22"/>
      <c r="G8" s="22"/>
    </row>
    <row r="9" spans="1:7" ht="18" x14ac:dyDescent="0.25">
      <c r="A9" s="22"/>
      <c r="B9" s="22" t="s">
        <v>129</v>
      </c>
      <c r="C9" s="23">
        <v>44204</v>
      </c>
      <c r="D9" s="22">
        <v>70</v>
      </c>
      <c r="F9" s="22"/>
      <c r="G9" s="22">
        <v>70</v>
      </c>
    </row>
    <row r="10" spans="1:7" ht="18" x14ac:dyDescent="0.25">
      <c r="A10" s="22"/>
      <c r="B10" s="22" t="s">
        <v>21</v>
      </c>
      <c r="C10" s="23">
        <v>44227</v>
      </c>
      <c r="D10" s="22">
        <v>168</v>
      </c>
      <c r="E10" s="22">
        <v>28</v>
      </c>
      <c r="F10" s="22">
        <v>140</v>
      </c>
      <c r="G10" s="22"/>
    </row>
    <row r="11" spans="1:7" ht="18" x14ac:dyDescent="0.25">
      <c r="A11" s="22"/>
      <c r="B11" s="22" t="s">
        <v>129</v>
      </c>
      <c r="C11" s="23">
        <v>44230</v>
      </c>
      <c r="D11" s="22">
        <v>70</v>
      </c>
      <c r="E11" s="22"/>
      <c r="F11" s="22"/>
      <c r="G11" s="22">
        <v>70</v>
      </c>
    </row>
    <row r="12" spans="1:7" ht="18" x14ac:dyDescent="0.25">
      <c r="A12" s="22"/>
      <c r="B12" s="22"/>
      <c r="C12" s="22"/>
      <c r="D12" s="22"/>
      <c r="F12" s="22"/>
      <c r="G12" s="22"/>
    </row>
    <row r="13" spans="1:7" ht="18" x14ac:dyDescent="0.25">
      <c r="A13" s="22"/>
      <c r="B13" s="22" t="s">
        <v>98</v>
      </c>
      <c r="C13" s="23">
        <v>41670</v>
      </c>
      <c r="D13" s="22">
        <v>367</v>
      </c>
      <c r="F13" s="22"/>
      <c r="G13" s="22"/>
    </row>
    <row r="14" spans="1:7" ht="18" x14ac:dyDescent="0.25">
      <c r="A14" s="22"/>
      <c r="B14" s="22"/>
      <c r="C14" s="22"/>
      <c r="D14" s="22"/>
      <c r="F14" s="22"/>
      <c r="G14" s="22"/>
    </row>
    <row r="15" spans="1:7" ht="18.75" thickBot="1" x14ac:dyDescent="0.3">
      <c r="A15" s="28">
        <v>675</v>
      </c>
      <c r="B15" s="22"/>
      <c r="C15" s="22"/>
      <c r="D15" s="28">
        <f>SUM(D8:D13)</f>
        <v>675</v>
      </c>
      <c r="E15" s="28">
        <f>SUM(E10:E14)</f>
        <v>28</v>
      </c>
      <c r="F15" s="28">
        <f>SUM(F10:F14)</f>
        <v>140</v>
      </c>
      <c r="G15" s="28">
        <f>SUM(G9:G13)</f>
        <v>140</v>
      </c>
    </row>
    <row r="16" spans="1:7" ht="18.75" thickTop="1" x14ac:dyDescent="0.25">
      <c r="A16" s="22"/>
      <c r="B16" s="22"/>
      <c r="C16" s="22"/>
      <c r="D16" s="22"/>
    </row>
    <row r="17" spans="1:9" ht="18" x14ac:dyDescent="0.25">
      <c r="A17" s="22">
        <v>367</v>
      </c>
      <c r="B17" s="23" t="s">
        <v>97</v>
      </c>
      <c r="C17" s="23">
        <v>41670</v>
      </c>
      <c r="D17" s="22"/>
    </row>
    <row r="18" spans="1:9" ht="18" x14ac:dyDescent="0.25">
      <c r="A18" s="22">
        <v>308</v>
      </c>
      <c r="B18" s="22" t="s">
        <v>94</v>
      </c>
      <c r="C18" s="23">
        <v>41670</v>
      </c>
      <c r="D18" s="22"/>
    </row>
    <row r="21" spans="1:9" ht="18" x14ac:dyDescent="0.25">
      <c r="D21" s="22" t="s">
        <v>93</v>
      </c>
      <c r="E21" s="22" t="s">
        <v>21</v>
      </c>
      <c r="F21" s="22"/>
      <c r="G21" s="22">
        <v>140</v>
      </c>
      <c r="H21" s="22"/>
      <c r="I21" s="22"/>
    </row>
    <row r="22" spans="1:9" ht="18" x14ac:dyDescent="0.25">
      <c r="D22" s="22"/>
      <c r="E22" s="22" t="s">
        <v>129</v>
      </c>
      <c r="F22" s="22"/>
      <c r="G22" s="22">
        <v>140</v>
      </c>
      <c r="H22" s="22"/>
      <c r="I22" s="22"/>
    </row>
    <row r="23" spans="1:9" ht="18" x14ac:dyDescent="0.25">
      <c r="D23" s="22"/>
      <c r="E23" s="22" t="s">
        <v>92</v>
      </c>
      <c r="F23" s="22"/>
      <c r="G23" s="22">
        <v>28</v>
      </c>
      <c r="H23" s="22"/>
      <c r="I23" s="22"/>
    </row>
    <row r="24" spans="1:9" ht="18" x14ac:dyDescent="0.25">
      <c r="D24" s="22"/>
      <c r="E24" s="22"/>
      <c r="F24" s="22"/>
      <c r="G24" s="22"/>
      <c r="H24" s="22"/>
      <c r="I24" s="22"/>
    </row>
    <row r="25" spans="1:9" ht="18" x14ac:dyDescent="0.25">
      <c r="D25" s="22" t="s">
        <v>4</v>
      </c>
      <c r="E25" s="22" t="s">
        <v>20</v>
      </c>
      <c r="F25" s="22"/>
      <c r="G25" s="22"/>
      <c r="H25" s="22">
        <v>308</v>
      </c>
      <c r="I25" s="22"/>
    </row>
    <row r="26" spans="1:9" ht="18" x14ac:dyDescent="0.25">
      <c r="D26" s="22"/>
      <c r="E26" s="22"/>
      <c r="F26" s="22"/>
      <c r="G26" s="22"/>
      <c r="H26" s="22"/>
      <c r="I26" s="22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topLeftCell="A28" workbookViewId="0">
      <selection activeCell="W58" sqref="W58"/>
    </sheetView>
  </sheetViews>
  <sheetFormatPr defaultColWidth="8.85546875"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12"/>
      <c r="B1" s="12"/>
      <c r="C1" s="12"/>
      <c r="D1" s="12"/>
      <c r="E1" s="12"/>
      <c r="F1" s="12"/>
      <c r="G1" s="12"/>
      <c r="H1" s="13"/>
    </row>
    <row r="2" spans="1:8" ht="20.25" x14ac:dyDescent="0.3">
      <c r="A2" s="14" t="s">
        <v>101</v>
      </c>
      <c r="B2" s="14"/>
      <c r="C2" s="14"/>
      <c r="D2" s="14"/>
      <c r="E2" s="14"/>
      <c r="F2" s="12"/>
      <c r="G2" s="12"/>
      <c r="H2" s="12"/>
    </row>
    <row r="3" spans="1:8" ht="18" x14ac:dyDescent="0.25">
      <c r="A3" s="12"/>
      <c r="B3" s="12"/>
      <c r="C3" s="12"/>
      <c r="D3" s="12"/>
      <c r="E3" s="12"/>
      <c r="F3" s="12"/>
      <c r="G3" s="12"/>
      <c r="H3" s="12"/>
    </row>
    <row r="4" spans="1:8" ht="18" x14ac:dyDescent="0.25">
      <c r="A4" s="12"/>
      <c r="B4" s="12"/>
      <c r="C4" s="12"/>
      <c r="D4" s="12"/>
      <c r="E4" s="12"/>
      <c r="F4" s="12"/>
      <c r="G4" s="12"/>
      <c r="H4" s="12"/>
    </row>
    <row r="5" spans="1:8" ht="18" x14ac:dyDescent="0.25">
      <c r="A5" s="12"/>
      <c r="B5" s="12"/>
      <c r="C5" s="12"/>
      <c r="D5" s="12"/>
      <c r="E5" s="12"/>
      <c r="F5" s="12"/>
      <c r="G5" s="12" t="s">
        <v>34</v>
      </c>
      <c r="H5" s="12"/>
    </row>
    <row r="6" spans="1:8" ht="18" x14ac:dyDescent="0.25">
      <c r="A6" s="12"/>
      <c r="B6" s="12"/>
      <c r="C6" s="12"/>
      <c r="D6" s="12"/>
      <c r="E6" s="12"/>
      <c r="F6" s="12" t="s">
        <v>35</v>
      </c>
      <c r="G6" s="12" t="s">
        <v>36</v>
      </c>
      <c r="H6" s="12" t="s">
        <v>37</v>
      </c>
    </row>
    <row r="7" spans="1:8" ht="18" x14ac:dyDescent="0.25">
      <c r="A7" s="12"/>
      <c r="B7" s="12"/>
      <c r="C7" s="12"/>
      <c r="D7" s="12"/>
      <c r="E7" s="12"/>
      <c r="F7" s="12" t="s">
        <v>38</v>
      </c>
      <c r="G7" s="12" t="s">
        <v>39</v>
      </c>
      <c r="H7" s="12" t="s">
        <v>40</v>
      </c>
    </row>
    <row r="8" spans="1:8" ht="18" x14ac:dyDescent="0.25">
      <c r="A8" s="12" t="s">
        <v>41</v>
      </c>
      <c r="B8" s="12"/>
      <c r="C8" s="12"/>
      <c r="D8" s="12"/>
      <c r="E8" s="12"/>
      <c r="F8" s="15"/>
      <c r="G8" s="15"/>
      <c r="H8" s="12"/>
    </row>
    <row r="9" spans="1:8" ht="18" x14ac:dyDescent="0.25">
      <c r="A9" s="12" t="s">
        <v>138</v>
      </c>
      <c r="B9" s="12"/>
      <c r="C9" s="12"/>
      <c r="D9" s="12"/>
      <c r="E9" s="12"/>
      <c r="F9" s="12">
        <v>42026</v>
      </c>
      <c r="G9" s="12">
        <v>9179</v>
      </c>
      <c r="H9" s="12">
        <v>32847</v>
      </c>
    </row>
    <row r="10" spans="1:8" ht="18" x14ac:dyDescent="0.25">
      <c r="A10" s="12" t="s">
        <v>139</v>
      </c>
      <c r="B10" s="12"/>
      <c r="C10" s="12"/>
      <c r="D10" s="12"/>
      <c r="E10" s="12"/>
      <c r="F10" s="16">
        <v>31794</v>
      </c>
      <c r="G10" s="16">
        <v>10026</v>
      </c>
      <c r="H10" s="12">
        <v>21768</v>
      </c>
    </row>
    <row r="11" spans="1:8" ht="18" x14ac:dyDescent="0.25">
      <c r="A11" s="12"/>
      <c r="B11" s="12"/>
      <c r="C11" s="12"/>
      <c r="D11" s="12"/>
      <c r="E11" s="12"/>
      <c r="F11" s="12"/>
      <c r="G11" s="12"/>
      <c r="H11" s="17">
        <f>H9+H10</f>
        <v>54615</v>
      </c>
    </row>
    <row r="12" spans="1:8" ht="18" x14ac:dyDescent="0.25">
      <c r="A12" s="12"/>
      <c r="B12" s="12"/>
      <c r="C12" s="12"/>
      <c r="D12" s="12"/>
      <c r="E12" s="12"/>
      <c r="F12" s="12"/>
      <c r="G12" s="12"/>
      <c r="H12" s="12"/>
    </row>
    <row r="13" spans="1:8" ht="18" x14ac:dyDescent="0.25">
      <c r="A13" s="12" t="s">
        <v>42</v>
      </c>
      <c r="B13" s="12"/>
      <c r="C13" s="12"/>
      <c r="D13" s="12"/>
      <c r="E13" s="12"/>
      <c r="F13" s="12"/>
      <c r="G13" s="12"/>
      <c r="H13" s="12"/>
    </row>
    <row r="14" spans="1:8" ht="18" x14ac:dyDescent="0.25">
      <c r="A14" s="12" t="s">
        <v>43</v>
      </c>
      <c r="B14" s="12"/>
      <c r="C14" s="12"/>
      <c r="D14" s="12"/>
      <c r="E14" s="12"/>
      <c r="F14" s="12"/>
      <c r="G14" s="12">
        <v>15840</v>
      </c>
      <c r="H14" s="12"/>
    </row>
    <row r="15" spans="1:8" ht="18" x14ac:dyDescent="0.25">
      <c r="A15" s="12" t="s">
        <v>44</v>
      </c>
      <c r="B15" s="12"/>
      <c r="C15" s="12"/>
      <c r="D15" s="12"/>
      <c r="E15" s="12"/>
      <c r="F15" s="12"/>
      <c r="G15" s="12">
        <v>25914</v>
      </c>
      <c r="H15" s="12"/>
    </row>
    <row r="16" spans="1:8" ht="18" x14ac:dyDescent="0.25">
      <c r="A16" s="12" t="s">
        <v>45</v>
      </c>
      <c r="B16" s="12"/>
      <c r="C16" s="12"/>
      <c r="D16" s="12"/>
      <c r="E16" s="12"/>
      <c r="F16" s="12"/>
      <c r="G16" s="12">
        <v>724</v>
      </c>
      <c r="H16" s="12"/>
    </row>
    <row r="17" spans="1:16" ht="18" x14ac:dyDescent="0.25">
      <c r="A17" s="12" t="s">
        <v>46</v>
      </c>
      <c r="B17" s="12"/>
      <c r="C17" s="12"/>
      <c r="D17" s="12"/>
      <c r="E17" s="12"/>
      <c r="F17" s="12"/>
      <c r="G17" s="12">
        <v>28764</v>
      </c>
      <c r="H17" s="12"/>
    </row>
    <row r="18" spans="1:16" ht="18" x14ac:dyDescent="0.25">
      <c r="A18" s="12" t="s">
        <v>47</v>
      </c>
      <c r="B18" s="12"/>
      <c r="C18" s="12"/>
      <c r="D18" s="12"/>
      <c r="E18" s="12"/>
      <c r="F18" s="12"/>
      <c r="G18" s="16">
        <v>675</v>
      </c>
      <c r="H18" s="12"/>
    </row>
    <row r="19" spans="1:16" ht="18" x14ac:dyDescent="0.25">
      <c r="A19" s="12"/>
      <c r="B19" s="12"/>
      <c r="C19" s="12"/>
      <c r="D19" s="12"/>
      <c r="E19" s="12"/>
      <c r="F19" s="12"/>
      <c r="G19" s="12">
        <f>SUM(G14:G18)</f>
        <v>71917</v>
      </c>
      <c r="H19" s="12"/>
    </row>
    <row r="20" spans="1:16" ht="18" x14ac:dyDescent="0.25">
      <c r="A20" s="12"/>
      <c r="B20" s="12"/>
      <c r="C20" s="12"/>
      <c r="D20" s="12"/>
      <c r="E20" s="12"/>
      <c r="F20" s="12"/>
      <c r="G20" s="12"/>
      <c r="H20" s="12"/>
    </row>
    <row r="21" spans="1:16" ht="18" x14ac:dyDescent="0.25">
      <c r="A21" s="12" t="s">
        <v>48</v>
      </c>
      <c r="B21" s="12"/>
      <c r="C21" s="12"/>
      <c r="D21" s="12"/>
      <c r="E21" s="12"/>
      <c r="F21" s="12"/>
      <c r="G21" s="12"/>
      <c r="H21" s="12"/>
    </row>
    <row r="22" spans="1:16" ht="18" x14ac:dyDescent="0.25">
      <c r="A22" s="12" t="s">
        <v>49</v>
      </c>
      <c r="B22" s="12"/>
      <c r="C22" s="12"/>
      <c r="D22" s="12"/>
      <c r="E22" s="12"/>
      <c r="F22" s="12"/>
      <c r="G22" s="12">
        <v>21000</v>
      </c>
      <c r="H22" s="12"/>
    </row>
    <row r="23" spans="1:16" ht="18" x14ac:dyDescent="0.25">
      <c r="A23" s="12" t="s">
        <v>50</v>
      </c>
      <c r="B23" s="12"/>
      <c r="C23" s="12"/>
      <c r="D23" s="12"/>
      <c r="E23" s="12"/>
      <c r="F23" s="12"/>
      <c r="G23" s="12">
        <v>1802</v>
      </c>
      <c r="H23" s="12"/>
    </row>
    <row r="24" spans="1:16" ht="18" x14ac:dyDescent="0.25">
      <c r="A24" s="12" t="s">
        <v>51</v>
      </c>
      <c r="B24" s="12"/>
      <c r="C24" s="12"/>
      <c r="D24" s="12"/>
      <c r="E24" s="12"/>
      <c r="F24" s="13"/>
      <c r="G24" s="13">
        <v>420</v>
      </c>
      <c r="H24" s="12"/>
    </row>
    <row r="25" spans="1:16" ht="18" x14ac:dyDescent="0.25">
      <c r="A25" s="12"/>
      <c r="B25" s="12"/>
      <c r="C25" s="12"/>
      <c r="D25" s="12"/>
      <c r="E25" s="12"/>
      <c r="F25" s="13"/>
      <c r="G25" s="13"/>
      <c r="H25" s="12">
        <f>SUM(G21:H24)</f>
        <v>23222</v>
      </c>
    </row>
    <row r="26" spans="1:16" ht="18" x14ac:dyDescent="0.25">
      <c r="A26" s="12"/>
      <c r="B26" s="12"/>
      <c r="C26" s="12"/>
      <c r="D26" s="12"/>
      <c r="E26" s="12"/>
      <c r="F26" s="12"/>
      <c r="G26" s="13"/>
      <c r="H26" s="13"/>
    </row>
    <row r="27" spans="1:16" ht="18" x14ac:dyDescent="0.25">
      <c r="A27" s="12" t="s">
        <v>140</v>
      </c>
      <c r="B27" s="12"/>
      <c r="C27" s="12"/>
      <c r="D27" s="12"/>
      <c r="E27" s="12"/>
      <c r="F27" s="12"/>
      <c r="G27" s="13"/>
      <c r="H27" s="13"/>
      <c r="J27" s="25" t="s">
        <v>202</v>
      </c>
      <c r="K27" s="25"/>
      <c r="L27" s="25"/>
      <c r="M27" s="25"/>
      <c r="N27" s="25"/>
      <c r="O27" s="25"/>
      <c r="P27" s="25"/>
    </row>
    <row r="28" spans="1:16" ht="18" x14ac:dyDescent="0.25">
      <c r="A28" s="12" t="s">
        <v>141</v>
      </c>
      <c r="B28" s="12"/>
      <c r="C28" s="12"/>
      <c r="D28" s="12"/>
      <c r="E28" s="12"/>
      <c r="F28" s="12"/>
      <c r="G28" s="12">
        <v>15741</v>
      </c>
      <c r="H28" s="13"/>
      <c r="J28" s="25" t="s">
        <v>201</v>
      </c>
    </row>
    <row r="29" spans="1:16" ht="18" x14ac:dyDescent="0.25">
      <c r="A29" s="12"/>
      <c r="B29" s="12"/>
      <c r="C29" s="12"/>
      <c r="D29" s="12"/>
      <c r="E29" s="12"/>
      <c r="F29" s="12"/>
      <c r="G29" s="12"/>
      <c r="H29" s="12"/>
      <c r="J29" s="98" t="s">
        <v>203</v>
      </c>
      <c r="K29" s="38"/>
      <c r="L29" s="38"/>
      <c r="M29" s="38"/>
    </row>
    <row r="30" spans="1:16" ht="18.75" thickBot="1" x14ac:dyDescent="0.3">
      <c r="A30" s="12" t="s">
        <v>52</v>
      </c>
      <c r="B30" s="12"/>
      <c r="C30" s="12"/>
      <c r="D30" s="12"/>
      <c r="E30" s="12"/>
      <c r="F30" s="12"/>
      <c r="G30" s="12"/>
      <c r="H30" s="18">
        <v>32954</v>
      </c>
    </row>
    <row r="31" spans="1:16" ht="18.75" thickTop="1" x14ac:dyDescent="0.25">
      <c r="A31" s="12"/>
      <c r="B31" s="12"/>
      <c r="C31" s="12"/>
      <c r="D31" s="12"/>
      <c r="E31" s="12"/>
      <c r="F31" s="12"/>
      <c r="G31" s="12"/>
      <c r="H31" s="13"/>
    </row>
    <row r="32" spans="1:16" ht="18" x14ac:dyDescent="0.25">
      <c r="A32" s="12"/>
      <c r="B32" s="12"/>
      <c r="C32" s="12"/>
      <c r="D32" s="12"/>
      <c r="E32" s="12"/>
      <c r="F32" s="12"/>
      <c r="G32" s="12"/>
      <c r="H32" s="12"/>
    </row>
    <row r="33" spans="1:8" ht="18" x14ac:dyDescent="0.25">
      <c r="A33" s="68" t="s">
        <v>198</v>
      </c>
      <c r="B33" s="68"/>
      <c r="C33" s="68"/>
      <c r="D33" s="68"/>
      <c r="E33" s="68"/>
      <c r="F33" s="68"/>
      <c r="G33" s="68"/>
      <c r="H33" s="12">
        <f>SUM(H11-H30)</f>
        <v>21661</v>
      </c>
    </row>
    <row r="34" spans="1:8" ht="18" x14ac:dyDescent="0.25">
      <c r="A34" s="12"/>
      <c r="B34" s="12"/>
      <c r="C34" s="12"/>
      <c r="D34" s="12"/>
      <c r="E34" s="12"/>
      <c r="F34" s="12"/>
      <c r="G34" s="12"/>
      <c r="H34" s="12"/>
    </row>
    <row r="35" spans="1:8" ht="18" x14ac:dyDescent="0.25">
      <c r="A35" s="12"/>
      <c r="B35" s="12"/>
      <c r="C35" s="12"/>
      <c r="D35" s="12"/>
      <c r="E35" s="12"/>
      <c r="F35" s="12"/>
      <c r="G35" s="12"/>
      <c r="H35" s="13"/>
    </row>
    <row r="36" spans="1:8" ht="18" x14ac:dyDescent="0.25">
      <c r="A36" s="92" t="s">
        <v>53</v>
      </c>
      <c r="B36" s="92"/>
      <c r="C36" s="92"/>
      <c r="D36" s="92"/>
      <c r="E36" s="92"/>
      <c r="F36" s="92"/>
      <c r="G36" s="92"/>
      <c r="H36" s="93"/>
    </row>
    <row r="37" spans="1:8" ht="18" x14ac:dyDescent="0.25">
      <c r="A37" s="92"/>
      <c r="B37" s="92"/>
      <c r="C37" s="92"/>
      <c r="D37" s="92"/>
      <c r="E37" s="92"/>
      <c r="F37" s="92"/>
      <c r="G37" s="92"/>
      <c r="H37" s="92"/>
    </row>
    <row r="38" spans="1:8" ht="18" x14ac:dyDescent="0.25">
      <c r="A38" s="92" t="s">
        <v>2</v>
      </c>
      <c r="B38" s="92"/>
      <c r="C38" s="92"/>
      <c r="D38" s="92"/>
      <c r="E38" s="92"/>
      <c r="F38" s="92"/>
      <c r="G38" s="92"/>
      <c r="H38" s="93">
        <v>56161</v>
      </c>
    </row>
    <row r="39" spans="1:8" ht="18" x14ac:dyDescent="0.25">
      <c r="A39" s="92" t="s">
        <v>54</v>
      </c>
      <c r="B39" s="92"/>
      <c r="C39" s="92"/>
      <c r="D39" s="92"/>
      <c r="E39" s="92"/>
      <c r="F39" s="92"/>
      <c r="G39" s="92"/>
      <c r="H39" s="92">
        <v>9564</v>
      </c>
    </row>
    <row r="40" spans="1:8" ht="18" x14ac:dyDescent="0.25">
      <c r="A40" s="92" t="s">
        <v>99</v>
      </c>
      <c r="B40" s="92"/>
      <c r="C40" s="92"/>
      <c r="D40" s="92"/>
      <c r="E40" s="92"/>
      <c r="F40" s="92"/>
      <c r="G40" s="92"/>
      <c r="H40" s="92">
        <v>220</v>
      </c>
    </row>
    <row r="41" spans="1:8" ht="18.75" thickBot="1" x14ac:dyDescent="0.3">
      <c r="A41" s="92"/>
      <c r="B41" s="94"/>
      <c r="C41" s="94"/>
      <c r="D41" s="94"/>
      <c r="E41" s="94"/>
      <c r="F41" s="94"/>
      <c r="G41" s="94"/>
      <c r="H41" s="95">
        <f>SUM(H38:H40)</f>
        <v>65945</v>
      </c>
    </row>
    <row r="42" spans="1:8" ht="21" thickTop="1" x14ac:dyDescent="0.3">
      <c r="A42" s="12"/>
      <c r="B42" s="14"/>
      <c r="C42" s="14"/>
      <c r="D42" s="14"/>
      <c r="E42" s="15"/>
      <c r="F42" s="15"/>
      <c r="G42" s="15"/>
      <c r="H42" s="15"/>
    </row>
    <row r="43" spans="1:8" ht="20.25" x14ac:dyDescent="0.3">
      <c r="A43" s="12"/>
      <c r="B43" s="14"/>
      <c r="C43" s="14"/>
      <c r="D43" s="14"/>
      <c r="E43" s="15"/>
      <c r="F43" s="15"/>
      <c r="G43" s="15"/>
      <c r="H43" s="15"/>
    </row>
    <row r="44" spans="1:8" ht="18" x14ac:dyDescent="0.25">
      <c r="A44" s="12"/>
      <c r="B44" s="12"/>
      <c r="C44" s="12"/>
      <c r="D44" s="12"/>
      <c r="E44" s="12"/>
      <c r="F44" s="12"/>
      <c r="G44" s="12"/>
      <c r="H44" s="12"/>
    </row>
    <row r="45" spans="1:8" ht="20.25" x14ac:dyDescent="0.3">
      <c r="A45" s="19" t="s">
        <v>55</v>
      </c>
      <c r="B45" s="12"/>
      <c r="C45" s="12"/>
      <c r="D45" s="12"/>
      <c r="E45" s="12"/>
      <c r="F45" s="12"/>
      <c r="G45" s="12"/>
      <c r="H45" s="12"/>
    </row>
    <row r="46" spans="1:8" ht="20.25" x14ac:dyDescent="0.3">
      <c r="A46" s="14" t="s">
        <v>100</v>
      </c>
      <c r="B46" s="12"/>
      <c r="C46" s="12"/>
      <c r="D46" s="12"/>
      <c r="E46" s="12"/>
      <c r="F46" s="12"/>
      <c r="G46" s="12"/>
      <c r="H46" s="12"/>
    </row>
    <row r="47" spans="1:8" ht="20.25" x14ac:dyDescent="0.3">
      <c r="A47" s="14"/>
      <c r="B47" s="12"/>
      <c r="C47" s="12"/>
      <c r="D47" s="12"/>
      <c r="E47" s="12"/>
      <c r="F47" s="12"/>
      <c r="G47" s="12"/>
      <c r="H47" s="12"/>
    </row>
    <row r="48" spans="1:8" ht="18" x14ac:dyDescent="0.25">
      <c r="A48" s="12"/>
      <c r="B48" s="12"/>
      <c r="C48" s="12"/>
      <c r="D48" s="12"/>
      <c r="E48" s="12"/>
      <c r="F48" s="12"/>
      <c r="G48" s="12"/>
      <c r="H48" s="12"/>
    </row>
    <row r="49" spans="1:11" ht="18" x14ac:dyDescent="0.25">
      <c r="A49" s="12"/>
      <c r="B49" s="12"/>
      <c r="C49" s="12"/>
      <c r="D49" s="12"/>
      <c r="E49" s="12"/>
      <c r="F49" s="12"/>
      <c r="G49" s="12"/>
      <c r="H49" s="12"/>
    </row>
    <row r="50" spans="1:11" ht="18" x14ac:dyDescent="0.25">
      <c r="A50" s="12" t="s">
        <v>56</v>
      </c>
      <c r="B50" s="12"/>
      <c r="C50" s="12"/>
      <c r="D50" s="12"/>
      <c r="E50" s="12"/>
      <c r="F50" s="12"/>
      <c r="G50" s="12"/>
      <c r="H50" s="16">
        <v>31545</v>
      </c>
    </row>
    <row r="51" spans="1:11" ht="18" x14ac:dyDescent="0.25">
      <c r="A51" s="12"/>
      <c r="B51" s="12"/>
      <c r="C51" s="12"/>
      <c r="D51" s="12"/>
      <c r="E51" s="12"/>
      <c r="F51" s="12"/>
      <c r="G51" s="12"/>
      <c r="H51" s="12"/>
    </row>
    <row r="52" spans="1:11" ht="18" x14ac:dyDescent="0.25">
      <c r="A52" s="12" t="s">
        <v>57</v>
      </c>
      <c r="B52" s="12"/>
      <c r="C52" s="12"/>
      <c r="D52" s="12"/>
      <c r="E52" s="12"/>
      <c r="F52" s="12"/>
      <c r="G52" s="12"/>
      <c r="H52" s="13"/>
    </row>
    <row r="53" spans="1:11" ht="18" x14ac:dyDescent="0.25">
      <c r="A53" s="12" t="s">
        <v>58</v>
      </c>
      <c r="B53" s="12"/>
      <c r="C53" s="12"/>
      <c r="D53" s="12"/>
      <c r="E53" s="12"/>
      <c r="F53" s="12"/>
      <c r="G53" s="12">
        <v>13481</v>
      </c>
      <c r="H53" s="12"/>
    </row>
    <row r="54" spans="1:11" ht="18" x14ac:dyDescent="0.25">
      <c r="A54" s="12" t="s">
        <v>59</v>
      </c>
      <c r="B54" s="12"/>
      <c r="C54" s="12"/>
      <c r="D54" s="12"/>
      <c r="E54" s="12"/>
      <c r="F54" s="12"/>
      <c r="G54" s="12">
        <v>17500</v>
      </c>
      <c r="H54" s="12"/>
    </row>
    <row r="55" spans="1:11" ht="18" x14ac:dyDescent="0.25">
      <c r="A55" s="12" t="s">
        <v>60</v>
      </c>
      <c r="B55" s="12"/>
      <c r="C55" s="12"/>
      <c r="D55" s="12"/>
      <c r="E55" s="12"/>
      <c r="F55" s="12"/>
      <c r="G55" s="12">
        <v>-15840</v>
      </c>
      <c r="H55" s="12"/>
    </row>
    <row r="56" spans="1:11" ht="18" x14ac:dyDescent="0.25">
      <c r="A56" s="12"/>
      <c r="B56" s="12"/>
      <c r="C56" s="12"/>
      <c r="D56" s="12"/>
      <c r="E56" s="12"/>
      <c r="F56" s="12"/>
      <c r="G56" s="12"/>
      <c r="H56" s="16">
        <v>15141</v>
      </c>
      <c r="I56" s="69" t="s">
        <v>199</v>
      </c>
      <c r="J56" s="55"/>
      <c r="K56" s="55"/>
    </row>
    <row r="57" spans="1:11" ht="18" x14ac:dyDescent="0.25">
      <c r="A57" s="12"/>
      <c r="B57" s="12"/>
      <c r="C57" s="12"/>
      <c r="D57" s="12"/>
      <c r="E57" s="12"/>
      <c r="F57" s="12"/>
      <c r="G57" s="12"/>
      <c r="H57" s="12"/>
    </row>
    <row r="58" spans="1:11" ht="18" x14ac:dyDescent="0.25">
      <c r="A58" s="12" t="s">
        <v>61</v>
      </c>
      <c r="B58" s="12"/>
      <c r="C58" s="12"/>
      <c r="D58" s="12"/>
      <c r="E58" s="12"/>
      <c r="F58" s="12"/>
      <c r="G58" s="12"/>
      <c r="H58" s="16">
        <f>31545-15141</f>
        <v>16404</v>
      </c>
    </row>
    <row r="59" spans="1:11" ht="18" x14ac:dyDescent="0.25">
      <c r="A59" s="12"/>
      <c r="B59" s="12"/>
      <c r="C59" s="12"/>
      <c r="D59" s="12"/>
      <c r="E59" s="12"/>
      <c r="F59" s="12"/>
      <c r="G59" s="12"/>
      <c r="H59" s="12"/>
    </row>
    <row r="60" spans="1:11" ht="18" x14ac:dyDescent="0.25">
      <c r="A60" s="12" t="s">
        <v>62</v>
      </c>
      <c r="B60" s="12"/>
      <c r="C60" s="12"/>
      <c r="D60" s="12"/>
      <c r="E60" s="12"/>
      <c r="F60" s="12"/>
      <c r="G60" s="12"/>
      <c r="H60" s="12"/>
    </row>
    <row r="61" spans="1:11" ht="18" x14ac:dyDescent="0.25">
      <c r="A61" s="12" t="s">
        <v>63</v>
      </c>
      <c r="B61" s="12"/>
      <c r="C61" s="12"/>
      <c r="D61" s="12"/>
      <c r="E61" s="12"/>
      <c r="F61" s="12"/>
      <c r="G61" s="12"/>
      <c r="H61" s="12">
        <v>446</v>
      </c>
    </row>
    <row r="62" spans="1:11" ht="18" x14ac:dyDescent="0.25">
      <c r="A62" s="12"/>
      <c r="B62" s="12"/>
      <c r="C62" s="12"/>
      <c r="D62" s="12"/>
      <c r="E62" s="12"/>
      <c r="F62" s="12"/>
      <c r="G62" s="12"/>
      <c r="H62" s="12"/>
    </row>
    <row r="63" spans="1:11" ht="18" x14ac:dyDescent="0.25">
      <c r="A63" s="12"/>
      <c r="B63" s="12"/>
      <c r="C63" s="12"/>
      <c r="D63" s="12"/>
      <c r="E63" s="12"/>
      <c r="F63" s="12"/>
      <c r="G63" s="12"/>
      <c r="H63" s="16">
        <f>16404+446</f>
        <v>16850</v>
      </c>
    </row>
    <row r="64" spans="1:11" ht="18" x14ac:dyDescent="0.25">
      <c r="A64" s="12"/>
      <c r="B64" s="12"/>
      <c r="C64" s="12"/>
      <c r="D64" s="12"/>
      <c r="E64" s="12"/>
      <c r="F64" s="12"/>
      <c r="G64" s="12"/>
      <c r="H64" s="12"/>
    </row>
    <row r="65" spans="1:8" ht="18" x14ac:dyDescent="0.25">
      <c r="A65" s="12" t="s">
        <v>64</v>
      </c>
      <c r="B65" s="12"/>
      <c r="C65" s="12"/>
      <c r="D65" s="12"/>
      <c r="E65" s="12"/>
      <c r="F65" s="12"/>
      <c r="G65" s="13"/>
      <c r="H65" s="13"/>
    </row>
    <row r="66" spans="1:8" ht="18" x14ac:dyDescent="0.25">
      <c r="A66" s="12" t="s">
        <v>65</v>
      </c>
      <c r="B66" s="12"/>
      <c r="C66" s="12"/>
      <c r="D66" s="12"/>
      <c r="E66" s="12"/>
      <c r="F66" s="12"/>
      <c r="G66" s="13">
        <v>60</v>
      </c>
      <c r="H66" s="13"/>
    </row>
    <row r="67" spans="1:8" ht="18" x14ac:dyDescent="0.25">
      <c r="A67" s="12" t="s">
        <v>124</v>
      </c>
      <c r="B67" s="12"/>
      <c r="C67" s="12"/>
      <c r="D67" s="12"/>
      <c r="E67" s="12"/>
      <c r="F67" s="12"/>
      <c r="G67" s="13">
        <v>240</v>
      </c>
      <c r="H67" s="13"/>
    </row>
    <row r="68" spans="1:8" ht="18" x14ac:dyDescent="0.25">
      <c r="A68" s="12" t="s">
        <v>142</v>
      </c>
      <c r="B68" s="12"/>
      <c r="C68" s="12"/>
      <c r="D68" s="12"/>
      <c r="E68" s="12"/>
      <c r="F68" s="12"/>
      <c r="G68" s="13">
        <v>120</v>
      </c>
      <c r="H68" s="13"/>
    </row>
    <row r="69" spans="1:8" ht="18" x14ac:dyDescent="0.25">
      <c r="A69" s="12" t="s">
        <v>66</v>
      </c>
      <c r="B69" s="12"/>
      <c r="C69" s="12"/>
      <c r="D69" s="12"/>
      <c r="E69" s="12"/>
      <c r="F69" s="12"/>
      <c r="G69" s="13">
        <v>1283</v>
      </c>
      <c r="H69" s="13"/>
    </row>
    <row r="70" spans="1:8" ht="18" x14ac:dyDescent="0.25">
      <c r="A70" s="12" t="s">
        <v>129</v>
      </c>
      <c r="G70" s="47">
        <v>140</v>
      </c>
      <c r="H70" s="2"/>
    </row>
    <row r="71" spans="1:8" ht="18" x14ac:dyDescent="0.25">
      <c r="A71" s="12" t="s">
        <v>67</v>
      </c>
      <c r="G71" s="47">
        <v>140</v>
      </c>
      <c r="H71" s="2"/>
    </row>
    <row r="72" spans="1:8" ht="18" x14ac:dyDescent="0.25">
      <c r="A72" s="12" t="s">
        <v>126</v>
      </c>
      <c r="G72" s="47">
        <v>2200</v>
      </c>
      <c r="H72" s="2"/>
    </row>
    <row r="73" spans="1:8" ht="18" x14ac:dyDescent="0.25">
      <c r="A73" s="12" t="s">
        <v>143</v>
      </c>
      <c r="G73" s="47">
        <v>1050</v>
      </c>
      <c r="H73" s="2"/>
    </row>
    <row r="74" spans="1:8" ht="18" x14ac:dyDescent="0.25">
      <c r="A74" s="12" t="s">
        <v>200</v>
      </c>
      <c r="G74" s="70">
        <v>2053</v>
      </c>
      <c r="H74" s="2"/>
    </row>
    <row r="75" spans="1:8" ht="18" x14ac:dyDescent="0.25">
      <c r="A75" s="12"/>
      <c r="H75" s="12">
        <f>SUM(G66:H74)</f>
        <v>7286</v>
      </c>
    </row>
    <row r="76" spans="1:8" ht="18" x14ac:dyDescent="0.25">
      <c r="A76" s="12"/>
    </row>
    <row r="77" spans="1:8" ht="18.75" thickBot="1" x14ac:dyDescent="0.3">
      <c r="A77" s="12" t="s">
        <v>68</v>
      </c>
      <c r="H77" s="96">
        <v>9564</v>
      </c>
    </row>
    <row r="78" spans="1:8" ht="13.5" thickTop="1" x14ac:dyDescent="0.2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G28" sqref="G28"/>
    </sheetView>
  </sheetViews>
  <sheetFormatPr defaultColWidth="11.42578125" defaultRowHeight="12.75" x14ac:dyDescent="0.2"/>
  <cols>
    <col min="1" max="1" width="14" customWidth="1"/>
    <col min="2" max="2" width="16" customWidth="1"/>
    <col min="3" max="3" width="14.42578125" customWidth="1"/>
    <col min="4" max="4" width="13.42578125" customWidth="1"/>
    <col min="5" max="5" width="15.140625" customWidth="1"/>
  </cols>
  <sheetData>
    <row r="1" spans="1:6" x14ac:dyDescent="0.2">
      <c r="A1" t="s">
        <v>135</v>
      </c>
    </row>
    <row r="4" spans="1:6" x14ac:dyDescent="0.2">
      <c r="A4" t="s">
        <v>136</v>
      </c>
      <c r="B4" s="54">
        <v>0.2</v>
      </c>
    </row>
    <row r="5" spans="1:6" x14ac:dyDescent="0.2">
      <c r="B5" t="s">
        <v>137</v>
      </c>
      <c r="D5" s="61" t="s">
        <v>172</v>
      </c>
    </row>
    <row r="7" spans="1:6" x14ac:dyDescent="0.2">
      <c r="C7" s="61" t="s">
        <v>153</v>
      </c>
    </row>
    <row r="8" spans="1:6" x14ac:dyDescent="0.2">
      <c r="A8" s="60" t="s">
        <v>3</v>
      </c>
      <c r="C8" s="60" t="s">
        <v>152</v>
      </c>
      <c r="F8" s="60" t="s">
        <v>4</v>
      </c>
    </row>
    <row r="9" spans="1:6" x14ac:dyDescent="0.2">
      <c r="A9" s="60" t="s">
        <v>70</v>
      </c>
      <c r="B9" s="60" t="s">
        <v>145</v>
      </c>
      <c r="C9" s="60" t="s">
        <v>75</v>
      </c>
      <c r="D9" s="60" t="s">
        <v>70</v>
      </c>
      <c r="E9" s="60" t="s">
        <v>145</v>
      </c>
      <c r="F9" s="60" t="s">
        <v>75</v>
      </c>
    </row>
    <row r="10" spans="1:6" x14ac:dyDescent="0.2">
      <c r="A10" s="60" t="s">
        <v>146</v>
      </c>
      <c r="B10" s="60" t="s">
        <v>151</v>
      </c>
      <c r="C10">
        <v>5435.2</v>
      </c>
      <c r="D10" s="60" t="s">
        <v>154</v>
      </c>
      <c r="E10" s="60" t="s">
        <v>157</v>
      </c>
      <c r="F10">
        <v>5435.2</v>
      </c>
    </row>
    <row r="11" spans="1:6" x14ac:dyDescent="0.2">
      <c r="A11" s="60" t="s">
        <v>147</v>
      </c>
      <c r="B11" s="60" t="s">
        <v>151</v>
      </c>
      <c r="C11">
        <v>5435.2</v>
      </c>
      <c r="D11" s="60" t="s">
        <v>155</v>
      </c>
      <c r="E11" s="60" t="s">
        <v>157</v>
      </c>
      <c r="F11">
        <v>5435.2</v>
      </c>
    </row>
    <row r="12" spans="1:6" x14ac:dyDescent="0.2">
      <c r="A12" s="60" t="s">
        <v>148</v>
      </c>
      <c r="B12" s="60" t="s">
        <v>151</v>
      </c>
      <c r="C12">
        <v>5435.2</v>
      </c>
      <c r="D12" s="60" t="s">
        <v>148</v>
      </c>
      <c r="E12" s="60" t="s">
        <v>157</v>
      </c>
      <c r="F12">
        <v>5435.2</v>
      </c>
    </row>
    <row r="13" spans="1:6" x14ac:dyDescent="0.2">
      <c r="A13" s="60" t="s">
        <v>149</v>
      </c>
      <c r="B13" s="60" t="s">
        <v>151</v>
      </c>
      <c r="C13">
        <v>5435.2</v>
      </c>
      <c r="D13" s="60" t="s">
        <v>149</v>
      </c>
      <c r="E13" s="60" t="s">
        <v>157</v>
      </c>
      <c r="F13">
        <v>5435.2</v>
      </c>
    </row>
    <row r="14" spans="1:6" ht="15.95" customHeight="1" x14ac:dyDescent="0.2">
      <c r="A14" s="60" t="s">
        <v>150</v>
      </c>
      <c r="B14" s="60" t="s">
        <v>151</v>
      </c>
      <c r="C14">
        <v>5435.2</v>
      </c>
      <c r="D14" s="60" t="s">
        <v>156</v>
      </c>
      <c r="E14" s="60" t="s">
        <v>157</v>
      </c>
      <c r="F14">
        <v>5435.2</v>
      </c>
    </row>
    <row r="16" spans="1:6" x14ac:dyDescent="0.2">
      <c r="A16" s="60" t="s">
        <v>3</v>
      </c>
      <c r="C16" s="60" t="s">
        <v>158</v>
      </c>
      <c r="F16" s="60" t="s">
        <v>4</v>
      </c>
    </row>
    <row r="17" spans="1:6" x14ac:dyDescent="0.2">
      <c r="A17" s="60" t="s">
        <v>70</v>
      </c>
      <c r="B17" s="60" t="s">
        <v>145</v>
      </c>
      <c r="C17" s="60" t="s">
        <v>75</v>
      </c>
      <c r="D17" s="60" t="s">
        <v>159</v>
      </c>
      <c r="E17" s="60" t="s">
        <v>145</v>
      </c>
      <c r="F17" s="60" t="s">
        <v>75</v>
      </c>
    </row>
    <row r="18" spans="1:6" x14ac:dyDescent="0.2">
      <c r="A18" s="60" t="s">
        <v>154</v>
      </c>
      <c r="B18" s="60" t="s">
        <v>161</v>
      </c>
      <c r="C18">
        <v>5435.2</v>
      </c>
      <c r="D18" s="60" t="s">
        <v>154</v>
      </c>
      <c r="E18" s="60" t="s">
        <v>151</v>
      </c>
      <c r="F18">
        <v>5435.2</v>
      </c>
    </row>
    <row r="19" spans="1:6" x14ac:dyDescent="0.2">
      <c r="D19" s="60" t="s">
        <v>162</v>
      </c>
      <c r="E19" s="60" t="s">
        <v>166</v>
      </c>
      <c r="F19">
        <v>10870.4</v>
      </c>
    </row>
    <row r="20" spans="1:6" x14ac:dyDescent="0.2">
      <c r="A20" s="60" t="s">
        <v>155</v>
      </c>
      <c r="B20" s="60" t="s">
        <v>161</v>
      </c>
      <c r="C20">
        <v>10870.4</v>
      </c>
      <c r="D20" s="60" t="s">
        <v>155</v>
      </c>
      <c r="E20" s="60" t="s">
        <v>151</v>
      </c>
      <c r="F20">
        <v>5435.2</v>
      </c>
    </row>
    <row r="21" spans="1:6" x14ac:dyDescent="0.2">
      <c r="D21" s="60" t="s">
        <v>163</v>
      </c>
      <c r="E21" s="60" t="s">
        <v>166</v>
      </c>
      <c r="F21">
        <v>16305.6</v>
      </c>
    </row>
    <row r="22" spans="1:6" x14ac:dyDescent="0.2">
      <c r="A22" s="60" t="s">
        <v>148</v>
      </c>
      <c r="B22" s="60" t="s">
        <v>161</v>
      </c>
      <c r="C22">
        <v>16305.6</v>
      </c>
      <c r="D22" s="60" t="s">
        <v>148</v>
      </c>
      <c r="E22" s="60" t="s">
        <v>151</v>
      </c>
      <c r="F22">
        <v>5435.2</v>
      </c>
    </row>
    <row r="23" spans="1:6" x14ac:dyDescent="0.2">
      <c r="D23" s="60" t="s">
        <v>164</v>
      </c>
      <c r="E23" s="60" t="s">
        <v>166</v>
      </c>
      <c r="F23">
        <v>21740.799999999999</v>
      </c>
    </row>
    <row r="24" spans="1:6" x14ac:dyDescent="0.2">
      <c r="A24" s="60" t="s">
        <v>160</v>
      </c>
      <c r="B24" s="60" t="s">
        <v>161</v>
      </c>
      <c r="C24">
        <v>21740.799999999999</v>
      </c>
      <c r="D24" s="60" t="s">
        <v>160</v>
      </c>
      <c r="E24" s="60" t="s">
        <v>151</v>
      </c>
      <c r="F24">
        <v>5435.2</v>
      </c>
    </row>
    <row r="25" spans="1:6" x14ac:dyDescent="0.2">
      <c r="D25" s="60" t="s">
        <v>165</v>
      </c>
      <c r="E25" s="60" t="s">
        <v>166</v>
      </c>
      <c r="F25">
        <v>27176</v>
      </c>
    </row>
    <row r="26" spans="1:6" x14ac:dyDescent="0.2">
      <c r="A26" s="60" t="s">
        <v>150</v>
      </c>
      <c r="B26" s="60" t="s">
        <v>161</v>
      </c>
      <c r="C26">
        <v>27176</v>
      </c>
      <c r="D26" s="60" t="s">
        <v>156</v>
      </c>
      <c r="E26" s="60" t="s">
        <v>151</v>
      </c>
      <c r="F26">
        <v>5435.2</v>
      </c>
    </row>
    <row r="28" spans="1:6" x14ac:dyDescent="0.2">
      <c r="B28" s="60" t="s">
        <v>167</v>
      </c>
    </row>
    <row r="29" spans="1:6" x14ac:dyDescent="0.2">
      <c r="A29" s="60" t="s">
        <v>168</v>
      </c>
      <c r="B29" s="60" t="s">
        <v>169</v>
      </c>
      <c r="C29" s="60" t="s">
        <v>170</v>
      </c>
      <c r="D29" s="60" t="s">
        <v>171</v>
      </c>
    </row>
    <row r="30" spans="1:6" x14ac:dyDescent="0.2">
      <c r="B30" s="60" t="s">
        <v>75</v>
      </c>
      <c r="C30" s="60" t="s">
        <v>75</v>
      </c>
      <c r="D30" s="60" t="s">
        <v>75</v>
      </c>
    </row>
    <row r="31" spans="1:6" x14ac:dyDescent="0.2">
      <c r="A31" s="60" t="s">
        <v>154</v>
      </c>
      <c r="B31">
        <v>27176</v>
      </c>
      <c r="C31">
        <v>5435.2</v>
      </c>
      <c r="D31">
        <v>21740.799999999999</v>
      </c>
    </row>
    <row r="32" spans="1:6" x14ac:dyDescent="0.2">
      <c r="A32" s="60" t="s">
        <v>155</v>
      </c>
      <c r="B32">
        <v>27176</v>
      </c>
      <c r="C32">
        <v>10870.4</v>
      </c>
      <c r="D32">
        <v>16305.6</v>
      </c>
    </row>
    <row r="33" spans="1:4" x14ac:dyDescent="0.2">
      <c r="A33" s="60" t="s">
        <v>148</v>
      </c>
      <c r="B33">
        <v>27176</v>
      </c>
      <c r="C33">
        <v>16305.6</v>
      </c>
      <c r="D33">
        <v>10870.4</v>
      </c>
    </row>
    <row r="34" spans="1:4" x14ac:dyDescent="0.2">
      <c r="A34" s="60" t="s">
        <v>160</v>
      </c>
      <c r="B34">
        <v>27176</v>
      </c>
      <c r="C34">
        <v>21740.799999999999</v>
      </c>
      <c r="D34">
        <v>5435.2</v>
      </c>
    </row>
    <row r="35" spans="1:4" x14ac:dyDescent="0.2">
      <c r="A35" s="60" t="s">
        <v>156</v>
      </c>
      <c r="B35">
        <v>27176</v>
      </c>
      <c r="C35">
        <v>27176</v>
      </c>
      <c r="D35">
        <v>27176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opLeftCell="A8" workbookViewId="0">
      <selection activeCell="C18" sqref="C18"/>
    </sheetView>
  </sheetViews>
  <sheetFormatPr defaultColWidth="11.42578125" defaultRowHeight="12.75" x14ac:dyDescent="0.2"/>
  <cols>
    <col min="1" max="1" width="28.85546875" customWidth="1"/>
    <col min="2" max="2" width="21" customWidth="1"/>
    <col min="3" max="3" width="21.85546875" customWidth="1"/>
    <col min="5" max="5" width="17.85546875" customWidth="1"/>
    <col min="6" max="6" width="15.140625" customWidth="1"/>
  </cols>
  <sheetData>
    <row r="1" spans="1:15" ht="18" x14ac:dyDescent="0.25">
      <c r="A1" s="25" t="s">
        <v>175</v>
      </c>
    </row>
    <row r="2" spans="1:15" ht="18" x14ac:dyDescent="0.25">
      <c r="A2" s="25" t="s">
        <v>139</v>
      </c>
      <c r="B2" s="25">
        <v>25394</v>
      </c>
      <c r="C2" s="60"/>
    </row>
    <row r="3" spans="1:15" ht="18" x14ac:dyDescent="0.25">
      <c r="A3" s="25" t="s">
        <v>186</v>
      </c>
      <c r="B3" s="25"/>
      <c r="C3" s="60"/>
    </row>
    <row r="4" spans="1:15" ht="18" x14ac:dyDescent="0.25">
      <c r="A4" s="25"/>
      <c r="B4" s="22"/>
      <c r="C4" s="60"/>
    </row>
    <row r="6" spans="1:15" ht="26.25" x14ac:dyDescent="0.4">
      <c r="A6" s="106" t="s">
        <v>176</v>
      </c>
      <c r="B6" s="106"/>
      <c r="C6" s="106"/>
      <c r="D6" s="106"/>
      <c r="E6" s="106"/>
      <c r="F6" s="106"/>
      <c r="G6" s="106"/>
    </row>
    <row r="7" spans="1:15" ht="18.75" x14ac:dyDescent="0.3">
      <c r="A7" s="63" t="s">
        <v>178</v>
      </c>
      <c r="B7" s="104" t="s">
        <v>177</v>
      </c>
      <c r="C7" s="104"/>
      <c r="D7" s="104"/>
      <c r="E7" s="104"/>
      <c r="F7" s="104"/>
      <c r="G7" s="64" t="s">
        <v>179</v>
      </c>
    </row>
    <row r="8" spans="1:15" ht="18.75" x14ac:dyDescent="0.3">
      <c r="A8" s="63" t="s">
        <v>70</v>
      </c>
      <c r="B8" s="63" t="s">
        <v>145</v>
      </c>
      <c r="C8" s="63" t="s">
        <v>75</v>
      </c>
      <c r="D8" s="63"/>
      <c r="E8" s="63" t="s">
        <v>70</v>
      </c>
      <c r="F8" s="63" t="s">
        <v>145</v>
      </c>
      <c r="G8" s="63" t="s">
        <v>75</v>
      </c>
    </row>
    <row r="9" spans="1:15" ht="19.5" thickBot="1" x14ac:dyDescent="0.35">
      <c r="A9" s="63" t="s">
        <v>154</v>
      </c>
      <c r="B9" s="63" t="s">
        <v>151</v>
      </c>
      <c r="C9" s="65">
        <v>25394</v>
      </c>
      <c r="D9" s="63"/>
      <c r="E9" s="63" t="s">
        <v>154</v>
      </c>
      <c r="F9" s="63" t="s">
        <v>157</v>
      </c>
      <c r="G9" s="65">
        <f>C9</f>
        <v>25394</v>
      </c>
      <c r="I9" s="61" t="s">
        <v>188</v>
      </c>
      <c r="J9" s="61"/>
      <c r="K9" s="61"/>
      <c r="L9" s="61"/>
      <c r="N9" s="61" t="s">
        <v>193</v>
      </c>
    </row>
    <row r="10" spans="1:15" ht="20.25" thickTop="1" thickBot="1" x14ac:dyDescent="0.35">
      <c r="A10" s="63" t="s">
        <v>155</v>
      </c>
      <c r="B10" s="63" t="s">
        <v>151</v>
      </c>
      <c r="C10" s="65">
        <v>22855</v>
      </c>
      <c r="D10" s="63"/>
      <c r="E10" s="63" t="s">
        <v>155</v>
      </c>
      <c r="F10" s="63" t="s">
        <v>157</v>
      </c>
      <c r="G10" s="65">
        <f>C10</f>
        <v>22855</v>
      </c>
      <c r="I10" s="61" t="s">
        <v>189</v>
      </c>
      <c r="J10" s="61"/>
      <c r="K10" s="61"/>
      <c r="L10" s="61"/>
      <c r="N10" s="61" t="s">
        <v>194</v>
      </c>
      <c r="O10" s="61"/>
    </row>
    <row r="11" spans="1:15" ht="20.25" thickTop="1" thickBot="1" x14ac:dyDescent="0.35">
      <c r="A11" s="63" t="s">
        <v>148</v>
      </c>
      <c r="B11" s="63" t="s">
        <v>151</v>
      </c>
      <c r="C11" s="65">
        <v>20569</v>
      </c>
      <c r="D11" s="63"/>
      <c r="E11" s="63" t="s">
        <v>148</v>
      </c>
      <c r="F11" s="63" t="s">
        <v>157</v>
      </c>
      <c r="G11" s="65">
        <f>C11</f>
        <v>20569</v>
      </c>
      <c r="I11" s="61" t="s">
        <v>190</v>
      </c>
      <c r="J11" s="61"/>
      <c r="K11" s="61"/>
      <c r="L11" s="61"/>
      <c r="N11" s="61" t="s">
        <v>195</v>
      </c>
      <c r="O11" s="61"/>
    </row>
    <row r="12" spans="1:15" ht="20.25" thickTop="1" thickBot="1" x14ac:dyDescent="0.35">
      <c r="A12" s="63" t="s">
        <v>160</v>
      </c>
      <c r="B12" s="63" t="s">
        <v>151</v>
      </c>
      <c r="C12" s="65">
        <v>18512</v>
      </c>
      <c r="D12" s="63"/>
      <c r="E12" s="63" t="s">
        <v>160</v>
      </c>
      <c r="F12" s="63" t="s">
        <v>157</v>
      </c>
      <c r="G12" s="65">
        <f>C12</f>
        <v>18512</v>
      </c>
      <c r="I12" s="61" t="s">
        <v>191</v>
      </c>
      <c r="J12" s="61"/>
      <c r="K12" s="61"/>
      <c r="L12" s="61"/>
    </row>
    <row r="13" spans="1:15" ht="20.25" thickTop="1" thickBot="1" x14ac:dyDescent="0.35">
      <c r="A13" s="63" t="s">
        <v>180</v>
      </c>
      <c r="B13" s="63" t="s">
        <v>151</v>
      </c>
      <c r="C13" s="65">
        <v>16661</v>
      </c>
      <c r="D13" s="63"/>
      <c r="E13" s="63" t="s">
        <v>180</v>
      </c>
      <c r="F13" s="63" t="s">
        <v>157</v>
      </c>
      <c r="G13" s="65">
        <f>C13</f>
        <v>16661</v>
      </c>
      <c r="I13" s="61" t="s">
        <v>192</v>
      </c>
      <c r="J13" s="61"/>
      <c r="K13" s="61"/>
      <c r="L13" s="61"/>
    </row>
    <row r="14" spans="1:15" ht="13.5" thickTop="1" x14ac:dyDescent="0.2"/>
    <row r="16" spans="1:15" ht="18.75" x14ac:dyDescent="0.3">
      <c r="A16" s="63" t="s">
        <v>178</v>
      </c>
      <c r="B16" s="104" t="s">
        <v>181</v>
      </c>
      <c r="C16" s="104"/>
      <c r="D16" s="104"/>
      <c r="E16" s="104"/>
      <c r="F16" s="104"/>
      <c r="G16" s="64" t="s">
        <v>179</v>
      </c>
    </row>
    <row r="17" spans="1:7" ht="18.75" x14ac:dyDescent="0.3">
      <c r="A17" s="63" t="s">
        <v>70</v>
      </c>
      <c r="B17" s="63" t="s">
        <v>145</v>
      </c>
      <c r="C17" s="66" t="s">
        <v>75</v>
      </c>
      <c r="D17" s="63"/>
      <c r="E17" s="63" t="s">
        <v>70</v>
      </c>
      <c r="F17" s="63" t="s">
        <v>145</v>
      </c>
      <c r="G17" s="66" t="s">
        <v>75</v>
      </c>
    </row>
    <row r="18" spans="1:7" ht="19.5" thickBot="1" x14ac:dyDescent="0.35">
      <c r="A18" s="63" t="s">
        <v>154</v>
      </c>
      <c r="B18" s="63" t="s">
        <v>182</v>
      </c>
      <c r="C18" s="65">
        <f>G18</f>
        <v>25394</v>
      </c>
      <c r="D18" s="63"/>
      <c r="E18" s="63" t="s">
        <v>154</v>
      </c>
      <c r="F18" s="63" t="s">
        <v>151</v>
      </c>
      <c r="G18" s="65">
        <f>C9</f>
        <v>25394</v>
      </c>
    </row>
    <row r="19" spans="1:7" ht="19.5" thickTop="1" x14ac:dyDescent="0.3">
      <c r="A19" s="63"/>
      <c r="B19" s="63"/>
      <c r="C19" s="63"/>
      <c r="D19" s="63"/>
      <c r="E19" s="63" t="s">
        <v>162</v>
      </c>
      <c r="F19" s="63" t="s">
        <v>183</v>
      </c>
      <c r="G19" s="63">
        <f>C18</f>
        <v>25394</v>
      </c>
    </row>
    <row r="20" spans="1:7" ht="18.75" x14ac:dyDescent="0.3">
      <c r="A20" s="63" t="s">
        <v>155</v>
      </c>
      <c r="B20" s="63" t="s">
        <v>182</v>
      </c>
      <c r="C20" s="63">
        <f>C21</f>
        <v>48249</v>
      </c>
      <c r="D20" s="63"/>
      <c r="E20" s="63" t="s">
        <v>155</v>
      </c>
      <c r="F20" s="63" t="s">
        <v>151</v>
      </c>
      <c r="G20" s="63">
        <f>C10</f>
        <v>22855</v>
      </c>
    </row>
    <row r="21" spans="1:7" ht="19.5" thickBot="1" x14ac:dyDescent="0.35">
      <c r="A21" s="63"/>
      <c r="B21" s="63"/>
      <c r="C21" s="65">
        <f>G21</f>
        <v>48249</v>
      </c>
      <c r="D21" s="63"/>
      <c r="E21" s="63"/>
      <c r="F21" s="63"/>
      <c r="G21" s="65">
        <f>SUM(G19:G20)</f>
        <v>48249</v>
      </c>
    </row>
    <row r="22" spans="1:7" ht="19.5" thickTop="1" x14ac:dyDescent="0.3">
      <c r="A22" s="63"/>
      <c r="B22" s="63"/>
      <c r="C22" s="63"/>
      <c r="D22" s="63"/>
      <c r="E22" s="63" t="s">
        <v>163</v>
      </c>
      <c r="F22" s="63" t="s">
        <v>183</v>
      </c>
      <c r="G22" s="63">
        <f>C20</f>
        <v>48249</v>
      </c>
    </row>
    <row r="23" spans="1:7" ht="18.75" x14ac:dyDescent="0.3">
      <c r="A23" s="63" t="s">
        <v>148</v>
      </c>
      <c r="B23" s="63" t="s">
        <v>182</v>
      </c>
      <c r="C23" s="63">
        <f>C24</f>
        <v>68818</v>
      </c>
      <c r="D23" s="63"/>
      <c r="E23" s="63" t="s">
        <v>148</v>
      </c>
      <c r="F23" s="63" t="s">
        <v>151</v>
      </c>
      <c r="G23" s="63">
        <f>C11</f>
        <v>20569</v>
      </c>
    </row>
    <row r="24" spans="1:7" ht="19.5" thickBot="1" x14ac:dyDescent="0.35">
      <c r="A24" s="63"/>
      <c r="B24" s="63"/>
      <c r="C24" s="65">
        <f>G24</f>
        <v>68818</v>
      </c>
      <c r="D24" s="63"/>
      <c r="E24" s="63"/>
      <c r="F24" s="63"/>
      <c r="G24" s="65">
        <f>SUM(G22:G23)</f>
        <v>68818</v>
      </c>
    </row>
    <row r="25" spans="1:7" ht="19.5" thickTop="1" x14ac:dyDescent="0.3">
      <c r="A25" s="63"/>
      <c r="B25" s="63"/>
      <c r="C25" s="63"/>
      <c r="D25" s="63"/>
      <c r="E25" s="63" t="s">
        <v>164</v>
      </c>
      <c r="F25" s="63" t="s">
        <v>183</v>
      </c>
      <c r="G25" s="63">
        <f>C23</f>
        <v>68818</v>
      </c>
    </row>
    <row r="26" spans="1:7" ht="18.75" x14ac:dyDescent="0.3">
      <c r="A26" s="63" t="s">
        <v>148</v>
      </c>
      <c r="B26" s="63" t="s">
        <v>182</v>
      </c>
      <c r="C26" s="63">
        <f>C27</f>
        <v>87330</v>
      </c>
      <c r="D26" s="63"/>
      <c r="E26" s="63" t="s">
        <v>160</v>
      </c>
      <c r="F26" s="63" t="s">
        <v>151</v>
      </c>
      <c r="G26" s="63">
        <f>C12</f>
        <v>18512</v>
      </c>
    </row>
    <row r="27" spans="1:7" ht="19.5" thickBot="1" x14ac:dyDescent="0.35">
      <c r="A27" s="63"/>
      <c r="B27" s="63"/>
      <c r="C27" s="65">
        <f>G27</f>
        <v>87330</v>
      </c>
      <c r="D27" s="63"/>
      <c r="E27" s="63"/>
      <c r="F27" s="63"/>
      <c r="G27" s="65">
        <f>SUM(G25:G26)</f>
        <v>87330</v>
      </c>
    </row>
    <row r="28" spans="1:7" ht="19.5" thickTop="1" x14ac:dyDescent="0.3">
      <c r="A28" s="63"/>
      <c r="B28" s="63"/>
      <c r="C28" s="63"/>
      <c r="D28" s="63"/>
      <c r="E28" s="63" t="s">
        <v>165</v>
      </c>
      <c r="F28" s="63" t="s">
        <v>183</v>
      </c>
      <c r="G28" s="63">
        <f>C26</f>
        <v>87330</v>
      </c>
    </row>
    <row r="29" spans="1:7" ht="18.75" x14ac:dyDescent="0.3">
      <c r="A29" s="63" t="s">
        <v>156</v>
      </c>
      <c r="B29" s="63" t="s">
        <v>182</v>
      </c>
      <c r="C29" s="63">
        <f>C30</f>
        <v>103991</v>
      </c>
      <c r="D29" s="63"/>
      <c r="E29" s="63" t="s">
        <v>180</v>
      </c>
      <c r="F29" s="63" t="s">
        <v>151</v>
      </c>
      <c r="G29" s="63">
        <f>C13</f>
        <v>16661</v>
      </c>
    </row>
    <row r="30" spans="1:7" ht="19.5" thickBot="1" x14ac:dyDescent="0.35">
      <c r="A30" s="63"/>
      <c r="B30" s="63"/>
      <c r="C30" s="65">
        <f>G30</f>
        <v>103991</v>
      </c>
      <c r="D30" s="63"/>
      <c r="E30" s="63"/>
      <c r="F30" s="63"/>
      <c r="G30" s="65">
        <f>SUM(G28:G29)</f>
        <v>103991</v>
      </c>
    </row>
    <row r="31" spans="1:7" ht="13.5" thickTop="1" x14ac:dyDescent="0.2"/>
    <row r="33" spans="1:8" ht="26.25" x14ac:dyDescent="0.4">
      <c r="A33" s="106" t="s">
        <v>184</v>
      </c>
      <c r="B33" s="106"/>
      <c r="C33" s="106"/>
      <c r="D33" s="106"/>
      <c r="E33" s="106"/>
      <c r="F33" s="106"/>
      <c r="G33" s="106"/>
      <c r="H33" s="63"/>
    </row>
    <row r="34" spans="1:8" ht="18.75" x14ac:dyDescent="0.3">
      <c r="A34" s="104" t="s">
        <v>41</v>
      </c>
      <c r="B34" s="104"/>
      <c r="C34" s="104"/>
      <c r="D34" s="104"/>
      <c r="E34" s="63" t="s">
        <v>185</v>
      </c>
      <c r="F34" s="63" t="s">
        <v>170</v>
      </c>
      <c r="G34" s="107" t="s">
        <v>171</v>
      </c>
      <c r="H34" s="107"/>
    </row>
    <row r="35" spans="1:8" ht="18.75" x14ac:dyDescent="0.3">
      <c r="A35" s="104" t="s">
        <v>187</v>
      </c>
      <c r="B35" s="104"/>
      <c r="C35" s="104"/>
      <c r="D35" s="63"/>
      <c r="E35" s="66" t="s">
        <v>75</v>
      </c>
      <c r="F35" s="66" t="s">
        <v>75</v>
      </c>
      <c r="G35" s="104" t="s">
        <v>75</v>
      </c>
      <c r="H35" s="104"/>
    </row>
    <row r="36" spans="1:8" ht="18.75" x14ac:dyDescent="0.3">
      <c r="A36" s="63"/>
      <c r="B36" s="104" t="s">
        <v>154</v>
      </c>
      <c r="C36" s="104"/>
      <c r="D36" s="63"/>
      <c r="E36" s="63">
        <v>25394</v>
      </c>
      <c r="F36" s="63">
        <v>25394</v>
      </c>
      <c r="G36" s="105">
        <v>0</v>
      </c>
      <c r="H36" s="105"/>
    </row>
    <row r="37" spans="1:8" ht="18.75" x14ac:dyDescent="0.3">
      <c r="A37" s="63"/>
      <c r="B37" s="104" t="s">
        <v>155</v>
      </c>
      <c r="C37" s="104"/>
      <c r="D37" s="63"/>
      <c r="E37" s="63">
        <v>25394</v>
      </c>
      <c r="F37" s="63">
        <v>22855</v>
      </c>
      <c r="G37" s="105">
        <v>2539</v>
      </c>
      <c r="H37" s="105"/>
    </row>
    <row r="38" spans="1:8" ht="18.75" x14ac:dyDescent="0.3">
      <c r="A38" s="63"/>
      <c r="B38" s="104" t="s">
        <v>148</v>
      </c>
      <c r="C38" s="104"/>
      <c r="D38" s="63"/>
      <c r="E38" s="63">
        <v>25394</v>
      </c>
      <c r="F38" s="63">
        <v>20569</v>
      </c>
      <c r="G38" s="105">
        <v>4825</v>
      </c>
      <c r="H38" s="105"/>
    </row>
    <row r="39" spans="1:8" ht="18.75" x14ac:dyDescent="0.3">
      <c r="A39" s="63"/>
      <c r="B39" s="104" t="s">
        <v>160</v>
      </c>
      <c r="C39" s="104"/>
      <c r="D39" s="63"/>
      <c r="E39" s="63">
        <v>25394</v>
      </c>
      <c r="F39" s="63">
        <v>18512</v>
      </c>
      <c r="G39" s="105">
        <v>6882</v>
      </c>
      <c r="H39" s="105"/>
    </row>
    <row r="40" spans="1:8" ht="18.75" x14ac:dyDescent="0.3">
      <c r="A40" s="63"/>
      <c r="B40" s="104" t="s">
        <v>156</v>
      </c>
      <c r="C40" s="104"/>
      <c r="D40" s="63"/>
      <c r="E40" s="63">
        <v>25394</v>
      </c>
      <c r="F40" s="63">
        <v>16661</v>
      </c>
      <c r="G40" s="105">
        <v>8733</v>
      </c>
      <c r="H40" s="105"/>
    </row>
  </sheetData>
  <mergeCells count="18">
    <mergeCell ref="A6:G6"/>
    <mergeCell ref="B7:F7"/>
    <mergeCell ref="B16:F16"/>
    <mergeCell ref="A33:G33"/>
    <mergeCell ref="A34:D34"/>
    <mergeCell ref="G34:H34"/>
    <mergeCell ref="A35:C35"/>
    <mergeCell ref="G35:H35"/>
    <mergeCell ref="B36:C36"/>
    <mergeCell ref="G36:H36"/>
    <mergeCell ref="B37:C37"/>
    <mergeCell ref="G37:H37"/>
    <mergeCell ref="B38:C38"/>
    <mergeCell ref="G38:H38"/>
    <mergeCell ref="B39:C39"/>
    <mergeCell ref="G39:H39"/>
    <mergeCell ref="B40:C40"/>
    <mergeCell ref="G40:H4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Spreadsheet</vt:lpstr>
      <vt:lpstr>SDB</vt:lpstr>
      <vt:lpstr>PDB</vt:lpstr>
      <vt:lpstr>CBP</vt:lpstr>
      <vt:lpstr>CBR</vt:lpstr>
      <vt:lpstr>PCB</vt:lpstr>
      <vt:lpstr>Accounts</vt:lpstr>
      <vt:lpstr>Straight Line Account</vt:lpstr>
      <vt:lpstr>Reducing Balance Account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Nia-Mai Hopcroft</cp:lastModifiedBy>
  <cp:lastPrinted>2016-02-26T08:23:54Z</cp:lastPrinted>
  <dcterms:created xsi:type="dcterms:W3CDTF">2000-09-12T10:39:32Z</dcterms:created>
  <dcterms:modified xsi:type="dcterms:W3CDTF">2021-05-21T15:55:07Z</dcterms:modified>
</cp:coreProperties>
</file>