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versity\Year 3\Alternative Powertrain Technology\"/>
    </mc:Choice>
  </mc:AlternateContent>
  <xr:revisionPtr revIDLastSave="0" documentId="13_ncr:1_{D427A60E-4EA5-4BE3-B941-5C2B8DF2E540}" xr6:coauthVersionLast="45" xr6:coauthVersionMax="45" xr10:uidLastSave="{00000000-0000-0000-0000-000000000000}"/>
  <bookViews>
    <workbookView xWindow="-120" yWindow="-120" windowWidth="29040" windowHeight="15990" activeTab="7" xr2:uid="{00000000-000D-0000-FFFF-FFFF00000000}"/>
  </bookViews>
  <sheets>
    <sheet name="Off Road Buggy Specs" sheetId="4" r:id="rId1"/>
    <sheet name="Peramiters " sheetId="1" r:id="rId2"/>
    <sheet name="Forces " sheetId="2" r:id="rId3"/>
    <sheet name="Output" sheetId="3" r:id="rId4"/>
    <sheet name="Gear ratio" sheetId="5" r:id="rId5"/>
    <sheet name="Maximum" sheetId="7" r:id="rId6"/>
    <sheet name="Efficiency " sheetId="6" r:id="rId7"/>
    <sheet name="Costing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9" l="1"/>
  <c r="C82" i="6"/>
  <c r="C84" i="6" s="1"/>
  <c r="C83" i="6"/>
  <c r="C90" i="6"/>
  <c r="C16" i="6" l="1"/>
  <c r="C6" i="6"/>
  <c r="K4" i="5"/>
  <c r="K5" i="5"/>
  <c r="K6" i="5"/>
  <c r="K7" i="5"/>
  <c r="K8" i="5"/>
  <c r="K9" i="5"/>
  <c r="K10" i="5"/>
  <c r="K3" i="5"/>
  <c r="I3" i="5"/>
  <c r="H3" i="5"/>
  <c r="J4" i="5" s="1"/>
  <c r="O6" i="5"/>
  <c r="O3" i="5"/>
  <c r="C3" i="3"/>
  <c r="F3" i="3"/>
  <c r="E3" i="3"/>
  <c r="D3" i="3"/>
  <c r="F2" i="2"/>
  <c r="G24" i="2" s="1"/>
  <c r="G55" i="2"/>
  <c r="G119" i="2"/>
  <c r="G18" i="2"/>
  <c r="D3" i="2"/>
  <c r="I4" i="1"/>
  <c r="I3" i="1"/>
  <c r="H47" i="1"/>
  <c r="C60" i="6"/>
  <c r="C65" i="6" l="1"/>
  <c r="C67" i="6" s="1"/>
  <c r="C74" i="6" s="1"/>
  <c r="C71" i="6"/>
  <c r="C75" i="6" s="1"/>
  <c r="J10" i="5"/>
  <c r="J7" i="5"/>
  <c r="J3" i="5"/>
  <c r="J8" i="5"/>
  <c r="J6" i="5"/>
  <c r="J9" i="5"/>
  <c r="J5" i="5"/>
  <c r="G143" i="2"/>
  <c r="G111" i="2"/>
  <c r="G87" i="2"/>
  <c r="G63" i="2"/>
  <c r="G31" i="2"/>
  <c r="G150" i="2"/>
  <c r="G126" i="2"/>
  <c r="G94" i="2"/>
  <c r="G62" i="2"/>
  <c r="G30" i="2"/>
  <c r="G149" i="2"/>
  <c r="G117" i="2"/>
  <c r="G77" i="2"/>
  <c r="G53" i="2"/>
  <c r="G29" i="2"/>
  <c r="G23" i="2"/>
  <c r="G15" i="2"/>
  <c r="G7" i="2"/>
  <c r="G148" i="2"/>
  <c r="G140" i="2"/>
  <c r="G132" i="2"/>
  <c r="G124" i="2"/>
  <c r="G116" i="2"/>
  <c r="G108" i="2"/>
  <c r="G100" i="2"/>
  <c r="G92" i="2"/>
  <c r="G84" i="2"/>
  <c r="G76" i="2"/>
  <c r="G68" i="2"/>
  <c r="G60" i="2"/>
  <c r="G52" i="2"/>
  <c r="G44" i="2"/>
  <c r="G36" i="2"/>
  <c r="G28" i="2"/>
  <c r="G9" i="2"/>
  <c r="G118" i="2"/>
  <c r="G86" i="2"/>
  <c r="G54" i="2"/>
  <c r="G3" i="2"/>
  <c r="G141" i="2"/>
  <c r="G109" i="2"/>
  <c r="G85" i="2"/>
  <c r="G61" i="2"/>
  <c r="G37" i="2"/>
  <c r="G22" i="2"/>
  <c r="G14" i="2"/>
  <c r="G6" i="2"/>
  <c r="G147" i="2"/>
  <c r="G139" i="2"/>
  <c r="G131" i="2"/>
  <c r="G123" i="2"/>
  <c r="G115" i="2"/>
  <c r="G107" i="2"/>
  <c r="G99" i="2"/>
  <c r="G91" i="2"/>
  <c r="G83" i="2"/>
  <c r="G75" i="2"/>
  <c r="G67" i="2"/>
  <c r="G59" i="2"/>
  <c r="G51" i="2"/>
  <c r="G43" i="2"/>
  <c r="G35" i="2"/>
  <c r="G27" i="2"/>
  <c r="G10" i="2"/>
  <c r="G127" i="2"/>
  <c r="G95" i="2"/>
  <c r="G71" i="2"/>
  <c r="G39" i="2"/>
  <c r="G17" i="2"/>
  <c r="G142" i="2"/>
  <c r="G102" i="2"/>
  <c r="G70" i="2"/>
  <c r="G46" i="2"/>
  <c r="G16" i="2"/>
  <c r="G133" i="2"/>
  <c r="G101" i="2"/>
  <c r="G45" i="2"/>
  <c r="G13" i="2"/>
  <c r="G146" i="2"/>
  <c r="G130" i="2"/>
  <c r="G114" i="2"/>
  <c r="G98" i="2"/>
  <c r="G82" i="2"/>
  <c r="G66" i="2"/>
  <c r="G50" i="2"/>
  <c r="G34" i="2"/>
  <c r="G20" i="2"/>
  <c r="G12" i="2"/>
  <c r="G4" i="2"/>
  <c r="G145" i="2"/>
  <c r="G137" i="2"/>
  <c r="G129" i="2"/>
  <c r="G121" i="2"/>
  <c r="G113" i="2"/>
  <c r="G105" i="2"/>
  <c r="G97" i="2"/>
  <c r="G89" i="2"/>
  <c r="G81" i="2"/>
  <c r="G73" i="2"/>
  <c r="G65" i="2"/>
  <c r="G57" i="2"/>
  <c r="G49" i="2"/>
  <c r="G41" i="2"/>
  <c r="G33" i="2"/>
  <c r="G25" i="2"/>
  <c r="G151" i="2"/>
  <c r="G135" i="2"/>
  <c r="G103" i="2"/>
  <c r="G79" i="2"/>
  <c r="G47" i="2"/>
  <c r="G2" i="2"/>
  <c r="G134" i="2"/>
  <c r="G110" i="2"/>
  <c r="G78" i="2"/>
  <c r="G38" i="2"/>
  <c r="G8" i="2"/>
  <c r="G125" i="2"/>
  <c r="G93" i="2"/>
  <c r="G69" i="2"/>
  <c r="G21" i="2"/>
  <c r="G5" i="2"/>
  <c r="G138" i="2"/>
  <c r="G122" i="2"/>
  <c r="G106" i="2"/>
  <c r="G90" i="2"/>
  <c r="G74" i="2"/>
  <c r="G58" i="2"/>
  <c r="G42" i="2"/>
  <c r="G26" i="2"/>
  <c r="G19" i="2"/>
  <c r="G11" i="2"/>
  <c r="G152" i="2"/>
  <c r="G144" i="2"/>
  <c r="G136" i="2"/>
  <c r="G128" i="2"/>
  <c r="G120" i="2"/>
  <c r="G112" i="2"/>
  <c r="G104" i="2"/>
  <c r="G96" i="2"/>
  <c r="G88" i="2"/>
  <c r="G80" i="2"/>
  <c r="G72" i="2"/>
  <c r="G64" i="2"/>
  <c r="G56" i="2"/>
  <c r="G48" i="2"/>
  <c r="G40" i="2"/>
  <c r="G32" i="2"/>
  <c r="C76" i="6" l="1"/>
  <c r="E36" i="2"/>
  <c r="E22" i="5"/>
  <c r="B25" i="4"/>
  <c r="D21" i="5"/>
  <c r="C7" i="6"/>
  <c r="C42" i="6" s="1"/>
  <c r="E82" i="2"/>
  <c r="C21" i="5"/>
  <c r="C20" i="5" s="1"/>
  <c r="C19" i="5" s="1"/>
  <c r="C18" i="5" s="1"/>
  <c r="C17" i="5" s="1"/>
  <c r="C16" i="5" s="1"/>
  <c r="C15" i="5" s="1"/>
  <c r="C14" i="5" s="1"/>
  <c r="C13" i="5" s="1"/>
  <c r="C12" i="5" s="1"/>
  <c r="C11" i="5" s="1"/>
  <c r="C10" i="5" s="1"/>
  <c r="C9" i="5" s="1"/>
  <c r="C8" i="5" s="1"/>
  <c r="C7" i="5" s="1"/>
  <c r="C6" i="5" s="1"/>
  <c r="C5" i="5" s="1"/>
  <c r="C4" i="5" s="1"/>
  <c r="C3" i="5" s="1"/>
  <c r="C2" i="5" s="1"/>
  <c r="E21" i="5"/>
  <c r="C25" i="3"/>
  <c r="C26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6" i="2"/>
  <c r="C7" i="2"/>
  <c r="C8" i="2"/>
  <c r="C9" i="2"/>
  <c r="C10" i="2"/>
  <c r="C4" i="2"/>
  <c r="C5" i="2"/>
  <c r="C3" i="2"/>
  <c r="C2" i="2"/>
  <c r="C43" i="6" l="1"/>
  <c r="C44" i="6" s="1"/>
  <c r="C50" i="6" s="1"/>
  <c r="D20" i="5"/>
  <c r="C51" i="6" l="1"/>
  <c r="C52" i="6" s="1"/>
  <c r="D19" i="5"/>
  <c r="E20" i="5"/>
  <c r="D18" i="5" l="1"/>
  <c r="E19" i="5"/>
  <c r="D17" i="5" l="1"/>
  <c r="E18" i="5"/>
  <c r="D16" i="5" l="1"/>
  <c r="E17" i="5"/>
  <c r="D15" i="5" l="1"/>
  <c r="E16" i="5"/>
  <c r="D14" i="5" l="1"/>
  <c r="E15" i="5"/>
  <c r="D13" i="5" l="1"/>
  <c r="E14" i="5"/>
  <c r="D12" i="5" l="1"/>
  <c r="E13" i="5"/>
  <c r="D11" i="5" l="1"/>
  <c r="E12" i="5"/>
  <c r="D10" i="5" l="1"/>
  <c r="E11" i="5"/>
  <c r="D9" i="5" l="1"/>
  <c r="E10" i="5"/>
  <c r="D8" i="5" l="1"/>
  <c r="E9" i="5"/>
  <c r="D7" i="5" l="1"/>
  <c r="E8" i="5"/>
  <c r="D6" i="5" l="1"/>
  <c r="E7" i="5"/>
  <c r="D5" i="5" l="1"/>
  <c r="E6" i="5"/>
  <c r="D4" i="5" l="1"/>
  <c r="E5" i="5"/>
  <c r="D3" i="5" l="1"/>
  <c r="E4" i="5"/>
  <c r="D2" i="5" l="1"/>
  <c r="E3" i="5"/>
  <c r="B15" i="4"/>
  <c r="B17" i="4" s="1"/>
  <c r="B11" i="4"/>
  <c r="B16" i="4" s="1"/>
  <c r="B5" i="4"/>
  <c r="E152" i="2"/>
  <c r="D152" i="2"/>
  <c r="E2" i="2"/>
  <c r="D104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10" i="1"/>
  <c r="D108" i="1"/>
  <c r="E2" i="5" l="1"/>
  <c r="B22" i="4"/>
  <c r="C118" i="3" l="1"/>
  <c r="C111" i="3"/>
  <c r="C119" i="3"/>
  <c r="C127" i="3"/>
  <c r="C135" i="3"/>
  <c r="C112" i="3"/>
  <c r="C128" i="3"/>
  <c r="C136" i="3"/>
  <c r="C122" i="3"/>
  <c r="C142" i="3"/>
  <c r="C104" i="3"/>
  <c r="C120" i="3"/>
  <c r="C113" i="3"/>
  <c r="C121" i="3"/>
  <c r="C129" i="3"/>
  <c r="C137" i="3"/>
  <c r="C130" i="3"/>
  <c r="C134" i="3"/>
  <c r="C114" i="3"/>
  <c r="C138" i="3"/>
  <c r="C115" i="3"/>
  <c r="C123" i="3"/>
  <c r="C131" i="3"/>
  <c r="C139" i="3"/>
  <c r="C133" i="3"/>
  <c r="C126" i="3"/>
  <c r="C108" i="3"/>
  <c r="C116" i="3"/>
  <c r="C124" i="3"/>
  <c r="C132" i="3"/>
  <c r="C140" i="3"/>
  <c r="C125" i="3"/>
  <c r="C141" i="3"/>
  <c r="C117" i="3"/>
  <c r="C110" i="3"/>
  <c r="D3" i="1" l="1"/>
  <c r="E3" i="1" l="1"/>
  <c r="D2" i="1"/>
  <c r="D152" i="1"/>
  <c r="D151" i="1"/>
  <c r="D15" i="1"/>
  <c r="D5" i="1"/>
  <c r="D6" i="1"/>
  <c r="D7" i="1"/>
  <c r="D8" i="1"/>
  <c r="D9" i="1"/>
  <c r="D10" i="1"/>
  <c r="D11" i="1"/>
  <c r="D12" i="1"/>
  <c r="D13" i="1"/>
  <c r="D14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5" i="1"/>
  <c r="D106" i="1"/>
  <c r="D107" i="1"/>
  <c r="D109" i="1"/>
  <c r="D143" i="1"/>
  <c r="D144" i="1"/>
  <c r="D145" i="1"/>
  <c r="D146" i="1"/>
  <c r="D147" i="1"/>
  <c r="D148" i="1"/>
  <c r="D149" i="1"/>
  <c r="D150" i="1"/>
  <c r="D4" i="1"/>
  <c r="C83" i="3" l="1"/>
  <c r="C75" i="3"/>
  <c r="C67" i="3"/>
  <c r="C59" i="3"/>
  <c r="C51" i="3"/>
  <c r="C43" i="3"/>
  <c r="C35" i="3"/>
  <c r="C27" i="3"/>
  <c r="C19" i="3"/>
  <c r="C10" i="3"/>
  <c r="C152" i="3"/>
  <c r="C146" i="3"/>
  <c r="C103" i="3"/>
  <c r="C95" i="3"/>
  <c r="C87" i="3"/>
  <c r="C79" i="3"/>
  <c r="C71" i="3"/>
  <c r="C63" i="3"/>
  <c r="C55" i="3"/>
  <c r="C47" i="3"/>
  <c r="C39" i="3"/>
  <c r="C31" i="3"/>
  <c r="C23" i="3"/>
  <c r="C14" i="3"/>
  <c r="C6" i="3"/>
  <c r="C145" i="3"/>
  <c r="C102" i="3"/>
  <c r="C94" i="3"/>
  <c r="C86" i="3"/>
  <c r="C78" i="3"/>
  <c r="C70" i="3"/>
  <c r="C62" i="3"/>
  <c r="C54" i="3"/>
  <c r="C46" i="3"/>
  <c r="C38" i="3"/>
  <c r="C30" i="3"/>
  <c r="C22" i="3"/>
  <c r="C13" i="3"/>
  <c r="C5" i="3"/>
  <c r="C144" i="3"/>
  <c r="C101" i="3"/>
  <c r="C93" i="3"/>
  <c r="C85" i="3"/>
  <c r="C77" i="3"/>
  <c r="C69" i="3"/>
  <c r="C61" i="3"/>
  <c r="C53" i="3"/>
  <c r="C45" i="3"/>
  <c r="C37" i="3"/>
  <c r="C29" i="3"/>
  <c r="C21" i="3"/>
  <c r="C12" i="3"/>
  <c r="C15" i="3"/>
  <c r="C4" i="3"/>
  <c r="C143" i="3"/>
  <c r="C100" i="3"/>
  <c r="C92" i="3"/>
  <c r="C84" i="3"/>
  <c r="C76" i="3"/>
  <c r="C68" i="3"/>
  <c r="C60" i="3"/>
  <c r="C52" i="3"/>
  <c r="C44" i="3"/>
  <c r="C36" i="3"/>
  <c r="C28" i="3"/>
  <c r="C20" i="3"/>
  <c r="C11" i="3"/>
  <c r="C151" i="3"/>
  <c r="C150" i="3"/>
  <c r="C109" i="3"/>
  <c r="C99" i="3"/>
  <c r="C91" i="3"/>
  <c r="C149" i="3"/>
  <c r="C107" i="3"/>
  <c r="C98" i="3"/>
  <c r="C90" i="3"/>
  <c r="C82" i="3"/>
  <c r="C74" i="3"/>
  <c r="C66" i="3"/>
  <c r="C58" i="3"/>
  <c r="C50" i="3"/>
  <c r="C42" i="3"/>
  <c r="C34" i="3"/>
  <c r="C18" i="3"/>
  <c r="C9" i="3"/>
  <c r="C2" i="3"/>
  <c r="C148" i="3"/>
  <c r="C106" i="3"/>
  <c r="C97" i="3"/>
  <c r="C89" i="3"/>
  <c r="C81" i="3"/>
  <c r="C73" i="3"/>
  <c r="C65" i="3"/>
  <c r="C57" i="3"/>
  <c r="C49" i="3"/>
  <c r="C41" i="3"/>
  <c r="C33" i="3"/>
  <c r="C17" i="3"/>
  <c r="C8" i="3"/>
  <c r="C147" i="3"/>
  <c r="C105" i="3"/>
  <c r="C96" i="3"/>
  <c r="C88" i="3"/>
  <c r="C80" i="3"/>
  <c r="C72" i="3"/>
  <c r="C64" i="3"/>
  <c r="C56" i="3"/>
  <c r="C48" i="3"/>
  <c r="C40" i="3"/>
  <c r="C32" i="3"/>
  <c r="C24" i="3"/>
  <c r="C16" i="3"/>
  <c r="C7" i="3"/>
  <c r="G122" i="1"/>
  <c r="D122" i="2" s="1"/>
  <c r="G64" i="1"/>
  <c r="D64" i="2" s="1"/>
  <c r="G146" i="1"/>
  <c r="D146" i="2" s="1"/>
  <c r="G74" i="1"/>
  <c r="D74" i="2" s="1"/>
  <c r="G66" i="1"/>
  <c r="D66" i="2" s="1"/>
  <c r="G65" i="1"/>
  <c r="D65" i="2" s="1"/>
  <c r="G17" i="1"/>
  <c r="D17" i="2" s="1"/>
  <c r="G51" i="1"/>
  <c r="D51" i="2" s="1"/>
  <c r="G35" i="1"/>
  <c r="D35" i="2" s="1"/>
  <c r="G19" i="1"/>
  <c r="D19" i="2" s="1"/>
  <c r="G90" i="1"/>
  <c r="D90" i="2" s="1"/>
  <c r="G92" i="1"/>
  <c r="D92" i="2" s="1"/>
  <c r="G28" i="1"/>
  <c r="D28" i="2" s="1"/>
  <c r="G50" i="1"/>
  <c r="D50" i="2" s="1"/>
  <c r="G34" i="1"/>
  <c r="D34" i="2" s="1"/>
  <c r="G18" i="1"/>
  <c r="D18" i="2" s="1"/>
  <c r="G49" i="1"/>
  <c r="D49" i="2" s="1"/>
  <c r="G42" i="1"/>
  <c r="D42" i="2" s="1"/>
  <c r="G68" i="1"/>
  <c r="D68" i="2" s="1"/>
  <c r="G57" i="1"/>
  <c r="D57" i="2" s="1"/>
  <c r="G41" i="1"/>
  <c r="D41" i="2" s="1"/>
  <c r="G25" i="1"/>
  <c r="D25" i="2" s="1"/>
  <c r="G82" i="1"/>
  <c r="D82" i="2" s="1"/>
  <c r="G60" i="1"/>
  <c r="D60" i="2" s="1"/>
  <c r="G26" i="1"/>
  <c r="D26" i="2" s="1"/>
  <c r="G36" i="1"/>
  <c r="D36" i="2" s="1"/>
  <c r="G128" i="1"/>
  <c r="D128" i="2" s="1"/>
  <c r="G150" i="1"/>
  <c r="D150" i="2" s="1"/>
  <c r="G56" i="1"/>
  <c r="D56" i="2" s="1"/>
  <c r="G48" i="1"/>
  <c r="D48" i="2" s="1"/>
  <c r="G40" i="1"/>
  <c r="D40" i="2" s="1"/>
  <c r="G32" i="1"/>
  <c r="D32" i="2" s="1"/>
  <c r="G24" i="1"/>
  <c r="D24" i="2" s="1"/>
  <c r="G16" i="1"/>
  <c r="D16" i="2" s="1"/>
  <c r="G67" i="1"/>
  <c r="D67" i="2" s="1"/>
  <c r="G27" i="1"/>
  <c r="D27" i="2" s="1"/>
  <c r="G43" i="1"/>
  <c r="D43" i="2" s="1"/>
  <c r="G63" i="1"/>
  <c r="D63" i="2" s="1"/>
  <c r="G47" i="1"/>
  <c r="D47" i="2" s="1"/>
  <c r="G31" i="1"/>
  <c r="D31" i="2" s="1"/>
  <c r="G99" i="1"/>
  <c r="D99" i="2" s="1"/>
  <c r="G76" i="1"/>
  <c r="D76" i="2" s="1"/>
  <c r="G59" i="1"/>
  <c r="D59" i="2" s="1"/>
  <c r="G38" i="1"/>
  <c r="D38" i="2" s="1"/>
  <c r="G98" i="1"/>
  <c r="D98" i="2" s="1"/>
  <c r="G44" i="1"/>
  <c r="D44" i="2" s="1"/>
  <c r="G20" i="1"/>
  <c r="D20" i="2" s="1"/>
  <c r="G103" i="1"/>
  <c r="D103" i="2" s="1"/>
  <c r="G55" i="1"/>
  <c r="D55" i="2" s="1"/>
  <c r="G39" i="1"/>
  <c r="D39" i="2" s="1"/>
  <c r="G23" i="1"/>
  <c r="D23" i="2" s="1"/>
  <c r="G54" i="1"/>
  <c r="D54" i="2" s="1"/>
  <c r="G46" i="1"/>
  <c r="D46" i="2" s="1"/>
  <c r="G30" i="1"/>
  <c r="D30" i="2" s="1"/>
  <c r="G22" i="1"/>
  <c r="D22" i="2" s="1"/>
  <c r="G131" i="1"/>
  <c r="D131" i="2" s="1"/>
  <c r="G101" i="1"/>
  <c r="D101" i="2" s="1"/>
  <c r="G61" i="1"/>
  <c r="D61" i="2" s="1"/>
  <c r="G53" i="1"/>
  <c r="D53" i="2" s="1"/>
  <c r="G45" i="1"/>
  <c r="D45" i="2" s="1"/>
  <c r="G37" i="1"/>
  <c r="D37" i="2" s="1"/>
  <c r="G29" i="1"/>
  <c r="D29" i="2" s="1"/>
  <c r="G21" i="1"/>
  <c r="D21" i="2" s="1"/>
  <c r="G62" i="1"/>
  <c r="D62" i="2" s="1"/>
  <c r="G58" i="1"/>
  <c r="D58" i="2" s="1"/>
  <c r="G52" i="1"/>
  <c r="D52" i="2" s="1"/>
  <c r="G33" i="1"/>
  <c r="D33" i="2" s="1"/>
  <c r="G151" i="1"/>
  <c r="D151" i="2" s="1"/>
  <c r="G130" i="1"/>
  <c r="D130" i="2" s="1"/>
  <c r="G133" i="1"/>
  <c r="D133" i="2" s="1"/>
  <c r="G139" i="1"/>
  <c r="D139" i="2" s="1"/>
  <c r="G142" i="1"/>
  <c r="D142" i="2" s="1"/>
  <c r="G115" i="1"/>
  <c r="D115" i="2" s="1"/>
  <c r="G114" i="1"/>
  <c r="D114" i="2" s="1"/>
  <c r="G123" i="1"/>
  <c r="D123" i="2" s="1"/>
  <c r="G124" i="1"/>
  <c r="D124" i="2" s="1"/>
  <c r="G149" i="1"/>
  <c r="D149" i="2" s="1"/>
  <c r="G137" i="1"/>
  <c r="D137" i="2" s="1"/>
  <c r="G148" i="1"/>
  <c r="D148" i="2" s="1"/>
  <c r="G138" i="1"/>
  <c r="D138" i="2" s="1"/>
  <c r="G145" i="1"/>
  <c r="D145" i="2" s="1"/>
  <c r="G135" i="1"/>
  <c r="D135" i="2" s="1"/>
  <c r="G141" i="1"/>
  <c r="D141" i="2" s="1"/>
  <c r="G147" i="1"/>
  <c r="D147" i="2" s="1"/>
  <c r="G144" i="1"/>
  <c r="D144" i="2" s="1"/>
  <c r="G134" i="1"/>
  <c r="D134" i="2" s="1"/>
  <c r="G136" i="1"/>
  <c r="D136" i="2" s="1"/>
  <c r="G143" i="1"/>
  <c r="D143" i="2" s="1"/>
  <c r="G140" i="1"/>
  <c r="D140" i="2" s="1"/>
  <c r="G97" i="1"/>
  <c r="D97" i="2" s="1"/>
  <c r="G96" i="1"/>
  <c r="D96" i="2" s="1"/>
  <c r="G73" i="1"/>
  <c r="D73" i="2" s="1"/>
  <c r="G72" i="1"/>
  <c r="D72" i="2" s="1"/>
  <c r="G119" i="1"/>
  <c r="D119" i="2" s="1"/>
  <c r="G71" i="1"/>
  <c r="D71" i="2" s="1"/>
  <c r="G102" i="1"/>
  <c r="D102" i="2" s="1"/>
  <c r="G95" i="1"/>
  <c r="D95" i="2" s="1"/>
  <c r="G87" i="1"/>
  <c r="D87" i="2" s="1"/>
  <c r="G118" i="1"/>
  <c r="D118" i="2" s="1"/>
  <c r="G110" i="1"/>
  <c r="D110" i="2" s="1"/>
  <c r="G94" i="1"/>
  <c r="D94" i="2" s="1"/>
  <c r="G86" i="1"/>
  <c r="D86" i="2" s="1"/>
  <c r="G78" i="1"/>
  <c r="D78" i="2" s="1"/>
  <c r="G70" i="1"/>
  <c r="D70" i="2" s="1"/>
  <c r="G129" i="1"/>
  <c r="D129" i="2" s="1"/>
  <c r="G85" i="1"/>
  <c r="D85" i="2" s="1"/>
  <c r="G69" i="1"/>
  <c r="D69" i="2" s="1"/>
  <c r="G117" i="1"/>
  <c r="D117" i="2" s="1"/>
  <c r="G79" i="1"/>
  <c r="D79" i="2" s="1"/>
  <c r="G132" i="1"/>
  <c r="D132" i="2" s="1"/>
  <c r="G104" i="1"/>
  <c r="D104" i="2" s="1"/>
  <c r="G89" i="1"/>
  <c r="D89" i="2" s="1"/>
  <c r="G88" i="1"/>
  <c r="D88" i="2" s="1"/>
  <c r="G91" i="1"/>
  <c r="D91" i="2" s="1"/>
  <c r="G83" i="1"/>
  <c r="D83" i="2" s="1"/>
  <c r="G75" i="1"/>
  <c r="D75" i="2" s="1"/>
  <c r="G127" i="1"/>
  <c r="D127" i="2" s="1"/>
  <c r="G121" i="1"/>
  <c r="D121" i="2" s="1"/>
  <c r="G113" i="1"/>
  <c r="D113" i="2" s="1"/>
  <c r="G80" i="1"/>
  <c r="D80" i="2" s="1"/>
  <c r="G120" i="1"/>
  <c r="D120" i="2" s="1"/>
  <c r="G125" i="1"/>
  <c r="D125" i="2" s="1"/>
  <c r="G77" i="1"/>
  <c r="D77" i="2" s="1"/>
  <c r="G116" i="1"/>
  <c r="D116" i="2" s="1"/>
  <c r="G100" i="1"/>
  <c r="D100" i="2" s="1"/>
  <c r="G93" i="1"/>
  <c r="D93" i="2" s="1"/>
  <c r="G84" i="1"/>
  <c r="D84" i="2" s="1"/>
  <c r="G81" i="1"/>
  <c r="D81" i="2" s="1"/>
  <c r="G126" i="1"/>
  <c r="D126" i="2" s="1"/>
  <c r="G112" i="1"/>
  <c r="D112" i="2" s="1"/>
  <c r="G111" i="1"/>
  <c r="D111" i="2" s="1"/>
  <c r="G106" i="1"/>
  <c r="D106" i="2" s="1"/>
  <c r="G107" i="1"/>
  <c r="D107" i="2" s="1"/>
  <c r="G109" i="1"/>
  <c r="D109" i="2" s="1"/>
  <c r="G105" i="1"/>
  <c r="D105" i="2" s="1"/>
  <c r="G108" i="1"/>
  <c r="D108" i="2" s="1"/>
  <c r="G10" i="1" l="1"/>
  <c r="D10" i="2" s="1"/>
  <c r="G13" i="1"/>
  <c r="D13" i="2" s="1"/>
  <c r="G14" i="1" l="1"/>
  <c r="D14" i="2" s="1"/>
  <c r="G11" i="1"/>
  <c r="D11" i="2" s="1"/>
  <c r="H3" i="1"/>
  <c r="G3" i="1"/>
  <c r="G15" i="1"/>
  <c r="D15" i="2" s="1"/>
  <c r="G5" i="1"/>
  <c r="D5" i="2" s="1"/>
  <c r="G4" i="1"/>
  <c r="D4" i="2" s="1"/>
  <c r="G12" i="1"/>
  <c r="D12" i="2" s="1"/>
  <c r="G9" i="1"/>
  <c r="D9" i="2" s="1"/>
  <c r="G8" i="1"/>
  <c r="D8" i="2" s="1"/>
  <c r="G7" i="1"/>
  <c r="D7" i="2" s="1"/>
  <c r="G6" i="1"/>
  <c r="D6" i="2" s="1"/>
  <c r="E152" i="3" l="1"/>
  <c r="E2" i="3"/>
  <c r="O2" i="5" s="1"/>
  <c r="E4" i="1"/>
  <c r="H4" i="1" s="1"/>
  <c r="E3" i="2"/>
  <c r="G3" i="3" l="1"/>
  <c r="D2" i="3"/>
  <c r="O152" i="5"/>
  <c r="F2" i="3"/>
  <c r="D152" i="3"/>
  <c r="G152" i="3" s="1"/>
  <c r="E4" i="2"/>
  <c r="E4" i="3" s="1"/>
  <c r="O4" i="5" s="1"/>
  <c r="E5" i="1"/>
  <c r="G2" i="3" l="1"/>
  <c r="H2" i="3" s="1"/>
  <c r="H3" i="3" s="1"/>
  <c r="F152" i="3"/>
  <c r="D4" i="3"/>
  <c r="G4" i="3" s="1"/>
  <c r="H5" i="1"/>
  <c r="E6" i="1"/>
  <c r="H6" i="1" s="1"/>
  <c r="I5" i="1"/>
  <c r="E5" i="2" s="1"/>
  <c r="E5" i="3" s="1"/>
  <c r="O5" i="5" s="1"/>
  <c r="F4" i="3" l="1"/>
  <c r="D5" i="3"/>
  <c r="G5" i="3" s="1"/>
  <c r="I6" i="1"/>
  <c r="E6" i="2" s="1"/>
  <c r="E6" i="3" s="1"/>
  <c r="E7" i="1"/>
  <c r="E8" i="1" s="1"/>
  <c r="E9" i="1" s="1"/>
  <c r="E10" i="1" s="1"/>
  <c r="E11" i="1" s="1"/>
  <c r="E12" i="1" s="1"/>
  <c r="E13" i="1" s="1"/>
  <c r="E14" i="1" s="1"/>
  <c r="E15" i="1" s="1"/>
  <c r="I7" i="1"/>
  <c r="E7" i="2" s="1"/>
  <c r="E7" i="3" s="1"/>
  <c r="H7" i="1"/>
  <c r="O7" i="5" l="1"/>
  <c r="F5" i="3"/>
  <c r="H4" i="3"/>
  <c r="D7" i="3"/>
  <c r="G7" i="3" s="1"/>
  <c r="D6" i="3"/>
  <c r="G6" i="3" s="1"/>
  <c r="E16" i="1"/>
  <c r="H16" i="1" s="1"/>
  <c r="H8" i="1"/>
  <c r="I8" i="1"/>
  <c r="E8" i="2" s="1"/>
  <c r="E8" i="3" s="1"/>
  <c r="I9" i="1"/>
  <c r="E9" i="2" s="1"/>
  <c r="E9" i="3" s="1"/>
  <c r="O9" i="5" l="1"/>
  <c r="O8" i="5"/>
  <c r="F7" i="3"/>
  <c r="F6" i="3"/>
  <c r="H5" i="3"/>
  <c r="D9" i="3"/>
  <c r="G9" i="3" s="1"/>
  <c r="D8" i="3"/>
  <c r="G8" i="3" s="1"/>
  <c r="I16" i="1"/>
  <c r="E16" i="2" s="1"/>
  <c r="E16" i="3" s="1"/>
  <c r="E17" i="1"/>
  <c r="H17" i="1" s="1"/>
  <c r="H9" i="1"/>
  <c r="O16" i="5" l="1"/>
  <c r="F8" i="3"/>
  <c r="H6" i="3"/>
  <c r="H7" i="3" s="1"/>
  <c r="F9" i="3"/>
  <c r="D16" i="3"/>
  <c r="G16" i="3" s="1"/>
  <c r="I17" i="1"/>
  <c r="E17" i="2" s="1"/>
  <c r="E17" i="3" s="1"/>
  <c r="E18" i="1"/>
  <c r="H18" i="1" s="1"/>
  <c r="I10" i="1"/>
  <c r="E10" i="2" s="1"/>
  <c r="E10" i="3" s="1"/>
  <c r="H10" i="1"/>
  <c r="H11" i="1"/>
  <c r="O10" i="5" l="1"/>
  <c r="O17" i="5"/>
  <c r="F16" i="3"/>
  <c r="H8" i="3"/>
  <c r="H9" i="3" s="1"/>
  <c r="D17" i="3"/>
  <c r="G17" i="3" s="1"/>
  <c r="I18" i="1"/>
  <c r="E18" i="2" s="1"/>
  <c r="E18" i="3" s="1"/>
  <c r="D10" i="3"/>
  <c r="G10" i="3" s="1"/>
  <c r="E19" i="1"/>
  <c r="H19" i="1" s="1"/>
  <c r="I11" i="1"/>
  <c r="E11" i="2" s="1"/>
  <c r="E11" i="3" s="1"/>
  <c r="I12" i="1"/>
  <c r="E12" i="2" s="1"/>
  <c r="E12" i="3" s="1"/>
  <c r="O12" i="5" l="1"/>
  <c r="O11" i="5"/>
  <c r="O18" i="5"/>
  <c r="F10" i="3"/>
  <c r="F17" i="3"/>
  <c r="D18" i="3"/>
  <c r="G18" i="3" s="1"/>
  <c r="D11" i="3"/>
  <c r="G11" i="3" s="1"/>
  <c r="D12" i="3"/>
  <c r="G12" i="3" s="1"/>
  <c r="I19" i="1"/>
  <c r="E20" i="1"/>
  <c r="I20" i="1" s="1"/>
  <c r="E20" i="2" s="1"/>
  <c r="H12" i="1"/>
  <c r="H13" i="1"/>
  <c r="D20" i="3" l="1"/>
  <c r="G20" i="3" s="1"/>
  <c r="E20" i="3"/>
  <c r="F11" i="3"/>
  <c r="F18" i="3"/>
  <c r="F12" i="3"/>
  <c r="H10" i="3"/>
  <c r="H20" i="1"/>
  <c r="E19" i="2"/>
  <c r="E19" i="3" s="1"/>
  <c r="E21" i="1"/>
  <c r="H21" i="1" s="1"/>
  <c r="I13" i="1"/>
  <c r="E13" i="2" s="1"/>
  <c r="E13" i="3" s="1"/>
  <c r="I14" i="1"/>
  <c r="E14" i="2" s="1"/>
  <c r="E14" i="3" s="1"/>
  <c r="O14" i="5" l="1"/>
  <c r="O19" i="5"/>
  <c r="O13" i="5"/>
  <c r="O20" i="5"/>
  <c r="F20" i="3"/>
  <c r="H11" i="3"/>
  <c r="H12" i="3" s="1"/>
  <c r="D13" i="3"/>
  <c r="G13" i="3" s="1"/>
  <c r="D19" i="3"/>
  <c r="G19" i="3" s="1"/>
  <c r="D14" i="3"/>
  <c r="G14" i="3" s="1"/>
  <c r="I21" i="1"/>
  <c r="E22" i="1"/>
  <c r="H22" i="1" s="1"/>
  <c r="H14" i="1"/>
  <c r="F14" i="3" l="1"/>
  <c r="F19" i="3"/>
  <c r="F13" i="3"/>
  <c r="E21" i="2"/>
  <c r="E21" i="3" s="1"/>
  <c r="I22" i="1"/>
  <c r="E22" i="2" s="1"/>
  <c r="E22" i="3" s="1"/>
  <c r="E23" i="1"/>
  <c r="H23" i="1" s="1"/>
  <c r="H15" i="1"/>
  <c r="I15" i="1"/>
  <c r="E15" i="2" s="1"/>
  <c r="E15" i="3" s="1"/>
  <c r="O21" i="5" l="1"/>
  <c r="O22" i="5"/>
  <c r="O15" i="5"/>
  <c r="H13" i="3"/>
  <c r="D15" i="3"/>
  <c r="G15" i="3" s="1"/>
  <c r="D22" i="3"/>
  <c r="G22" i="3" s="1"/>
  <c r="D21" i="3"/>
  <c r="G21" i="3" s="1"/>
  <c r="I23" i="1"/>
  <c r="E23" i="2" s="1"/>
  <c r="E23" i="3" s="1"/>
  <c r="E24" i="1"/>
  <c r="I24" i="1" s="1"/>
  <c r="E24" i="2" s="1"/>
  <c r="E24" i="3" s="1"/>
  <c r="H14" i="3" l="1"/>
  <c r="O24" i="5"/>
  <c r="O23" i="5"/>
  <c r="F21" i="3"/>
  <c r="F15" i="3"/>
  <c r="F22" i="3"/>
  <c r="D24" i="3"/>
  <c r="G24" i="3" s="1"/>
  <c r="D23" i="3"/>
  <c r="G23" i="3" s="1"/>
  <c r="H24" i="1"/>
  <c r="E25" i="1"/>
  <c r="H25" i="1" s="1"/>
  <c r="F23" i="3" l="1"/>
  <c r="F24" i="3"/>
  <c r="H15" i="3"/>
  <c r="I25" i="1"/>
  <c r="E25" i="2" s="1"/>
  <c r="E25" i="3" s="1"/>
  <c r="E26" i="1"/>
  <c r="H26" i="1" s="1"/>
  <c r="H16" i="3" l="1"/>
  <c r="H17" i="3" s="1"/>
  <c r="H18" i="3" s="1"/>
  <c r="H19" i="3" s="1"/>
  <c r="H20" i="3" s="1"/>
  <c r="H21" i="3" s="1"/>
  <c r="H22" i="3" s="1"/>
  <c r="H23" i="3" s="1"/>
  <c r="H24" i="3" s="1"/>
  <c r="O25" i="5"/>
  <c r="D25" i="3"/>
  <c r="G25" i="3" s="1"/>
  <c r="I26" i="1"/>
  <c r="E26" i="2" s="1"/>
  <c r="E26" i="3" s="1"/>
  <c r="E27" i="1"/>
  <c r="H27" i="1" s="1"/>
  <c r="O26" i="5" l="1"/>
  <c r="F25" i="3"/>
  <c r="D26" i="3"/>
  <c r="G26" i="3" s="1"/>
  <c r="I27" i="1"/>
  <c r="E28" i="1"/>
  <c r="H28" i="1" s="1"/>
  <c r="I28" i="1"/>
  <c r="E28" i="2" s="1"/>
  <c r="E28" i="3" s="1"/>
  <c r="O28" i="5" l="1"/>
  <c r="F26" i="3"/>
  <c r="H25" i="3"/>
  <c r="D28" i="3"/>
  <c r="G28" i="3" s="1"/>
  <c r="E27" i="2"/>
  <c r="E27" i="3" s="1"/>
  <c r="E29" i="1"/>
  <c r="I29" i="1" s="1"/>
  <c r="E29" i="2" s="1"/>
  <c r="E29" i="3" s="1"/>
  <c r="O27" i="5" l="1"/>
  <c r="O29" i="5"/>
  <c r="F28" i="3"/>
  <c r="H26" i="3"/>
  <c r="D27" i="3"/>
  <c r="G27" i="3" s="1"/>
  <c r="D29" i="3"/>
  <c r="G29" i="3" s="1"/>
  <c r="H29" i="1"/>
  <c r="E30" i="1"/>
  <c r="H30" i="1" s="1"/>
  <c r="F29" i="3" l="1"/>
  <c r="F27" i="3"/>
  <c r="I30" i="1"/>
  <c r="E30" i="2" s="1"/>
  <c r="E30" i="3" s="1"/>
  <c r="E31" i="1"/>
  <c r="I31" i="1" s="1"/>
  <c r="E31" i="2" s="1"/>
  <c r="E31" i="3" s="1"/>
  <c r="O30" i="5" l="1"/>
  <c r="O31" i="5"/>
  <c r="H27" i="3"/>
  <c r="H28" i="3" s="1"/>
  <c r="H29" i="3" s="1"/>
  <c r="D31" i="3"/>
  <c r="G31" i="3" s="1"/>
  <c r="D30" i="3"/>
  <c r="G30" i="3" s="1"/>
  <c r="H31" i="1"/>
  <c r="E32" i="1"/>
  <c r="H32" i="1" s="1"/>
  <c r="F31" i="3" l="1"/>
  <c r="F30" i="3"/>
  <c r="I32" i="1"/>
  <c r="E32" i="2" s="1"/>
  <c r="E32" i="3" s="1"/>
  <c r="E33" i="1"/>
  <c r="I33" i="1" s="1"/>
  <c r="E33" i="2" s="1"/>
  <c r="E33" i="3" s="1"/>
  <c r="O33" i="5" l="1"/>
  <c r="O32" i="5"/>
  <c r="H30" i="3"/>
  <c r="H31" i="3" s="1"/>
  <c r="D33" i="3"/>
  <c r="G33" i="3" s="1"/>
  <c r="D32" i="3"/>
  <c r="G32" i="3" s="1"/>
  <c r="H33" i="1"/>
  <c r="E34" i="1"/>
  <c r="H34" i="1" s="1"/>
  <c r="F33" i="3" l="1"/>
  <c r="F32" i="3"/>
  <c r="I34" i="1"/>
  <c r="E34" i="2" s="1"/>
  <c r="E34" i="3" s="1"/>
  <c r="E35" i="1"/>
  <c r="H35" i="1" s="1"/>
  <c r="O34" i="5" l="1"/>
  <c r="H32" i="3"/>
  <c r="H33" i="3" s="1"/>
  <c r="I35" i="1"/>
  <c r="E35" i="2" s="1"/>
  <c r="E35" i="3" s="1"/>
  <c r="D34" i="3"/>
  <c r="G34" i="3" s="1"/>
  <c r="E36" i="1"/>
  <c r="H36" i="1" s="1"/>
  <c r="I36" i="1"/>
  <c r="E36" i="3" s="1"/>
  <c r="O36" i="5" s="1"/>
  <c r="O35" i="5" l="1"/>
  <c r="F34" i="3"/>
  <c r="D36" i="3"/>
  <c r="G36" i="3" s="1"/>
  <c r="D35" i="3"/>
  <c r="G35" i="3" s="1"/>
  <c r="E37" i="1"/>
  <c r="H37" i="1" s="1"/>
  <c r="F36" i="3" l="1"/>
  <c r="F35" i="3"/>
  <c r="H34" i="3"/>
  <c r="I37" i="1"/>
  <c r="E37" i="2" s="1"/>
  <c r="E37" i="3" s="1"/>
  <c r="E38" i="1"/>
  <c r="I38" i="1" s="1"/>
  <c r="E38" i="2" s="1"/>
  <c r="E38" i="3" l="1"/>
  <c r="D38" i="3"/>
  <c r="G38" i="3" s="1"/>
  <c r="O37" i="5"/>
  <c r="H35" i="3"/>
  <c r="H36" i="3" s="1"/>
  <c r="D37" i="3"/>
  <c r="G37" i="3" s="1"/>
  <c r="H38" i="1"/>
  <c r="E39" i="1"/>
  <c r="I39" i="1" s="1"/>
  <c r="E39" i="2" s="1"/>
  <c r="E39" i="3" s="1"/>
  <c r="O39" i="5" l="1"/>
  <c r="F38" i="3"/>
  <c r="O38" i="5"/>
  <c r="F37" i="3"/>
  <c r="D39" i="3"/>
  <c r="G39" i="3" s="1"/>
  <c r="H39" i="1"/>
  <c r="E40" i="1"/>
  <c r="H40" i="1" s="1"/>
  <c r="F39" i="3" l="1"/>
  <c r="H37" i="3"/>
  <c r="H38" i="3" s="1"/>
  <c r="I40" i="1"/>
  <c r="E40" i="2" s="1"/>
  <c r="E40" i="3" s="1"/>
  <c r="E41" i="1"/>
  <c r="H41" i="1"/>
  <c r="I41" i="1"/>
  <c r="E41" i="2" s="1"/>
  <c r="E41" i="3" s="1"/>
  <c r="O41" i="5" l="1"/>
  <c r="O40" i="5"/>
  <c r="H39" i="3"/>
  <c r="D40" i="3"/>
  <c r="G40" i="3" s="1"/>
  <c r="D41" i="3"/>
  <c r="G41" i="3" s="1"/>
  <c r="E42" i="1"/>
  <c r="H42" i="1" s="1"/>
  <c r="I42" i="1"/>
  <c r="E42" i="2" s="1"/>
  <c r="E42" i="3" s="1"/>
  <c r="O42" i="5" l="1"/>
  <c r="F41" i="3"/>
  <c r="F40" i="3"/>
  <c r="D42" i="3"/>
  <c r="G42" i="3" s="1"/>
  <c r="E43" i="1"/>
  <c r="H43" i="1" s="1"/>
  <c r="I43" i="1"/>
  <c r="E43" i="2" s="1"/>
  <c r="E43" i="3" s="1"/>
  <c r="O43" i="5" l="1"/>
  <c r="F42" i="3"/>
  <c r="H40" i="3"/>
  <c r="H41" i="3" s="1"/>
  <c r="H42" i="3" s="1"/>
  <c r="D43" i="3"/>
  <c r="G43" i="3" s="1"/>
  <c r="E44" i="1"/>
  <c r="H44" i="1" s="1"/>
  <c r="I44" i="1"/>
  <c r="E44" i="2" s="1"/>
  <c r="E44" i="3" s="1"/>
  <c r="O44" i="5" l="1"/>
  <c r="F43" i="3"/>
  <c r="H43" i="3"/>
  <c r="D44" i="3"/>
  <c r="G44" i="3" s="1"/>
  <c r="E45" i="1"/>
  <c r="I45" i="1"/>
  <c r="E45" i="2" s="1"/>
  <c r="E45" i="3" s="1"/>
  <c r="H45" i="1"/>
  <c r="O45" i="5" l="1"/>
  <c r="F44" i="3"/>
  <c r="H44" i="3"/>
  <c r="D45" i="3"/>
  <c r="G45" i="3" s="1"/>
  <c r="E46" i="1"/>
  <c r="H46" i="1" s="1"/>
  <c r="I46" i="1"/>
  <c r="E46" i="2" s="1"/>
  <c r="E46" i="3" s="1"/>
  <c r="O46" i="5" l="1"/>
  <c r="F45" i="3"/>
  <c r="H45" i="3"/>
  <c r="D46" i="3"/>
  <c r="G46" i="3" s="1"/>
  <c r="E47" i="1"/>
  <c r="I47" i="1" s="1"/>
  <c r="E47" i="2" s="1"/>
  <c r="E47" i="3" s="1"/>
  <c r="O47" i="5" l="1"/>
  <c r="F46" i="3"/>
  <c r="H46" i="3"/>
  <c r="D47" i="3"/>
  <c r="G47" i="3" s="1"/>
  <c r="E48" i="1"/>
  <c r="I48" i="1" s="1"/>
  <c r="E48" i="2" s="1"/>
  <c r="E48" i="3" s="1"/>
  <c r="O48" i="5" l="1"/>
  <c r="F47" i="3"/>
  <c r="H47" i="3"/>
  <c r="D48" i="3"/>
  <c r="G48" i="3" s="1"/>
  <c r="H48" i="1"/>
  <c r="E49" i="1"/>
  <c r="H49" i="1" s="1"/>
  <c r="F48" i="3" l="1"/>
  <c r="H48" i="3"/>
  <c r="I49" i="1"/>
  <c r="E49" i="2" s="1"/>
  <c r="E49" i="3" s="1"/>
  <c r="E50" i="1"/>
  <c r="I50" i="1"/>
  <c r="E50" i="2" s="1"/>
  <c r="D50" i="3" l="1"/>
  <c r="G50" i="3" s="1"/>
  <c r="E50" i="3"/>
  <c r="O49" i="5"/>
  <c r="D49" i="3"/>
  <c r="G49" i="3" s="1"/>
  <c r="E51" i="1"/>
  <c r="H51" i="1" s="1"/>
  <c r="H50" i="1"/>
  <c r="O50" i="5" l="1"/>
  <c r="F50" i="3"/>
  <c r="F49" i="3"/>
  <c r="I51" i="1"/>
  <c r="E52" i="1"/>
  <c r="I52" i="1" s="1"/>
  <c r="E52" i="2" s="1"/>
  <c r="E52" i="3" s="1"/>
  <c r="O52" i="5" l="1"/>
  <c r="H49" i="3"/>
  <c r="H50" i="3" s="1"/>
  <c r="D52" i="3"/>
  <c r="G52" i="3" s="1"/>
  <c r="E51" i="2"/>
  <c r="E51" i="3" s="1"/>
  <c r="H52" i="1"/>
  <c r="E53" i="1"/>
  <c r="H53" i="1" s="1"/>
  <c r="O51" i="5" l="1"/>
  <c r="F52" i="3"/>
  <c r="D51" i="3"/>
  <c r="G51" i="3" s="1"/>
  <c r="I53" i="1"/>
  <c r="E54" i="1"/>
  <c r="H54" i="1" s="1"/>
  <c r="F51" i="3" l="1"/>
  <c r="E53" i="2"/>
  <c r="E53" i="3" s="1"/>
  <c r="I54" i="1"/>
  <c r="E54" i="2" s="1"/>
  <c r="E54" i="3" s="1"/>
  <c r="E55" i="1"/>
  <c r="H55" i="1"/>
  <c r="I55" i="1"/>
  <c r="E55" i="2" s="1"/>
  <c r="E55" i="3" s="1"/>
  <c r="O54" i="5" l="1"/>
  <c r="O55" i="5"/>
  <c r="O53" i="5"/>
  <c r="H51" i="3"/>
  <c r="H52" i="3" s="1"/>
  <c r="D54" i="3"/>
  <c r="G54" i="3" s="1"/>
  <c r="D55" i="3"/>
  <c r="G55" i="3" s="1"/>
  <c r="D53" i="3"/>
  <c r="G53" i="3" s="1"/>
  <c r="E56" i="1"/>
  <c r="H56" i="1" s="1"/>
  <c r="F53" i="3" l="1"/>
  <c r="F55" i="3"/>
  <c r="F54" i="3"/>
  <c r="I56" i="1"/>
  <c r="E56" i="2" s="1"/>
  <c r="E56" i="3" s="1"/>
  <c r="E57" i="1"/>
  <c r="H57" i="1" s="1"/>
  <c r="O56" i="5" l="1"/>
  <c r="H53" i="3"/>
  <c r="H54" i="3" s="1"/>
  <c r="H55" i="3" s="1"/>
  <c r="D56" i="3"/>
  <c r="G56" i="3" s="1"/>
  <c r="I57" i="1"/>
  <c r="E57" i="2" s="1"/>
  <c r="E57" i="3" s="1"/>
  <c r="E58" i="1"/>
  <c r="H58" i="1"/>
  <c r="I58" i="1"/>
  <c r="E58" i="2" s="1"/>
  <c r="E58" i="3" s="1"/>
  <c r="O57" i="5" l="1"/>
  <c r="O58" i="5"/>
  <c r="F56" i="3"/>
  <c r="D58" i="3"/>
  <c r="G58" i="3" s="1"/>
  <c r="D57" i="3"/>
  <c r="G57" i="3" s="1"/>
  <c r="E59" i="1"/>
  <c r="H59" i="1" s="1"/>
  <c r="F57" i="3" l="1"/>
  <c r="F58" i="3"/>
  <c r="H56" i="3"/>
  <c r="I59" i="1"/>
  <c r="E60" i="1"/>
  <c r="I60" i="1" s="1"/>
  <c r="E60" i="2" s="1"/>
  <c r="E60" i="3" s="1"/>
  <c r="O60" i="5" l="1"/>
  <c r="H57" i="3"/>
  <c r="H58" i="3" s="1"/>
  <c r="D60" i="3"/>
  <c r="G60" i="3" s="1"/>
  <c r="E59" i="2"/>
  <c r="E59" i="3" s="1"/>
  <c r="H60" i="1"/>
  <c r="E61" i="1"/>
  <c r="H61" i="1" s="1"/>
  <c r="O59" i="5" l="1"/>
  <c r="F60" i="3"/>
  <c r="D59" i="3"/>
  <c r="G59" i="3" s="1"/>
  <c r="I61" i="1"/>
  <c r="E62" i="1"/>
  <c r="I62" i="1" s="1"/>
  <c r="E62" i="2" s="1"/>
  <c r="E62" i="3" s="1"/>
  <c r="O62" i="5" l="1"/>
  <c r="F59" i="3"/>
  <c r="H62" i="1"/>
  <c r="D62" i="3"/>
  <c r="G62" i="3" s="1"/>
  <c r="E61" i="2"/>
  <c r="E61" i="3" s="1"/>
  <c r="E63" i="1"/>
  <c r="I63" i="1" s="1"/>
  <c r="E63" i="2" s="1"/>
  <c r="E63" i="3" s="1"/>
  <c r="O63" i="5" l="1"/>
  <c r="O61" i="5"/>
  <c r="F62" i="3"/>
  <c r="H59" i="3"/>
  <c r="H60" i="3" s="1"/>
  <c r="D61" i="3"/>
  <c r="G61" i="3" s="1"/>
  <c r="D63" i="3"/>
  <c r="G63" i="3" s="1"/>
  <c r="H63" i="1"/>
  <c r="E64" i="1"/>
  <c r="I64" i="1" s="1"/>
  <c r="E64" i="2" s="1"/>
  <c r="E64" i="3" s="1"/>
  <c r="O64" i="5" l="1"/>
  <c r="F63" i="3"/>
  <c r="F61" i="3"/>
  <c r="D64" i="3"/>
  <c r="G64" i="3" s="1"/>
  <c r="H64" i="1"/>
  <c r="E65" i="1"/>
  <c r="H65" i="1" s="1"/>
  <c r="F64" i="3" l="1"/>
  <c r="H61" i="3"/>
  <c r="H62" i="3" s="1"/>
  <c r="H63" i="3" s="1"/>
  <c r="I65" i="1"/>
  <c r="E65" i="2" s="1"/>
  <c r="E65" i="3" s="1"/>
  <c r="E66" i="1"/>
  <c r="H66" i="1" s="1"/>
  <c r="O65" i="5" l="1"/>
  <c r="H64" i="3"/>
  <c r="I66" i="1"/>
  <c r="E66" i="2" s="1"/>
  <c r="E66" i="3" s="1"/>
  <c r="D65" i="3"/>
  <c r="G65" i="3" s="1"/>
  <c r="E67" i="1"/>
  <c r="H67" i="1" s="1"/>
  <c r="O66" i="5" l="1"/>
  <c r="F65" i="3"/>
  <c r="D66" i="3"/>
  <c r="G66" i="3" s="1"/>
  <c r="I67" i="1"/>
  <c r="E68" i="1"/>
  <c r="H68" i="1" s="1"/>
  <c r="F66" i="3" l="1"/>
  <c r="H65" i="3"/>
  <c r="I68" i="1"/>
  <c r="E68" i="2" s="1"/>
  <c r="E68" i="3" s="1"/>
  <c r="E67" i="2"/>
  <c r="E67" i="3" s="1"/>
  <c r="E69" i="1"/>
  <c r="H69" i="1" s="1"/>
  <c r="O68" i="5" l="1"/>
  <c r="O67" i="5"/>
  <c r="H66" i="3"/>
  <c r="D68" i="3"/>
  <c r="G68" i="3" s="1"/>
  <c r="D67" i="3"/>
  <c r="G67" i="3" s="1"/>
  <c r="I69" i="1"/>
  <c r="E69" i="2" s="1"/>
  <c r="E69" i="3" s="1"/>
  <c r="E70" i="1"/>
  <c r="I70" i="1" s="1"/>
  <c r="E70" i="2" s="1"/>
  <c r="E70" i="3" s="1"/>
  <c r="O69" i="5" l="1"/>
  <c r="O70" i="5"/>
  <c r="F67" i="3"/>
  <c r="F68" i="3"/>
  <c r="D69" i="3"/>
  <c r="G69" i="3" s="1"/>
  <c r="D70" i="3"/>
  <c r="G70" i="3" s="1"/>
  <c r="H70" i="1"/>
  <c r="E71" i="1"/>
  <c r="H71" i="1" s="1"/>
  <c r="F69" i="3" l="1"/>
  <c r="F70" i="3"/>
  <c r="H67" i="3"/>
  <c r="H68" i="3" s="1"/>
  <c r="I71" i="1"/>
  <c r="E72" i="1"/>
  <c r="H72" i="1" s="1"/>
  <c r="H69" i="3" l="1"/>
  <c r="H70" i="3" s="1"/>
  <c r="E71" i="2"/>
  <c r="E71" i="3" s="1"/>
  <c r="I72" i="1"/>
  <c r="E72" i="2" s="1"/>
  <c r="E72" i="3" s="1"/>
  <c r="E73" i="1"/>
  <c r="I73" i="1" s="1"/>
  <c r="E73" i="2" s="1"/>
  <c r="E73" i="3" s="1"/>
  <c r="O73" i="5" l="1"/>
  <c r="O72" i="5"/>
  <c r="O71" i="5"/>
  <c r="D73" i="3"/>
  <c r="G73" i="3" s="1"/>
  <c r="D72" i="3"/>
  <c r="G72" i="3" s="1"/>
  <c r="D71" i="3"/>
  <c r="G71" i="3" s="1"/>
  <c r="H73" i="1"/>
  <c r="E74" i="1"/>
  <c r="H74" i="1" s="1"/>
  <c r="F71" i="3" l="1"/>
  <c r="F72" i="3"/>
  <c r="F73" i="3"/>
  <c r="I74" i="1"/>
  <c r="E74" i="2" s="1"/>
  <c r="E74" i="3" s="1"/>
  <c r="E75" i="1"/>
  <c r="H75" i="1" s="1"/>
  <c r="I75" i="1"/>
  <c r="E75" i="2" s="1"/>
  <c r="E75" i="3" s="1"/>
  <c r="O74" i="5" l="1"/>
  <c r="O75" i="5"/>
  <c r="H71" i="3"/>
  <c r="H72" i="3" s="1"/>
  <c r="H73" i="3" s="1"/>
  <c r="D75" i="3"/>
  <c r="G75" i="3" s="1"/>
  <c r="D74" i="3"/>
  <c r="G74" i="3" s="1"/>
  <c r="E76" i="1"/>
  <c r="H76" i="1" s="1"/>
  <c r="F74" i="3" l="1"/>
  <c r="F75" i="3"/>
  <c r="I76" i="1"/>
  <c r="E76" i="2" s="1"/>
  <c r="E76" i="3" s="1"/>
  <c r="E77" i="1"/>
  <c r="O76" i="5" l="1"/>
  <c r="H74" i="3"/>
  <c r="H75" i="3" s="1"/>
  <c r="D76" i="3"/>
  <c r="G76" i="3" s="1"/>
  <c r="E78" i="1"/>
  <c r="H78" i="1" s="1"/>
  <c r="I77" i="1"/>
  <c r="E77" i="2" s="1"/>
  <c r="E77" i="3" s="1"/>
  <c r="H77" i="1"/>
  <c r="O77" i="5" l="1"/>
  <c r="F76" i="3"/>
  <c r="D77" i="3"/>
  <c r="G77" i="3" s="1"/>
  <c r="I78" i="1"/>
  <c r="E78" i="2" s="1"/>
  <c r="E78" i="3" s="1"/>
  <c r="E79" i="1"/>
  <c r="I79" i="1" s="1"/>
  <c r="E79" i="2" s="1"/>
  <c r="E79" i="3" s="1"/>
  <c r="O78" i="5" l="1"/>
  <c r="O79" i="5"/>
  <c r="F77" i="3"/>
  <c r="H76" i="3"/>
  <c r="D79" i="3"/>
  <c r="G79" i="3" s="1"/>
  <c r="D78" i="3"/>
  <c r="G78" i="3" s="1"/>
  <c r="H79" i="1"/>
  <c r="E80" i="1"/>
  <c r="I80" i="1" s="1"/>
  <c r="E80" i="2" s="1"/>
  <c r="E80" i="3" s="1"/>
  <c r="O80" i="5" l="1"/>
  <c r="F79" i="3"/>
  <c r="F78" i="3"/>
  <c r="H77" i="3"/>
  <c r="D80" i="3"/>
  <c r="G80" i="3" s="1"/>
  <c r="H80" i="1"/>
  <c r="E81" i="1"/>
  <c r="H81" i="1" s="1"/>
  <c r="F80" i="3" l="1"/>
  <c r="H78" i="3"/>
  <c r="H79" i="3" s="1"/>
  <c r="I81" i="1"/>
  <c r="E81" i="2" s="1"/>
  <c r="E81" i="3" s="1"/>
  <c r="E82" i="1"/>
  <c r="I82" i="1"/>
  <c r="H82" i="1"/>
  <c r="O81" i="5" l="1"/>
  <c r="H80" i="3"/>
  <c r="E82" i="3"/>
  <c r="O82" i="5" s="1"/>
  <c r="D82" i="3"/>
  <c r="G82" i="3" s="1"/>
  <c r="D81" i="3"/>
  <c r="G81" i="3" s="1"/>
  <c r="E83" i="1"/>
  <c r="H83" i="1" s="1"/>
  <c r="F81" i="3" l="1"/>
  <c r="F82" i="3"/>
  <c r="I83" i="1"/>
  <c r="E84" i="1"/>
  <c r="I84" i="1" s="1"/>
  <c r="E84" i="2" s="1"/>
  <c r="E84" i="3" s="1"/>
  <c r="O84" i="5" l="1"/>
  <c r="H81" i="3"/>
  <c r="H82" i="3" s="1"/>
  <c r="D84" i="3"/>
  <c r="G84" i="3" s="1"/>
  <c r="E83" i="2"/>
  <c r="H84" i="1"/>
  <c r="E85" i="1"/>
  <c r="I85" i="1" s="1"/>
  <c r="E85" i="2" s="1"/>
  <c r="E85" i="3" s="1"/>
  <c r="E83" i="3" l="1"/>
  <c r="O85" i="5"/>
  <c r="F84" i="3"/>
  <c r="D85" i="3"/>
  <c r="G85" i="3" s="1"/>
  <c r="D83" i="3"/>
  <c r="G83" i="3" s="1"/>
  <c r="H85" i="1"/>
  <c r="E86" i="1"/>
  <c r="I86" i="1" s="1"/>
  <c r="E86" i="2" s="1"/>
  <c r="E86" i="3" s="1"/>
  <c r="O86" i="5" l="1"/>
  <c r="O83" i="5"/>
  <c r="F83" i="3"/>
  <c r="F85" i="3"/>
  <c r="D86" i="3"/>
  <c r="G86" i="3" s="1"/>
  <c r="H86" i="1"/>
  <c r="E87" i="1"/>
  <c r="I87" i="1" s="1"/>
  <c r="E87" i="2" s="1"/>
  <c r="E87" i="3" s="1"/>
  <c r="O87" i="5" l="1"/>
  <c r="F86" i="3"/>
  <c r="H83" i="3"/>
  <c r="H84" i="3" s="1"/>
  <c r="H85" i="3" s="1"/>
  <c r="D87" i="3"/>
  <c r="G87" i="3" s="1"/>
  <c r="H87" i="1"/>
  <c r="E88" i="1"/>
  <c r="H88" i="1" s="1"/>
  <c r="F87" i="3" l="1"/>
  <c r="H86" i="3"/>
  <c r="I88" i="1"/>
  <c r="E88" i="2" s="1"/>
  <c r="E89" i="1"/>
  <c r="H89" i="1" s="1"/>
  <c r="E88" i="3" l="1"/>
  <c r="H87" i="3"/>
  <c r="D88" i="3"/>
  <c r="G88" i="3" s="1"/>
  <c r="I89" i="1"/>
  <c r="E89" i="2" s="1"/>
  <c r="E89" i="3" s="1"/>
  <c r="E90" i="1"/>
  <c r="H90" i="1" s="1"/>
  <c r="O89" i="5" l="1"/>
  <c r="O88" i="5"/>
  <c r="F88" i="3"/>
  <c r="D89" i="3"/>
  <c r="G89" i="3" s="1"/>
  <c r="I90" i="1"/>
  <c r="E90" i="2" s="1"/>
  <c r="E90" i="3" s="1"/>
  <c r="E91" i="1"/>
  <c r="H91" i="1" s="1"/>
  <c r="O90" i="5" l="1"/>
  <c r="F89" i="3"/>
  <c r="H88" i="3"/>
  <c r="I91" i="1"/>
  <c r="E91" i="2" s="1"/>
  <c r="E91" i="3" s="1"/>
  <c r="D90" i="3"/>
  <c r="G90" i="3" s="1"/>
  <c r="E92" i="1"/>
  <c r="H92" i="1" s="1"/>
  <c r="O91" i="5" l="1"/>
  <c r="F90" i="3"/>
  <c r="H89" i="3"/>
  <c r="D91" i="3"/>
  <c r="G91" i="3" s="1"/>
  <c r="I92" i="1"/>
  <c r="E92" i="2" s="1"/>
  <c r="E92" i="3" s="1"/>
  <c r="E93" i="1"/>
  <c r="I93" i="1" s="1"/>
  <c r="E93" i="2" s="1"/>
  <c r="E93" i="3" s="1"/>
  <c r="O92" i="5" l="1"/>
  <c r="O93" i="5"/>
  <c r="F91" i="3"/>
  <c r="H90" i="3"/>
  <c r="D93" i="3"/>
  <c r="G93" i="3" s="1"/>
  <c r="D92" i="3"/>
  <c r="G92" i="3" s="1"/>
  <c r="H93" i="1"/>
  <c r="E94" i="1"/>
  <c r="I94" i="1" s="1"/>
  <c r="E94" i="2" s="1"/>
  <c r="E94" i="3" s="1"/>
  <c r="O94" i="5" l="1"/>
  <c r="F93" i="3"/>
  <c r="F92" i="3"/>
  <c r="H91" i="3"/>
  <c r="D94" i="3"/>
  <c r="G94" i="3" s="1"/>
  <c r="H94" i="1"/>
  <c r="E95" i="1"/>
  <c r="H95" i="1" s="1"/>
  <c r="F94" i="3" l="1"/>
  <c r="H92" i="3"/>
  <c r="H93" i="3" s="1"/>
  <c r="I95" i="1"/>
  <c r="E95" i="2" s="1"/>
  <c r="E95" i="3" s="1"/>
  <c r="E96" i="1"/>
  <c r="H96" i="1" s="1"/>
  <c r="O95" i="5" l="1"/>
  <c r="H94" i="3"/>
  <c r="I96" i="1"/>
  <c r="E96" i="2" s="1"/>
  <c r="E96" i="3" s="1"/>
  <c r="D95" i="3"/>
  <c r="G95" i="3" s="1"/>
  <c r="E97" i="1"/>
  <c r="H97" i="1" s="1"/>
  <c r="O96" i="5" l="1"/>
  <c r="F95" i="3"/>
  <c r="D96" i="3"/>
  <c r="G96" i="3" s="1"/>
  <c r="I97" i="1"/>
  <c r="E97" i="2" s="1"/>
  <c r="E97" i="3" s="1"/>
  <c r="E98" i="1"/>
  <c r="I98" i="1" s="1"/>
  <c r="E98" i="2" s="1"/>
  <c r="E98" i="3" s="1"/>
  <c r="O98" i="5" l="1"/>
  <c r="O97" i="5"/>
  <c r="F96" i="3"/>
  <c r="H95" i="3"/>
  <c r="D97" i="3"/>
  <c r="G97" i="3" s="1"/>
  <c r="D98" i="3"/>
  <c r="G98" i="3" s="1"/>
  <c r="H98" i="1"/>
  <c r="E99" i="1"/>
  <c r="H99" i="1" s="1"/>
  <c r="F98" i="3" l="1"/>
  <c r="F97" i="3"/>
  <c r="H96" i="3"/>
  <c r="I99" i="1"/>
  <c r="E99" i="2" s="1"/>
  <c r="E99" i="3" s="1"/>
  <c r="E100" i="1"/>
  <c r="H100" i="1"/>
  <c r="I100" i="1"/>
  <c r="E100" i="2" s="1"/>
  <c r="E100" i="3" s="1"/>
  <c r="O99" i="5" l="1"/>
  <c r="O100" i="5"/>
  <c r="H97" i="3"/>
  <c r="H98" i="3" s="1"/>
  <c r="D99" i="3"/>
  <c r="G99" i="3" s="1"/>
  <c r="D100" i="3"/>
  <c r="G100" i="3" s="1"/>
  <c r="E101" i="1"/>
  <c r="H101" i="1" s="1"/>
  <c r="F100" i="3" l="1"/>
  <c r="F99" i="3"/>
  <c r="I101" i="1"/>
  <c r="E102" i="1"/>
  <c r="I102" i="1" s="1"/>
  <c r="E102" i="2" s="1"/>
  <c r="E102" i="3" s="1"/>
  <c r="O102" i="5" l="1"/>
  <c r="H99" i="3"/>
  <c r="H100" i="3" s="1"/>
  <c r="D102" i="3"/>
  <c r="G102" i="3" s="1"/>
  <c r="E101" i="2"/>
  <c r="E101" i="3" s="1"/>
  <c r="H102" i="1"/>
  <c r="E103" i="1"/>
  <c r="I103" i="1" s="1"/>
  <c r="E103" i="2" s="1"/>
  <c r="E103" i="3" s="1"/>
  <c r="O101" i="5" l="1"/>
  <c r="O103" i="5"/>
  <c r="F102" i="3"/>
  <c r="D103" i="3"/>
  <c r="G103" i="3" s="1"/>
  <c r="D101" i="3"/>
  <c r="G101" i="3" s="1"/>
  <c r="H103" i="1"/>
  <c r="E104" i="1"/>
  <c r="I104" i="1" s="1"/>
  <c r="E104" i="2" s="1"/>
  <c r="E104" i="3" s="1"/>
  <c r="O104" i="5" l="1"/>
  <c r="F101" i="3"/>
  <c r="F103" i="3"/>
  <c r="D104" i="3"/>
  <c r="G104" i="3" s="1"/>
  <c r="H104" i="1"/>
  <c r="E105" i="1"/>
  <c r="H105" i="1" s="1"/>
  <c r="F104" i="3" l="1"/>
  <c r="H101" i="3"/>
  <c r="H102" i="3" s="1"/>
  <c r="H103" i="3" s="1"/>
  <c r="I105" i="1"/>
  <c r="E105" i="2" s="1"/>
  <c r="E105" i="3" s="1"/>
  <c r="E106" i="1"/>
  <c r="I106" i="1" s="1"/>
  <c r="E106" i="2" s="1"/>
  <c r="E106" i="3" s="1"/>
  <c r="H106" i="1"/>
  <c r="O106" i="5" l="1"/>
  <c r="O105" i="5"/>
  <c r="H104" i="3"/>
  <c r="D106" i="3"/>
  <c r="G106" i="3" s="1"/>
  <c r="D105" i="3"/>
  <c r="G105" i="3" s="1"/>
  <c r="E107" i="1"/>
  <c r="H107" i="1" s="1"/>
  <c r="F105" i="3" l="1"/>
  <c r="F106" i="3"/>
  <c r="I107" i="1"/>
  <c r="E107" i="2" s="1"/>
  <c r="E107" i="3" s="1"/>
  <c r="E108" i="1"/>
  <c r="H108" i="1"/>
  <c r="O107" i="5" l="1"/>
  <c r="H105" i="3"/>
  <c r="H106" i="3" s="1"/>
  <c r="D107" i="3"/>
  <c r="G107" i="3" s="1"/>
  <c r="I108" i="1"/>
  <c r="E108" i="2" s="1"/>
  <c r="E108" i="3" s="1"/>
  <c r="E109" i="1"/>
  <c r="H109" i="1" s="1"/>
  <c r="O108" i="5" l="1"/>
  <c r="F107" i="3"/>
  <c r="I109" i="1"/>
  <c r="E109" i="2" s="1"/>
  <c r="E109" i="3" s="1"/>
  <c r="D108" i="3"/>
  <c r="G108" i="3" s="1"/>
  <c r="E110" i="1"/>
  <c r="H110" i="1" s="1"/>
  <c r="D109" i="3" l="1"/>
  <c r="G109" i="3" s="1"/>
  <c r="O109" i="5"/>
  <c r="F108" i="3"/>
  <c r="H107" i="3"/>
  <c r="I110" i="1"/>
  <c r="E110" i="2" s="1"/>
  <c r="E110" i="3" s="1"/>
  <c r="E111" i="1"/>
  <c r="I111" i="1" s="1"/>
  <c r="E111" i="2" s="1"/>
  <c r="E111" i="3" s="1"/>
  <c r="F109" i="3" l="1"/>
  <c r="O111" i="5"/>
  <c r="O110" i="5"/>
  <c r="H108" i="3"/>
  <c r="H109" i="3" s="1"/>
  <c r="D110" i="3"/>
  <c r="G110" i="3" s="1"/>
  <c r="D111" i="3"/>
  <c r="G111" i="3" s="1"/>
  <c r="H111" i="1"/>
  <c r="E112" i="1"/>
  <c r="I112" i="1" s="1"/>
  <c r="E112" i="2" s="1"/>
  <c r="E112" i="3" s="1"/>
  <c r="O112" i="5" l="1"/>
  <c r="F111" i="3"/>
  <c r="F110" i="3"/>
  <c r="D112" i="3"/>
  <c r="G112" i="3" s="1"/>
  <c r="H112" i="1"/>
  <c r="E113" i="1"/>
  <c r="H113" i="1" s="1"/>
  <c r="F112" i="3" l="1"/>
  <c r="H110" i="3"/>
  <c r="H111" i="3" s="1"/>
  <c r="H112" i="3"/>
  <c r="I113" i="1"/>
  <c r="E113" i="2" s="1"/>
  <c r="E113" i="3" s="1"/>
  <c r="E114" i="1"/>
  <c r="I114" i="1" s="1"/>
  <c r="E114" i="2" s="1"/>
  <c r="E114" i="3" s="1"/>
  <c r="O113" i="5" l="1"/>
  <c r="O114" i="5"/>
  <c r="D114" i="3"/>
  <c r="G114" i="3" s="1"/>
  <c r="D113" i="3"/>
  <c r="G113" i="3" s="1"/>
  <c r="H114" i="1"/>
  <c r="E115" i="1"/>
  <c r="I115" i="1" s="1"/>
  <c r="E115" i="2" s="1"/>
  <c r="E115" i="3" s="1"/>
  <c r="O115" i="5" l="1"/>
  <c r="F113" i="3"/>
  <c r="F114" i="3"/>
  <c r="D115" i="3"/>
  <c r="G115" i="3" s="1"/>
  <c r="H115" i="1"/>
  <c r="E116" i="1"/>
  <c r="H116" i="1" s="1"/>
  <c r="F115" i="3" l="1"/>
  <c r="H113" i="3"/>
  <c r="H114" i="3" s="1"/>
  <c r="I116" i="1"/>
  <c r="E116" i="2" s="1"/>
  <c r="E116" i="3" s="1"/>
  <c r="E117" i="1"/>
  <c r="I117" i="1" s="1"/>
  <c r="E117" i="2" s="1"/>
  <c r="E117" i="3" s="1"/>
  <c r="O116" i="5" l="1"/>
  <c r="O117" i="5"/>
  <c r="H115" i="3"/>
  <c r="D117" i="3"/>
  <c r="G117" i="3" s="1"/>
  <c r="D116" i="3"/>
  <c r="G116" i="3" s="1"/>
  <c r="H117" i="1"/>
  <c r="E118" i="1"/>
  <c r="I118" i="1" s="1"/>
  <c r="E118" i="2" s="1"/>
  <c r="E118" i="3" s="1"/>
  <c r="O118" i="5" l="1"/>
  <c r="F116" i="3"/>
  <c r="F117" i="3"/>
  <c r="D118" i="3"/>
  <c r="G118" i="3" s="1"/>
  <c r="H118" i="1"/>
  <c r="E119" i="1"/>
  <c r="H119" i="1" s="1"/>
  <c r="F118" i="3" l="1"/>
  <c r="H116" i="3"/>
  <c r="H117" i="3" s="1"/>
  <c r="I119" i="1"/>
  <c r="E119" i="2" s="1"/>
  <c r="E119" i="3" s="1"/>
  <c r="E120" i="1"/>
  <c r="I120" i="1"/>
  <c r="E120" i="2" s="1"/>
  <c r="E120" i="3" s="1"/>
  <c r="O119" i="5" l="1"/>
  <c r="O120" i="5"/>
  <c r="H118" i="3"/>
  <c r="D120" i="3"/>
  <c r="G120" i="3" s="1"/>
  <c r="D119" i="3"/>
  <c r="G119" i="3" s="1"/>
  <c r="H120" i="1"/>
  <c r="E121" i="1"/>
  <c r="I121" i="1" s="1"/>
  <c r="E121" i="2" s="1"/>
  <c r="E121" i="3" s="1"/>
  <c r="O121" i="5" l="1"/>
  <c r="F119" i="3"/>
  <c r="F120" i="3"/>
  <c r="D121" i="3"/>
  <c r="G121" i="3" s="1"/>
  <c r="H121" i="1"/>
  <c r="E122" i="1"/>
  <c r="I122" i="1" s="1"/>
  <c r="E122" i="2" s="1"/>
  <c r="E122" i="3" s="1"/>
  <c r="O122" i="5" l="1"/>
  <c r="F121" i="3"/>
  <c r="H119" i="3"/>
  <c r="H120" i="3" s="1"/>
  <c r="D122" i="3"/>
  <c r="G122" i="3" s="1"/>
  <c r="H122" i="1"/>
  <c r="E123" i="1"/>
  <c r="H123" i="1" s="1"/>
  <c r="F122" i="3" l="1"/>
  <c r="H121" i="3"/>
  <c r="I123" i="1"/>
  <c r="E123" i="2" s="1"/>
  <c r="E123" i="3" s="1"/>
  <c r="E124" i="1"/>
  <c r="H124" i="1" s="1"/>
  <c r="I124" i="1"/>
  <c r="E124" i="2" s="1"/>
  <c r="E124" i="3" s="1"/>
  <c r="O124" i="5" l="1"/>
  <c r="O123" i="5"/>
  <c r="H122" i="3"/>
  <c r="D124" i="3"/>
  <c r="G124" i="3" s="1"/>
  <c r="D123" i="3"/>
  <c r="G123" i="3" s="1"/>
  <c r="E125" i="1"/>
  <c r="H125" i="1" s="1"/>
  <c r="F123" i="3" l="1"/>
  <c r="F124" i="3"/>
  <c r="I125" i="1"/>
  <c r="E125" i="2" s="1"/>
  <c r="E125" i="3" s="1"/>
  <c r="E126" i="1"/>
  <c r="H126" i="1" s="1"/>
  <c r="I126" i="1"/>
  <c r="E126" i="2" s="1"/>
  <c r="E126" i="3" s="1"/>
  <c r="O126" i="5" l="1"/>
  <c r="O125" i="5"/>
  <c r="H123" i="3"/>
  <c r="H124" i="3" s="1"/>
  <c r="D126" i="3"/>
  <c r="G126" i="3" s="1"/>
  <c r="D125" i="3"/>
  <c r="G125" i="3" s="1"/>
  <c r="E127" i="1"/>
  <c r="H127" i="1" s="1"/>
  <c r="F126" i="3" l="1"/>
  <c r="F125" i="3"/>
  <c r="I127" i="1"/>
  <c r="E127" i="2" s="1"/>
  <c r="E127" i="3" s="1"/>
  <c r="E128" i="1"/>
  <c r="H128" i="1" s="1"/>
  <c r="I128" i="1"/>
  <c r="E128" i="2" s="1"/>
  <c r="E128" i="3" s="1"/>
  <c r="O128" i="5" l="1"/>
  <c r="O127" i="5"/>
  <c r="H125" i="3"/>
  <c r="H126" i="3" s="1"/>
  <c r="D128" i="3"/>
  <c r="G128" i="3" s="1"/>
  <c r="D127" i="3"/>
  <c r="G127" i="3" s="1"/>
  <c r="E129" i="1"/>
  <c r="I129" i="1" s="1"/>
  <c r="E129" i="2" s="1"/>
  <c r="E129" i="3" s="1"/>
  <c r="O129" i="5" l="1"/>
  <c r="F127" i="3"/>
  <c r="F128" i="3"/>
  <c r="D129" i="3"/>
  <c r="G129" i="3" s="1"/>
  <c r="H129" i="1"/>
  <c r="E130" i="1"/>
  <c r="I130" i="1" s="1"/>
  <c r="E130" i="2" s="1"/>
  <c r="E130" i="3" s="1"/>
  <c r="O130" i="5" l="1"/>
  <c r="F129" i="3"/>
  <c r="H127" i="3"/>
  <c r="H128" i="3" s="1"/>
  <c r="D130" i="3"/>
  <c r="G130" i="3" s="1"/>
  <c r="H130" i="1"/>
  <c r="E131" i="1"/>
  <c r="I131" i="1" s="1"/>
  <c r="E131" i="2" s="1"/>
  <c r="E131" i="3" s="1"/>
  <c r="O131" i="5" l="1"/>
  <c r="F130" i="3"/>
  <c r="H129" i="3"/>
  <c r="D131" i="3"/>
  <c r="G131" i="3" s="1"/>
  <c r="H131" i="1"/>
  <c r="E132" i="1"/>
  <c r="I132" i="1" s="1"/>
  <c r="E132" i="2" s="1"/>
  <c r="E132" i="3" s="1"/>
  <c r="O132" i="5" l="1"/>
  <c r="F131" i="3"/>
  <c r="H130" i="3"/>
  <c r="D132" i="3"/>
  <c r="G132" i="3" s="1"/>
  <c r="H132" i="1"/>
  <c r="E133" i="1"/>
  <c r="H133" i="1" s="1"/>
  <c r="F132" i="3" l="1"/>
  <c r="H131" i="3"/>
  <c r="I133" i="1"/>
  <c r="E133" i="2" s="1"/>
  <c r="E133" i="3" s="1"/>
  <c r="E134" i="1"/>
  <c r="H134" i="1" s="1"/>
  <c r="O133" i="5" l="1"/>
  <c r="H132" i="3"/>
  <c r="D133" i="3"/>
  <c r="G133" i="3" s="1"/>
  <c r="I134" i="1"/>
  <c r="E134" i="2" s="1"/>
  <c r="E134" i="3" s="1"/>
  <c r="E135" i="1"/>
  <c r="I135" i="1" s="1"/>
  <c r="E135" i="2" s="1"/>
  <c r="E135" i="3" s="1"/>
  <c r="O135" i="5" l="1"/>
  <c r="O134" i="5"/>
  <c r="F133" i="3"/>
  <c r="D135" i="3"/>
  <c r="G135" i="3" s="1"/>
  <c r="D134" i="3"/>
  <c r="G134" i="3" s="1"/>
  <c r="H135" i="1"/>
  <c r="E136" i="1"/>
  <c r="H136" i="1" s="1"/>
  <c r="F134" i="3" l="1"/>
  <c r="F135" i="3"/>
  <c r="H133" i="3"/>
  <c r="I136" i="1"/>
  <c r="E137" i="1"/>
  <c r="I137" i="1" s="1"/>
  <c r="E137" i="2" s="1"/>
  <c r="E137" i="3" s="1"/>
  <c r="O137" i="5" l="1"/>
  <c r="H134" i="3"/>
  <c r="H135" i="3" s="1"/>
  <c r="D137" i="3"/>
  <c r="G137" i="3" s="1"/>
  <c r="E136" i="2"/>
  <c r="E136" i="3" s="1"/>
  <c r="H137" i="1"/>
  <c r="E138" i="1"/>
  <c r="I138" i="1" s="1"/>
  <c r="E138" i="2" s="1"/>
  <c r="E138" i="3" s="1"/>
  <c r="O136" i="5" l="1"/>
  <c r="O138" i="5"/>
  <c r="F137" i="3"/>
  <c r="D138" i="3"/>
  <c r="G138" i="3" s="1"/>
  <c r="D136" i="3"/>
  <c r="G136" i="3" s="1"/>
  <c r="H138" i="1"/>
  <c r="E139" i="1"/>
  <c r="H139" i="1" s="1"/>
  <c r="F136" i="3" l="1"/>
  <c r="F138" i="3"/>
  <c r="I139" i="1"/>
  <c r="E139" i="2" s="1"/>
  <c r="E139" i="3" s="1"/>
  <c r="E140" i="1"/>
  <c r="H140" i="1" s="1"/>
  <c r="D139" i="3" l="1"/>
  <c r="G139" i="3" s="1"/>
  <c r="O139" i="5"/>
  <c r="F139" i="3"/>
  <c r="H136" i="3"/>
  <c r="H137" i="3" s="1"/>
  <c r="H138" i="3" s="1"/>
  <c r="I140" i="1"/>
  <c r="E140" i="2" s="1"/>
  <c r="E140" i="3" s="1"/>
  <c r="E141" i="1"/>
  <c r="I141" i="1"/>
  <c r="E141" i="2" s="1"/>
  <c r="E141" i="3" s="1"/>
  <c r="H141" i="1"/>
  <c r="O140" i="5" l="1"/>
  <c r="O141" i="5"/>
  <c r="H139" i="3"/>
  <c r="D141" i="3"/>
  <c r="G141" i="3" s="1"/>
  <c r="D140" i="3"/>
  <c r="G140" i="3" s="1"/>
  <c r="E142" i="1"/>
  <c r="H142" i="1" s="1"/>
  <c r="F140" i="3" l="1"/>
  <c r="F141" i="3"/>
  <c r="I142" i="1"/>
  <c r="E142" i="2" s="1"/>
  <c r="E142" i="3" s="1"/>
  <c r="E143" i="1"/>
  <c r="H143" i="1" s="1"/>
  <c r="O142" i="5" l="1"/>
  <c r="H140" i="3"/>
  <c r="H141" i="3" s="1"/>
  <c r="D142" i="3"/>
  <c r="G142" i="3" s="1"/>
  <c r="I143" i="1"/>
  <c r="E143" i="2" s="1"/>
  <c r="E143" i="3" s="1"/>
  <c r="E144" i="1"/>
  <c r="I144" i="1" s="1"/>
  <c r="E144" i="2" s="1"/>
  <c r="E144" i="3" s="1"/>
  <c r="O144" i="5" l="1"/>
  <c r="O143" i="5"/>
  <c r="F142" i="3"/>
  <c r="D144" i="3"/>
  <c r="G144" i="3" s="1"/>
  <c r="D143" i="3"/>
  <c r="G143" i="3" s="1"/>
  <c r="H144" i="1"/>
  <c r="E145" i="1"/>
  <c r="I145" i="1" s="1"/>
  <c r="E145" i="2" s="1"/>
  <c r="E145" i="3" s="1"/>
  <c r="O145" i="5" l="1"/>
  <c r="F144" i="3"/>
  <c r="F143" i="3"/>
  <c r="H142" i="3"/>
  <c r="D145" i="3"/>
  <c r="G145" i="3" s="1"/>
  <c r="H145" i="1"/>
  <c r="E146" i="1"/>
  <c r="I146" i="1" s="1"/>
  <c r="E146" i="2" s="1"/>
  <c r="E146" i="3" s="1"/>
  <c r="O146" i="5" l="1"/>
  <c r="F145" i="3"/>
  <c r="H143" i="3"/>
  <c r="H144" i="3" s="1"/>
  <c r="D146" i="3"/>
  <c r="G146" i="3" s="1"/>
  <c r="H146" i="1"/>
  <c r="E147" i="1"/>
  <c r="H147" i="1" s="1"/>
  <c r="F146" i="3" l="1"/>
  <c r="H145" i="3"/>
  <c r="I147" i="1"/>
  <c r="E147" i="2" s="1"/>
  <c r="E147" i="3" s="1"/>
  <c r="E148" i="1"/>
  <c r="H148" i="1" s="1"/>
  <c r="I148" i="1"/>
  <c r="E148" i="2" s="1"/>
  <c r="E148" i="3" s="1"/>
  <c r="O148" i="5" l="1"/>
  <c r="O147" i="5"/>
  <c r="H146" i="3"/>
  <c r="D148" i="3"/>
  <c r="G148" i="3" s="1"/>
  <c r="D147" i="3"/>
  <c r="G147" i="3" s="1"/>
  <c r="E149" i="1"/>
  <c r="H149" i="1" s="1"/>
  <c r="F147" i="3" l="1"/>
  <c r="F148" i="3"/>
  <c r="I149" i="1"/>
  <c r="E149" i="2" s="1"/>
  <c r="E149" i="3" s="1"/>
  <c r="E150" i="1"/>
  <c r="I150" i="1" s="1"/>
  <c r="E150" i="2" s="1"/>
  <c r="E150" i="3" s="1"/>
  <c r="H150" i="1"/>
  <c r="O150" i="5" l="1"/>
  <c r="O149" i="5"/>
  <c r="H147" i="3"/>
  <c r="H148" i="3" s="1"/>
  <c r="D150" i="3"/>
  <c r="G150" i="3" s="1"/>
  <c r="D149" i="3"/>
  <c r="G149" i="3" s="1"/>
  <c r="E151" i="1"/>
  <c r="H151" i="1" s="1"/>
  <c r="F149" i="3" l="1"/>
  <c r="F150" i="3"/>
  <c r="I151" i="1"/>
  <c r="H149" i="3" l="1"/>
  <c r="H150" i="3" s="1"/>
  <c r="E151" i="2"/>
  <c r="E151" i="3" l="1"/>
  <c r="C3" i="7"/>
  <c r="D151" i="3"/>
  <c r="G151" i="3" s="1"/>
  <c r="O151" i="5" l="1"/>
  <c r="C5" i="7"/>
  <c r="C4" i="7"/>
  <c r="F151" i="3"/>
  <c r="H151" i="3" s="1"/>
  <c r="H152" i="3" s="1"/>
  <c r="C7" i="7" l="1"/>
  <c r="C8" i="7"/>
  <c r="C6" i="7"/>
  <c r="C17" i="6"/>
</calcChain>
</file>

<file path=xl/sharedStrings.xml><?xml version="1.0" encoding="utf-8"?>
<sst xmlns="http://schemas.openxmlformats.org/spreadsheetml/2006/main" count="124" uniqueCount="116">
  <si>
    <t>Velocity (m/s)</t>
  </si>
  <si>
    <r>
      <t>Density of air (kg/m</t>
    </r>
    <r>
      <rPr>
        <sz val="11"/>
        <color theme="1"/>
        <rFont val="Calibri"/>
        <family val="2"/>
      </rPr>
      <t>²)</t>
    </r>
  </si>
  <si>
    <t>coefficient of drag</t>
  </si>
  <si>
    <t>Aero Drag (N)</t>
  </si>
  <si>
    <t xml:space="preserve">Specifications </t>
  </si>
  <si>
    <t>Hight of Buggy (m)</t>
  </si>
  <si>
    <t>Width of Buggy (m)</t>
  </si>
  <si>
    <r>
      <t>Front Area of Buggy (m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</si>
  <si>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19x7x8</t>
  </si>
  <si>
    <t>Front tire height (")</t>
  </si>
  <si>
    <t>Front tire height (m)</t>
  </si>
  <si>
    <t>Rear tire height (")</t>
  </si>
  <si>
    <t>Front tire specs(")</t>
  </si>
  <si>
    <t>Rear tire specs (")</t>
  </si>
  <si>
    <t>22x10-10</t>
  </si>
  <si>
    <t>Rear tire radius (m)</t>
  </si>
  <si>
    <t>Front tire radius (m)</t>
  </si>
  <si>
    <t>Rolling resistance Rear (N)</t>
  </si>
  <si>
    <t>Rolling resistance front (N)</t>
  </si>
  <si>
    <t>Total forces (N)</t>
  </si>
  <si>
    <t xml:space="preserve">Coefficient of friction of medium hard soil </t>
  </si>
  <si>
    <t xml:space="preserve">Acceleration Resistance (N) </t>
  </si>
  <si>
    <t>Gradient (%)</t>
  </si>
  <si>
    <t>Gradient forces (N)</t>
  </si>
  <si>
    <t xml:space="preserve">Track Section </t>
  </si>
  <si>
    <r>
      <t>Gravity (m/s</t>
    </r>
    <r>
      <rPr>
        <sz val="11"/>
        <color theme="1"/>
        <rFont val="Calibri"/>
        <family val="2"/>
      </rPr>
      <t>²</t>
    </r>
    <r>
      <rPr>
        <sz val="7.7"/>
        <color theme="1"/>
        <rFont val="Calibri"/>
        <family val="2"/>
      </rPr>
      <t>)</t>
    </r>
  </si>
  <si>
    <r>
      <t>Gradient (</t>
    </r>
    <r>
      <rPr>
        <b/>
        <sz val="14"/>
        <color theme="1"/>
        <rFont val="Calibri"/>
        <family val="2"/>
      </rPr>
      <t>°</t>
    </r>
    <r>
      <rPr>
        <b/>
        <sz val="14"/>
        <color theme="1"/>
        <rFont val="Calibri"/>
        <family val="2"/>
        <scheme val="minor"/>
      </rPr>
      <t>)</t>
    </r>
  </si>
  <si>
    <r>
      <t>Acceleration (m/s</t>
    </r>
    <r>
      <rPr>
        <b/>
        <sz val="14"/>
        <color theme="1"/>
        <rFont val="Calibri"/>
        <family val="2"/>
      </rPr>
      <t>²</t>
    </r>
    <r>
      <rPr>
        <b/>
        <sz val="14"/>
        <color theme="1"/>
        <rFont val="Calibri"/>
        <family val="2"/>
        <scheme val="minor"/>
      </rPr>
      <t xml:space="preserve">) </t>
    </r>
  </si>
  <si>
    <t>Max speed of Buggy  (mph)</t>
  </si>
  <si>
    <t>Mass of Buggy (including max driver and passinger)(kg)</t>
  </si>
  <si>
    <t>Torque at the wheels (Nm)</t>
  </si>
  <si>
    <t>Distance [m]</t>
  </si>
  <si>
    <t>Time [s]</t>
  </si>
  <si>
    <t>Altitude [m]</t>
  </si>
  <si>
    <t>Speed [mph]</t>
  </si>
  <si>
    <t>Power at the wheels (W)</t>
  </si>
  <si>
    <t>tire Circumferance (m)</t>
  </si>
  <si>
    <t>Wheel RPM</t>
  </si>
  <si>
    <t>Time (S)</t>
  </si>
  <si>
    <t>Final Drive Ratio standard</t>
  </si>
  <si>
    <t>Rear Sproket (teeth) standard</t>
  </si>
  <si>
    <t>Front Sproket (teeth) standard</t>
  </si>
  <si>
    <t>https://www.engineersedge.com/mechanics_machines/transmission-gear-ratio-calculator.htm</t>
  </si>
  <si>
    <t>Rear tire Diameter (m)</t>
  </si>
  <si>
    <t xml:space="preserve">Chain and sprocket </t>
  </si>
  <si>
    <t>wheel RPM</t>
  </si>
  <si>
    <t>Wheel speed (mph)</t>
  </si>
  <si>
    <t>Maximum Tactive effort (N)</t>
  </si>
  <si>
    <t>Maximum Power at the Wheels (w)</t>
  </si>
  <si>
    <t>Maximum torque at the wheels (Nm)</t>
  </si>
  <si>
    <t>Torque of the motor (Nm)</t>
  </si>
  <si>
    <t>Maximum power at the wheels (w)</t>
  </si>
  <si>
    <t xml:space="preserve">Efficiency Identified </t>
  </si>
  <si>
    <t>Power losses (w)</t>
  </si>
  <si>
    <t>Power Before Losses (w)</t>
  </si>
  <si>
    <t xml:space="preserve">Motor </t>
  </si>
  <si>
    <t xml:space="preserve">Efficicncy identified </t>
  </si>
  <si>
    <t>Power loss (w)</t>
  </si>
  <si>
    <t>Power after losses (w)</t>
  </si>
  <si>
    <t>rpm at 40 mph</t>
  </si>
  <si>
    <t>Power after gear loses (w)</t>
  </si>
  <si>
    <t xml:space="preserve">motor Torque required </t>
  </si>
  <si>
    <t>90%-94%</t>
  </si>
  <si>
    <t>Efficicncy Chosen</t>
  </si>
  <si>
    <t xml:space="preserve">Controler </t>
  </si>
  <si>
    <t>https://www.researchgate.net/figure/Yasa-400-motorcontroller-efficiency-map_fig6_261309040</t>
  </si>
  <si>
    <t>Power after Motor losses (w)</t>
  </si>
  <si>
    <t>Power After Loss (w)</t>
  </si>
  <si>
    <t>Battery</t>
  </si>
  <si>
    <t>Energy (J/s)</t>
  </si>
  <si>
    <t>Motor torque required calculated from gear ratio  (Nm)</t>
  </si>
  <si>
    <t>Cumulative Energy (w/h)</t>
  </si>
  <si>
    <t>battery voltage (v)</t>
  </si>
  <si>
    <t>Battery Capacity (Ah)</t>
  </si>
  <si>
    <t>Maximum cumilitive energy used(w/h)</t>
  </si>
  <si>
    <t>Time to deplete battery under normal drivecycle (Hours)</t>
  </si>
  <si>
    <t>Calculated amps used per hour (Ah)</t>
  </si>
  <si>
    <t xml:space="preserve">validate </t>
  </si>
  <si>
    <t>Energy after losses (wh)</t>
  </si>
  <si>
    <t>Battery energy rating (wh)</t>
  </si>
  <si>
    <t>Time to deplete battery under notmal drive cycle (Hours)</t>
  </si>
  <si>
    <t xml:space="preserve">Battery Suitability </t>
  </si>
  <si>
    <t xml:space="preserve">Ideal Gear ratio </t>
  </si>
  <si>
    <t>Energy (w/h)</t>
  </si>
  <si>
    <t>Averager energy used (w/h)</t>
  </si>
  <si>
    <t>Rolling Restsance (N)</t>
  </si>
  <si>
    <t xml:space="preserve">Assumed Motor RPM </t>
  </si>
  <si>
    <t xml:space="preserve">Gear Ratio </t>
  </si>
  <si>
    <t xml:space="preserve">Max wheel Torque </t>
  </si>
  <si>
    <t>Therietical Motor RPM and Torque</t>
  </si>
  <si>
    <t>Therietical Max RPM</t>
  </si>
  <si>
    <t>Max Wheel RPM</t>
  </si>
  <si>
    <t>Therietical Motor torque  (Nm)</t>
  </si>
  <si>
    <t xml:space="preserve">Componenct </t>
  </si>
  <si>
    <t>Cost</t>
  </si>
  <si>
    <t>Controler</t>
  </si>
  <si>
    <t>Generator</t>
  </si>
  <si>
    <t xml:space="preserve">ICE Engine  </t>
  </si>
  <si>
    <t>Power after all losses (w)</t>
  </si>
  <si>
    <t xml:space="preserve">Average run time </t>
  </si>
  <si>
    <t>Run time based off Ah</t>
  </si>
  <si>
    <t>Run time based off Kwh</t>
  </si>
  <si>
    <t>Average run time</t>
  </si>
  <si>
    <t xml:space="preserve">Generator </t>
  </si>
  <si>
    <t>Generator Demands</t>
  </si>
  <si>
    <t>Energy needed (w)</t>
  </si>
  <si>
    <t xml:space="preserve">Voltage from the battery </t>
  </si>
  <si>
    <t xml:space="preserve">Amps required </t>
  </si>
  <si>
    <t xml:space="preserve">Motor generation output </t>
  </si>
  <si>
    <t xml:space="preserve">Motor efficiency </t>
  </si>
  <si>
    <t>Motor rated voltage  (V)</t>
  </si>
  <si>
    <t>Motor rated power (w)</t>
  </si>
  <si>
    <t>Assumed generated voltage (V)</t>
  </si>
  <si>
    <t xml:space="preserve">Motor Amps </t>
  </si>
  <si>
    <t>Total</t>
  </si>
  <si>
    <t xml:space="preserve">Battery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</si>
</sst>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&quot;£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7.7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69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0" fillId="0" borderId="10" xfId="0" applyBorder="1"/>
    <xf numFmtId="0" fontId="0" fillId="0" borderId="10" xfId="0" applyBorder="1" applyAlignment="1">
      <alignment horizontal="right"/>
    </xf>
    <xf numFmtId="0" fontId="0" fillId="0" borderId="0" xfId="0" applyBorder="1"/>
    <xf numFmtId="0" fontId="0" fillId="0" borderId="0" xfId="0" applyFill="1" applyBorder="1"/>
    <xf numFmtId="1" fontId="0" fillId="0" borderId="0" xfId="0" applyNumberFormat="1" applyBorder="1"/>
    <xf numFmtId="2" fontId="0" fillId="0" borderId="10" xfId="0" applyNumberFormat="1" applyFill="1" applyBorder="1"/>
    <xf numFmtId="2" fontId="0" fillId="0" borderId="10" xfId="0" applyNumberFormat="1" applyBorder="1"/>
    <xf numFmtId="2" fontId="0" fillId="0" borderId="11" xfId="0" applyNumberFormat="1" applyFill="1" applyBorder="1"/>
    <xf numFmtId="0" fontId="20" fillId="36" borderId="10" xfId="0" applyFont="1" applyFill="1" applyBorder="1"/>
    <xf numFmtId="1" fontId="0" fillId="0" borderId="10" xfId="0" applyNumberFormat="1" applyFill="1" applyBorder="1"/>
    <xf numFmtId="0" fontId="20" fillId="37" borderId="10" xfId="0" applyFont="1" applyFill="1" applyBorder="1"/>
    <xf numFmtId="2" fontId="20" fillId="38" borderId="10" xfId="0" applyNumberFormat="1" applyFont="1" applyFill="1" applyBorder="1"/>
    <xf numFmtId="0" fontId="22" fillId="35" borderId="10" xfId="0" applyNumberFormat="1" applyFont="1" applyFill="1" applyBorder="1"/>
    <xf numFmtId="0" fontId="22" fillId="34" borderId="10" xfId="0" applyNumberFormat="1" applyFont="1" applyFill="1" applyBorder="1"/>
    <xf numFmtId="0" fontId="22" fillId="33" borderId="10" xfId="0" applyNumberFormat="1" applyFont="1" applyFill="1" applyBorder="1"/>
    <xf numFmtId="2" fontId="0" fillId="0" borderId="11" xfId="0" applyNumberFormat="1" applyFont="1" applyFill="1" applyBorder="1"/>
    <xf numFmtId="0" fontId="20" fillId="38" borderId="0" xfId="0" applyFont="1" applyFill="1"/>
    <xf numFmtId="0" fontId="20" fillId="38" borderId="10" xfId="0" applyFont="1" applyFill="1" applyBorder="1"/>
    <xf numFmtId="0" fontId="20" fillId="36" borderId="0" xfId="0" applyFont="1" applyFill="1"/>
    <xf numFmtId="0" fontId="0" fillId="0" borderId="10" xfId="0" applyFill="1" applyBorder="1"/>
    <xf numFmtId="0" fontId="23" fillId="0" borderId="0" xfId="42"/>
    <xf numFmtId="2" fontId="0" fillId="0" borderId="0" xfId="0" applyNumberFormat="1"/>
    <xf numFmtId="0" fontId="24" fillId="39" borderId="0" xfId="0" applyFont="1" applyFill="1"/>
    <xf numFmtId="0" fontId="0" fillId="40" borderId="10" xfId="0" applyFill="1" applyBorder="1"/>
    <xf numFmtId="9" fontId="0" fillId="0" borderId="10" xfId="0" applyNumberFormat="1" applyBorder="1"/>
    <xf numFmtId="0" fontId="0" fillId="0" borderId="0" xfId="0" applyAlignment="1"/>
    <xf numFmtId="0" fontId="20" fillId="41" borderId="0" xfId="0" applyFont="1" applyFill="1"/>
    <xf numFmtId="0" fontId="20" fillId="41" borderId="10" xfId="0" applyFont="1" applyFill="1" applyBorder="1"/>
    <xf numFmtId="2" fontId="20" fillId="41" borderId="10" xfId="0" applyNumberFormat="1" applyFont="1" applyFill="1" applyBorder="1"/>
    <xf numFmtId="0" fontId="25" fillId="0" borderId="10" xfId="0" applyFont="1" applyBorder="1"/>
    <xf numFmtId="0" fontId="25" fillId="0" borderId="12" xfId="0" applyFont="1" applyBorder="1"/>
    <xf numFmtId="0" fontId="0" fillId="0" borderId="10" xfId="0" applyBorder="1" applyAlignment="1">
      <alignment wrapText="1"/>
    </xf>
    <xf numFmtId="0" fontId="0" fillId="38" borderId="10" xfId="0" applyFill="1" applyBorder="1"/>
    <xf numFmtId="2" fontId="0" fillId="38" borderId="10" xfId="0" applyNumberFormat="1" applyFill="1" applyBorder="1"/>
    <xf numFmtId="2" fontId="0" fillId="0" borderId="13" xfId="0" applyNumberFormat="1" applyBorder="1"/>
    <xf numFmtId="0" fontId="0" fillId="0" borderId="15" xfId="0" applyBorder="1"/>
    <xf numFmtId="0" fontId="25" fillId="0" borderId="0" xfId="0" applyFont="1" applyFill="1" applyBorder="1"/>
    <xf numFmtId="2" fontId="0" fillId="0" borderId="0" xfId="0" applyNumberFormat="1" applyBorder="1"/>
    <xf numFmtId="10" fontId="0" fillId="0" borderId="10" xfId="0" applyNumberFormat="1" applyBorder="1"/>
    <xf numFmtId="0" fontId="20" fillId="41" borderId="13" xfId="0" applyFont="1" applyFill="1" applyBorder="1"/>
    <xf numFmtId="0" fontId="20" fillId="0" borderId="15" xfId="0" applyFont="1" applyFill="1" applyBorder="1"/>
    <xf numFmtId="0" fontId="0" fillId="0" borderId="15" xfId="0" applyNumberFormat="1" applyBorder="1" applyAlignment="1">
      <alignment horizontal="right"/>
    </xf>
    <xf numFmtId="2" fontId="0" fillId="0" borderId="16" xfId="0" applyNumberFormat="1" applyBorder="1"/>
    <xf numFmtId="0" fontId="0" fillId="0" borderId="10" xfId="0" applyNumberFormat="1" applyBorder="1" applyAlignment="1">
      <alignment horizontal="right"/>
    </xf>
    <xf numFmtId="2" fontId="0" fillId="40" borderId="10" xfId="0" applyNumberFormat="1" applyFill="1" applyBorder="1"/>
    <xf numFmtId="0" fontId="20" fillId="41" borderId="13" xfId="0" applyFont="1" applyFill="1" applyBorder="1" applyAlignment="1">
      <alignment horizontal="center"/>
    </xf>
    <xf numFmtId="0" fontId="20" fillId="41" borderId="17" xfId="0" applyFont="1" applyFill="1" applyBorder="1" applyAlignment="1">
      <alignment horizontal="center"/>
    </xf>
    <xf numFmtId="0" fontId="20" fillId="41" borderId="14" xfId="0" applyFont="1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20" fillId="42" borderId="0" xfId="0" applyFont="1" applyFill="1" applyAlignment="1">
      <alignment horizontal="center"/>
    </xf>
    <xf numFmtId="0" fontId="0" fillId="42" borderId="0" xfId="0" applyFill="1" applyAlignment="1">
      <alignment horizontal="center"/>
    </xf>
    <xf numFmtId="0" fontId="16" fillId="42" borderId="0" xfId="0" applyFont="1" applyFill="1" applyAlignment="1">
      <alignment horizontal="center"/>
    </xf>
    <xf numFmtId="0" fontId="24" fillId="44" borderId="0" xfId="0" applyFont="1" applyFill="1"/>
    <xf numFmtId="0" fontId="0" fillId="44" borderId="0" xfId="0" applyFill="1"/>
    <xf numFmtId="165" fontId="0" fillId="0" borderId="10" xfId="0" applyNumberFormat="1" applyBorder="1"/>
    <xf numFmtId="0" fontId="0" fillId="0" borderId="10" xfId="0" applyBorder="1" applyAlignment="1">
      <alignment horizontal="center"/>
    </xf>
    <xf numFmtId="0" fontId="0" fillId="43" borderId="10" xfId="0" applyFill="1" applyBorder="1"/>
    <xf numFmtId="165" fontId="0" fillId="43" borderId="10" xfId="0" applyNumberFormat="1" applyFill="1" applyBorder="1"/>
    <xf numFmtId="0" fontId="0" fillId="0" borderId="0" xfId="0" applyFill="1"/>
    <xf numFmtId="2" fontId="25" fillId="43" borderId="10" xfId="0" applyNumberFormat="1" applyFont="1" applyFill="1" applyBorder="1"/>
    <xf numFmtId="2" fontId="25" fillId="43" borderId="12" xfId="0" applyNumberFormat="1" applyFont="1" applyFill="1" applyBorder="1"/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3" fillId="0" borderId="10" xfId="42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Time</a:t>
            </a:r>
            <a:r>
              <a:rPr lang="en-GB" baseline="0"/>
              <a:t> X Velocity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'Peramiters '!$D$1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'Peramiters '!$D$2:$D$152</c:f>
              <c:numCache>
                <c:formatCode>0.00</c:formatCode>
                <c:ptCount val="151"/>
                <c:pt idx="0">
                  <c:v>0</c:v>
                </c:pt>
                <c:pt idx="1">
                  <c:v>2.2351999999999999</c:v>
                </c:pt>
                <c:pt idx="2">
                  <c:v>4.4703999999999997</c:v>
                </c:pt>
                <c:pt idx="3">
                  <c:v>6.7055999999999996</c:v>
                </c:pt>
                <c:pt idx="4">
                  <c:v>8.9407999999999994</c:v>
                </c:pt>
                <c:pt idx="5">
                  <c:v>11.176</c:v>
                </c:pt>
                <c:pt idx="6">
                  <c:v>11.176</c:v>
                </c:pt>
                <c:pt idx="7">
                  <c:v>11.62304</c:v>
                </c:pt>
                <c:pt idx="8">
                  <c:v>11.62304</c:v>
                </c:pt>
                <c:pt idx="9">
                  <c:v>12.070079999999999</c:v>
                </c:pt>
                <c:pt idx="10">
                  <c:v>12.070079999999999</c:v>
                </c:pt>
                <c:pt idx="11">
                  <c:v>12.070079999999999</c:v>
                </c:pt>
                <c:pt idx="12">
                  <c:v>12.51712</c:v>
                </c:pt>
                <c:pt idx="13">
                  <c:v>13.411199999999999</c:v>
                </c:pt>
                <c:pt idx="14">
                  <c:v>14.30528</c:v>
                </c:pt>
                <c:pt idx="15">
                  <c:v>15.19936</c:v>
                </c:pt>
                <c:pt idx="16">
                  <c:v>16.093440000000001</c:v>
                </c:pt>
                <c:pt idx="17">
                  <c:v>16.98752</c:v>
                </c:pt>
                <c:pt idx="18">
                  <c:v>17.881599999999999</c:v>
                </c:pt>
                <c:pt idx="19">
                  <c:v>17.881599999999999</c:v>
                </c:pt>
                <c:pt idx="20">
                  <c:v>17.881599999999999</c:v>
                </c:pt>
                <c:pt idx="21">
                  <c:v>17.881599999999999</c:v>
                </c:pt>
                <c:pt idx="22">
                  <c:v>17.881599999999999</c:v>
                </c:pt>
                <c:pt idx="23">
                  <c:v>17.881599999999999</c:v>
                </c:pt>
                <c:pt idx="24">
                  <c:v>17.881599999999999</c:v>
                </c:pt>
                <c:pt idx="25">
                  <c:v>17.881599999999999</c:v>
                </c:pt>
                <c:pt idx="26">
                  <c:v>17.881599999999999</c:v>
                </c:pt>
                <c:pt idx="27">
                  <c:v>17.881599999999999</c:v>
                </c:pt>
                <c:pt idx="28">
                  <c:v>15.6464</c:v>
                </c:pt>
                <c:pt idx="29">
                  <c:v>13.411199999999999</c:v>
                </c:pt>
                <c:pt idx="30">
                  <c:v>11.176</c:v>
                </c:pt>
                <c:pt idx="31">
                  <c:v>8.9407999999999994</c:v>
                </c:pt>
                <c:pt idx="32">
                  <c:v>6.7055999999999996</c:v>
                </c:pt>
                <c:pt idx="33">
                  <c:v>4.4703999999999997</c:v>
                </c:pt>
                <c:pt idx="34">
                  <c:v>4.4703999999999997</c:v>
                </c:pt>
                <c:pt idx="35">
                  <c:v>4.4703999999999997</c:v>
                </c:pt>
                <c:pt idx="36">
                  <c:v>4.4703999999999997</c:v>
                </c:pt>
                <c:pt idx="37">
                  <c:v>4.4703999999999997</c:v>
                </c:pt>
                <c:pt idx="38">
                  <c:v>4.4703999999999997</c:v>
                </c:pt>
                <c:pt idx="39">
                  <c:v>4.4703999999999997</c:v>
                </c:pt>
                <c:pt idx="40">
                  <c:v>4.4703999999999997</c:v>
                </c:pt>
                <c:pt idx="41">
                  <c:v>4.4703999999999997</c:v>
                </c:pt>
                <c:pt idx="42">
                  <c:v>4.4703999999999997</c:v>
                </c:pt>
                <c:pt idx="43">
                  <c:v>4.4703999999999997</c:v>
                </c:pt>
                <c:pt idx="44">
                  <c:v>4.4703999999999997</c:v>
                </c:pt>
                <c:pt idx="45">
                  <c:v>4.4703999999999997</c:v>
                </c:pt>
                <c:pt idx="46">
                  <c:v>4.4703999999999997</c:v>
                </c:pt>
                <c:pt idx="47">
                  <c:v>4.4703999999999997</c:v>
                </c:pt>
                <c:pt idx="48">
                  <c:v>4.4703999999999997</c:v>
                </c:pt>
                <c:pt idx="49">
                  <c:v>4.4703999999999997</c:v>
                </c:pt>
                <c:pt idx="50">
                  <c:v>4.4703999999999997</c:v>
                </c:pt>
                <c:pt idx="51">
                  <c:v>4.4703999999999997</c:v>
                </c:pt>
                <c:pt idx="52">
                  <c:v>4.4703999999999997</c:v>
                </c:pt>
                <c:pt idx="53">
                  <c:v>4.4703999999999997</c:v>
                </c:pt>
                <c:pt idx="54">
                  <c:v>4.4703999999999997</c:v>
                </c:pt>
                <c:pt idx="55">
                  <c:v>4.4703999999999997</c:v>
                </c:pt>
                <c:pt idx="56">
                  <c:v>4.4703999999999997</c:v>
                </c:pt>
                <c:pt idx="57">
                  <c:v>4.4703999999999997</c:v>
                </c:pt>
                <c:pt idx="58">
                  <c:v>4.4703999999999997</c:v>
                </c:pt>
                <c:pt idx="59">
                  <c:v>4.4703999999999997</c:v>
                </c:pt>
                <c:pt idx="60">
                  <c:v>4.4703999999999997</c:v>
                </c:pt>
                <c:pt idx="61">
                  <c:v>4.4703999999999997</c:v>
                </c:pt>
                <c:pt idx="62">
                  <c:v>4.4703999999999997</c:v>
                </c:pt>
                <c:pt idx="63">
                  <c:v>4.4703999999999997</c:v>
                </c:pt>
                <c:pt idx="64">
                  <c:v>4.4703999999999997</c:v>
                </c:pt>
                <c:pt idx="65">
                  <c:v>4.4703999999999997</c:v>
                </c:pt>
                <c:pt idx="66">
                  <c:v>5.3644800000000004</c:v>
                </c:pt>
                <c:pt idx="67">
                  <c:v>5.3644800000000004</c:v>
                </c:pt>
                <c:pt idx="68">
                  <c:v>5.3644800000000004</c:v>
                </c:pt>
                <c:pt idx="69">
                  <c:v>5.3644800000000004</c:v>
                </c:pt>
                <c:pt idx="70">
                  <c:v>5.3644800000000004</c:v>
                </c:pt>
                <c:pt idx="71">
                  <c:v>5.3644800000000004</c:v>
                </c:pt>
                <c:pt idx="72">
                  <c:v>5.3644800000000004</c:v>
                </c:pt>
                <c:pt idx="73">
                  <c:v>5.3644800000000004</c:v>
                </c:pt>
                <c:pt idx="74">
                  <c:v>5.3644800000000004</c:v>
                </c:pt>
                <c:pt idx="75">
                  <c:v>5.3644800000000004</c:v>
                </c:pt>
                <c:pt idx="76">
                  <c:v>5.3644800000000004</c:v>
                </c:pt>
                <c:pt idx="77">
                  <c:v>5.3644800000000004</c:v>
                </c:pt>
                <c:pt idx="78">
                  <c:v>5.3644800000000004</c:v>
                </c:pt>
                <c:pt idx="79">
                  <c:v>5.3644800000000004</c:v>
                </c:pt>
                <c:pt idx="80">
                  <c:v>6.2585600000000001</c:v>
                </c:pt>
                <c:pt idx="81">
                  <c:v>7.1526399999999999</c:v>
                </c:pt>
                <c:pt idx="82">
                  <c:v>8.0467200000000005</c:v>
                </c:pt>
                <c:pt idx="83">
                  <c:v>8.0467200000000005</c:v>
                </c:pt>
                <c:pt idx="84">
                  <c:v>8.0467200000000005</c:v>
                </c:pt>
                <c:pt idx="85">
                  <c:v>8.0467200000000005</c:v>
                </c:pt>
                <c:pt idx="86">
                  <c:v>8.0467200000000005</c:v>
                </c:pt>
                <c:pt idx="87">
                  <c:v>8.0467200000000005</c:v>
                </c:pt>
                <c:pt idx="88">
                  <c:v>8.0467200000000005</c:v>
                </c:pt>
                <c:pt idx="89">
                  <c:v>8.0467200000000005</c:v>
                </c:pt>
                <c:pt idx="90">
                  <c:v>8.0467200000000005</c:v>
                </c:pt>
                <c:pt idx="91">
                  <c:v>8.0467200000000005</c:v>
                </c:pt>
                <c:pt idx="92">
                  <c:v>8.0467200000000005</c:v>
                </c:pt>
                <c:pt idx="93">
                  <c:v>8.0467200000000005</c:v>
                </c:pt>
                <c:pt idx="94">
                  <c:v>8.0467200000000005</c:v>
                </c:pt>
                <c:pt idx="95">
                  <c:v>8.0467200000000005</c:v>
                </c:pt>
                <c:pt idx="96">
                  <c:v>8.0467200000000005</c:v>
                </c:pt>
                <c:pt idx="97">
                  <c:v>8.0467200000000005</c:v>
                </c:pt>
                <c:pt idx="98">
                  <c:v>8.0467200000000005</c:v>
                </c:pt>
                <c:pt idx="99">
                  <c:v>8.0467200000000005</c:v>
                </c:pt>
                <c:pt idx="100">
                  <c:v>8.0467200000000005</c:v>
                </c:pt>
                <c:pt idx="101">
                  <c:v>8.9407999999999994</c:v>
                </c:pt>
                <c:pt idx="102">
                  <c:v>9.8348800000000001</c:v>
                </c:pt>
                <c:pt idx="103">
                  <c:v>9.8348800000000001</c:v>
                </c:pt>
                <c:pt idx="104">
                  <c:v>8.9407999999999994</c:v>
                </c:pt>
                <c:pt idx="105">
                  <c:v>8.9407999999999994</c:v>
                </c:pt>
                <c:pt idx="106">
                  <c:v>8.9407999999999994</c:v>
                </c:pt>
                <c:pt idx="107">
                  <c:v>8.9407999999999994</c:v>
                </c:pt>
                <c:pt idx="108">
                  <c:v>8.9407999999999994</c:v>
                </c:pt>
                <c:pt idx="109">
                  <c:v>9.3878400000000006</c:v>
                </c:pt>
                <c:pt idx="110">
                  <c:v>10.28192</c:v>
                </c:pt>
                <c:pt idx="111">
                  <c:v>11.176</c:v>
                </c:pt>
                <c:pt idx="112">
                  <c:v>11.62304</c:v>
                </c:pt>
                <c:pt idx="113">
                  <c:v>11.62304</c:v>
                </c:pt>
                <c:pt idx="114">
                  <c:v>11.62304</c:v>
                </c:pt>
                <c:pt idx="115">
                  <c:v>11.62304</c:v>
                </c:pt>
                <c:pt idx="116">
                  <c:v>11.62304</c:v>
                </c:pt>
                <c:pt idx="117">
                  <c:v>10.728960000000001</c:v>
                </c:pt>
                <c:pt idx="118">
                  <c:v>9.8348800000000001</c:v>
                </c:pt>
                <c:pt idx="119">
                  <c:v>8.9407999999999994</c:v>
                </c:pt>
                <c:pt idx="120">
                  <c:v>8.9407999999999994</c:v>
                </c:pt>
                <c:pt idx="121">
                  <c:v>8.9407999999999994</c:v>
                </c:pt>
                <c:pt idx="122">
                  <c:v>8.9407999999999994</c:v>
                </c:pt>
                <c:pt idx="123">
                  <c:v>8.9407999999999994</c:v>
                </c:pt>
                <c:pt idx="124">
                  <c:v>8.9407999999999994</c:v>
                </c:pt>
                <c:pt idx="125">
                  <c:v>8.9407999999999994</c:v>
                </c:pt>
                <c:pt idx="126">
                  <c:v>8.9407999999999994</c:v>
                </c:pt>
                <c:pt idx="127">
                  <c:v>9.8348800000000001</c:v>
                </c:pt>
                <c:pt idx="128">
                  <c:v>10.728960000000001</c:v>
                </c:pt>
                <c:pt idx="129">
                  <c:v>11.62304</c:v>
                </c:pt>
                <c:pt idx="130">
                  <c:v>11.62304</c:v>
                </c:pt>
                <c:pt idx="131">
                  <c:v>11.62304</c:v>
                </c:pt>
                <c:pt idx="132">
                  <c:v>11.62304</c:v>
                </c:pt>
                <c:pt idx="133">
                  <c:v>11.62304</c:v>
                </c:pt>
                <c:pt idx="134">
                  <c:v>11.62304</c:v>
                </c:pt>
                <c:pt idx="135">
                  <c:v>11.62304</c:v>
                </c:pt>
                <c:pt idx="136">
                  <c:v>11.62304</c:v>
                </c:pt>
                <c:pt idx="137">
                  <c:v>11.62304</c:v>
                </c:pt>
                <c:pt idx="138">
                  <c:v>10.728960000000001</c:v>
                </c:pt>
                <c:pt idx="139">
                  <c:v>9.8348800000000001</c:v>
                </c:pt>
                <c:pt idx="140">
                  <c:v>8.9407999999999994</c:v>
                </c:pt>
                <c:pt idx="141">
                  <c:v>8.9407999999999994</c:v>
                </c:pt>
                <c:pt idx="142">
                  <c:v>8.9407999999999994</c:v>
                </c:pt>
                <c:pt idx="143">
                  <c:v>8.9407999999999994</c:v>
                </c:pt>
                <c:pt idx="144">
                  <c:v>8.9407999999999994</c:v>
                </c:pt>
                <c:pt idx="145">
                  <c:v>8.9407999999999994</c:v>
                </c:pt>
                <c:pt idx="146">
                  <c:v>8.9407999999999994</c:v>
                </c:pt>
                <c:pt idx="147">
                  <c:v>6.7055999999999996</c:v>
                </c:pt>
                <c:pt idx="148">
                  <c:v>4.4703999999999997</c:v>
                </c:pt>
                <c:pt idx="149">
                  <c:v>2.2351999999999999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61-4C38-BA34-12D72DC916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623720"/>
        <c:axId val="382751688"/>
      </c:lineChart>
      <c:catAx>
        <c:axId val="541623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751688"/>
        <c:crosses val="autoZero"/>
        <c:auto val="1"/>
        <c:lblAlgn val="ctr"/>
        <c:lblOffset val="100"/>
        <c:noMultiLvlLbl val="0"/>
      </c:catAx>
      <c:valAx>
        <c:axId val="382751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623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283711373076953E-2"/>
          <c:y val="0.12052658552990116"/>
          <c:w val="0.91009369016856412"/>
          <c:h val="0.81964472657998322"/>
        </c:manualLayout>
      </c:layout>
      <c:lineChart>
        <c:grouping val="standard"/>
        <c:varyColors val="0"/>
        <c:ser>
          <c:idx val="0"/>
          <c:order val="0"/>
          <c:tx>
            <c:strRef>
              <c:f>'Peramiters '!$F$1</c:f>
              <c:strCache>
                <c:ptCount val="1"/>
                <c:pt idx="0">
                  <c:v>Altitude [m]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'Peramiters '!$F$2:$F$152</c:f>
              <c:numCache>
                <c:formatCode>0.00</c:formatCode>
                <c:ptCount val="1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0.7</c:v>
                </c:pt>
                <c:pt idx="35">
                  <c:v>1.4</c:v>
                </c:pt>
                <c:pt idx="36">
                  <c:v>2.1</c:v>
                </c:pt>
                <c:pt idx="37">
                  <c:v>2.8</c:v>
                </c:pt>
                <c:pt idx="38">
                  <c:v>3.5</c:v>
                </c:pt>
                <c:pt idx="39">
                  <c:v>4.2</c:v>
                </c:pt>
                <c:pt idx="40">
                  <c:v>4.9000000000000004</c:v>
                </c:pt>
                <c:pt idx="41">
                  <c:v>5.6</c:v>
                </c:pt>
                <c:pt idx="42">
                  <c:v>6.3</c:v>
                </c:pt>
                <c:pt idx="43">
                  <c:v>7</c:v>
                </c:pt>
                <c:pt idx="44">
                  <c:v>7.7</c:v>
                </c:pt>
                <c:pt idx="45">
                  <c:v>8.4</c:v>
                </c:pt>
                <c:pt idx="46">
                  <c:v>9.1</c:v>
                </c:pt>
                <c:pt idx="47">
                  <c:v>9.8000000000000007</c:v>
                </c:pt>
                <c:pt idx="48">
                  <c:v>10.5</c:v>
                </c:pt>
                <c:pt idx="49">
                  <c:v>11.2</c:v>
                </c:pt>
                <c:pt idx="50">
                  <c:v>11.9</c:v>
                </c:pt>
                <c:pt idx="51">
                  <c:v>12.6</c:v>
                </c:pt>
                <c:pt idx="52">
                  <c:v>13.3</c:v>
                </c:pt>
                <c:pt idx="53">
                  <c:v>14</c:v>
                </c:pt>
                <c:pt idx="54">
                  <c:v>14.7</c:v>
                </c:pt>
                <c:pt idx="55">
                  <c:v>15.4</c:v>
                </c:pt>
                <c:pt idx="56">
                  <c:v>16.100000000000001</c:v>
                </c:pt>
                <c:pt idx="57">
                  <c:v>16.8</c:v>
                </c:pt>
                <c:pt idx="58">
                  <c:v>17.5</c:v>
                </c:pt>
                <c:pt idx="59">
                  <c:v>18.2</c:v>
                </c:pt>
                <c:pt idx="60">
                  <c:v>18.899999999999999</c:v>
                </c:pt>
                <c:pt idx="61">
                  <c:v>19.600000000000001</c:v>
                </c:pt>
                <c:pt idx="62">
                  <c:v>20.3</c:v>
                </c:pt>
                <c:pt idx="63">
                  <c:v>21</c:v>
                </c:pt>
                <c:pt idx="64">
                  <c:v>21.7</c:v>
                </c:pt>
                <c:pt idx="65">
                  <c:v>22</c:v>
                </c:pt>
                <c:pt idx="66">
                  <c:v>22</c:v>
                </c:pt>
                <c:pt idx="67">
                  <c:v>22</c:v>
                </c:pt>
                <c:pt idx="68">
                  <c:v>22</c:v>
                </c:pt>
                <c:pt idx="69">
                  <c:v>22</c:v>
                </c:pt>
                <c:pt idx="70">
                  <c:v>22</c:v>
                </c:pt>
                <c:pt idx="71">
                  <c:v>22</c:v>
                </c:pt>
                <c:pt idx="72">
                  <c:v>22</c:v>
                </c:pt>
                <c:pt idx="73">
                  <c:v>22</c:v>
                </c:pt>
                <c:pt idx="74">
                  <c:v>22</c:v>
                </c:pt>
                <c:pt idx="75">
                  <c:v>22</c:v>
                </c:pt>
                <c:pt idx="76">
                  <c:v>22</c:v>
                </c:pt>
                <c:pt idx="77">
                  <c:v>22</c:v>
                </c:pt>
                <c:pt idx="78">
                  <c:v>22</c:v>
                </c:pt>
                <c:pt idx="79">
                  <c:v>22</c:v>
                </c:pt>
                <c:pt idx="80">
                  <c:v>20</c:v>
                </c:pt>
                <c:pt idx="81">
                  <c:v>18</c:v>
                </c:pt>
                <c:pt idx="82">
                  <c:v>16</c:v>
                </c:pt>
                <c:pt idx="83">
                  <c:v>14</c:v>
                </c:pt>
                <c:pt idx="84">
                  <c:v>12</c:v>
                </c:pt>
                <c:pt idx="85">
                  <c:v>10</c:v>
                </c:pt>
                <c:pt idx="86">
                  <c:v>8</c:v>
                </c:pt>
                <c:pt idx="87">
                  <c:v>6</c:v>
                </c:pt>
                <c:pt idx="88">
                  <c:v>4</c:v>
                </c:pt>
                <c:pt idx="89">
                  <c:v>2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93-472A-ACE8-EEEA041178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2163064"/>
        <c:axId val="482162408"/>
      </c:lineChart>
      <c:catAx>
        <c:axId val="482163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162408"/>
        <c:crosses val="autoZero"/>
        <c:auto val="1"/>
        <c:lblAlgn val="ctr"/>
        <c:lblOffset val="100"/>
        <c:noMultiLvlLbl val="0"/>
      </c:catAx>
      <c:valAx>
        <c:axId val="482162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163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Distance X Altitude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'Peramiters '!$F$1</c:f>
              <c:strCache>
                <c:ptCount val="1"/>
                <c:pt idx="0">
                  <c:v>Altitude [m]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'Peramiters '!$E$2:$E$152</c:f>
              <c:numCache>
                <c:formatCode>0.00</c:formatCode>
                <c:ptCount val="151"/>
                <c:pt idx="0">
                  <c:v>0</c:v>
                </c:pt>
                <c:pt idx="1">
                  <c:v>2.2351999999999999</c:v>
                </c:pt>
                <c:pt idx="2">
                  <c:v>6.7055999999999996</c:v>
                </c:pt>
                <c:pt idx="3">
                  <c:v>13.411199999999999</c:v>
                </c:pt>
                <c:pt idx="4">
                  <c:v>22.351999999999997</c:v>
                </c:pt>
                <c:pt idx="5">
                  <c:v>33.527999999999999</c:v>
                </c:pt>
                <c:pt idx="6">
                  <c:v>44.704000000000001</c:v>
                </c:pt>
                <c:pt idx="7">
                  <c:v>56.327039999999997</c:v>
                </c:pt>
                <c:pt idx="8">
                  <c:v>67.95008</c:v>
                </c:pt>
                <c:pt idx="9">
                  <c:v>80.020160000000004</c:v>
                </c:pt>
                <c:pt idx="10">
                  <c:v>92.090240000000009</c:v>
                </c:pt>
                <c:pt idx="11">
                  <c:v>104.16032000000001</c:v>
                </c:pt>
                <c:pt idx="12">
                  <c:v>116.67744000000002</c:v>
                </c:pt>
                <c:pt idx="13">
                  <c:v>130.08864000000003</c:v>
                </c:pt>
                <c:pt idx="14">
                  <c:v>144.39392000000004</c:v>
                </c:pt>
                <c:pt idx="15">
                  <c:v>159.59328000000005</c:v>
                </c:pt>
                <c:pt idx="16">
                  <c:v>175.68672000000004</c:v>
                </c:pt>
                <c:pt idx="17">
                  <c:v>192.67424000000003</c:v>
                </c:pt>
                <c:pt idx="18">
                  <c:v>210.55584000000002</c:v>
                </c:pt>
                <c:pt idx="19">
                  <c:v>228.43744000000001</c:v>
                </c:pt>
                <c:pt idx="20">
                  <c:v>246.31904</c:v>
                </c:pt>
                <c:pt idx="21">
                  <c:v>264.20064000000002</c:v>
                </c:pt>
                <c:pt idx="22">
                  <c:v>282.08224000000001</c:v>
                </c:pt>
                <c:pt idx="23">
                  <c:v>299.96384</c:v>
                </c:pt>
                <c:pt idx="24">
                  <c:v>317.84544</c:v>
                </c:pt>
                <c:pt idx="25">
                  <c:v>335.72703999999999</c:v>
                </c:pt>
                <c:pt idx="26">
                  <c:v>353.60863999999998</c:v>
                </c:pt>
                <c:pt idx="27">
                  <c:v>371.49023999999997</c:v>
                </c:pt>
                <c:pt idx="28">
                  <c:v>387.13663999999994</c:v>
                </c:pt>
                <c:pt idx="29">
                  <c:v>400.54783999999995</c:v>
                </c:pt>
                <c:pt idx="30">
                  <c:v>411.72383999999994</c:v>
                </c:pt>
                <c:pt idx="31">
                  <c:v>420.66463999999996</c:v>
                </c:pt>
                <c:pt idx="32">
                  <c:v>427.37023999999997</c:v>
                </c:pt>
                <c:pt idx="33">
                  <c:v>431.84063999999995</c:v>
                </c:pt>
                <c:pt idx="34">
                  <c:v>436.31103999999993</c:v>
                </c:pt>
                <c:pt idx="35">
                  <c:v>440.78143999999992</c:v>
                </c:pt>
                <c:pt idx="36">
                  <c:v>445.2518399999999</c:v>
                </c:pt>
                <c:pt idx="37">
                  <c:v>449.72223999999989</c:v>
                </c:pt>
                <c:pt idx="38">
                  <c:v>454.19263999999987</c:v>
                </c:pt>
                <c:pt idx="39">
                  <c:v>458.66303999999985</c:v>
                </c:pt>
                <c:pt idx="40">
                  <c:v>463.13343999999984</c:v>
                </c:pt>
                <c:pt idx="41">
                  <c:v>467.60383999999982</c:v>
                </c:pt>
                <c:pt idx="42">
                  <c:v>472.0742399999998</c:v>
                </c:pt>
                <c:pt idx="43">
                  <c:v>476.54463999999979</c:v>
                </c:pt>
                <c:pt idx="44">
                  <c:v>481.01503999999977</c:v>
                </c:pt>
                <c:pt idx="45">
                  <c:v>485.48543999999976</c:v>
                </c:pt>
                <c:pt idx="46">
                  <c:v>489.95583999999974</c:v>
                </c:pt>
                <c:pt idx="47">
                  <c:v>494.42623999999972</c:v>
                </c:pt>
                <c:pt idx="48">
                  <c:v>498.89663999999971</c:v>
                </c:pt>
                <c:pt idx="49">
                  <c:v>503.36703999999969</c:v>
                </c:pt>
                <c:pt idx="50">
                  <c:v>507.83743999999967</c:v>
                </c:pt>
                <c:pt idx="51">
                  <c:v>512.30783999999971</c:v>
                </c:pt>
                <c:pt idx="52">
                  <c:v>516.77823999999976</c:v>
                </c:pt>
                <c:pt idx="53">
                  <c:v>521.2486399999998</c:v>
                </c:pt>
                <c:pt idx="54">
                  <c:v>525.71903999999984</c:v>
                </c:pt>
                <c:pt idx="55">
                  <c:v>530.18943999999988</c:v>
                </c:pt>
                <c:pt idx="56">
                  <c:v>534.65983999999992</c:v>
                </c:pt>
                <c:pt idx="57">
                  <c:v>539.13023999999996</c:v>
                </c:pt>
                <c:pt idx="58">
                  <c:v>543.60064</c:v>
                </c:pt>
                <c:pt idx="59">
                  <c:v>548.07104000000004</c:v>
                </c:pt>
                <c:pt idx="60">
                  <c:v>552.54144000000008</c:v>
                </c:pt>
                <c:pt idx="61">
                  <c:v>557.01184000000012</c:v>
                </c:pt>
                <c:pt idx="62">
                  <c:v>561.48224000000016</c:v>
                </c:pt>
                <c:pt idx="63">
                  <c:v>565.9526400000002</c:v>
                </c:pt>
                <c:pt idx="64">
                  <c:v>570.42304000000024</c:v>
                </c:pt>
                <c:pt idx="65">
                  <c:v>574.89344000000028</c:v>
                </c:pt>
                <c:pt idx="66">
                  <c:v>580.25792000000024</c:v>
                </c:pt>
                <c:pt idx="67">
                  <c:v>585.6224000000002</c:v>
                </c:pt>
                <c:pt idx="68">
                  <c:v>590.98688000000016</c:v>
                </c:pt>
                <c:pt idx="69">
                  <c:v>596.35136000000011</c:v>
                </c:pt>
                <c:pt idx="70">
                  <c:v>601.71584000000007</c:v>
                </c:pt>
                <c:pt idx="71">
                  <c:v>607.08032000000003</c:v>
                </c:pt>
                <c:pt idx="72">
                  <c:v>612.44479999999999</c:v>
                </c:pt>
                <c:pt idx="73">
                  <c:v>617.80927999999994</c:v>
                </c:pt>
                <c:pt idx="74">
                  <c:v>623.1737599999999</c:v>
                </c:pt>
                <c:pt idx="75">
                  <c:v>628.53823999999986</c:v>
                </c:pt>
                <c:pt idx="76">
                  <c:v>633.90271999999982</c:v>
                </c:pt>
                <c:pt idx="77">
                  <c:v>639.26719999999978</c:v>
                </c:pt>
                <c:pt idx="78">
                  <c:v>644.63167999999973</c:v>
                </c:pt>
                <c:pt idx="79">
                  <c:v>649.99615999999969</c:v>
                </c:pt>
                <c:pt idx="80">
                  <c:v>656.25471999999968</c:v>
                </c:pt>
                <c:pt idx="81">
                  <c:v>663.4073599999997</c:v>
                </c:pt>
                <c:pt idx="82">
                  <c:v>671.45407999999975</c:v>
                </c:pt>
                <c:pt idx="83">
                  <c:v>679.5007999999998</c:v>
                </c:pt>
                <c:pt idx="84">
                  <c:v>687.54751999999985</c:v>
                </c:pt>
                <c:pt idx="85">
                  <c:v>695.5942399999999</c:v>
                </c:pt>
                <c:pt idx="86">
                  <c:v>703.64095999999995</c:v>
                </c:pt>
                <c:pt idx="87">
                  <c:v>711.68768</c:v>
                </c:pt>
                <c:pt idx="88">
                  <c:v>719.73440000000005</c:v>
                </c:pt>
                <c:pt idx="89">
                  <c:v>727.7811200000001</c:v>
                </c:pt>
                <c:pt idx="90">
                  <c:v>735.82784000000015</c:v>
                </c:pt>
                <c:pt idx="91">
                  <c:v>743.8745600000002</c:v>
                </c:pt>
                <c:pt idx="92">
                  <c:v>751.92128000000025</c:v>
                </c:pt>
                <c:pt idx="93">
                  <c:v>759.9680000000003</c:v>
                </c:pt>
                <c:pt idx="94">
                  <c:v>768.01472000000035</c:v>
                </c:pt>
                <c:pt idx="95">
                  <c:v>776.0614400000004</c:v>
                </c:pt>
                <c:pt idx="96">
                  <c:v>784.10816000000045</c:v>
                </c:pt>
                <c:pt idx="97">
                  <c:v>792.1548800000005</c:v>
                </c:pt>
                <c:pt idx="98">
                  <c:v>800.20160000000055</c:v>
                </c:pt>
                <c:pt idx="99">
                  <c:v>808.2483200000006</c:v>
                </c:pt>
                <c:pt idx="100">
                  <c:v>816.29504000000065</c:v>
                </c:pt>
                <c:pt idx="101">
                  <c:v>825.23584000000062</c:v>
                </c:pt>
                <c:pt idx="102">
                  <c:v>835.07072000000062</c:v>
                </c:pt>
                <c:pt idx="103">
                  <c:v>844.90560000000062</c:v>
                </c:pt>
                <c:pt idx="104">
                  <c:v>853.84640000000059</c:v>
                </c:pt>
                <c:pt idx="105">
                  <c:v>862.78720000000055</c:v>
                </c:pt>
                <c:pt idx="106">
                  <c:v>871.72800000000052</c:v>
                </c:pt>
                <c:pt idx="107">
                  <c:v>880.66880000000049</c:v>
                </c:pt>
                <c:pt idx="108">
                  <c:v>889.60960000000046</c:v>
                </c:pt>
                <c:pt idx="109">
                  <c:v>898.99744000000044</c:v>
                </c:pt>
                <c:pt idx="110">
                  <c:v>909.27936000000045</c:v>
                </c:pt>
                <c:pt idx="111">
                  <c:v>920.4553600000005</c:v>
                </c:pt>
                <c:pt idx="112">
                  <c:v>932.07840000000044</c:v>
                </c:pt>
                <c:pt idx="113">
                  <c:v>943.70144000000039</c:v>
                </c:pt>
                <c:pt idx="114">
                  <c:v>955.32448000000034</c:v>
                </c:pt>
                <c:pt idx="115">
                  <c:v>966.94752000000028</c:v>
                </c:pt>
                <c:pt idx="116">
                  <c:v>978.57056000000023</c:v>
                </c:pt>
                <c:pt idx="117">
                  <c:v>989.29952000000026</c:v>
                </c:pt>
                <c:pt idx="118">
                  <c:v>999.13440000000026</c:v>
                </c:pt>
                <c:pt idx="119">
                  <c:v>1008.0752000000002</c:v>
                </c:pt>
                <c:pt idx="120">
                  <c:v>1017.0160000000002</c:v>
                </c:pt>
                <c:pt idx="121">
                  <c:v>1025.9568000000002</c:v>
                </c:pt>
                <c:pt idx="122">
                  <c:v>1034.8976000000002</c:v>
                </c:pt>
                <c:pt idx="123">
                  <c:v>1043.8384000000003</c:v>
                </c:pt>
                <c:pt idx="124">
                  <c:v>1052.7792000000004</c:v>
                </c:pt>
                <c:pt idx="125">
                  <c:v>1061.7200000000005</c:v>
                </c:pt>
                <c:pt idx="126">
                  <c:v>1070.6608000000006</c:v>
                </c:pt>
                <c:pt idx="127">
                  <c:v>1080.4956800000007</c:v>
                </c:pt>
                <c:pt idx="128">
                  <c:v>1091.2246400000006</c:v>
                </c:pt>
                <c:pt idx="129">
                  <c:v>1102.8476800000005</c:v>
                </c:pt>
                <c:pt idx="130">
                  <c:v>1114.4707200000005</c:v>
                </c:pt>
                <c:pt idx="131">
                  <c:v>1126.0937600000004</c:v>
                </c:pt>
                <c:pt idx="132">
                  <c:v>1137.7168000000004</c:v>
                </c:pt>
                <c:pt idx="133">
                  <c:v>1149.3398400000003</c:v>
                </c:pt>
                <c:pt idx="134">
                  <c:v>1160.9628800000003</c:v>
                </c:pt>
                <c:pt idx="135">
                  <c:v>1172.5859200000002</c:v>
                </c:pt>
                <c:pt idx="136">
                  <c:v>1184.2089600000002</c:v>
                </c:pt>
                <c:pt idx="137">
                  <c:v>1195.8320000000001</c:v>
                </c:pt>
                <c:pt idx="138">
                  <c:v>1206.56096</c:v>
                </c:pt>
                <c:pt idx="139">
                  <c:v>1216.3958400000001</c:v>
                </c:pt>
                <c:pt idx="140">
                  <c:v>1225.3366400000002</c:v>
                </c:pt>
                <c:pt idx="141">
                  <c:v>1234.2774400000003</c:v>
                </c:pt>
                <c:pt idx="142">
                  <c:v>1243.2182400000004</c:v>
                </c:pt>
                <c:pt idx="143">
                  <c:v>1252.1590400000005</c:v>
                </c:pt>
                <c:pt idx="144">
                  <c:v>1261.0998400000005</c:v>
                </c:pt>
                <c:pt idx="145">
                  <c:v>1270.0406400000006</c:v>
                </c:pt>
                <c:pt idx="146">
                  <c:v>1278.9814400000007</c:v>
                </c:pt>
                <c:pt idx="147">
                  <c:v>1285.6870400000007</c:v>
                </c:pt>
                <c:pt idx="148">
                  <c:v>1290.1574400000006</c:v>
                </c:pt>
                <c:pt idx="149">
                  <c:v>1292.3926400000007</c:v>
                </c:pt>
                <c:pt idx="150">
                  <c:v>1295.0748799999999</c:v>
                </c:pt>
              </c:numCache>
            </c:numRef>
          </c:cat>
          <c:val>
            <c:numRef>
              <c:f>'Peramiters '!$F$2:$F$152</c:f>
              <c:numCache>
                <c:formatCode>0.00</c:formatCode>
                <c:ptCount val="1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0.7</c:v>
                </c:pt>
                <c:pt idx="35">
                  <c:v>1.4</c:v>
                </c:pt>
                <c:pt idx="36">
                  <c:v>2.1</c:v>
                </c:pt>
                <c:pt idx="37">
                  <c:v>2.8</c:v>
                </c:pt>
                <c:pt idx="38">
                  <c:v>3.5</c:v>
                </c:pt>
                <c:pt idx="39">
                  <c:v>4.2</c:v>
                </c:pt>
                <c:pt idx="40">
                  <c:v>4.9000000000000004</c:v>
                </c:pt>
                <c:pt idx="41">
                  <c:v>5.6</c:v>
                </c:pt>
                <c:pt idx="42">
                  <c:v>6.3</c:v>
                </c:pt>
                <c:pt idx="43">
                  <c:v>7</c:v>
                </c:pt>
                <c:pt idx="44">
                  <c:v>7.7</c:v>
                </c:pt>
                <c:pt idx="45">
                  <c:v>8.4</c:v>
                </c:pt>
                <c:pt idx="46">
                  <c:v>9.1</c:v>
                </c:pt>
                <c:pt idx="47">
                  <c:v>9.8000000000000007</c:v>
                </c:pt>
                <c:pt idx="48">
                  <c:v>10.5</c:v>
                </c:pt>
                <c:pt idx="49">
                  <c:v>11.2</c:v>
                </c:pt>
                <c:pt idx="50">
                  <c:v>11.9</c:v>
                </c:pt>
                <c:pt idx="51">
                  <c:v>12.6</c:v>
                </c:pt>
                <c:pt idx="52">
                  <c:v>13.3</c:v>
                </c:pt>
                <c:pt idx="53">
                  <c:v>14</c:v>
                </c:pt>
                <c:pt idx="54">
                  <c:v>14.7</c:v>
                </c:pt>
                <c:pt idx="55">
                  <c:v>15.4</c:v>
                </c:pt>
                <c:pt idx="56">
                  <c:v>16.100000000000001</c:v>
                </c:pt>
                <c:pt idx="57">
                  <c:v>16.8</c:v>
                </c:pt>
                <c:pt idx="58">
                  <c:v>17.5</c:v>
                </c:pt>
                <c:pt idx="59">
                  <c:v>18.2</c:v>
                </c:pt>
                <c:pt idx="60">
                  <c:v>18.899999999999999</c:v>
                </c:pt>
                <c:pt idx="61">
                  <c:v>19.600000000000001</c:v>
                </c:pt>
                <c:pt idx="62">
                  <c:v>20.3</c:v>
                </c:pt>
                <c:pt idx="63">
                  <c:v>21</c:v>
                </c:pt>
                <c:pt idx="64">
                  <c:v>21.7</c:v>
                </c:pt>
                <c:pt idx="65">
                  <c:v>22</c:v>
                </c:pt>
                <c:pt idx="66">
                  <c:v>22</c:v>
                </c:pt>
                <c:pt idx="67">
                  <c:v>22</c:v>
                </c:pt>
                <c:pt idx="68">
                  <c:v>22</c:v>
                </c:pt>
                <c:pt idx="69">
                  <c:v>22</c:v>
                </c:pt>
                <c:pt idx="70">
                  <c:v>22</c:v>
                </c:pt>
                <c:pt idx="71">
                  <c:v>22</c:v>
                </c:pt>
                <c:pt idx="72">
                  <c:v>22</c:v>
                </c:pt>
                <c:pt idx="73">
                  <c:v>22</c:v>
                </c:pt>
                <c:pt idx="74">
                  <c:v>22</c:v>
                </c:pt>
                <c:pt idx="75">
                  <c:v>22</c:v>
                </c:pt>
                <c:pt idx="76">
                  <c:v>22</c:v>
                </c:pt>
                <c:pt idx="77">
                  <c:v>22</c:v>
                </c:pt>
                <c:pt idx="78">
                  <c:v>22</c:v>
                </c:pt>
                <c:pt idx="79">
                  <c:v>22</c:v>
                </c:pt>
                <c:pt idx="80">
                  <c:v>20</c:v>
                </c:pt>
                <c:pt idx="81">
                  <c:v>18</c:v>
                </c:pt>
                <c:pt idx="82">
                  <c:v>16</c:v>
                </c:pt>
                <c:pt idx="83">
                  <c:v>14</c:v>
                </c:pt>
                <c:pt idx="84">
                  <c:v>12</c:v>
                </c:pt>
                <c:pt idx="85">
                  <c:v>10</c:v>
                </c:pt>
                <c:pt idx="86">
                  <c:v>8</c:v>
                </c:pt>
                <c:pt idx="87">
                  <c:v>6</c:v>
                </c:pt>
                <c:pt idx="88">
                  <c:v>4</c:v>
                </c:pt>
                <c:pt idx="89">
                  <c:v>2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E6-4857-89AD-F1C24E794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4545152"/>
        <c:axId val="494544168"/>
      </c:lineChart>
      <c:catAx>
        <c:axId val="494545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544168"/>
        <c:crosses val="autoZero"/>
        <c:auto val="1"/>
        <c:lblAlgn val="ctr"/>
        <c:lblOffset val="100"/>
        <c:noMultiLvlLbl val="0"/>
      </c:catAx>
      <c:valAx>
        <c:axId val="4945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Altitude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54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X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'Peramiters '!$G$1</c:f>
              <c:strCache>
                <c:ptCount val="1"/>
                <c:pt idx="0">
                  <c:v>Acceleration (m/s²)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'Peramiters '!$G$2:$G$152</c:f>
              <c:numCache>
                <c:formatCode>0.00</c:formatCode>
                <c:ptCount val="151"/>
                <c:pt idx="0">
                  <c:v>0</c:v>
                </c:pt>
                <c:pt idx="1">
                  <c:v>2.2351999999999999</c:v>
                </c:pt>
                <c:pt idx="2">
                  <c:v>2.2351999999999999</c:v>
                </c:pt>
                <c:pt idx="3">
                  <c:v>2.2351999999999999</c:v>
                </c:pt>
                <c:pt idx="4">
                  <c:v>2.2351999999999999</c:v>
                </c:pt>
                <c:pt idx="5">
                  <c:v>2.2352000000000007</c:v>
                </c:pt>
                <c:pt idx="6">
                  <c:v>0</c:v>
                </c:pt>
                <c:pt idx="7">
                  <c:v>0.44703999999999944</c:v>
                </c:pt>
                <c:pt idx="8">
                  <c:v>0</c:v>
                </c:pt>
                <c:pt idx="9">
                  <c:v>0.44703999999999944</c:v>
                </c:pt>
                <c:pt idx="10">
                  <c:v>0</c:v>
                </c:pt>
                <c:pt idx="11">
                  <c:v>0</c:v>
                </c:pt>
                <c:pt idx="12">
                  <c:v>0.44704000000000121</c:v>
                </c:pt>
                <c:pt idx="13">
                  <c:v>0.89407999999999888</c:v>
                </c:pt>
                <c:pt idx="14">
                  <c:v>0.89408000000000065</c:v>
                </c:pt>
                <c:pt idx="15">
                  <c:v>0.89408000000000065</c:v>
                </c:pt>
                <c:pt idx="16">
                  <c:v>0.89408000000000065</c:v>
                </c:pt>
                <c:pt idx="17">
                  <c:v>0.89407999999999888</c:v>
                </c:pt>
                <c:pt idx="18">
                  <c:v>0.89407999999999888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-2.235199999999999</c:v>
                </c:pt>
                <c:pt idx="29">
                  <c:v>-2.2352000000000007</c:v>
                </c:pt>
                <c:pt idx="30">
                  <c:v>-2.235199999999999</c:v>
                </c:pt>
                <c:pt idx="31">
                  <c:v>-2.2352000000000007</c:v>
                </c:pt>
                <c:pt idx="32">
                  <c:v>-2.2351999999999999</c:v>
                </c:pt>
                <c:pt idx="33">
                  <c:v>-2.2351999999999999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0.89408000000000065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0.89407999999999976</c:v>
                </c:pt>
                <c:pt idx="81">
                  <c:v>0.89407999999999976</c:v>
                </c:pt>
                <c:pt idx="82">
                  <c:v>0.89408000000000065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0.89407999999999888</c:v>
                </c:pt>
                <c:pt idx="102">
                  <c:v>0.89408000000000065</c:v>
                </c:pt>
                <c:pt idx="103">
                  <c:v>0</c:v>
                </c:pt>
                <c:pt idx="104">
                  <c:v>-0.89408000000000065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0.44704000000000121</c:v>
                </c:pt>
                <c:pt idx="110">
                  <c:v>0.89407999999999888</c:v>
                </c:pt>
                <c:pt idx="111">
                  <c:v>0.89408000000000065</c:v>
                </c:pt>
                <c:pt idx="112">
                  <c:v>0.44703999999999944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-0.89407999999999888</c:v>
                </c:pt>
                <c:pt idx="118">
                  <c:v>-0.89408000000000065</c:v>
                </c:pt>
                <c:pt idx="119">
                  <c:v>-0.89408000000000065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0.89408000000000065</c:v>
                </c:pt>
                <c:pt idx="128">
                  <c:v>0.89408000000000065</c:v>
                </c:pt>
                <c:pt idx="129">
                  <c:v>0.89407999999999888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-0.89407999999999888</c:v>
                </c:pt>
                <c:pt idx="139">
                  <c:v>-0.89408000000000065</c:v>
                </c:pt>
                <c:pt idx="140">
                  <c:v>-0.89408000000000065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-2.2351999999999999</c:v>
                </c:pt>
                <c:pt idx="148">
                  <c:v>-2.2351999999999999</c:v>
                </c:pt>
                <c:pt idx="149">
                  <c:v>-2.2351999999999999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2C-4ED8-B24C-6D9C13A920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761128"/>
        <c:axId val="475324112"/>
      </c:lineChart>
      <c:catAx>
        <c:axId val="497761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324112"/>
        <c:crosses val="autoZero"/>
        <c:auto val="1"/>
        <c:lblAlgn val="ctr"/>
        <c:lblOffset val="100"/>
        <c:noMultiLvlLbl val="0"/>
      </c:catAx>
      <c:valAx>
        <c:axId val="47532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761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Resistive Forces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63676061731294"/>
          <c:y val="0.10514862960280524"/>
          <c:w val="0.84748463588487066"/>
          <c:h val="0.82527207533684999"/>
        </c:manualLayout>
      </c:layout>
      <c:lineChart>
        <c:grouping val="standard"/>
        <c:varyColors val="0"/>
        <c:ser>
          <c:idx val="0"/>
          <c:order val="0"/>
          <c:tx>
            <c:strRef>
              <c:f>'Forces '!$G$1</c:f>
              <c:strCache>
                <c:ptCount val="1"/>
                <c:pt idx="0">
                  <c:v>Total forces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'Forces '!$G$2:$G$152</c:f>
              <c:numCache>
                <c:formatCode>0.00</c:formatCode>
                <c:ptCount val="151"/>
                <c:pt idx="0">
                  <c:v>259.50344723655957</c:v>
                </c:pt>
                <c:pt idx="1">
                  <c:v>1198.5275007641935</c:v>
                </c:pt>
                <c:pt idx="2">
                  <c:v>1199.2476613470953</c:v>
                </c:pt>
                <c:pt idx="3">
                  <c:v>1200.4479289852648</c:v>
                </c:pt>
                <c:pt idx="4">
                  <c:v>1202.1283036787022</c:v>
                </c:pt>
                <c:pt idx="5">
                  <c:v>1204.2887854274079</c:v>
                </c:pt>
                <c:pt idx="6">
                  <c:v>265.50478542740757</c:v>
                </c:pt>
                <c:pt idx="7">
                  <c:v>453.7512946237805</c:v>
                </c:pt>
                <c:pt idx="8">
                  <c:v>265.99449462378078</c:v>
                </c:pt>
                <c:pt idx="9">
                  <c:v>454.26020810236446</c:v>
                </c:pt>
                <c:pt idx="10">
                  <c:v>266.50340810236469</c:v>
                </c:pt>
                <c:pt idx="11">
                  <c:v>266.50340810236469</c:v>
                </c:pt>
                <c:pt idx="12">
                  <c:v>454.7883258631598</c:v>
                </c:pt>
                <c:pt idx="13">
                  <c:v>643.65897423138017</c:v>
                </c:pt>
                <c:pt idx="14">
                  <c:v>644.84963972844525</c:v>
                </c:pt>
                <c:pt idx="15">
                  <c:v>646.11712235435232</c:v>
                </c:pt>
                <c:pt idx="16">
                  <c:v>647.46142210910227</c:v>
                </c:pt>
                <c:pt idx="17">
                  <c:v>648.88253899269432</c:v>
                </c:pt>
                <c:pt idx="18">
                  <c:v>650.38047300512994</c:v>
                </c:pt>
                <c:pt idx="19">
                  <c:v>274.86687300513046</c:v>
                </c:pt>
                <c:pt idx="20">
                  <c:v>274.86687300513046</c:v>
                </c:pt>
                <c:pt idx="21">
                  <c:v>274.86687300513046</c:v>
                </c:pt>
                <c:pt idx="22">
                  <c:v>274.86687300513046</c:v>
                </c:pt>
                <c:pt idx="23">
                  <c:v>274.86687300513046</c:v>
                </c:pt>
                <c:pt idx="24">
                  <c:v>274.86687300513046</c:v>
                </c:pt>
                <c:pt idx="25">
                  <c:v>274.86687300513046</c:v>
                </c:pt>
                <c:pt idx="26">
                  <c:v>274.86687300513046</c:v>
                </c:pt>
                <c:pt idx="27">
                  <c:v>274.86687300513046</c:v>
                </c:pt>
                <c:pt idx="28">
                  <c:v>-667.51792990937793</c:v>
                </c:pt>
                <c:pt idx="29">
                  <c:v>-670.6386257686197</c:v>
                </c:pt>
                <c:pt idx="30">
                  <c:v>-673.27921457259208</c:v>
                </c:pt>
                <c:pt idx="31">
                  <c:v>-675.43969632129802</c:v>
                </c:pt>
                <c:pt idx="32">
                  <c:v>-677.12007101473523</c:v>
                </c:pt>
                <c:pt idx="33">
                  <c:v>-678.32033865290464</c:v>
                </c:pt>
                <c:pt idx="34">
                  <c:v>4379.2181713128293</c:v>
                </c:pt>
                <c:pt idx="35">
                  <c:v>4379.2181713128293</c:v>
                </c:pt>
                <c:pt idx="36">
                  <c:v>4379.2181713128293</c:v>
                </c:pt>
                <c:pt idx="37">
                  <c:v>4379.2181713128293</c:v>
                </c:pt>
                <c:pt idx="38">
                  <c:v>4379.2181713128293</c:v>
                </c:pt>
                <c:pt idx="39">
                  <c:v>4379.2181713128293</c:v>
                </c:pt>
                <c:pt idx="40">
                  <c:v>4379.2181713128293</c:v>
                </c:pt>
                <c:pt idx="41">
                  <c:v>4379.2181713128284</c:v>
                </c:pt>
                <c:pt idx="42">
                  <c:v>4379.2181713128293</c:v>
                </c:pt>
                <c:pt idx="43">
                  <c:v>4379.2181713128293</c:v>
                </c:pt>
                <c:pt idx="44">
                  <c:v>4379.2181713128293</c:v>
                </c:pt>
                <c:pt idx="45">
                  <c:v>4379.2181713128293</c:v>
                </c:pt>
                <c:pt idx="46">
                  <c:v>4379.2181713128284</c:v>
                </c:pt>
                <c:pt idx="47">
                  <c:v>4379.2181713128302</c:v>
                </c:pt>
                <c:pt idx="48">
                  <c:v>4379.2181713128284</c:v>
                </c:pt>
                <c:pt idx="49">
                  <c:v>4379.2181713128284</c:v>
                </c:pt>
                <c:pt idx="50">
                  <c:v>4379.2181713128302</c:v>
                </c:pt>
                <c:pt idx="51">
                  <c:v>4379.2181713128175</c:v>
                </c:pt>
                <c:pt idx="52">
                  <c:v>4379.2181713128193</c:v>
                </c:pt>
                <c:pt idx="53">
                  <c:v>4379.2181713128175</c:v>
                </c:pt>
                <c:pt idx="54">
                  <c:v>4379.2181713128175</c:v>
                </c:pt>
                <c:pt idx="55">
                  <c:v>4379.2181713128193</c:v>
                </c:pt>
                <c:pt idx="56">
                  <c:v>4379.2181713128193</c:v>
                </c:pt>
                <c:pt idx="57">
                  <c:v>4379.2181713128175</c:v>
                </c:pt>
                <c:pt idx="58">
                  <c:v>4379.2181713128175</c:v>
                </c:pt>
                <c:pt idx="59">
                  <c:v>4379.2181713128175</c:v>
                </c:pt>
                <c:pt idx="60">
                  <c:v>4379.2181713128175</c:v>
                </c:pt>
                <c:pt idx="61">
                  <c:v>4379.2181713128211</c:v>
                </c:pt>
                <c:pt idx="62">
                  <c:v>4379.2181713128175</c:v>
                </c:pt>
                <c:pt idx="63">
                  <c:v>4379.2181713128175</c:v>
                </c:pt>
                <c:pt idx="64">
                  <c:v>4379.2181713128175</c:v>
                </c:pt>
                <c:pt idx="65">
                  <c:v>-2045.2645220144159</c:v>
                </c:pt>
                <c:pt idx="66">
                  <c:v>636.39975555573119</c:v>
                </c:pt>
                <c:pt idx="67">
                  <c:v>260.88615555573097</c:v>
                </c:pt>
                <c:pt idx="68">
                  <c:v>260.88615555573097</c:v>
                </c:pt>
                <c:pt idx="69">
                  <c:v>260.88615555573097</c:v>
                </c:pt>
                <c:pt idx="70">
                  <c:v>260.88615555573097</c:v>
                </c:pt>
                <c:pt idx="71">
                  <c:v>260.88615555573097</c:v>
                </c:pt>
                <c:pt idx="72">
                  <c:v>260.88615555573097</c:v>
                </c:pt>
                <c:pt idx="73">
                  <c:v>260.88615555573097</c:v>
                </c:pt>
                <c:pt idx="74">
                  <c:v>260.88615555573097</c:v>
                </c:pt>
                <c:pt idx="75">
                  <c:v>260.88615555573097</c:v>
                </c:pt>
                <c:pt idx="76">
                  <c:v>260.88615555573097</c:v>
                </c:pt>
                <c:pt idx="77">
                  <c:v>260.88615555573097</c:v>
                </c:pt>
                <c:pt idx="78">
                  <c:v>260.88615555573097</c:v>
                </c:pt>
                <c:pt idx="79">
                  <c:v>260.88615555573097</c:v>
                </c:pt>
                <c:pt idx="80">
                  <c:v>3325.4954785836599</c:v>
                </c:pt>
                <c:pt idx="81">
                  <c:v>-1537.2484108241083</c:v>
                </c:pt>
                <c:pt idx="82">
                  <c:v>-3480.2975728289184</c:v>
                </c:pt>
                <c:pt idx="83">
                  <c:v>-3855.8111728289186</c:v>
                </c:pt>
                <c:pt idx="84">
                  <c:v>-3855.8111728289186</c:v>
                </c:pt>
                <c:pt idx="85">
                  <c:v>-3855.8111728289186</c:v>
                </c:pt>
                <c:pt idx="86">
                  <c:v>-3855.8111728289186</c:v>
                </c:pt>
                <c:pt idx="87">
                  <c:v>-3855.8111728289186</c:v>
                </c:pt>
                <c:pt idx="88">
                  <c:v>-3855.8111728289186</c:v>
                </c:pt>
                <c:pt idx="89">
                  <c:v>-3855.8111728289186</c:v>
                </c:pt>
                <c:pt idx="90">
                  <c:v>-3855.8111728289186</c:v>
                </c:pt>
                <c:pt idx="91">
                  <c:v>262.61454095469514</c:v>
                </c:pt>
                <c:pt idx="92">
                  <c:v>262.61454095469514</c:v>
                </c:pt>
                <c:pt idx="93">
                  <c:v>262.61454095469514</c:v>
                </c:pt>
                <c:pt idx="94">
                  <c:v>262.61454095469514</c:v>
                </c:pt>
                <c:pt idx="95">
                  <c:v>262.61454095469514</c:v>
                </c:pt>
                <c:pt idx="96">
                  <c:v>262.61454095469514</c:v>
                </c:pt>
                <c:pt idx="97">
                  <c:v>262.61454095469514</c:v>
                </c:pt>
                <c:pt idx="98">
                  <c:v>262.61454095469514</c:v>
                </c:pt>
                <c:pt idx="99">
                  <c:v>262.61454095469514</c:v>
                </c:pt>
                <c:pt idx="100">
                  <c:v>262.61454095469514</c:v>
                </c:pt>
                <c:pt idx="101">
                  <c:v>638.85790367870186</c:v>
                </c:pt>
                <c:pt idx="102">
                  <c:v>639.66448353155261</c:v>
                </c:pt>
                <c:pt idx="103">
                  <c:v>264.15088353155227</c:v>
                </c:pt>
                <c:pt idx="104">
                  <c:v>-112.16929632129802</c:v>
                </c:pt>
                <c:pt idx="105">
                  <c:v>263.34430367870226</c:v>
                </c:pt>
                <c:pt idx="106">
                  <c:v>263.34430367870226</c:v>
                </c:pt>
                <c:pt idx="107">
                  <c:v>263.34430367870226</c:v>
                </c:pt>
                <c:pt idx="108">
                  <c:v>263.34430367870226</c:v>
                </c:pt>
                <c:pt idx="109">
                  <c:v>451.49479146402246</c:v>
                </c:pt>
                <c:pt idx="110">
                  <c:v>640.09657988129288</c:v>
                </c:pt>
                <c:pt idx="111">
                  <c:v>641.01838542740779</c:v>
                </c:pt>
                <c:pt idx="112">
                  <c:v>453.7512946237805</c:v>
                </c:pt>
                <c:pt idx="113">
                  <c:v>265.99449462378078</c:v>
                </c:pt>
                <c:pt idx="114">
                  <c:v>265.99449462378078</c:v>
                </c:pt>
                <c:pt idx="115">
                  <c:v>265.99449462378078</c:v>
                </c:pt>
                <c:pt idx="116">
                  <c:v>265.99449462378078</c:v>
                </c:pt>
                <c:pt idx="117">
                  <c:v>-110.47931948675443</c:v>
                </c:pt>
                <c:pt idx="118">
                  <c:v>-111.36271646844801</c:v>
                </c:pt>
                <c:pt idx="119">
                  <c:v>-112.16929632129802</c:v>
                </c:pt>
                <c:pt idx="120">
                  <c:v>263.34430367870226</c:v>
                </c:pt>
                <c:pt idx="121">
                  <c:v>263.34430367870226</c:v>
                </c:pt>
                <c:pt idx="122">
                  <c:v>263.34430367870226</c:v>
                </c:pt>
                <c:pt idx="123">
                  <c:v>263.34430367870226</c:v>
                </c:pt>
                <c:pt idx="124">
                  <c:v>263.34430367870226</c:v>
                </c:pt>
                <c:pt idx="125">
                  <c:v>263.34430367870226</c:v>
                </c:pt>
                <c:pt idx="126">
                  <c:v>263.34430367870226</c:v>
                </c:pt>
                <c:pt idx="127">
                  <c:v>639.66448353155261</c:v>
                </c:pt>
                <c:pt idx="128">
                  <c:v>640.54788051324545</c:v>
                </c:pt>
                <c:pt idx="129">
                  <c:v>641.50809462378038</c:v>
                </c:pt>
                <c:pt idx="130">
                  <c:v>265.99449462378078</c:v>
                </c:pt>
                <c:pt idx="131">
                  <c:v>265.99449462378078</c:v>
                </c:pt>
                <c:pt idx="132">
                  <c:v>265.99449462378078</c:v>
                </c:pt>
                <c:pt idx="133">
                  <c:v>265.99449462378078</c:v>
                </c:pt>
                <c:pt idx="134">
                  <c:v>265.99449462378078</c:v>
                </c:pt>
                <c:pt idx="135">
                  <c:v>265.99449462378078</c:v>
                </c:pt>
                <c:pt idx="136">
                  <c:v>265.99449462378078</c:v>
                </c:pt>
                <c:pt idx="137">
                  <c:v>265.99449462378078</c:v>
                </c:pt>
                <c:pt idx="138">
                  <c:v>-110.47931948675443</c:v>
                </c:pt>
                <c:pt idx="139">
                  <c:v>-111.36271646844801</c:v>
                </c:pt>
                <c:pt idx="140">
                  <c:v>-112.16929632129802</c:v>
                </c:pt>
                <c:pt idx="141">
                  <c:v>263.34430367870226</c:v>
                </c:pt>
                <c:pt idx="142">
                  <c:v>263.34430367870226</c:v>
                </c:pt>
                <c:pt idx="143">
                  <c:v>263.34430367870226</c:v>
                </c:pt>
                <c:pt idx="144">
                  <c:v>263.34430367870226</c:v>
                </c:pt>
                <c:pt idx="145">
                  <c:v>263.34430367870226</c:v>
                </c:pt>
                <c:pt idx="146">
                  <c:v>263.34430367870226</c:v>
                </c:pt>
                <c:pt idx="147">
                  <c:v>-677.12007101473523</c:v>
                </c:pt>
                <c:pt idx="148">
                  <c:v>-678.32033865290464</c:v>
                </c:pt>
                <c:pt idx="149">
                  <c:v>-679.04049923580646</c:v>
                </c:pt>
                <c:pt idx="150">
                  <c:v>259.50344723655957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AB-429B-B775-3F247B4402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4478096"/>
        <c:axId val="694479408"/>
      </c:lineChart>
      <c:catAx>
        <c:axId val="694478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Seconds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479408"/>
        <c:crosses val="autoZero"/>
        <c:auto val="1"/>
        <c:lblAlgn val="ctr"/>
        <c:lblOffset val="100"/>
        <c:noMultiLvlLbl val="0"/>
      </c:catAx>
      <c:valAx>
        <c:axId val="69447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</a:t>
                </a:r>
                <a:r>
                  <a:rPr lang="en-GB"/>
                  <a:t>Force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47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at the wheels Over</a:t>
            </a:r>
            <a:r>
              <a:rPr lang="en-US" baseline="0"/>
              <a:t> Time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Output!$D$1</c:f>
              <c:strCache>
                <c:ptCount val="1"/>
                <c:pt idx="0">
                  <c:v>Power at the wheels 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Output!$D$2:$D$152</c:f>
              <c:numCache>
                <c:formatCode>0.00</c:formatCode>
                <c:ptCount val="151"/>
                <c:pt idx="0">
                  <c:v>0</c:v>
                </c:pt>
                <c:pt idx="1">
                  <c:v>2678.9486697081252</c:v>
                </c:pt>
                <c:pt idx="2">
                  <c:v>5361.1167452860545</c:v>
                </c:pt>
                <c:pt idx="3">
                  <c:v>8049.7236326035909</c:v>
                </c:pt>
                <c:pt idx="4">
                  <c:v>10747.988737530541</c:v>
                </c:pt>
                <c:pt idx="5">
                  <c:v>13459.131465936711</c:v>
                </c:pt>
                <c:pt idx="6">
                  <c:v>2967.2814819367072</c:v>
                </c:pt>
                <c:pt idx="7">
                  <c:v>5273.9694474639855</c:v>
                </c:pt>
                <c:pt idx="8">
                  <c:v>3091.6646507919891</c:v>
                </c:pt>
                <c:pt idx="9">
                  <c:v>5482.957052612187</c:v>
                </c:pt>
                <c:pt idx="10">
                  <c:v>3216.7174560681897</c:v>
                </c:pt>
                <c:pt idx="11">
                  <c:v>3216.7174560681897</c:v>
                </c:pt>
                <c:pt idx="12">
                  <c:v>5692.6400494282752</c:v>
                </c:pt>
                <c:pt idx="13">
                  <c:v>8632.2392352118859</c:v>
                </c:pt>
                <c:pt idx="14">
                  <c:v>9224.7546542145337</c:v>
                </c:pt>
                <c:pt idx="15">
                  <c:v>9820.5667448278491</c:v>
                </c:pt>
                <c:pt idx="16">
                  <c:v>10419.881549027512</c:v>
                </c:pt>
                <c:pt idx="17">
                  <c:v>11022.905108789175</c:v>
                </c:pt>
                <c:pt idx="18">
                  <c:v>11629.84346608853</c:v>
                </c:pt>
                <c:pt idx="19">
                  <c:v>4915.0594763285408</c:v>
                </c:pt>
                <c:pt idx="20">
                  <c:v>4915.0594763285408</c:v>
                </c:pt>
                <c:pt idx="21">
                  <c:v>4915.0594763285408</c:v>
                </c:pt>
                <c:pt idx="22">
                  <c:v>4915.0594763285408</c:v>
                </c:pt>
                <c:pt idx="23">
                  <c:v>4915.0594763285408</c:v>
                </c:pt>
                <c:pt idx="24">
                  <c:v>4915.0594763285408</c:v>
                </c:pt>
                <c:pt idx="25">
                  <c:v>4915.0594763285408</c:v>
                </c:pt>
                <c:pt idx="26">
                  <c:v>4915.0594763285408</c:v>
                </c:pt>
                <c:pt idx="27">
                  <c:v>4915.0594763285408</c:v>
                </c:pt>
                <c:pt idx="28">
                  <c:v>-10444.25253853409</c:v>
                </c:pt>
                <c:pt idx="29">
                  <c:v>-8994.0687379081119</c:v>
                </c:pt>
                <c:pt idx="30">
                  <c:v>-7524.5685020632891</c:v>
                </c:pt>
                <c:pt idx="31">
                  <c:v>-6038.9712368694609</c:v>
                </c:pt>
                <c:pt idx="32">
                  <c:v>-4540.4963481964087</c:v>
                </c:pt>
                <c:pt idx="33">
                  <c:v>-3032.3632419139449</c:v>
                </c:pt>
                <c:pt idx="34">
                  <c:v>19576.856913036871</c:v>
                </c:pt>
                <c:pt idx="35">
                  <c:v>19576.856913036871</c:v>
                </c:pt>
                <c:pt idx="36">
                  <c:v>19576.856913036871</c:v>
                </c:pt>
                <c:pt idx="37">
                  <c:v>19576.856913036871</c:v>
                </c:pt>
                <c:pt idx="38">
                  <c:v>19576.856913036871</c:v>
                </c:pt>
                <c:pt idx="39">
                  <c:v>19576.856913036871</c:v>
                </c:pt>
                <c:pt idx="40">
                  <c:v>19576.856913036871</c:v>
                </c:pt>
                <c:pt idx="41">
                  <c:v>19576.856913036867</c:v>
                </c:pt>
                <c:pt idx="42">
                  <c:v>19576.856913036871</c:v>
                </c:pt>
                <c:pt idx="43">
                  <c:v>19576.856913036871</c:v>
                </c:pt>
                <c:pt idx="44">
                  <c:v>19576.856913036871</c:v>
                </c:pt>
                <c:pt idx="45">
                  <c:v>19576.856913036871</c:v>
                </c:pt>
                <c:pt idx="46">
                  <c:v>19576.856913036867</c:v>
                </c:pt>
                <c:pt idx="47">
                  <c:v>19576.856913036874</c:v>
                </c:pt>
                <c:pt idx="48">
                  <c:v>19576.856913036867</c:v>
                </c:pt>
                <c:pt idx="49">
                  <c:v>19576.856913036867</c:v>
                </c:pt>
                <c:pt idx="50">
                  <c:v>19576.856913036874</c:v>
                </c:pt>
                <c:pt idx="51">
                  <c:v>19576.85691303682</c:v>
                </c:pt>
                <c:pt idx="52">
                  <c:v>19576.856913036827</c:v>
                </c:pt>
                <c:pt idx="53">
                  <c:v>19576.85691303682</c:v>
                </c:pt>
                <c:pt idx="54">
                  <c:v>19576.85691303682</c:v>
                </c:pt>
                <c:pt idx="55">
                  <c:v>19576.856913036827</c:v>
                </c:pt>
                <c:pt idx="56">
                  <c:v>19576.856913036827</c:v>
                </c:pt>
                <c:pt idx="57">
                  <c:v>19576.85691303682</c:v>
                </c:pt>
                <c:pt idx="58">
                  <c:v>19576.85691303682</c:v>
                </c:pt>
                <c:pt idx="59">
                  <c:v>19576.85691303682</c:v>
                </c:pt>
                <c:pt idx="60">
                  <c:v>19576.85691303682</c:v>
                </c:pt>
                <c:pt idx="61">
                  <c:v>19576.856913036834</c:v>
                </c:pt>
                <c:pt idx="62">
                  <c:v>19576.85691303682</c:v>
                </c:pt>
                <c:pt idx="63">
                  <c:v>19576.85691303682</c:v>
                </c:pt>
                <c:pt idx="64">
                  <c:v>19576.85691303682</c:v>
                </c:pt>
                <c:pt idx="65">
                  <c:v>-9143.1505192132445</c:v>
                </c:pt>
                <c:pt idx="66">
                  <c:v>3413.9537606836093</c:v>
                </c:pt>
                <c:pt idx="67">
                  <c:v>1399.5185637556078</c:v>
                </c:pt>
                <c:pt idx="68">
                  <c:v>1399.5185637556078</c:v>
                </c:pt>
                <c:pt idx="69">
                  <c:v>1399.5185637556078</c:v>
                </c:pt>
                <c:pt idx="70">
                  <c:v>1399.5185637556078</c:v>
                </c:pt>
                <c:pt idx="71">
                  <c:v>1399.5185637556078</c:v>
                </c:pt>
                <c:pt idx="72">
                  <c:v>1399.5185637556078</c:v>
                </c:pt>
                <c:pt idx="73">
                  <c:v>1399.5185637556078</c:v>
                </c:pt>
                <c:pt idx="74">
                  <c:v>1399.5185637556078</c:v>
                </c:pt>
                <c:pt idx="75">
                  <c:v>1399.5185637556078</c:v>
                </c:pt>
                <c:pt idx="76">
                  <c:v>1399.5185637556078</c:v>
                </c:pt>
                <c:pt idx="77">
                  <c:v>1399.5185637556078</c:v>
                </c:pt>
                <c:pt idx="78">
                  <c:v>1399.5185637556078</c:v>
                </c:pt>
                <c:pt idx="79">
                  <c:v>1399.5185637556078</c:v>
                </c:pt>
                <c:pt idx="80">
                  <c:v>20812.81298244455</c:v>
                </c:pt>
                <c:pt idx="81">
                  <c:v>-10995.384473196949</c:v>
                </c:pt>
                <c:pt idx="82">
                  <c:v>-28004.980085233918</c:v>
                </c:pt>
                <c:pt idx="83">
                  <c:v>-31026.632880625919</c:v>
                </c:pt>
                <c:pt idx="84">
                  <c:v>-31026.632880625919</c:v>
                </c:pt>
                <c:pt idx="85">
                  <c:v>-31026.632880625919</c:v>
                </c:pt>
                <c:pt idx="86">
                  <c:v>-31026.632880625919</c:v>
                </c:pt>
                <c:pt idx="87">
                  <c:v>-31026.632880625919</c:v>
                </c:pt>
                <c:pt idx="88">
                  <c:v>-31026.632880625919</c:v>
                </c:pt>
                <c:pt idx="89">
                  <c:v>-31026.632880625919</c:v>
                </c:pt>
                <c:pt idx="90">
                  <c:v>-31026.632880625919</c:v>
                </c:pt>
                <c:pt idx="91">
                  <c:v>2113.1856789909648</c:v>
                </c:pt>
                <c:pt idx="92">
                  <c:v>2113.1856789909648</c:v>
                </c:pt>
                <c:pt idx="93">
                  <c:v>2113.1856789909648</c:v>
                </c:pt>
                <c:pt idx="94">
                  <c:v>2113.1856789909648</c:v>
                </c:pt>
                <c:pt idx="95">
                  <c:v>2113.1856789909648</c:v>
                </c:pt>
                <c:pt idx="96">
                  <c:v>2113.1856789909648</c:v>
                </c:pt>
                <c:pt idx="97">
                  <c:v>2113.1856789909648</c:v>
                </c:pt>
                <c:pt idx="98">
                  <c:v>2113.1856789909648</c:v>
                </c:pt>
                <c:pt idx="99">
                  <c:v>2113.1856789909648</c:v>
                </c:pt>
                <c:pt idx="100">
                  <c:v>2113.1856789909648</c:v>
                </c:pt>
                <c:pt idx="101">
                  <c:v>5711.900745210537</c:v>
                </c:pt>
                <c:pt idx="102">
                  <c:v>6291.0234357947966</c:v>
                </c:pt>
                <c:pt idx="103">
                  <c:v>2597.8922414267927</c:v>
                </c:pt>
                <c:pt idx="104">
                  <c:v>-1002.8832445494613</c:v>
                </c:pt>
                <c:pt idx="105">
                  <c:v>2354.5087503305408</c:v>
                </c:pt>
                <c:pt idx="106">
                  <c:v>2354.5087503305408</c:v>
                </c:pt>
                <c:pt idx="107">
                  <c:v>2354.5087503305408</c:v>
                </c:pt>
                <c:pt idx="108">
                  <c:v>2354.5087503305408</c:v>
                </c:pt>
                <c:pt idx="109">
                  <c:v>4238.5608630976085</c:v>
                </c:pt>
                <c:pt idx="110">
                  <c:v>6581.4218266130629</c:v>
                </c:pt>
                <c:pt idx="111">
                  <c:v>7164.0214755367097</c:v>
                </c:pt>
                <c:pt idx="112">
                  <c:v>5273.9694474639855</c:v>
                </c:pt>
                <c:pt idx="113">
                  <c:v>3091.6646507919891</c:v>
                </c:pt>
                <c:pt idx="114">
                  <c:v>3091.6646507919891</c:v>
                </c:pt>
                <c:pt idx="115">
                  <c:v>3091.6646507919891</c:v>
                </c:pt>
                <c:pt idx="116">
                  <c:v>3091.6646507919891</c:v>
                </c:pt>
                <c:pt idx="117">
                  <c:v>-1185.328199600609</c:v>
                </c:pt>
                <c:pt idx="118">
                  <c:v>-1095.2389529412101</c:v>
                </c:pt>
                <c:pt idx="119">
                  <c:v>-1002.8832445494613</c:v>
                </c:pt>
                <c:pt idx="120">
                  <c:v>2354.5087503305408</c:v>
                </c:pt>
                <c:pt idx="121">
                  <c:v>2354.5087503305408</c:v>
                </c:pt>
                <c:pt idx="122">
                  <c:v>2354.5087503305408</c:v>
                </c:pt>
                <c:pt idx="123">
                  <c:v>2354.5087503305408</c:v>
                </c:pt>
                <c:pt idx="124">
                  <c:v>2354.5087503305408</c:v>
                </c:pt>
                <c:pt idx="125">
                  <c:v>2354.5087503305408</c:v>
                </c:pt>
                <c:pt idx="126">
                  <c:v>2354.5087503305408</c:v>
                </c:pt>
                <c:pt idx="127">
                  <c:v>6291.0234357947966</c:v>
                </c:pt>
                <c:pt idx="128">
                  <c:v>6872.4125881113905</c:v>
                </c:pt>
                <c:pt idx="129">
                  <c:v>7456.2742441359842</c:v>
                </c:pt>
                <c:pt idx="130">
                  <c:v>3091.6646507919891</c:v>
                </c:pt>
                <c:pt idx="131">
                  <c:v>3091.6646507919891</c:v>
                </c:pt>
                <c:pt idx="132">
                  <c:v>3091.6646507919891</c:v>
                </c:pt>
                <c:pt idx="133">
                  <c:v>3091.6646507919891</c:v>
                </c:pt>
                <c:pt idx="134">
                  <c:v>3091.6646507919891</c:v>
                </c:pt>
                <c:pt idx="135">
                  <c:v>3091.6646507919891</c:v>
                </c:pt>
                <c:pt idx="136">
                  <c:v>3091.6646507919891</c:v>
                </c:pt>
                <c:pt idx="137">
                  <c:v>3091.6646507919891</c:v>
                </c:pt>
                <c:pt idx="138">
                  <c:v>-1185.328199600609</c:v>
                </c:pt>
                <c:pt idx="139">
                  <c:v>-1095.2389529412101</c:v>
                </c:pt>
                <c:pt idx="140">
                  <c:v>-1002.8832445494613</c:v>
                </c:pt>
                <c:pt idx="141">
                  <c:v>2354.5087503305408</c:v>
                </c:pt>
                <c:pt idx="142">
                  <c:v>2354.5087503305408</c:v>
                </c:pt>
                <c:pt idx="143">
                  <c:v>2354.5087503305408</c:v>
                </c:pt>
                <c:pt idx="144">
                  <c:v>2354.5087503305408</c:v>
                </c:pt>
                <c:pt idx="145">
                  <c:v>2354.5087503305408</c:v>
                </c:pt>
                <c:pt idx="146">
                  <c:v>2354.5087503305408</c:v>
                </c:pt>
                <c:pt idx="147">
                  <c:v>-4540.4963481964087</c:v>
                </c:pt>
                <c:pt idx="148">
                  <c:v>-3032.3632419139449</c:v>
                </c:pt>
                <c:pt idx="149">
                  <c:v>-1517.7913238918745</c:v>
                </c:pt>
                <c:pt idx="15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72-437D-89E9-75E15CEA1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3872720"/>
        <c:axId val="663879280"/>
      </c:lineChart>
      <c:catAx>
        <c:axId val="663872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879280"/>
        <c:crosses val="autoZero"/>
        <c:auto val="1"/>
        <c:lblAlgn val="ctr"/>
        <c:lblOffset val="100"/>
        <c:noMultiLvlLbl val="0"/>
      </c:catAx>
      <c:valAx>
        <c:axId val="66387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at the Wheels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872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Energy</a:t>
            </a:r>
            <a:r>
              <a:rPr lang="en-US" baseline="0"/>
              <a:t> Over Time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Output!$H$1</c:f>
              <c:strCache>
                <c:ptCount val="1"/>
                <c:pt idx="0">
                  <c:v>Cumulative Energy (w/h)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Output!$H$2:$H$152</c:f>
              <c:numCache>
                <c:formatCode>0.00</c:formatCode>
                <c:ptCount val="151"/>
                <c:pt idx="0">
                  <c:v>0</c:v>
                </c:pt>
                <c:pt idx="1">
                  <c:v>111.62295053612755</c:v>
                </c:pt>
                <c:pt idx="2">
                  <c:v>335.00299362693801</c:v>
                </c:pt>
                <c:pt idx="3">
                  <c:v>670.40841330954208</c:v>
                </c:pt>
                <c:pt idx="4">
                  <c:v>1118.2416356396059</c:v>
                </c:pt>
                <c:pt idx="5">
                  <c:v>1679.0392286913511</c:v>
                </c:pt>
                <c:pt idx="6">
                  <c:v>1802.6760560147634</c:v>
                </c:pt>
                <c:pt idx="7">
                  <c:v>2022.424958791411</c:v>
                </c:pt>
                <c:pt idx="8">
                  <c:v>2151.2444222965655</c:v>
                </c:pt>
                <c:pt idx="9">
                  <c:v>2379.7011489206416</c:v>
                </c:pt>
                <c:pt idx="10">
                  <c:v>2513.7311501473978</c:v>
                </c:pt>
                <c:pt idx="11">
                  <c:v>2647.761151374154</c:v>
                </c:pt>
                <c:pt idx="12">
                  <c:v>2884.9546765216674</c:v>
                </c:pt>
                <c:pt idx="13">
                  <c:v>3244.6315990634703</c:v>
                </c:pt>
                <c:pt idx="14">
                  <c:v>3628.9966838142309</c:v>
                </c:pt>
                <c:pt idx="15">
                  <c:v>4038.1872922009493</c:v>
                </c:pt>
                <c:pt idx="16">
                  <c:v>4472.3493707398138</c:v>
                </c:pt>
                <c:pt idx="17">
                  <c:v>4931.6374510362002</c:v>
                </c:pt>
                <c:pt idx="18">
                  <c:v>5416.2146497846716</c:v>
                </c:pt>
                <c:pt idx="19">
                  <c:v>5621.0089584670104</c:v>
                </c:pt>
                <c:pt idx="20">
                  <c:v>5825.8032671493493</c:v>
                </c:pt>
                <c:pt idx="21">
                  <c:v>6030.5975758316881</c:v>
                </c:pt>
                <c:pt idx="22">
                  <c:v>6235.391884514027</c:v>
                </c:pt>
                <c:pt idx="23">
                  <c:v>6440.1861931963658</c:v>
                </c:pt>
                <c:pt idx="24">
                  <c:v>6644.9805018787047</c:v>
                </c:pt>
                <c:pt idx="25">
                  <c:v>6849.7748105610435</c:v>
                </c:pt>
                <c:pt idx="26">
                  <c:v>7054.5691192433824</c:v>
                </c:pt>
                <c:pt idx="27">
                  <c:v>7259.3634279257212</c:v>
                </c:pt>
                <c:pt idx="28">
                  <c:v>6824.1858906783827</c:v>
                </c:pt>
                <c:pt idx="29">
                  <c:v>6449.4327267965864</c:v>
                </c:pt>
                <c:pt idx="30">
                  <c:v>6135.9087883916663</c:v>
                </c:pt>
                <c:pt idx="31">
                  <c:v>5884.2847855563978</c:v>
                </c:pt>
                <c:pt idx="32">
                  <c:v>5695.0972863650022</c:v>
                </c:pt>
                <c:pt idx="33">
                  <c:v>5568.7487168731468</c:v>
                </c:pt>
                <c:pt idx="34">
                  <c:v>6384.4517408115798</c:v>
                </c:pt>
                <c:pt idx="35">
                  <c:v>7200.1547647500129</c:v>
                </c:pt>
                <c:pt idx="36">
                  <c:v>8015.8577886884459</c:v>
                </c:pt>
                <c:pt idx="37">
                  <c:v>8831.5608126268799</c:v>
                </c:pt>
                <c:pt idx="38">
                  <c:v>9647.2638365653129</c:v>
                </c:pt>
                <c:pt idx="39">
                  <c:v>10462.966860503746</c:v>
                </c:pt>
                <c:pt idx="40">
                  <c:v>11278.669884442179</c:v>
                </c:pt>
                <c:pt idx="41">
                  <c:v>12094.372908380612</c:v>
                </c:pt>
                <c:pt idx="42">
                  <c:v>12910.075932319045</c:v>
                </c:pt>
                <c:pt idx="43">
                  <c:v>13725.778956257478</c:v>
                </c:pt>
                <c:pt idx="44">
                  <c:v>14541.481980195911</c:v>
                </c:pt>
                <c:pt idx="45">
                  <c:v>15357.185004134344</c:v>
                </c:pt>
                <c:pt idx="46">
                  <c:v>16172.888028072777</c:v>
                </c:pt>
                <c:pt idx="47">
                  <c:v>16988.591052011212</c:v>
                </c:pt>
                <c:pt idx="48">
                  <c:v>17804.294075949645</c:v>
                </c:pt>
                <c:pt idx="49">
                  <c:v>18619.997099888078</c:v>
                </c:pt>
                <c:pt idx="50">
                  <c:v>19435.700123826511</c:v>
                </c:pt>
                <c:pt idx="51">
                  <c:v>20251.403147764941</c:v>
                </c:pt>
                <c:pt idx="52">
                  <c:v>21067.106171703374</c:v>
                </c:pt>
                <c:pt idx="53">
                  <c:v>21882.809195641807</c:v>
                </c:pt>
                <c:pt idx="54">
                  <c:v>22698.51221958024</c:v>
                </c:pt>
                <c:pt idx="55">
                  <c:v>23514.215243518673</c:v>
                </c:pt>
                <c:pt idx="56">
                  <c:v>24329.918267457106</c:v>
                </c:pt>
                <c:pt idx="57">
                  <c:v>25145.621291395539</c:v>
                </c:pt>
                <c:pt idx="58">
                  <c:v>25961.324315333972</c:v>
                </c:pt>
                <c:pt idx="59">
                  <c:v>26777.027339272405</c:v>
                </c:pt>
                <c:pt idx="60">
                  <c:v>27592.730363210838</c:v>
                </c:pt>
                <c:pt idx="61">
                  <c:v>28408.433387149271</c:v>
                </c:pt>
                <c:pt idx="62">
                  <c:v>29224.136411087704</c:v>
                </c:pt>
                <c:pt idx="63">
                  <c:v>30039.839435026137</c:v>
                </c:pt>
                <c:pt idx="64">
                  <c:v>30855.54245896457</c:v>
                </c:pt>
                <c:pt idx="65">
                  <c:v>30474.577549225669</c:v>
                </c:pt>
                <c:pt idx="66">
                  <c:v>30616.825736385945</c:v>
                </c:pt>
                <c:pt idx="67">
                  <c:v>30675.139056526379</c:v>
                </c:pt>
                <c:pt idx="68">
                  <c:v>30733.452376666814</c:v>
                </c:pt>
                <c:pt idx="69">
                  <c:v>30791.765696807248</c:v>
                </c:pt>
                <c:pt idx="70">
                  <c:v>30850.079016947682</c:v>
                </c:pt>
                <c:pt idx="71">
                  <c:v>30908.392337088117</c:v>
                </c:pt>
                <c:pt idx="72">
                  <c:v>30966.705657228551</c:v>
                </c:pt>
                <c:pt idx="73">
                  <c:v>31025.018977368985</c:v>
                </c:pt>
                <c:pt idx="74">
                  <c:v>31083.33229750942</c:v>
                </c:pt>
                <c:pt idx="75">
                  <c:v>31141.645617649854</c:v>
                </c:pt>
                <c:pt idx="76">
                  <c:v>31199.958937790288</c:v>
                </c:pt>
                <c:pt idx="77">
                  <c:v>31258.272257930723</c:v>
                </c:pt>
                <c:pt idx="78">
                  <c:v>31316.585578071157</c:v>
                </c:pt>
                <c:pt idx="79">
                  <c:v>31374.898898211592</c:v>
                </c:pt>
                <c:pt idx="80">
                  <c:v>32242.100132907213</c:v>
                </c:pt>
                <c:pt idx="81">
                  <c:v>31783.958746677858</c:v>
                </c:pt>
                <c:pt idx="82">
                  <c:v>30617.083642960442</c:v>
                </c:pt>
                <c:pt idx="83">
                  <c:v>29324.306238713267</c:v>
                </c:pt>
                <c:pt idx="84">
                  <c:v>28031.528834466091</c:v>
                </c:pt>
                <c:pt idx="85">
                  <c:v>26738.751430218916</c:v>
                </c:pt>
                <c:pt idx="86">
                  <c:v>25445.97402597174</c:v>
                </c:pt>
                <c:pt idx="87">
                  <c:v>24153.196621724564</c:v>
                </c:pt>
                <c:pt idx="88">
                  <c:v>22860.419217477389</c:v>
                </c:pt>
                <c:pt idx="89">
                  <c:v>21567.641813230213</c:v>
                </c:pt>
                <c:pt idx="90">
                  <c:v>20274.864408983038</c:v>
                </c:pt>
                <c:pt idx="91">
                  <c:v>20362.913882713852</c:v>
                </c:pt>
                <c:pt idx="92">
                  <c:v>20450.963356444667</c:v>
                </c:pt>
                <c:pt idx="93">
                  <c:v>20539.012830175481</c:v>
                </c:pt>
                <c:pt idx="94">
                  <c:v>20627.062303906296</c:v>
                </c:pt>
                <c:pt idx="95">
                  <c:v>20715.11177763711</c:v>
                </c:pt>
                <c:pt idx="96">
                  <c:v>20803.161251367925</c:v>
                </c:pt>
                <c:pt idx="97">
                  <c:v>20891.210725098739</c:v>
                </c:pt>
                <c:pt idx="98">
                  <c:v>20979.260198829554</c:v>
                </c:pt>
                <c:pt idx="99">
                  <c:v>21067.309672560368</c:v>
                </c:pt>
                <c:pt idx="100">
                  <c:v>21155.359146291183</c:v>
                </c:pt>
                <c:pt idx="101">
                  <c:v>21393.355201071645</c:v>
                </c:pt>
                <c:pt idx="102">
                  <c:v>21655.481387263877</c:v>
                </c:pt>
                <c:pt idx="103">
                  <c:v>21763.726983919736</c:v>
                </c:pt>
                <c:pt idx="104">
                  <c:v>21721.940148634068</c:v>
                </c:pt>
                <c:pt idx="105">
                  <c:v>21820.044758381468</c:v>
                </c:pt>
                <c:pt idx="106">
                  <c:v>21918.149368128867</c:v>
                </c:pt>
                <c:pt idx="107">
                  <c:v>22016.253977876266</c:v>
                </c:pt>
                <c:pt idx="108">
                  <c:v>22114.358587623665</c:v>
                </c:pt>
                <c:pt idx="109">
                  <c:v>22290.965431538094</c:v>
                </c:pt>
                <c:pt idx="110">
                  <c:v>22565.191560361032</c:v>
                </c:pt>
                <c:pt idx="111">
                  <c:v>22863.692693975776</c:v>
                </c:pt>
                <c:pt idx="112">
                  <c:v>23083.441596752422</c:v>
                </c:pt>
                <c:pt idx="113">
                  <c:v>23212.261060257577</c:v>
                </c:pt>
                <c:pt idx="114">
                  <c:v>23341.080523762732</c:v>
                </c:pt>
                <c:pt idx="115">
                  <c:v>23469.899987267887</c:v>
                </c:pt>
                <c:pt idx="116">
                  <c:v>23598.719450773042</c:v>
                </c:pt>
                <c:pt idx="117">
                  <c:v>23549.330736278742</c:v>
                </c:pt>
                <c:pt idx="118">
                  <c:v>23503.695743398228</c:v>
                </c:pt>
                <c:pt idx="119">
                  <c:v>23461.90890811256</c:v>
                </c:pt>
                <c:pt idx="120">
                  <c:v>23560.013517859959</c:v>
                </c:pt>
                <c:pt idx="121">
                  <c:v>23658.118127607358</c:v>
                </c:pt>
                <c:pt idx="122">
                  <c:v>23756.222737354758</c:v>
                </c:pt>
                <c:pt idx="123">
                  <c:v>23854.327347102157</c:v>
                </c:pt>
                <c:pt idx="124">
                  <c:v>23952.431956849556</c:v>
                </c:pt>
                <c:pt idx="125">
                  <c:v>24050.536566596955</c:v>
                </c:pt>
                <c:pt idx="126">
                  <c:v>24148.641176344354</c:v>
                </c:pt>
                <c:pt idx="127">
                  <c:v>24410.767362536586</c:v>
                </c:pt>
                <c:pt idx="128">
                  <c:v>24697.118116121648</c:v>
                </c:pt>
                <c:pt idx="129">
                  <c:v>25007.796458169789</c:v>
                </c:pt>
                <c:pt idx="130">
                  <c:v>25136.615921674944</c:v>
                </c:pt>
                <c:pt idx="131">
                  <c:v>25265.435385180099</c:v>
                </c:pt>
                <c:pt idx="132">
                  <c:v>25394.254848685254</c:v>
                </c:pt>
                <c:pt idx="133">
                  <c:v>25523.074312190409</c:v>
                </c:pt>
                <c:pt idx="134">
                  <c:v>25651.893775695564</c:v>
                </c:pt>
                <c:pt idx="135">
                  <c:v>25780.713239200719</c:v>
                </c:pt>
                <c:pt idx="136">
                  <c:v>25909.532702705874</c:v>
                </c:pt>
                <c:pt idx="137">
                  <c:v>26038.352166211029</c:v>
                </c:pt>
                <c:pt idx="138">
                  <c:v>25988.963451716729</c:v>
                </c:pt>
                <c:pt idx="139">
                  <c:v>25943.328458836215</c:v>
                </c:pt>
                <c:pt idx="140">
                  <c:v>25901.541623550547</c:v>
                </c:pt>
                <c:pt idx="141">
                  <c:v>25999.646233297946</c:v>
                </c:pt>
                <c:pt idx="142">
                  <c:v>26097.750843045345</c:v>
                </c:pt>
                <c:pt idx="143">
                  <c:v>26195.855452792744</c:v>
                </c:pt>
                <c:pt idx="144">
                  <c:v>26293.960062540144</c:v>
                </c:pt>
                <c:pt idx="145">
                  <c:v>26392.064672287543</c:v>
                </c:pt>
                <c:pt idx="146">
                  <c:v>26490.169282034942</c:v>
                </c:pt>
                <c:pt idx="147">
                  <c:v>26300.981782843548</c:v>
                </c:pt>
                <c:pt idx="148">
                  <c:v>26174.633213351692</c:v>
                </c:pt>
                <c:pt idx="149">
                  <c:v>26111.391857596485</c:v>
                </c:pt>
                <c:pt idx="150">
                  <c:v>26111.391857596485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C1-4CEE-85CA-6A324FA8E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738344"/>
        <c:axId val="207738672"/>
      </c:lineChart>
      <c:catAx>
        <c:axId val="2077383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738672"/>
        <c:crosses val="autoZero"/>
        <c:auto val="1"/>
        <c:lblAlgn val="ctr"/>
        <c:lblOffset val="100"/>
        <c:noMultiLvlLbl val="0"/>
      </c:catAx>
      <c:valAx>
        <c:axId val="20773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Cumulativbe energu (Kw/h)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738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</xdr:row>
      <xdr:rowOff>114300</xdr:rowOff>
    </xdr:from>
    <xdr:to>
      <xdr:col>9</xdr:col>
      <xdr:colOff>482972</xdr:colOff>
      <xdr:row>25</xdr:row>
      <xdr:rowOff>72232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A8D9FBB-6E45-407A-BD49-52A07CE2A1E0}"/>
            </a:ext>
          </a:extLst>
        </xdr:cNvPr>
        <xdr:cNvGrpSpPr/>
      </xdr:nvGrpSpPr>
      <xdr:grpSpPr>
        <a:xfrm>
          <a:off x="4972050" y="304800"/>
          <a:ext cx="4121522" cy="4577557"/>
          <a:chOff x="13162022" y="851297"/>
          <a:chExt cx="3751846" cy="4272757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49F09C11-12A6-4153-B9DD-6FE6FEE8F5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59494" t="17411" r="23300" b="13122"/>
          <a:stretch/>
        </xdr:blipFill>
        <xdr:spPr>
          <a:xfrm>
            <a:off x="13162022" y="851297"/>
            <a:ext cx="3751846" cy="4272757"/>
          </a:xfrm>
          <a:prstGeom prst="rect">
            <a:avLst/>
          </a:prstGeom>
        </xdr:spPr>
      </xdr:pic>
      <xdr:cxnSp macro="">
        <xdr:nvCxnSpPr>
          <xdr:cNvPr id="4" name="Straight Connector 3">
            <a:extLst>
              <a:ext uri="{FF2B5EF4-FFF2-40B4-BE49-F238E27FC236}">
                <a16:creationId xmlns:a16="http://schemas.microsoft.com/office/drawing/2014/main" id="{759A2524-6342-4F36-BDF2-1B6B7A05B642}"/>
              </a:ext>
            </a:extLst>
          </xdr:cNvPr>
          <xdr:cNvCxnSpPr/>
        </xdr:nvCxnSpPr>
        <xdr:spPr>
          <a:xfrm>
            <a:off x="14436142" y="1400176"/>
            <a:ext cx="107225" cy="181598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" name="Straight Connector 4">
            <a:extLst>
              <a:ext uri="{FF2B5EF4-FFF2-40B4-BE49-F238E27FC236}">
                <a16:creationId xmlns:a16="http://schemas.microsoft.com/office/drawing/2014/main" id="{E9FA716B-CEAA-4E49-AC69-6A2F90BB59C4}"/>
              </a:ext>
            </a:extLst>
          </xdr:cNvPr>
          <xdr:cNvCxnSpPr/>
        </xdr:nvCxnSpPr>
        <xdr:spPr>
          <a:xfrm>
            <a:off x="15666129" y="3574654"/>
            <a:ext cx="146828" cy="154384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" name="Straight Connector 5">
            <a:extLst>
              <a:ext uri="{FF2B5EF4-FFF2-40B4-BE49-F238E27FC236}">
                <a16:creationId xmlns:a16="http://schemas.microsoft.com/office/drawing/2014/main" id="{79AE81DF-28DE-4FDF-8F53-F09244334A6C}"/>
              </a:ext>
            </a:extLst>
          </xdr:cNvPr>
          <xdr:cNvCxnSpPr/>
        </xdr:nvCxnSpPr>
        <xdr:spPr>
          <a:xfrm>
            <a:off x="15623864" y="3612826"/>
            <a:ext cx="145896" cy="15438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E3B74435-82AE-44C9-8172-DCB67566397B}"/>
              </a:ext>
            </a:extLst>
          </xdr:cNvPr>
          <xdr:cNvCxnSpPr/>
        </xdr:nvCxnSpPr>
        <xdr:spPr>
          <a:xfrm flipV="1">
            <a:off x="14369008" y="3233601"/>
            <a:ext cx="69156" cy="193152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9FAAC008-9D2A-44A1-BE49-E75A6ACC9551}"/>
              </a:ext>
            </a:extLst>
          </xdr:cNvPr>
          <xdr:cNvCxnSpPr/>
        </xdr:nvCxnSpPr>
        <xdr:spPr>
          <a:xfrm flipH="1">
            <a:off x="14306784" y="3207324"/>
            <a:ext cx="65690" cy="199054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B59A6C7C-603D-4060-9C95-3093790A8681}"/>
              </a:ext>
            </a:extLst>
          </xdr:cNvPr>
          <xdr:cNvCxnSpPr/>
        </xdr:nvCxnSpPr>
        <xdr:spPr>
          <a:xfrm>
            <a:off x="14387912" y="1426028"/>
            <a:ext cx="97392" cy="177517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B786ABA5-C557-49CC-92F2-281D0C104A92}"/>
              </a:ext>
            </a:extLst>
          </xdr:cNvPr>
          <xdr:cNvSpPr txBox="1"/>
        </xdr:nvSpPr>
        <xdr:spPr>
          <a:xfrm>
            <a:off x="14091628" y="962421"/>
            <a:ext cx="2163356" cy="29964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GB" sz="1400" b="1"/>
              <a:t>Off-road</a:t>
            </a:r>
            <a:r>
              <a:rPr lang="en-GB" sz="1400" b="1" baseline="0"/>
              <a:t> Buggy Track</a:t>
            </a:r>
            <a:endParaRPr lang="en-GB" sz="1400" b="1"/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7054173F-5FE5-4BFE-83D7-A82B664095CA}"/>
              </a:ext>
            </a:extLst>
          </xdr:cNvPr>
          <xdr:cNvSpPr txBox="1"/>
        </xdr:nvSpPr>
        <xdr:spPr>
          <a:xfrm>
            <a:off x="15328814" y="4310063"/>
            <a:ext cx="856717" cy="63103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Section 1:</a:t>
            </a:r>
          </a:p>
          <a:p>
            <a:r>
              <a:rPr lang="en-GB" sz="1100"/>
              <a:t>Section</a:t>
            </a:r>
            <a:r>
              <a:rPr lang="en-GB" sz="1100" baseline="0"/>
              <a:t> 2:</a:t>
            </a:r>
          </a:p>
          <a:p>
            <a:r>
              <a:rPr lang="en-GB" sz="1100" baseline="0"/>
              <a:t>Section 3:</a:t>
            </a:r>
            <a:endParaRPr lang="en-GB" sz="1100"/>
          </a:p>
        </xdr:txBody>
      </xdr:sp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3B6CB5B7-DAB4-4A96-9678-6E4832A80C3E}"/>
              </a:ext>
            </a:extLst>
          </xdr:cNvPr>
          <xdr:cNvCxnSpPr/>
        </xdr:nvCxnSpPr>
        <xdr:spPr>
          <a:xfrm>
            <a:off x="16025232" y="4743914"/>
            <a:ext cx="4646" cy="116159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3" name="Straight Connector 12">
            <a:extLst>
              <a:ext uri="{FF2B5EF4-FFF2-40B4-BE49-F238E27FC236}">
                <a16:creationId xmlns:a16="http://schemas.microsoft.com/office/drawing/2014/main" id="{6964C003-C8A8-4938-B11D-8A1D13962FD6}"/>
              </a:ext>
            </a:extLst>
          </xdr:cNvPr>
          <xdr:cNvCxnSpPr/>
        </xdr:nvCxnSpPr>
        <xdr:spPr>
          <a:xfrm flipH="1" flipV="1">
            <a:off x="16023816" y="4565641"/>
            <a:ext cx="1415" cy="12716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A0ACABA3-D771-4901-A90E-F9C5E6330431}"/>
              </a:ext>
            </a:extLst>
          </xdr:cNvPr>
          <xdr:cNvCxnSpPr/>
        </xdr:nvCxnSpPr>
        <xdr:spPr>
          <a:xfrm>
            <a:off x="16023160" y="4391965"/>
            <a:ext cx="2071" cy="124279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606126</xdr:colOff>
      <xdr:row>1</xdr:row>
      <xdr:rowOff>83031</xdr:rowOff>
    </xdr:from>
    <xdr:to>
      <xdr:col>23</xdr:col>
      <xdr:colOff>596611</xdr:colOff>
      <xdr:row>24</xdr:row>
      <xdr:rowOff>81395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29DBCD7-C8BB-46F7-8BF9-A3DF9A82F7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558776</xdr:colOff>
      <xdr:row>59</xdr:row>
      <xdr:rowOff>100445</xdr:rowOff>
    </xdr:from>
    <xdr:to>
      <xdr:col>47</xdr:col>
      <xdr:colOff>536864</xdr:colOff>
      <xdr:row>82</xdr:row>
      <xdr:rowOff>113107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E2C9D1C-27B3-4B3D-BB1E-6F98E9139F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219075</xdr:colOff>
      <xdr:row>6</xdr:row>
      <xdr:rowOff>33771</xdr:rowOff>
    </xdr:from>
    <xdr:to>
      <xdr:col>40</xdr:col>
      <xdr:colOff>76861</xdr:colOff>
      <xdr:row>28</xdr:row>
      <xdr:rowOff>170946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937FC91F-2BF4-4123-AE4F-9102C2E00244}"/>
            </a:ext>
          </a:extLst>
        </xdr:cNvPr>
        <xdr:cNvGrpSpPr/>
      </xdr:nvGrpSpPr>
      <xdr:grpSpPr>
        <a:xfrm>
          <a:off x="25079325" y="1272021"/>
          <a:ext cx="4124986" cy="4537725"/>
          <a:chOff x="13162022" y="851297"/>
          <a:chExt cx="3751846" cy="4272757"/>
        </a:xfrm>
      </xdr:grpSpPr>
      <xdr:pic>
        <xdr:nvPicPr>
          <xdr:cNvPr id="22" name="Picture 21">
            <a:extLst>
              <a:ext uri="{FF2B5EF4-FFF2-40B4-BE49-F238E27FC236}">
                <a16:creationId xmlns:a16="http://schemas.microsoft.com/office/drawing/2014/main" id="{747AB5C2-F16E-49A5-A2A7-334AD2B17B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59494" t="17411" r="23300" b="13122"/>
          <a:stretch/>
        </xdr:blipFill>
        <xdr:spPr>
          <a:xfrm>
            <a:off x="13162022" y="851297"/>
            <a:ext cx="3751846" cy="4272757"/>
          </a:xfrm>
          <a:prstGeom prst="rect">
            <a:avLst/>
          </a:prstGeom>
        </xdr:spPr>
      </xdr:pic>
      <xdr:cxnSp macro="">
        <xdr:nvCxnSpPr>
          <xdr:cNvPr id="23" name="Straight Connector 22">
            <a:extLst>
              <a:ext uri="{FF2B5EF4-FFF2-40B4-BE49-F238E27FC236}">
                <a16:creationId xmlns:a16="http://schemas.microsoft.com/office/drawing/2014/main" id="{1D88DAC4-FF84-482D-A649-157B9146FE6E}"/>
              </a:ext>
            </a:extLst>
          </xdr:cNvPr>
          <xdr:cNvCxnSpPr/>
        </xdr:nvCxnSpPr>
        <xdr:spPr>
          <a:xfrm>
            <a:off x="14436142" y="1400176"/>
            <a:ext cx="107225" cy="181598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4" name="Straight Connector 23">
            <a:extLst>
              <a:ext uri="{FF2B5EF4-FFF2-40B4-BE49-F238E27FC236}">
                <a16:creationId xmlns:a16="http://schemas.microsoft.com/office/drawing/2014/main" id="{E41363A7-F300-4D3D-8D83-84D6554162A2}"/>
              </a:ext>
            </a:extLst>
          </xdr:cNvPr>
          <xdr:cNvCxnSpPr/>
        </xdr:nvCxnSpPr>
        <xdr:spPr>
          <a:xfrm>
            <a:off x="15666129" y="3574654"/>
            <a:ext cx="146828" cy="154384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5" name="Straight Connector 24">
            <a:extLst>
              <a:ext uri="{FF2B5EF4-FFF2-40B4-BE49-F238E27FC236}">
                <a16:creationId xmlns:a16="http://schemas.microsoft.com/office/drawing/2014/main" id="{73FA63B6-29EB-4AC7-92BD-361E3F2494D5}"/>
              </a:ext>
            </a:extLst>
          </xdr:cNvPr>
          <xdr:cNvCxnSpPr/>
        </xdr:nvCxnSpPr>
        <xdr:spPr>
          <a:xfrm>
            <a:off x="15623864" y="3612826"/>
            <a:ext cx="145896" cy="15438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6" name="Straight Connector 25">
            <a:extLst>
              <a:ext uri="{FF2B5EF4-FFF2-40B4-BE49-F238E27FC236}">
                <a16:creationId xmlns:a16="http://schemas.microsoft.com/office/drawing/2014/main" id="{37A66B5E-5B7B-45C1-86BB-07B762A342C5}"/>
              </a:ext>
            </a:extLst>
          </xdr:cNvPr>
          <xdr:cNvCxnSpPr/>
        </xdr:nvCxnSpPr>
        <xdr:spPr>
          <a:xfrm flipV="1">
            <a:off x="14369008" y="3233601"/>
            <a:ext cx="69156" cy="193152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7" name="Straight Connector 26">
            <a:extLst>
              <a:ext uri="{FF2B5EF4-FFF2-40B4-BE49-F238E27FC236}">
                <a16:creationId xmlns:a16="http://schemas.microsoft.com/office/drawing/2014/main" id="{434E3D18-2D19-4E91-8647-BCDEFC0ABB18}"/>
              </a:ext>
            </a:extLst>
          </xdr:cNvPr>
          <xdr:cNvCxnSpPr/>
        </xdr:nvCxnSpPr>
        <xdr:spPr>
          <a:xfrm flipH="1">
            <a:off x="14306784" y="3207324"/>
            <a:ext cx="65690" cy="199054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8" name="Straight Connector 27">
            <a:extLst>
              <a:ext uri="{FF2B5EF4-FFF2-40B4-BE49-F238E27FC236}">
                <a16:creationId xmlns:a16="http://schemas.microsoft.com/office/drawing/2014/main" id="{0237343D-68A5-4DC0-A896-8C88AB37F4D5}"/>
              </a:ext>
            </a:extLst>
          </xdr:cNvPr>
          <xdr:cNvCxnSpPr/>
        </xdr:nvCxnSpPr>
        <xdr:spPr>
          <a:xfrm>
            <a:off x="14387912" y="1426028"/>
            <a:ext cx="97392" cy="177517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29" name="TextBox 28">
            <a:extLst>
              <a:ext uri="{FF2B5EF4-FFF2-40B4-BE49-F238E27FC236}">
                <a16:creationId xmlns:a16="http://schemas.microsoft.com/office/drawing/2014/main" id="{95F8824F-3256-4E81-91C2-17DE98184F71}"/>
              </a:ext>
            </a:extLst>
          </xdr:cNvPr>
          <xdr:cNvSpPr txBox="1"/>
        </xdr:nvSpPr>
        <xdr:spPr>
          <a:xfrm>
            <a:off x="14091628" y="962421"/>
            <a:ext cx="2163356" cy="29964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GB" sz="1400" b="1"/>
              <a:t>Off-road</a:t>
            </a:r>
            <a:r>
              <a:rPr lang="en-GB" sz="1400" b="1" baseline="0"/>
              <a:t> Buggy Track</a:t>
            </a:r>
            <a:endParaRPr lang="en-GB" sz="1400" b="1"/>
          </a:p>
        </xdr:txBody>
      </xdr:sp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85507BA2-B1D7-4CD1-9062-876B1F42C737}"/>
              </a:ext>
            </a:extLst>
          </xdr:cNvPr>
          <xdr:cNvSpPr txBox="1"/>
        </xdr:nvSpPr>
        <xdr:spPr>
          <a:xfrm>
            <a:off x="15328814" y="4310063"/>
            <a:ext cx="856717" cy="63103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Section 1:</a:t>
            </a:r>
          </a:p>
          <a:p>
            <a:r>
              <a:rPr lang="en-GB" sz="1100"/>
              <a:t>Section</a:t>
            </a:r>
            <a:r>
              <a:rPr lang="en-GB" sz="1100" baseline="0"/>
              <a:t> 2:</a:t>
            </a:r>
          </a:p>
          <a:p>
            <a:r>
              <a:rPr lang="en-GB" sz="1100" baseline="0"/>
              <a:t>Section 3:</a:t>
            </a:r>
            <a:endParaRPr lang="en-GB" sz="1100"/>
          </a:p>
        </xdr:txBody>
      </xdr:sp>
      <xdr:cxnSp macro="">
        <xdr:nvCxnSpPr>
          <xdr:cNvPr id="31" name="Straight Connector 30">
            <a:extLst>
              <a:ext uri="{FF2B5EF4-FFF2-40B4-BE49-F238E27FC236}">
                <a16:creationId xmlns:a16="http://schemas.microsoft.com/office/drawing/2014/main" id="{16DD35DC-F54F-4DB7-B235-7B941AAFAB4C}"/>
              </a:ext>
            </a:extLst>
          </xdr:cNvPr>
          <xdr:cNvCxnSpPr/>
        </xdr:nvCxnSpPr>
        <xdr:spPr>
          <a:xfrm>
            <a:off x="16025232" y="4743914"/>
            <a:ext cx="4646" cy="116159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32" name="Straight Connector 31">
            <a:extLst>
              <a:ext uri="{FF2B5EF4-FFF2-40B4-BE49-F238E27FC236}">
                <a16:creationId xmlns:a16="http://schemas.microsoft.com/office/drawing/2014/main" id="{A3358987-2D27-4331-A08A-BDBB935E5AF0}"/>
              </a:ext>
            </a:extLst>
          </xdr:cNvPr>
          <xdr:cNvCxnSpPr/>
        </xdr:nvCxnSpPr>
        <xdr:spPr>
          <a:xfrm flipH="1" flipV="1">
            <a:off x="16023816" y="4565641"/>
            <a:ext cx="1415" cy="12716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34" name="Straight Connector 33">
            <a:extLst>
              <a:ext uri="{FF2B5EF4-FFF2-40B4-BE49-F238E27FC236}">
                <a16:creationId xmlns:a16="http://schemas.microsoft.com/office/drawing/2014/main" id="{939D1A7C-F692-47B6-9CAF-5467B404D124}"/>
              </a:ext>
            </a:extLst>
          </xdr:cNvPr>
          <xdr:cNvCxnSpPr/>
        </xdr:nvCxnSpPr>
        <xdr:spPr>
          <a:xfrm>
            <a:off x="16023160" y="4391965"/>
            <a:ext cx="2071" cy="124279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590550</xdr:colOff>
      <xdr:row>25</xdr:row>
      <xdr:rowOff>38100</xdr:rowOff>
    </xdr:from>
    <xdr:to>
      <xdr:col>23</xdr:col>
      <xdr:colOff>600075</xdr:colOff>
      <xdr:row>43</xdr:row>
      <xdr:rowOff>66675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C5100DD-92B3-4F19-A45A-A95A73CEF0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4762</xdr:colOff>
      <xdr:row>44</xdr:row>
      <xdr:rowOff>152400</xdr:rowOff>
    </xdr:from>
    <xdr:to>
      <xdr:col>24</xdr:col>
      <xdr:colOff>0</xdr:colOff>
      <xdr:row>64</xdr:row>
      <xdr:rowOff>104775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204502A-0A0D-4106-96E5-7CF79BE5BE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161925</xdr:rowOff>
    </xdr:from>
    <xdr:to>
      <xdr:col>21</xdr:col>
      <xdr:colOff>601611</xdr:colOff>
      <xdr:row>25</xdr:row>
      <xdr:rowOff>177764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BE4410-A9A1-4B61-8854-7271F15C68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1</xdr:row>
      <xdr:rowOff>114300</xdr:rowOff>
    </xdr:from>
    <xdr:to>
      <xdr:col>25</xdr:col>
      <xdr:colOff>490539</xdr:colOff>
      <xdr:row>25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E172934-1E24-4D8C-87C2-7CF49D51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566736</xdr:colOff>
      <xdr:row>26</xdr:row>
      <xdr:rowOff>152399</xdr:rowOff>
    </xdr:from>
    <xdr:to>
      <xdr:col>26</xdr:col>
      <xdr:colOff>95249</xdr:colOff>
      <xdr:row>48</xdr:row>
      <xdr:rowOff>104774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0E32342-EDC6-49DC-9D59-5FFFB32F5D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3724</xdr:colOff>
      <xdr:row>19</xdr:row>
      <xdr:rowOff>50530</xdr:rowOff>
    </xdr:from>
    <xdr:to>
      <xdr:col>7</xdr:col>
      <xdr:colOff>7053</xdr:colOff>
      <xdr:row>38</xdr:row>
      <xdr:rowOff>139210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80F3A9-AC8F-4992-B790-C6B9C83FDB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0241" t="12038" r="9215" b="10174"/>
        <a:stretch/>
      </xdr:blipFill>
      <xdr:spPr>
        <a:xfrm>
          <a:off x="611859" y="3772607"/>
          <a:ext cx="5190790" cy="3708180"/>
        </a:xfrm>
        <a:prstGeom prst="rect">
          <a:avLst/>
        </a:prstGeom>
      </xdr:spPr>
    </xdr:pic>
    <xdr:clientData/>
  </xdr:twoCellAnchor>
  <xdr:twoCellAnchor>
    <xdr:from>
      <xdr:col>6</xdr:col>
      <xdr:colOff>38565</xdr:colOff>
      <xdr:row>24</xdr:row>
      <xdr:rowOff>18894</xdr:rowOff>
    </xdr:from>
    <xdr:to>
      <xdr:col>6</xdr:col>
      <xdr:colOff>118774</xdr:colOff>
      <xdr:row>24</xdr:row>
      <xdr:rowOff>91084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C656B672-7018-45D8-9F6A-EC4EC98DB4A8}"/>
            </a:ext>
          </a:extLst>
        </xdr:cNvPr>
        <xdr:cNvSpPr/>
      </xdr:nvSpPr>
      <xdr:spPr>
        <a:xfrm>
          <a:off x="5226027" y="4693471"/>
          <a:ext cx="80209" cy="7219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328448</xdr:colOff>
      <xdr:row>16</xdr:row>
      <xdr:rowOff>144517</xdr:rowOff>
    </xdr:from>
    <xdr:to>
      <xdr:col>10</xdr:col>
      <xdr:colOff>308741</xdr:colOff>
      <xdr:row>22</xdr:row>
      <xdr:rowOff>59120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495D0E9-3E45-4DC5-B768-F49061F87B0A}"/>
            </a:ext>
          </a:extLst>
        </xdr:cNvPr>
        <xdr:cNvSpPr txBox="1"/>
      </xdr:nvSpPr>
      <xdr:spPr>
        <a:xfrm>
          <a:off x="6135414" y="3284483"/>
          <a:ext cx="1813034" cy="10576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Identified Efficiency based on maximum rpm of the</a:t>
          </a:r>
          <a:r>
            <a:rPr lang="en-GB" sz="1100" baseline="0"/>
            <a:t> motor and the torque required after final drive.</a:t>
          </a:r>
          <a:endParaRPr lang="en-GB" sz="1100"/>
        </a:p>
      </xdr:txBody>
    </xdr:sp>
    <xdr:clientData/>
  </xdr:twoCellAnchor>
  <xdr:twoCellAnchor>
    <xdr:from>
      <xdr:col>6</xdr:col>
      <xdr:colOff>212480</xdr:colOff>
      <xdr:row>19</xdr:row>
      <xdr:rowOff>101819</xdr:rowOff>
    </xdr:from>
    <xdr:to>
      <xdr:col>7</xdr:col>
      <xdr:colOff>328448</xdr:colOff>
      <xdr:row>24</xdr:row>
      <xdr:rowOff>14654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1F574BDE-D374-4D21-AA41-6313950AA5E6}"/>
            </a:ext>
          </a:extLst>
        </xdr:cNvPr>
        <xdr:cNvCxnSpPr>
          <a:stCxn id="3" idx="1"/>
        </xdr:cNvCxnSpPr>
      </xdr:nvCxnSpPr>
      <xdr:spPr>
        <a:xfrm flipH="1">
          <a:off x="5399942" y="3823896"/>
          <a:ext cx="724102" cy="8653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gineersedge.com/mechanics_machines/transmission-gear-ratio-calculator.ht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researchgate.net/figure/Yasa-400-motorcontroller-efficiency-map_fig6_261309040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olcanomotor.com/products/1700rpm_540w_74v_brushed_dc_motor-en.html" TargetMode="External"/><Relationship Id="rId2" Type="http://schemas.openxmlformats.org/officeDocument/2006/relationships/hyperlink" Target="https://www.evwest.com/catalog/product_info.php?cPath=4&amp;products_id=487" TargetMode="External"/><Relationship Id="rId1" Type="http://schemas.openxmlformats.org/officeDocument/2006/relationships/hyperlink" Target="http://www.flowfitonline.com/petrol-and-diesel-engines/honda-petrol-engines/genuine-honda-55-hp-single-cylinder-4-stroke-air-cooled-petrol-engine-recoil-start-horizontal-mount-red-eu-only" TargetMode="External"/><Relationship Id="rId5" Type="http://schemas.openxmlformats.org/officeDocument/2006/relationships/hyperlink" Target="https://emrax.com/e-motors/emrax-208/" TargetMode="External"/><Relationship Id="rId4" Type="http://schemas.openxmlformats.org/officeDocument/2006/relationships/hyperlink" Target="https://www.yasa.com/controlle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253F-1AFA-4754-A7CF-C422C48F372E}">
  <dimension ref="A2:B25"/>
  <sheetViews>
    <sheetView workbookViewId="0">
      <selection activeCell="N11" sqref="N11:O11"/>
    </sheetView>
  </sheetViews>
  <sheetFormatPr defaultRowHeight="15" x14ac:dyDescent="0.25"/>
  <cols>
    <col min="1" max="1" width="53.140625" bestFit="1" customWidth="1"/>
    <col min="2" max="2" width="12" bestFit="1" customWidth="1"/>
  </cols>
  <sheetData>
    <row r="2" spans="1:2" ht="18.75" x14ac:dyDescent="0.3">
      <c r="A2" s="66" t="s">
        <v>4</v>
      </c>
      <c r="B2" s="67"/>
    </row>
    <row r="3" spans="1:2" x14ac:dyDescent="0.25">
      <c r="A3" s="3" t="s">
        <v>5</v>
      </c>
      <c r="B3" s="3">
        <v>1.43</v>
      </c>
    </row>
    <row r="4" spans="1:2" x14ac:dyDescent="0.25">
      <c r="A4" s="3" t="s">
        <v>6</v>
      </c>
      <c r="B4" s="3">
        <v>1.4</v>
      </c>
    </row>
    <row r="5" spans="1:2" x14ac:dyDescent="0.25">
      <c r="A5" s="3" t="s">
        <v>7</v>
      </c>
      <c r="B5" s="3">
        <f>SUM(B3*B4)</f>
        <v>2.0019999999999998</v>
      </c>
    </row>
    <row r="6" spans="1:2" x14ac:dyDescent="0.25">
      <c r="A6" s="3" t="s">
        <v>28</v>
      </c>
      <c r="B6" s="3">
        <v>40</v>
      </c>
    </row>
    <row r="7" spans="1:2" x14ac:dyDescent="0.25">
      <c r="A7" s="3" t="s">
        <v>29</v>
      </c>
      <c r="B7" s="3">
        <v>420</v>
      </c>
    </row>
    <row r="8" spans="1:2" x14ac:dyDescent="0.25">
      <c r="A8" s="3" t="s">
        <v>12</v>
      </c>
      <c r="B8" s="4" t="s">
        <v>8</v>
      </c>
    </row>
    <row r="9" spans="1:2" x14ac:dyDescent="0.25">
      <c r="A9" s="3" t="s">
        <v>9</v>
      </c>
      <c r="B9" s="3">
        <v>19</v>
      </c>
    </row>
    <row r="10" spans="1:2" x14ac:dyDescent="0.25">
      <c r="A10" s="3" t="s">
        <v>10</v>
      </c>
      <c r="B10" s="3">
        <v>0.48259999999999997</v>
      </c>
    </row>
    <row r="11" spans="1:2" x14ac:dyDescent="0.25">
      <c r="A11" s="3" t="s">
        <v>16</v>
      </c>
      <c r="B11" s="3">
        <f>SUM(B10/2)</f>
        <v>0.24129999999999999</v>
      </c>
    </row>
    <row r="12" spans="1:2" x14ac:dyDescent="0.25">
      <c r="A12" s="3" t="s">
        <v>13</v>
      </c>
      <c r="B12" s="4" t="s">
        <v>14</v>
      </c>
    </row>
    <row r="13" spans="1:2" x14ac:dyDescent="0.25">
      <c r="A13" s="3" t="s">
        <v>11</v>
      </c>
      <c r="B13" s="3">
        <v>22</v>
      </c>
    </row>
    <row r="14" spans="1:2" x14ac:dyDescent="0.25">
      <c r="A14" s="3" t="s">
        <v>43</v>
      </c>
      <c r="B14" s="3">
        <v>0.55879999999999996</v>
      </c>
    </row>
    <row r="15" spans="1:2" x14ac:dyDescent="0.25">
      <c r="A15" s="3" t="s">
        <v>15</v>
      </c>
      <c r="B15" s="3">
        <f>SUM(B14/2)</f>
        <v>0.27939999999999998</v>
      </c>
    </row>
    <row r="16" spans="1:2" x14ac:dyDescent="0.25">
      <c r="A16" s="3" t="s">
        <v>18</v>
      </c>
      <c r="B16" s="3">
        <f>((B21*B7/B11)*2)</f>
        <v>139.2457521757149</v>
      </c>
    </row>
    <row r="17" spans="1:2" x14ac:dyDescent="0.25">
      <c r="A17" s="3" t="s">
        <v>17</v>
      </c>
      <c r="B17" s="3">
        <f>((B21*B7/B15)*2)</f>
        <v>120.25769506084468</v>
      </c>
    </row>
    <row r="18" spans="1:2" x14ac:dyDescent="0.25">
      <c r="A18" s="3" t="s">
        <v>1</v>
      </c>
      <c r="B18" s="3">
        <v>1.2</v>
      </c>
    </row>
    <row r="19" spans="1:2" x14ac:dyDescent="0.25">
      <c r="A19" s="3" t="s">
        <v>25</v>
      </c>
      <c r="B19" s="3">
        <v>9.81</v>
      </c>
    </row>
    <row r="20" spans="1:2" x14ac:dyDescent="0.25">
      <c r="A20" s="3" t="s">
        <v>2</v>
      </c>
      <c r="B20" s="3">
        <v>0.6</v>
      </c>
    </row>
    <row r="21" spans="1:2" x14ac:dyDescent="0.25">
      <c r="A21" s="3" t="s">
        <v>20</v>
      </c>
      <c r="B21" s="3">
        <v>0.04</v>
      </c>
    </row>
    <row r="22" spans="1:2" x14ac:dyDescent="0.25">
      <c r="A22" s="22" t="s">
        <v>36</v>
      </c>
      <c r="B22" s="3">
        <f>B15*2*3.14</f>
        <v>1.754632</v>
      </c>
    </row>
    <row r="23" spans="1:2" x14ac:dyDescent="0.25">
      <c r="A23" s="22" t="s">
        <v>41</v>
      </c>
      <c r="B23" s="22">
        <v>16</v>
      </c>
    </row>
    <row r="24" spans="1:2" x14ac:dyDescent="0.25">
      <c r="A24" s="22" t="s">
        <v>40</v>
      </c>
      <c r="B24" s="22">
        <v>32</v>
      </c>
    </row>
    <row r="25" spans="1:2" x14ac:dyDescent="0.25">
      <c r="A25" s="22" t="s">
        <v>39</v>
      </c>
      <c r="B25" s="3">
        <f>B24/B23</f>
        <v>2</v>
      </c>
    </row>
  </sheetData>
  <mergeCells count="1">
    <mergeCell ref="A2:B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4" sqref="I4"/>
    </sheetView>
  </sheetViews>
  <sheetFormatPr defaultRowHeight="15" x14ac:dyDescent="0.25"/>
  <cols>
    <col min="1" max="1" width="10.140625" bestFit="1" customWidth="1"/>
    <col min="2" max="2" width="17.140625" bestFit="1" customWidth="1"/>
    <col min="3" max="3" width="15.85546875" bestFit="1" customWidth="1"/>
    <col min="4" max="4" width="17.7109375" bestFit="1" customWidth="1"/>
    <col min="5" max="5" width="15.5703125" bestFit="1" customWidth="1"/>
    <col min="6" max="6" width="15" bestFit="1" customWidth="1"/>
    <col min="7" max="7" width="23.5703125" bestFit="1" customWidth="1"/>
    <col min="8" max="8" width="19.85546875" bestFit="1" customWidth="1"/>
    <col min="9" max="9" width="18.85546875" bestFit="1" customWidth="1"/>
    <col min="21" max="21" width="8.85546875" customWidth="1"/>
  </cols>
  <sheetData>
    <row r="1" spans="1:9" ht="18.75" x14ac:dyDescent="0.3">
      <c r="A1" s="13" t="s">
        <v>32</v>
      </c>
      <c r="B1" s="13" t="s">
        <v>24</v>
      </c>
      <c r="C1" s="13" t="s">
        <v>34</v>
      </c>
      <c r="D1" s="13" t="s">
        <v>0</v>
      </c>
      <c r="E1" s="13" t="s">
        <v>31</v>
      </c>
      <c r="F1" s="13" t="s">
        <v>33</v>
      </c>
      <c r="G1" s="13" t="s">
        <v>27</v>
      </c>
      <c r="H1" s="13" t="s">
        <v>22</v>
      </c>
      <c r="I1" s="13" t="s">
        <v>26</v>
      </c>
    </row>
    <row r="2" spans="1:9" ht="15.75" x14ac:dyDescent="0.25">
      <c r="A2" s="12">
        <v>0</v>
      </c>
      <c r="B2" s="17">
        <v>1</v>
      </c>
      <c r="C2" s="9">
        <v>0</v>
      </c>
      <c r="D2" s="9">
        <f t="shared" ref="D2:D33" si="0">(C2*0.44704)</f>
        <v>0</v>
      </c>
      <c r="E2" s="9">
        <v>0</v>
      </c>
      <c r="F2" s="9">
        <v>0</v>
      </c>
      <c r="G2" s="9">
        <v>0</v>
      </c>
      <c r="H2" s="9">
        <v>0</v>
      </c>
      <c r="I2" s="9">
        <v>0</v>
      </c>
    </row>
    <row r="3" spans="1:9" ht="15.75" x14ac:dyDescent="0.25">
      <c r="A3" s="12">
        <v>1</v>
      </c>
      <c r="B3" s="17">
        <v>1</v>
      </c>
      <c r="C3" s="9">
        <v>5</v>
      </c>
      <c r="D3" s="9">
        <f t="shared" si="0"/>
        <v>2.2351999999999999</v>
      </c>
      <c r="E3" s="9">
        <f t="shared" ref="E3:E34" si="1">(D3*1)+E2</f>
        <v>2.2351999999999999</v>
      </c>
      <c r="F3" s="9">
        <v>0</v>
      </c>
      <c r="G3" s="9">
        <f t="shared" ref="G3:G34" si="2">(D3-D2/1)</f>
        <v>2.2351999999999999</v>
      </c>
      <c r="H3" s="9">
        <f t="shared" ref="H3:H34" si="3">((F2-F3)/(E2-E3)*100)</f>
        <v>0</v>
      </c>
      <c r="I3" s="9">
        <f>DEGREES(ATAN(F2-F3)/(E2-E3))</f>
        <v>0</v>
      </c>
    </row>
    <row r="4" spans="1:9" ht="15.75" x14ac:dyDescent="0.25">
      <c r="A4" s="12">
        <v>2</v>
      </c>
      <c r="B4" s="17">
        <v>1</v>
      </c>
      <c r="C4" s="9">
        <v>10</v>
      </c>
      <c r="D4" s="9">
        <f t="shared" si="0"/>
        <v>4.4703999999999997</v>
      </c>
      <c r="E4" s="9">
        <f t="shared" si="1"/>
        <v>6.7055999999999996</v>
      </c>
      <c r="F4" s="9">
        <v>0</v>
      </c>
      <c r="G4" s="9">
        <f t="shared" si="2"/>
        <v>2.2351999999999999</v>
      </c>
      <c r="H4" s="9">
        <f t="shared" si="3"/>
        <v>0</v>
      </c>
      <c r="I4" s="9">
        <f>DEGREES(ATAN(F3-F4)/(E3-E4))</f>
        <v>0</v>
      </c>
    </row>
    <row r="5" spans="1:9" ht="15.75" x14ac:dyDescent="0.25">
      <c r="A5" s="12">
        <v>3</v>
      </c>
      <c r="B5" s="17">
        <v>1</v>
      </c>
      <c r="C5" s="9">
        <v>15</v>
      </c>
      <c r="D5" s="9">
        <f t="shared" si="0"/>
        <v>6.7055999999999996</v>
      </c>
      <c r="E5" s="9">
        <f t="shared" si="1"/>
        <v>13.411199999999999</v>
      </c>
      <c r="F5" s="9">
        <v>0</v>
      </c>
      <c r="G5" s="9">
        <f t="shared" si="2"/>
        <v>2.2351999999999999</v>
      </c>
      <c r="H5" s="9">
        <f t="shared" si="3"/>
        <v>0</v>
      </c>
      <c r="I5" s="9">
        <f t="shared" ref="I5:I34" si="4">DEGREES(ATAN(F4-F5)/(E4-E5))</f>
        <v>0</v>
      </c>
    </row>
    <row r="6" spans="1:9" ht="15.75" x14ac:dyDescent="0.25">
      <c r="A6" s="12">
        <v>4</v>
      </c>
      <c r="B6" s="17">
        <v>1</v>
      </c>
      <c r="C6" s="9">
        <v>20</v>
      </c>
      <c r="D6" s="9">
        <f t="shared" si="0"/>
        <v>8.9407999999999994</v>
      </c>
      <c r="E6" s="9">
        <f t="shared" si="1"/>
        <v>22.351999999999997</v>
      </c>
      <c r="F6" s="9">
        <v>0</v>
      </c>
      <c r="G6" s="9">
        <f t="shared" si="2"/>
        <v>2.2351999999999999</v>
      </c>
      <c r="H6" s="9">
        <f t="shared" si="3"/>
        <v>0</v>
      </c>
      <c r="I6" s="9">
        <f t="shared" si="4"/>
        <v>0</v>
      </c>
    </row>
    <row r="7" spans="1:9" ht="15.75" x14ac:dyDescent="0.25">
      <c r="A7" s="12">
        <v>5</v>
      </c>
      <c r="B7" s="17">
        <v>1</v>
      </c>
      <c r="C7" s="9">
        <v>25</v>
      </c>
      <c r="D7" s="9">
        <f t="shared" si="0"/>
        <v>11.176</v>
      </c>
      <c r="E7" s="9">
        <f t="shared" si="1"/>
        <v>33.527999999999999</v>
      </c>
      <c r="F7" s="9">
        <v>0</v>
      </c>
      <c r="G7" s="9">
        <f t="shared" si="2"/>
        <v>2.2352000000000007</v>
      </c>
      <c r="H7" s="9">
        <f t="shared" si="3"/>
        <v>0</v>
      </c>
      <c r="I7" s="9">
        <f t="shared" si="4"/>
        <v>0</v>
      </c>
    </row>
    <row r="8" spans="1:9" ht="15.75" x14ac:dyDescent="0.25">
      <c r="A8" s="12">
        <v>6</v>
      </c>
      <c r="B8" s="17">
        <v>1</v>
      </c>
      <c r="C8" s="9">
        <v>25</v>
      </c>
      <c r="D8" s="9">
        <f t="shared" si="0"/>
        <v>11.176</v>
      </c>
      <c r="E8" s="9">
        <f t="shared" si="1"/>
        <v>44.704000000000001</v>
      </c>
      <c r="F8" s="9">
        <v>0</v>
      </c>
      <c r="G8" s="9">
        <f t="shared" si="2"/>
        <v>0</v>
      </c>
      <c r="H8" s="9">
        <f t="shared" si="3"/>
        <v>0</v>
      </c>
      <c r="I8" s="9">
        <f t="shared" si="4"/>
        <v>0</v>
      </c>
    </row>
    <row r="9" spans="1:9" ht="15.75" x14ac:dyDescent="0.25">
      <c r="A9" s="12">
        <v>7</v>
      </c>
      <c r="B9" s="17">
        <v>1</v>
      </c>
      <c r="C9" s="9">
        <v>26</v>
      </c>
      <c r="D9" s="9">
        <f t="shared" si="0"/>
        <v>11.62304</v>
      </c>
      <c r="E9" s="9">
        <f t="shared" si="1"/>
        <v>56.327039999999997</v>
      </c>
      <c r="F9" s="9">
        <v>0</v>
      </c>
      <c r="G9" s="9">
        <f t="shared" si="2"/>
        <v>0.44703999999999944</v>
      </c>
      <c r="H9" s="9">
        <f t="shared" si="3"/>
        <v>0</v>
      </c>
      <c r="I9" s="9">
        <f t="shared" si="4"/>
        <v>0</v>
      </c>
    </row>
    <row r="10" spans="1:9" ht="15.75" x14ac:dyDescent="0.25">
      <c r="A10" s="12">
        <v>8</v>
      </c>
      <c r="B10" s="17">
        <v>1</v>
      </c>
      <c r="C10" s="9">
        <v>26</v>
      </c>
      <c r="D10" s="9">
        <f t="shared" si="0"/>
        <v>11.62304</v>
      </c>
      <c r="E10" s="9">
        <f t="shared" si="1"/>
        <v>67.95008</v>
      </c>
      <c r="F10" s="9">
        <v>0</v>
      </c>
      <c r="G10" s="9">
        <f t="shared" si="2"/>
        <v>0</v>
      </c>
      <c r="H10" s="9">
        <f t="shared" si="3"/>
        <v>0</v>
      </c>
      <c r="I10" s="9">
        <f t="shared" si="4"/>
        <v>0</v>
      </c>
    </row>
    <row r="11" spans="1:9" ht="15.75" x14ac:dyDescent="0.25">
      <c r="A11" s="12">
        <v>9</v>
      </c>
      <c r="B11" s="17">
        <v>1</v>
      </c>
      <c r="C11" s="9">
        <v>27</v>
      </c>
      <c r="D11" s="9">
        <f t="shared" si="0"/>
        <v>12.070079999999999</v>
      </c>
      <c r="E11" s="9">
        <f t="shared" si="1"/>
        <v>80.020160000000004</v>
      </c>
      <c r="F11" s="9">
        <v>0</v>
      </c>
      <c r="G11" s="9">
        <f t="shared" si="2"/>
        <v>0.44703999999999944</v>
      </c>
      <c r="H11" s="9">
        <f t="shared" si="3"/>
        <v>0</v>
      </c>
      <c r="I11" s="9">
        <f t="shared" si="4"/>
        <v>0</v>
      </c>
    </row>
    <row r="12" spans="1:9" ht="15.75" x14ac:dyDescent="0.25">
      <c r="A12" s="12">
        <v>10</v>
      </c>
      <c r="B12" s="17">
        <v>1</v>
      </c>
      <c r="C12" s="9">
        <v>27</v>
      </c>
      <c r="D12" s="9">
        <f t="shared" si="0"/>
        <v>12.070079999999999</v>
      </c>
      <c r="E12" s="9">
        <f t="shared" si="1"/>
        <v>92.090240000000009</v>
      </c>
      <c r="F12" s="9">
        <v>0</v>
      </c>
      <c r="G12" s="9">
        <f t="shared" si="2"/>
        <v>0</v>
      </c>
      <c r="H12" s="9">
        <f t="shared" si="3"/>
        <v>0</v>
      </c>
      <c r="I12" s="9">
        <f t="shared" si="4"/>
        <v>0</v>
      </c>
    </row>
    <row r="13" spans="1:9" ht="15.75" x14ac:dyDescent="0.25">
      <c r="A13" s="12">
        <v>11</v>
      </c>
      <c r="B13" s="17">
        <v>1</v>
      </c>
      <c r="C13" s="9">
        <v>27</v>
      </c>
      <c r="D13" s="9">
        <f t="shared" si="0"/>
        <v>12.070079999999999</v>
      </c>
      <c r="E13" s="9">
        <f t="shared" si="1"/>
        <v>104.16032000000001</v>
      </c>
      <c r="F13" s="9">
        <v>0</v>
      </c>
      <c r="G13" s="9">
        <f t="shared" si="2"/>
        <v>0</v>
      </c>
      <c r="H13" s="9">
        <f t="shared" si="3"/>
        <v>0</v>
      </c>
      <c r="I13" s="9">
        <f t="shared" si="4"/>
        <v>0</v>
      </c>
    </row>
    <row r="14" spans="1:9" ht="15.75" x14ac:dyDescent="0.25">
      <c r="A14" s="12">
        <v>12</v>
      </c>
      <c r="B14" s="17">
        <v>1</v>
      </c>
      <c r="C14" s="10">
        <v>28</v>
      </c>
      <c r="D14" s="9">
        <f t="shared" si="0"/>
        <v>12.51712</v>
      </c>
      <c r="E14" s="9">
        <f t="shared" si="1"/>
        <v>116.67744000000002</v>
      </c>
      <c r="F14" s="9">
        <v>0</v>
      </c>
      <c r="G14" s="9">
        <f t="shared" si="2"/>
        <v>0.44704000000000121</v>
      </c>
      <c r="H14" s="9">
        <f t="shared" si="3"/>
        <v>0</v>
      </c>
      <c r="I14" s="9">
        <f t="shared" si="4"/>
        <v>0</v>
      </c>
    </row>
    <row r="15" spans="1:9" ht="15.75" x14ac:dyDescent="0.25">
      <c r="A15" s="12">
        <v>13</v>
      </c>
      <c r="B15" s="17">
        <v>1</v>
      </c>
      <c r="C15" s="18">
        <v>30</v>
      </c>
      <c r="D15" s="9">
        <f t="shared" si="0"/>
        <v>13.411199999999999</v>
      </c>
      <c r="E15" s="9">
        <f t="shared" si="1"/>
        <v>130.08864000000003</v>
      </c>
      <c r="F15" s="9">
        <v>0</v>
      </c>
      <c r="G15" s="9">
        <f t="shared" si="2"/>
        <v>0.89407999999999888</v>
      </c>
      <c r="H15" s="9">
        <f t="shared" si="3"/>
        <v>0</v>
      </c>
      <c r="I15" s="9">
        <f t="shared" si="4"/>
        <v>0</v>
      </c>
    </row>
    <row r="16" spans="1:9" ht="15.75" x14ac:dyDescent="0.25">
      <c r="A16" s="12">
        <v>14</v>
      </c>
      <c r="B16" s="17">
        <v>1</v>
      </c>
      <c r="C16" s="9">
        <v>32</v>
      </c>
      <c r="D16" s="9">
        <f t="shared" si="0"/>
        <v>14.30528</v>
      </c>
      <c r="E16" s="9">
        <f t="shared" si="1"/>
        <v>144.39392000000004</v>
      </c>
      <c r="F16" s="9">
        <v>0</v>
      </c>
      <c r="G16" s="9">
        <f t="shared" si="2"/>
        <v>0.89408000000000065</v>
      </c>
      <c r="H16" s="9">
        <f t="shared" si="3"/>
        <v>0</v>
      </c>
      <c r="I16" s="9">
        <f t="shared" si="4"/>
        <v>0</v>
      </c>
    </row>
    <row r="17" spans="1:9" ht="15.75" x14ac:dyDescent="0.25">
      <c r="A17" s="12">
        <v>15</v>
      </c>
      <c r="B17" s="17">
        <v>1</v>
      </c>
      <c r="C17" s="9">
        <v>34</v>
      </c>
      <c r="D17" s="9">
        <f t="shared" si="0"/>
        <v>15.19936</v>
      </c>
      <c r="E17" s="9">
        <f t="shared" si="1"/>
        <v>159.59328000000005</v>
      </c>
      <c r="F17" s="9">
        <v>0</v>
      </c>
      <c r="G17" s="9">
        <f t="shared" si="2"/>
        <v>0.89408000000000065</v>
      </c>
      <c r="H17" s="9">
        <f t="shared" si="3"/>
        <v>0</v>
      </c>
      <c r="I17" s="9">
        <f t="shared" si="4"/>
        <v>0</v>
      </c>
    </row>
    <row r="18" spans="1:9" ht="15.75" x14ac:dyDescent="0.25">
      <c r="A18" s="12">
        <v>16</v>
      </c>
      <c r="B18" s="17">
        <v>1</v>
      </c>
      <c r="C18" s="9">
        <v>36</v>
      </c>
      <c r="D18" s="9">
        <f t="shared" si="0"/>
        <v>16.093440000000001</v>
      </c>
      <c r="E18" s="9">
        <f t="shared" si="1"/>
        <v>175.68672000000004</v>
      </c>
      <c r="F18" s="9">
        <v>0</v>
      </c>
      <c r="G18" s="9">
        <f t="shared" si="2"/>
        <v>0.89408000000000065</v>
      </c>
      <c r="H18" s="9">
        <f t="shared" si="3"/>
        <v>0</v>
      </c>
      <c r="I18" s="9">
        <f t="shared" si="4"/>
        <v>0</v>
      </c>
    </row>
    <row r="19" spans="1:9" ht="15.75" x14ac:dyDescent="0.25">
      <c r="A19" s="12">
        <v>17</v>
      </c>
      <c r="B19" s="17">
        <v>1</v>
      </c>
      <c r="C19" s="9">
        <v>38</v>
      </c>
      <c r="D19" s="9">
        <f t="shared" si="0"/>
        <v>16.98752</v>
      </c>
      <c r="E19" s="9">
        <f t="shared" si="1"/>
        <v>192.67424000000003</v>
      </c>
      <c r="F19" s="9">
        <v>0</v>
      </c>
      <c r="G19" s="9">
        <f t="shared" si="2"/>
        <v>0.89407999999999888</v>
      </c>
      <c r="H19" s="9">
        <f t="shared" si="3"/>
        <v>0</v>
      </c>
      <c r="I19" s="9">
        <f t="shared" si="4"/>
        <v>0</v>
      </c>
    </row>
    <row r="20" spans="1:9" ht="15.75" x14ac:dyDescent="0.25">
      <c r="A20" s="12">
        <v>18</v>
      </c>
      <c r="B20" s="17">
        <v>1</v>
      </c>
      <c r="C20" s="9">
        <v>40</v>
      </c>
      <c r="D20" s="9">
        <f t="shared" si="0"/>
        <v>17.881599999999999</v>
      </c>
      <c r="E20" s="9">
        <f t="shared" si="1"/>
        <v>210.55584000000002</v>
      </c>
      <c r="F20" s="9">
        <v>0</v>
      </c>
      <c r="G20" s="9">
        <f t="shared" si="2"/>
        <v>0.89407999999999888</v>
      </c>
      <c r="H20" s="9">
        <f t="shared" si="3"/>
        <v>0</v>
      </c>
      <c r="I20" s="9">
        <f t="shared" si="4"/>
        <v>0</v>
      </c>
    </row>
    <row r="21" spans="1:9" ht="15.75" x14ac:dyDescent="0.25">
      <c r="A21" s="12">
        <v>19</v>
      </c>
      <c r="B21" s="17">
        <v>1</v>
      </c>
      <c r="C21" s="9">
        <v>40</v>
      </c>
      <c r="D21" s="9">
        <f t="shared" si="0"/>
        <v>17.881599999999999</v>
      </c>
      <c r="E21" s="9">
        <f t="shared" si="1"/>
        <v>228.43744000000001</v>
      </c>
      <c r="F21" s="9">
        <v>0</v>
      </c>
      <c r="G21" s="9">
        <f t="shared" si="2"/>
        <v>0</v>
      </c>
      <c r="H21" s="9">
        <f t="shared" si="3"/>
        <v>0</v>
      </c>
      <c r="I21" s="9">
        <f t="shared" si="4"/>
        <v>0</v>
      </c>
    </row>
    <row r="22" spans="1:9" ht="15.75" x14ac:dyDescent="0.25">
      <c r="A22" s="12">
        <v>20</v>
      </c>
      <c r="B22" s="17">
        <v>1</v>
      </c>
      <c r="C22" s="9">
        <v>40</v>
      </c>
      <c r="D22" s="9">
        <f t="shared" si="0"/>
        <v>17.881599999999999</v>
      </c>
      <c r="E22" s="9">
        <f t="shared" si="1"/>
        <v>246.31904</v>
      </c>
      <c r="F22" s="9">
        <v>0</v>
      </c>
      <c r="G22" s="9">
        <f t="shared" si="2"/>
        <v>0</v>
      </c>
      <c r="H22" s="9">
        <f t="shared" si="3"/>
        <v>0</v>
      </c>
      <c r="I22" s="9">
        <f t="shared" si="4"/>
        <v>0</v>
      </c>
    </row>
    <row r="23" spans="1:9" ht="15.75" x14ac:dyDescent="0.25">
      <c r="A23" s="12">
        <v>21</v>
      </c>
      <c r="B23" s="17">
        <v>1</v>
      </c>
      <c r="C23" s="9">
        <v>40</v>
      </c>
      <c r="D23" s="9">
        <f t="shared" si="0"/>
        <v>17.881599999999999</v>
      </c>
      <c r="E23" s="9">
        <f t="shared" si="1"/>
        <v>264.20064000000002</v>
      </c>
      <c r="F23" s="9">
        <v>0</v>
      </c>
      <c r="G23" s="9">
        <f t="shared" si="2"/>
        <v>0</v>
      </c>
      <c r="H23" s="9">
        <f t="shared" si="3"/>
        <v>0</v>
      </c>
      <c r="I23" s="9">
        <f t="shared" si="4"/>
        <v>0</v>
      </c>
    </row>
    <row r="24" spans="1:9" ht="15.75" x14ac:dyDescent="0.25">
      <c r="A24" s="12">
        <v>22</v>
      </c>
      <c r="B24" s="17">
        <v>1</v>
      </c>
      <c r="C24" s="9">
        <v>40</v>
      </c>
      <c r="D24" s="9">
        <f t="shared" si="0"/>
        <v>17.881599999999999</v>
      </c>
      <c r="E24" s="9">
        <f t="shared" si="1"/>
        <v>282.08224000000001</v>
      </c>
      <c r="F24" s="9">
        <v>0</v>
      </c>
      <c r="G24" s="9">
        <f t="shared" si="2"/>
        <v>0</v>
      </c>
      <c r="H24" s="9">
        <f t="shared" si="3"/>
        <v>0</v>
      </c>
      <c r="I24" s="9">
        <f t="shared" si="4"/>
        <v>0</v>
      </c>
    </row>
    <row r="25" spans="1:9" ht="15.75" x14ac:dyDescent="0.25">
      <c r="A25" s="12">
        <v>23</v>
      </c>
      <c r="B25" s="17">
        <v>1</v>
      </c>
      <c r="C25" s="9">
        <v>40</v>
      </c>
      <c r="D25" s="9">
        <f t="shared" si="0"/>
        <v>17.881599999999999</v>
      </c>
      <c r="E25" s="9">
        <f t="shared" si="1"/>
        <v>299.96384</v>
      </c>
      <c r="F25" s="9">
        <v>0</v>
      </c>
      <c r="G25" s="9">
        <f t="shared" si="2"/>
        <v>0</v>
      </c>
      <c r="H25" s="9">
        <f t="shared" si="3"/>
        <v>0</v>
      </c>
      <c r="I25" s="9">
        <f t="shared" si="4"/>
        <v>0</v>
      </c>
    </row>
    <row r="26" spans="1:9" ht="15.75" x14ac:dyDescent="0.25">
      <c r="A26" s="12">
        <v>24</v>
      </c>
      <c r="B26" s="17">
        <v>1</v>
      </c>
      <c r="C26" s="9">
        <v>40</v>
      </c>
      <c r="D26" s="9">
        <f t="shared" si="0"/>
        <v>17.881599999999999</v>
      </c>
      <c r="E26" s="9">
        <f t="shared" si="1"/>
        <v>317.84544</v>
      </c>
      <c r="F26" s="9">
        <v>0</v>
      </c>
      <c r="G26" s="9">
        <f t="shared" si="2"/>
        <v>0</v>
      </c>
      <c r="H26" s="9">
        <f t="shared" si="3"/>
        <v>0</v>
      </c>
      <c r="I26" s="9">
        <f t="shared" si="4"/>
        <v>0</v>
      </c>
    </row>
    <row r="27" spans="1:9" ht="15.75" x14ac:dyDescent="0.25">
      <c r="A27" s="12">
        <v>25</v>
      </c>
      <c r="B27" s="17">
        <v>1</v>
      </c>
      <c r="C27" s="9">
        <v>40</v>
      </c>
      <c r="D27" s="9">
        <f t="shared" si="0"/>
        <v>17.881599999999999</v>
      </c>
      <c r="E27" s="9">
        <f t="shared" si="1"/>
        <v>335.72703999999999</v>
      </c>
      <c r="F27" s="9">
        <v>0</v>
      </c>
      <c r="G27" s="9">
        <f t="shared" si="2"/>
        <v>0</v>
      </c>
      <c r="H27" s="9">
        <f t="shared" si="3"/>
        <v>0</v>
      </c>
      <c r="I27" s="9">
        <f t="shared" si="4"/>
        <v>0</v>
      </c>
    </row>
    <row r="28" spans="1:9" ht="15.75" x14ac:dyDescent="0.25">
      <c r="A28" s="12">
        <v>26</v>
      </c>
      <c r="B28" s="17">
        <v>1</v>
      </c>
      <c r="C28" s="9">
        <v>40</v>
      </c>
      <c r="D28" s="9">
        <f t="shared" si="0"/>
        <v>17.881599999999999</v>
      </c>
      <c r="E28" s="9">
        <f t="shared" si="1"/>
        <v>353.60863999999998</v>
      </c>
      <c r="F28" s="9">
        <v>0</v>
      </c>
      <c r="G28" s="9">
        <f t="shared" si="2"/>
        <v>0</v>
      </c>
      <c r="H28" s="9">
        <f t="shared" si="3"/>
        <v>0</v>
      </c>
      <c r="I28" s="9">
        <f t="shared" si="4"/>
        <v>0</v>
      </c>
    </row>
    <row r="29" spans="1:9" ht="15.75" x14ac:dyDescent="0.25">
      <c r="A29" s="12">
        <v>27</v>
      </c>
      <c r="B29" s="17">
        <v>1</v>
      </c>
      <c r="C29" s="9">
        <v>40</v>
      </c>
      <c r="D29" s="9">
        <f t="shared" si="0"/>
        <v>17.881599999999999</v>
      </c>
      <c r="E29" s="9">
        <f t="shared" si="1"/>
        <v>371.49023999999997</v>
      </c>
      <c r="F29" s="9">
        <v>0</v>
      </c>
      <c r="G29" s="9">
        <f t="shared" si="2"/>
        <v>0</v>
      </c>
      <c r="H29" s="9">
        <f t="shared" si="3"/>
        <v>0</v>
      </c>
      <c r="I29" s="9">
        <f t="shared" si="4"/>
        <v>0</v>
      </c>
    </row>
    <row r="30" spans="1:9" ht="15.75" x14ac:dyDescent="0.25">
      <c r="A30" s="12">
        <v>28</v>
      </c>
      <c r="B30" s="17">
        <v>1</v>
      </c>
      <c r="C30" s="9">
        <v>35</v>
      </c>
      <c r="D30" s="9">
        <f t="shared" si="0"/>
        <v>15.6464</v>
      </c>
      <c r="E30" s="9">
        <f t="shared" si="1"/>
        <v>387.13663999999994</v>
      </c>
      <c r="F30" s="9">
        <v>0</v>
      </c>
      <c r="G30" s="9">
        <f t="shared" si="2"/>
        <v>-2.235199999999999</v>
      </c>
      <c r="H30" s="9">
        <f t="shared" si="3"/>
        <v>0</v>
      </c>
      <c r="I30" s="9">
        <f t="shared" si="4"/>
        <v>0</v>
      </c>
    </row>
    <row r="31" spans="1:9" ht="15.75" x14ac:dyDescent="0.25">
      <c r="A31" s="12">
        <v>29</v>
      </c>
      <c r="B31" s="17">
        <v>1</v>
      </c>
      <c r="C31" s="9">
        <v>30</v>
      </c>
      <c r="D31" s="9">
        <f t="shared" si="0"/>
        <v>13.411199999999999</v>
      </c>
      <c r="E31" s="9">
        <f t="shared" si="1"/>
        <v>400.54783999999995</v>
      </c>
      <c r="F31" s="9">
        <v>0</v>
      </c>
      <c r="G31" s="9">
        <f t="shared" si="2"/>
        <v>-2.2352000000000007</v>
      </c>
      <c r="H31" s="9">
        <f t="shared" si="3"/>
        <v>0</v>
      </c>
      <c r="I31" s="9">
        <f t="shared" si="4"/>
        <v>0</v>
      </c>
    </row>
    <row r="32" spans="1:9" ht="15.75" x14ac:dyDescent="0.25">
      <c r="A32" s="12">
        <v>30</v>
      </c>
      <c r="B32" s="17">
        <v>1</v>
      </c>
      <c r="C32" s="9">
        <v>25</v>
      </c>
      <c r="D32" s="9">
        <f t="shared" si="0"/>
        <v>11.176</v>
      </c>
      <c r="E32" s="9">
        <f t="shared" si="1"/>
        <v>411.72383999999994</v>
      </c>
      <c r="F32" s="9">
        <v>0</v>
      </c>
      <c r="G32" s="9">
        <f t="shared" si="2"/>
        <v>-2.235199999999999</v>
      </c>
      <c r="H32" s="9">
        <f t="shared" si="3"/>
        <v>0</v>
      </c>
      <c r="I32" s="9">
        <f t="shared" si="4"/>
        <v>0</v>
      </c>
    </row>
    <row r="33" spans="1:9" ht="15.75" x14ac:dyDescent="0.25">
      <c r="A33" s="12">
        <v>31</v>
      </c>
      <c r="B33" s="16">
        <v>2</v>
      </c>
      <c r="C33" s="9">
        <v>20</v>
      </c>
      <c r="D33" s="9">
        <f t="shared" si="0"/>
        <v>8.9407999999999994</v>
      </c>
      <c r="E33" s="9">
        <f t="shared" si="1"/>
        <v>420.66463999999996</v>
      </c>
      <c r="F33" s="9">
        <v>0</v>
      </c>
      <c r="G33" s="9">
        <f t="shared" si="2"/>
        <v>-2.2352000000000007</v>
      </c>
      <c r="H33" s="9">
        <f t="shared" si="3"/>
        <v>0</v>
      </c>
      <c r="I33" s="9">
        <f t="shared" si="4"/>
        <v>0</v>
      </c>
    </row>
    <row r="34" spans="1:9" ht="15.75" x14ac:dyDescent="0.25">
      <c r="A34" s="12">
        <v>32</v>
      </c>
      <c r="B34" s="16">
        <v>2</v>
      </c>
      <c r="C34" s="9">
        <v>15</v>
      </c>
      <c r="D34" s="9">
        <f t="shared" ref="D34:D65" si="5">(C34*0.44704)</f>
        <v>6.7055999999999996</v>
      </c>
      <c r="E34" s="9">
        <f t="shared" si="1"/>
        <v>427.37023999999997</v>
      </c>
      <c r="F34" s="9">
        <v>0</v>
      </c>
      <c r="G34" s="9">
        <f t="shared" si="2"/>
        <v>-2.2351999999999999</v>
      </c>
      <c r="H34" s="9">
        <f t="shared" si="3"/>
        <v>0</v>
      </c>
      <c r="I34" s="9">
        <f t="shared" si="4"/>
        <v>0</v>
      </c>
    </row>
    <row r="35" spans="1:9" ht="15.75" x14ac:dyDescent="0.25">
      <c r="A35" s="12">
        <v>33</v>
      </c>
      <c r="B35" s="16">
        <v>2</v>
      </c>
      <c r="C35" s="9">
        <v>10</v>
      </c>
      <c r="D35" s="9">
        <f t="shared" si="5"/>
        <v>4.4703999999999997</v>
      </c>
      <c r="E35" s="9">
        <f t="shared" ref="E35:E66" si="6">(D35*1)+E34</f>
        <v>431.84063999999995</v>
      </c>
      <c r="F35" s="9">
        <v>0</v>
      </c>
      <c r="G35" s="9">
        <f t="shared" ref="G35:G66" si="7">(D35-D34/1)</f>
        <v>-2.2351999999999999</v>
      </c>
      <c r="H35" s="9">
        <f t="shared" ref="H35:H66" si="8">((F34-F35)/(E34-E35)*100)</f>
        <v>0</v>
      </c>
      <c r="I35" s="9">
        <f t="shared" ref="I35:I66" si="9">DEGREES(ATAN(F34-F35)/(E34-E35))</f>
        <v>0</v>
      </c>
    </row>
    <row r="36" spans="1:9" ht="15.75" x14ac:dyDescent="0.25">
      <c r="A36" s="12">
        <v>34</v>
      </c>
      <c r="B36" s="16">
        <v>2</v>
      </c>
      <c r="C36" s="9">
        <v>10</v>
      </c>
      <c r="D36" s="9">
        <f t="shared" si="5"/>
        <v>4.4703999999999997</v>
      </c>
      <c r="E36" s="9">
        <f t="shared" si="6"/>
        <v>436.31103999999993</v>
      </c>
      <c r="F36" s="9">
        <v>0.7</v>
      </c>
      <c r="G36" s="9">
        <f t="shared" si="7"/>
        <v>0</v>
      </c>
      <c r="H36" s="9">
        <f t="shared" si="8"/>
        <v>15.658554044380871</v>
      </c>
      <c r="I36" s="9">
        <f t="shared" si="9"/>
        <v>7.8274919914456849</v>
      </c>
    </row>
    <row r="37" spans="1:9" ht="15.75" x14ac:dyDescent="0.25">
      <c r="A37" s="12">
        <v>35</v>
      </c>
      <c r="B37" s="16">
        <v>2</v>
      </c>
      <c r="C37" s="9">
        <v>10</v>
      </c>
      <c r="D37" s="9">
        <f t="shared" si="5"/>
        <v>4.4703999999999997</v>
      </c>
      <c r="E37" s="9">
        <f t="shared" si="6"/>
        <v>440.78143999999992</v>
      </c>
      <c r="F37" s="9">
        <v>1.4</v>
      </c>
      <c r="G37" s="9">
        <f t="shared" si="7"/>
        <v>0</v>
      </c>
      <c r="H37" s="9">
        <f t="shared" si="8"/>
        <v>15.658554044380871</v>
      </c>
      <c r="I37" s="9">
        <f t="shared" si="9"/>
        <v>7.8274919914456849</v>
      </c>
    </row>
    <row r="38" spans="1:9" ht="15.75" x14ac:dyDescent="0.25">
      <c r="A38" s="12">
        <v>36</v>
      </c>
      <c r="B38" s="16">
        <v>2</v>
      </c>
      <c r="C38" s="9">
        <v>10</v>
      </c>
      <c r="D38" s="9">
        <f t="shared" si="5"/>
        <v>4.4703999999999997</v>
      </c>
      <c r="E38" s="9">
        <f t="shared" si="6"/>
        <v>445.2518399999999</v>
      </c>
      <c r="F38" s="9">
        <v>2.1</v>
      </c>
      <c r="G38" s="9">
        <f t="shared" si="7"/>
        <v>0</v>
      </c>
      <c r="H38" s="9">
        <f t="shared" si="8"/>
        <v>15.658554044380876</v>
      </c>
      <c r="I38" s="9">
        <f t="shared" si="9"/>
        <v>7.8274919914456866</v>
      </c>
    </row>
    <row r="39" spans="1:9" ht="15.75" x14ac:dyDescent="0.25">
      <c r="A39" s="12">
        <v>37</v>
      </c>
      <c r="B39" s="16">
        <v>2</v>
      </c>
      <c r="C39" s="9">
        <v>10</v>
      </c>
      <c r="D39" s="9">
        <f t="shared" si="5"/>
        <v>4.4703999999999997</v>
      </c>
      <c r="E39" s="9">
        <f t="shared" si="6"/>
        <v>449.72223999999989</v>
      </c>
      <c r="F39" s="9">
        <v>2.8</v>
      </c>
      <c r="G39" s="9">
        <f t="shared" si="7"/>
        <v>0</v>
      </c>
      <c r="H39" s="9">
        <f t="shared" si="8"/>
        <v>15.658554044380868</v>
      </c>
      <c r="I39" s="9">
        <f t="shared" si="9"/>
        <v>7.8274919914456831</v>
      </c>
    </row>
    <row r="40" spans="1:9" ht="15.75" x14ac:dyDescent="0.25">
      <c r="A40" s="12">
        <v>38</v>
      </c>
      <c r="B40" s="16">
        <v>2</v>
      </c>
      <c r="C40" s="9">
        <v>10</v>
      </c>
      <c r="D40" s="9">
        <f t="shared" si="5"/>
        <v>4.4703999999999997</v>
      </c>
      <c r="E40" s="9">
        <f t="shared" si="6"/>
        <v>454.19263999999987</v>
      </c>
      <c r="F40" s="9">
        <v>3.5</v>
      </c>
      <c r="G40" s="9">
        <f t="shared" si="7"/>
        <v>0</v>
      </c>
      <c r="H40" s="9">
        <f t="shared" si="8"/>
        <v>15.658554044380876</v>
      </c>
      <c r="I40" s="9">
        <f t="shared" si="9"/>
        <v>7.8274919914456866</v>
      </c>
    </row>
    <row r="41" spans="1:9" ht="15.75" x14ac:dyDescent="0.25">
      <c r="A41" s="12">
        <v>39</v>
      </c>
      <c r="B41" s="16">
        <v>2</v>
      </c>
      <c r="C41" s="9">
        <v>10</v>
      </c>
      <c r="D41" s="9">
        <f t="shared" si="5"/>
        <v>4.4703999999999997</v>
      </c>
      <c r="E41" s="9">
        <f t="shared" si="6"/>
        <v>458.66303999999985</v>
      </c>
      <c r="F41" s="9">
        <v>4.2</v>
      </c>
      <c r="G41" s="9">
        <f t="shared" si="7"/>
        <v>0</v>
      </c>
      <c r="H41" s="9">
        <f t="shared" si="8"/>
        <v>15.658554044380876</v>
      </c>
      <c r="I41" s="9">
        <f t="shared" si="9"/>
        <v>7.8274919914456866</v>
      </c>
    </row>
    <row r="42" spans="1:9" ht="15.75" x14ac:dyDescent="0.25">
      <c r="A42" s="12">
        <v>40</v>
      </c>
      <c r="B42" s="16">
        <v>2</v>
      </c>
      <c r="C42" s="9">
        <v>10</v>
      </c>
      <c r="D42" s="9">
        <f t="shared" si="5"/>
        <v>4.4703999999999997</v>
      </c>
      <c r="E42" s="9">
        <f t="shared" si="6"/>
        <v>463.13343999999984</v>
      </c>
      <c r="F42" s="9">
        <v>4.9000000000000004</v>
      </c>
      <c r="G42" s="9">
        <f t="shared" si="7"/>
        <v>0</v>
      </c>
      <c r="H42" s="9">
        <f t="shared" si="8"/>
        <v>15.658554044380876</v>
      </c>
      <c r="I42" s="9">
        <f t="shared" si="9"/>
        <v>7.8274919914456866</v>
      </c>
    </row>
    <row r="43" spans="1:9" ht="15.75" x14ac:dyDescent="0.25">
      <c r="A43" s="12">
        <v>41</v>
      </c>
      <c r="B43" s="16">
        <v>2</v>
      </c>
      <c r="C43" s="9">
        <v>10</v>
      </c>
      <c r="D43" s="9">
        <f t="shared" si="5"/>
        <v>4.4703999999999997</v>
      </c>
      <c r="E43" s="9">
        <f t="shared" si="6"/>
        <v>467.60383999999982</v>
      </c>
      <c r="F43" s="9">
        <v>5.6</v>
      </c>
      <c r="G43" s="9">
        <f t="shared" si="7"/>
        <v>0</v>
      </c>
      <c r="H43" s="9">
        <f t="shared" si="8"/>
        <v>15.658554044380857</v>
      </c>
      <c r="I43" s="9">
        <f t="shared" si="9"/>
        <v>7.8274919914456786</v>
      </c>
    </row>
    <row r="44" spans="1:9" ht="15.75" x14ac:dyDescent="0.25">
      <c r="A44" s="12">
        <v>42</v>
      </c>
      <c r="B44" s="16">
        <v>2</v>
      </c>
      <c r="C44" s="9">
        <v>10</v>
      </c>
      <c r="D44" s="9">
        <f t="shared" si="5"/>
        <v>4.4703999999999997</v>
      </c>
      <c r="E44" s="9">
        <f t="shared" si="6"/>
        <v>472.0742399999998</v>
      </c>
      <c r="F44" s="9">
        <v>6.3</v>
      </c>
      <c r="G44" s="9">
        <f t="shared" si="7"/>
        <v>0</v>
      </c>
      <c r="H44" s="9">
        <f t="shared" si="8"/>
        <v>15.658554044380876</v>
      </c>
      <c r="I44" s="9">
        <f t="shared" si="9"/>
        <v>7.8274919914456866</v>
      </c>
    </row>
    <row r="45" spans="1:9" ht="15.75" x14ac:dyDescent="0.25">
      <c r="A45" s="12">
        <v>43</v>
      </c>
      <c r="B45" s="16">
        <v>2</v>
      </c>
      <c r="C45" s="9">
        <v>10</v>
      </c>
      <c r="D45" s="9">
        <f t="shared" si="5"/>
        <v>4.4703999999999997</v>
      </c>
      <c r="E45" s="9">
        <f t="shared" si="6"/>
        <v>476.54463999999979</v>
      </c>
      <c r="F45" s="9">
        <v>7</v>
      </c>
      <c r="G45" s="9">
        <f t="shared" si="7"/>
        <v>0</v>
      </c>
      <c r="H45" s="9">
        <f t="shared" si="8"/>
        <v>15.658554044380876</v>
      </c>
      <c r="I45" s="9">
        <f t="shared" si="9"/>
        <v>7.8274919914456866</v>
      </c>
    </row>
    <row r="46" spans="1:9" ht="15.75" x14ac:dyDescent="0.25">
      <c r="A46" s="12">
        <v>44</v>
      </c>
      <c r="B46" s="16">
        <v>2</v>
      </c>
      <c r="C46" s="9">
        <v>10</v>
      </c>
      <c r="D46" s="9">
        <f t="shared" si="5"/>
        <v>4.4703999999999997</v>
      </c>
      <c r="E46" s="9">
        <f t="shared" si="6"/>
        <v>481.01503999999977</v>
      </c>
      <c r="F46" s="9">
        <v>7.7</v>
      </c>
      <c r="G46" s="9">
        <f t="shared" si="7"/>
        <v>0</v>
      </c>
      <c r="H46" s="9">
        <f t="shared" si="8"/>
        <v>15.658554044380876</v>
      </c>
      <c r="I46" s="9">
        <f t="shared" si="9"/>
        <v>7.8274919914456866</v>
      </c>
    </row>
    <row r="47" spans="1:9" ht="15.75" x14ac:dyDescent="0.25">
      <c r="A47" s="12">
        <v>45</v>
      </c>
      <c r="B47" s="16">
        <v>2</v>
      </c>
      <c r="C47" s="9">
        <v>10</v>
      </c>
      <c r="D47" s="9">
        <f t="shared" si="5"/>
        <v>4.4703999999999997</v>
      </c>
      <c r="E47" s="9">
        <f t="shared" si="6"/>
        <v>485.48543999999976</v>
      </c>
      <c r="F47" s="9">
        <v>8.4</v>
      </c>
      <c r="G47" s="9">
        <f t="shared" si="7"/>
        <v>0</v>
      </c>
      <c r="H47" s="9">
        <f>((F46-F47)/(E46-E47)*100)</f>
        <v>15.658554044380876</v>
      </c>
      <c r="I47" s="9">
        <f t="shared" si="9"/>
        <v>7.8274919914456866</v>
      </c>
    </row>
    <row r="48" spans="1:9" ht="15.75" x14ac:dyDescent="0.25">
      <c r="A48" s="12">
        <v>46</v>
      </c>
      <c r="B48" s="16">
        <v>2</v>
      </c>
      <c r="C48" s="9">
        <v>10</v>
      </c>
      <c r="D48" s="9">
        <f t="shared" si="5"/>
        <v>4.4703999999999997</v>
      </c>
      <c r="E48" s="9">
        <f t="shared" si="6"/>
        <v>489.95583999999974</v>
      </c>
      <c r="F48" s="9">
        <v>9.1</v>
      </c>
      <c r="G48" s="9">
        <f t="shared" si="7"/>
        <v>0</v>
      </c>
      <c r="H48" s="9">
        <f t="shared" si="8"/>
        <v>15.658554044380857</v>
      </c>
      <c r="I48" s="9">
        <f t="shared" si="9"/>
        <v>7.8274919914456786</v>
      </c>
    </row>
    <row r="49" spans="1:9" ht="15.75" x14ac:dyDescent="0.25">
      <c r="A49" s="12">
        <v>47</v>
      </c>
      <c r="B49" s="16">
        <v>2</v>
      </c>
      <c r="C49" s="9">
        <v>10</v>
      </c>
      <c r="D49" s="9">
        <f t="shared" si="5"/>
        <v>4.4703999999999997</v>
      </c>
      <c r="E49" s="9">
        <f t="shared" si="6"/>
        <v>494.42623999999972</v>
      </c>
      <c r="F49" s="9">
        <v>9.8000000000000007</v>
      </c>
      <c r="G49" s="9">
        <f t="shared" si="7"/>
        <v>0</v>
      </c>
      <c r="H49" s="9">
        <f t="shared" si="8"/>
        <v>15.658554044380896</v>
      </c>
      <c r="I49" s="9">
        <f t="shared" si="9"/>
        <v>7.8274919914456946</v>
      </c>
    </row>
    <row r="50" spans="1:9" ht="15.75" x14ac:dyDescent="0.25">
      <c r="A50" s="12">
        <v>48</v>
      </c>
      <c r="B50" s="16">
        <v>2</v>
      </c>
      <c r="C50" s="9">
        <v>10</v>
      </c>
      <c r="D50" s="9">
        <f t="shared" si="5"/>
        <v>4.4703999999999997</v>
      </c>
      <c r="E50" s="9">
        <f t="shared" si="6"/>
        <v>498.89663999999971</v>
      </c>
      <c r="F50" s="9">
        <v>10.5</v>
      </c>
      <c r="G50" s="9">
        <f t="shared" si="7"/>
        <v>0</v>
      </c>
      <c r="H50" s="9">
        <f t="shared" si="8"/>
        <v>15.658554044380857</v>
      </c>
      <c r="I50" s="9">
        <f t="shared" si="9"/>
        <v>7.8274919914456786</v>
      </c>
    </row>
    <row r="51" spans="1:9" ht="15.75" x14ac:dyDescent="0.25">
      <c r="A51" s="12">
        <v>49</v>
      </c>
      <c r="B51" s="16">
        <v>2</v>
      </c>
      <c r="C51" s="9">
        <v>10</v>
      </c>
      <c r="D51" s="9">
        <f t="shared" si="5"/>
        <v>4.4703999999999997</v>
      </c>
      <c r="E51" s="9">
        <f t="shared" si="6"/>
        <v>503.36703999999969</v>
      </c>
      <c r="F51" s="9">
        <v>11.2</v>
      </c>
      <c r="G51" s="9">
        <f t="shared" si="7"/>
        <v>0</v>
      </c>
      <c r="H51" s="9">
        <f t="shared" si="8"/>
        <v>15.658554044380857</v>
      </c>
      <c r="I51" s="9">
        <f t="shared" si="9"/>
        <v>7.8274919914456786</v>
      </c>
    </row>
    <row r="52" spans="1:9" ht="15.75" x14ac:dyDescent="0.25">
      <c r="A52" s="12">
        <v>50</v>
      </c>
      <c r="B52" s="16">
        <v>2</v>
      </c>
      <c r="C52" s="9">
        <v>10</v>
      </c>
      <c r="D52" s="9">
        <f t="shared" si="5"/>
        <v>4.4703999999999997</v>
      </c>
      <c r="E52" s="9">
        <f t="shared" si="6"/>
        <v>507.83743999999967</v>
      </c>
      <c r="F52" s="9">
        <v>11.9</v>
      </c>
      <c r="G52" s="9">
        <f t="shared" si="7"/>
        <v>0</v>
      </c>
      <c r="H52" s="9">
        <f t="shared" si="8"/>
        <v>15.658554044380896</v>
      </c>
      <c r="I52" s="9">
        <f t="shared" si="9"/>
        <v>7.8274919914456946</v>
      </c>
    </row>
    <row r="53" spans="1:9" ht="15.75" x14ac:dyDescent="0.25">
      <c r="A53" s="12">
        <v>51</v>
      </c>
      <c r="B53" s="16">
        <v>2</v>
      </c>
      <c r="C53" s="9">
        <v>10</v>
      </c>
      <c r="D53" s="9">
        <f t="shared" si="5"/>
        <v>4.4703999999999997</v>
      </c>
      <c r="E53" s="9">
        <f t="shared" si="6"/>
        <v>512.30783999999971</v>
      </c>
      <c r="F53" s="9">
        <v>12.6</v>
      </c>
      <c r="G53" s="9">
        <f t="shared" si="7"/>
        <v>0</v>
      </c>
      <c r="H53" s="9">
        <f t="shared" si="8"/>
        <v>15.658554044380658</v>
      </c>
      <c r="I53" s="9">
        <f t="shared" si="9"/>
        <v>7.8274919914455783</v>
      </c>
    </row>
    <row r="54" spans="1:9" ht="15.75" x14ac:dyDescent="0.25">
      <c r="A54" s="12">
        <v>52</v>
      </c>
      <c r="B54" s="16">
        <v>2</v>
      </c>
      <c r="C54" s="9">
        <v>10</v>
      </c>
      <c r="D54" s="9">
        <f t="shared" si="5"/>
        <v>4.4703999999999997</v>
      </c>
      <c r="E54" s="9">
        <f t="shared" si="6"/>
        <v>516.77823999999976</v>
      </c>
      <c r="F54" s="9">
        <v>13.3</v>
      </c>
      <c r="G54" s="9">
        <f t="shared" si="7"/>
        <v>0</v>
      </c>
      <c r="H54" s="9">
        <f t="shared" si="8"/>
        <v>15.658554044380699</v>
      </c>
      <c r="I54" s="9">
        <f t="shared" si="9"/>
        <v>7.8274919914455943</v>
      </c>
    </row>
    <row r="55" spans="1:9" ht="15.75" x14ac:dyDescent="0.25">
      <c r="A55" s="12">
        <v>53</v>
      </c>
      <c r="B55" s="16">
        <v>2</v>
      </c>
      <c r="C55" s="9">
        <v>10</v>
      </c>
      <c r="D55" s="9">
        <f t="shared" si="5"/>
        <v>4.4703999999999997</v>
      </c>
      <c r="E55" s="9">
        <f t="shared" si="6"/>
        <v>521.2486399999998</v>
      </c>
      <c r="F55" s="9">
        <v>14</v>
      </c>
      <c r="G55" s="9">
        <f t="shared" si="7"/>
        <v>0</v>
      </c>
      <c r="H55" s="9">
        <f t="shared" si="8"/>
        <v>15.658554044380658</v>
      </c>
      <c r="I55" s="9">
        <f t="shared" si="9"/>
        <v>7.8274919914455783</v>
      </c>
    </row>
    <row r="56" spans="1:9" ht="15.75" x14ac:dyDescent="0.25">
      <c r="A56" s="12">
        <v>54</v>
      </c>
      <c r="B56" s="16">
        <v>2</v>
      </c>
      <c r="C56" s="9">
        <v>10</v>
      </c>
      <c r="D56" s="9">
        <f t="shared" si="5"/>
        <v>4.4703999999999997</v>
      </c>
      <c r="E56" s="9">
        <f t="shared" si="6"/>
        <v>525.71903999999984</v>
      </c>
      <c r="F56" s="9">
        <v>14.7</v>
      </c>
      <c r="G56" s="9">
        <f t="shared" si="7"/>
        <v>0</v>
      </c>
      <c r="H56" s="9">
        <f t="shared" si="8"/>
        <v>15.658554044380658</v>
      </c>
      <c r="I56" s="9">
        <f t="shared" si="9"/>
        <v>7.8274919914455783</v>
      </c>
    </row>
    <row r="57" spans="1:9" ht="15.75" x14ac:dyDescent="0.25">
      <c r="A57" s="12">
        <v>55</v>
      </c>
      <c r="B57" s="16">
        <v>2</v>
      </c>
      <c r="C57" s="9">
        <v>10</v>
      </c>
      <c r="D57" s="9">
        <f t="shared" si="5"/>
        <v>4.4703999999999997</v>
      </c>
      <c r="E57" s="9">
        <f t="shared" si="6"/>
        <v>530.18943999999988</v>
      </c>
      <c r="F57" s="9">
        <v>15.4</v>
      </c>
      <c r="G57" s="9">
        <f t="shared" si="7"/>
        <v>0</v>
      </c>
      <c r="H57" s="9">
        <f t="shared" si="8"/>
        <v>15.658554044380699</v>
      </c>
      <c r="I57" s="9">
        <f t="shared" si="9"/>
        <v>7.8274919914455943</v>
      </c>
    </row>
    <row r="58" spans="1:9" ht="15.75" x14ac:dyDescent="0.25">
      <c r="A58" s="12">
        <v>56</v>
      </c>
      <c r="B58" s="16">
        <v>2</v>
      </c>
      <c r="C58" s="9">
        <v>10</v>
      </c>
      <c r="D58" s="9">
        <f t="shared" si="5"/>
        <v>4.4703999999999997</v>
      </c>
      <c r="E58" s="9">
        <f t="shared" si="6"/>
        <v>534.65983999999992</v>
      </c>
      <c r="F58" s="9">
        <v>16.100000000000001</v>
      </c>
      <c r="G58" s="9">
        <f t="shared" si="7"/>
        <v>0</v>
      </c>
      <c r="H58" s="9">
        <f t="shared" si="8"/>
        <v>15.658554044380699</v>
      </c>
      <c r="I58" s="9">
        <f t="shared" si="9"/>
        <v>7.8274919914455943</v>
      </c>
    </row>
    <row r="59" spans="1:9" ht="15.75" x14ac:dyDescent="0.25">
      <c r="A59" s="12">
        <v>57</v>
      </c>
      <c r="B59" s="16">
        <v>2</v>
      </c>
      <c r="C59" s="9">
        <v>10</v>
      </c>
      <c r="D59" s="9">
        <f t="shared" si="5"/>
        <v>4.4703999999999997</v>
      </c>
      <c r="E59" s="9">
        <f t="shared" si="6"/>
        <v>539.13023999999996</v>
      </c>
      <c r="F59" s="9">
        <v>16.8</v>
      </c>
      <c r="G59" s="9">
        <f t="shared" si="7"/>
        <v>0</v>
      </c>
      <c r="H59" s="9">
        <f t="shared" si="8"/>
        <v>15.658554044380658</v>
      </c>
      <c r="I59" s="9">
        <f t="shared" si="9"/>
        <v>7.8274919914455783</v>
      </c>
    </row>
    <row r="60" spans="1:9" ht="15.75" x14ac:dyDescent="0.25">
      <c r="A60" s="12">
        <v>58</v>
      </c>
      <c r="B60" s="16">
        <v>2</v>
      </c>
      <c r="C60" s="9">
        <v>10</v>
      </c>
      <c r="D60" s="9">
        <f t="shared" si="5"/>
        <v>4.4703999999999997</v>
      </c>
      <c r="E60" s="9">
        <f t="shared" si="6"/>
        <v>543.60064</v>
      </c>
      <c r="F60" s="9">
        <v>17.5</v>
      </c>
      <c r="G60" s="9">
        <f t="shared" si="7"/>
        <v>0</v>
      </c>
      <c r="H60" s="9">
        <f t="shared" si="8"/>
        <v>15.658554044380658</v>
      </c>
      <c r="I60" s="9">
        <f t="shared" si="9"/>
        <v>7.8274919914455783</v>
      </c>
    </row>
    <row r="61" spans="1:9" ht="15.75" x14ac:dyDescent="0.25">
      <c r="A61" s="12">
        <v>59</v>
      </c>
      <c r="B61" s="16">
        <v>2</v>
      </c>
      <c r="C61" s="9">
        <v>10</v>
      </c>
      <c r="D61" s="9">
        <f t="shared" si="5"/>
        <v>4.4703999999999997</v>
      </c>
      <c r="E61" s="9">
        <f t="shared" si="6"/>
        <v>548.07104000000004</v>
      </c>
      <c r="F61" s="9">
        <v>18.2</v>
      </c>
      <c r="G61" s="9">
        <f t="shared" si="7"/>
        <v>0</v>
      </c>
      <c r="H61" s="9">
        <f t="shared" si="8"/>
        <v>15.658554044380658</v>
      </c>
      <c r="I61" s="9">
        <f t="shared" si="9"/>
        <v>7.8274919914455783</v>
      </c>
    </row>
    <row r="62" spans="1:9" ht="15.75" x14ac:dyDescent="0.25">
      <c r="A62" s="12">
        <v>60</v>
      </c>
      <c r="B62" s="16">
        <v>2</v>
      </c>
      <c r="C62" s="9">
        <v>10</v>
      </c>
      <c r="D62" s="9">
        <f t="shared" si="5"/>
        <v>4.4703999999999997</v>
      </c>
      <c r="E62" s="9">
        <f t="shared" si="6"/>
        <v>552.54144000000008</v>
      </c>
      <c r="F62" s="9">
        <v>18.899999999999999</v>
      </c>
      <c r="G62" s="9">
        <f t="shared" si="7"/>
        <v>0</v>
      </c>
      <c r="H62" s="9">
        <f t="shared" si="8"/>
        <v>15.658554044380658</v>
      </c>
      <c r="I62" s="9">
        <f t="shared" si="9"/>
        <v>7.8274919914455783</v>
      </c>
    </row>
    <row r="63" spans="1:9" ht="15.75" x14ac:dyDescent="0.25">
      <c r="A63" s="12">
        <v>61</v>
      </c>
      <c r="B63" s="16">
        <v>2</v>
      </c>
      <c r="C63" s="9">
        <v>10</v>
      </c>
      <c r="D63" s="9">
        <f t="shared" si="5"/>
        <v>4.4703999999999997</v>
      </c>
      <c r="E63" s="9">
        <f t="shared" si="6"/>
        <v>557.01184000000012</v>
      </c>
      <c r="F63" s="9">
        <v>19.600000000000001</v>
      </c>
      <c r="G63" s="9">
        <f t="shared" si="7"/>
        <v>0</v>
      </c>
      <c r="H63" s="9">
        <f t="shared" si="8"/>
        <v>15.658554044380738</v>
      </c>
      <c r="I63" s="9">
        <f t="shared" si="9"/>
        <v>7.8274919914456103</v>
      </c>
    </row>
    <row r="64" spans="1:9" ht="15.75" x14ac:dyDescent="0.25">
      <c r="A64" s="12">
        <v>62</v>
      </c>
      <c r="B64" s="16">
        <v>2</v>
      </c>
      <c r="C64" s="9">
        <v>10</v>
      </c>
      <c r="D64" s="9">
        <f t="shared" si="5"/>
        <v>4.4703999999999997</v>
      </c>
      <c r="E64" s="9">
        <f t="shared" si="6"/>
        <v>561.48224000000016</v>
      </c>
      <c r="F64" s="9">
        <v>20.3</v>
      </c>
      <c r="G64" s="9">
        <f t="shared" si="7"/>
        <v>0</v>
      </c>
      <c r="H64" s="9">
        <f t="shared" si="8"/>
        <v>15.658554044380658</v>
      </c>
      <c r="I64" s="9">
        <f t="shared" si="9"/>
        <v>7.8274919914455783</v>
      </c>
    </row>
    <row r="65" spans="1:9" ht="15.75" x14ac:dyDescent="0.25">
      <c r="A65" s="12">
        <v>63</v>
      </c>
      <c r="B65" s="16">
        <v>2</v>
      </c>
      <c r="C65" s="9">
        <v>10</v>
      </c>
      <c r="D65" s="9">
        <f t="shared" si="5"/>
        <v>4.4703999999999997</v>
      </c>
      <c r="E65" s="9">
        <f t="shared" si="6"/>
        <v>565.9526400000002</v>
      </c>
      <c r="F65" s="9">
        <v>21</v>
      </c>
      <c r="G65" s="9">
        <f t="shared" si="7"/>
        <v>0</v>
      </c>
      <c r="H65" s="9">
        <f t="shared" si="8"/>
        <v>15.658554044380658</v>
      </c>
      <c r="I65" s="9">
        <f t="shared" si="9"/>
        <v>7.8274919914455783</v>
      </c>
    </row>
    <row r="66" spans="1:9" ht="15.75" x14ac:dyDescent="0.25">
      <c r="A66" s="12">
        <v>64</v>
      </c>
      <c r="B66" s="16">
        <v>2</v>
      </c>
      <c r="C66" s="9">
        <v>10</v>
      </c>
      <c r="D66" s="9">
        <f t="shared" ref="D66:D97" si="10">(C66*0.44704)</f>
        <v>4.4703999999999997</v>
      </c>
      <c r="E66" s="9">
        <f t="shared" si="6"/>
        <v>570.42304000000024</v>
      </c>
      <c r="F66" s="9">
        <v>21.7</v>
      </c>
      <c r="G66" s="9">
        <f t="shared" si="7"/>
        <v>0</v>
      </c>
      <c r="H66" s="9">
        <f t="shared" si="8"/>
        <v>15.658554044380658</v>
      </c>
      <c r="I66" s="9">
        <f t="shared" si="9"/>
        <v>7.8274919914455783</v>
      </c>
    </row>
    <row r="67" spans="1:9" ht="15.75" x14ac:dyDescent="0.25">
      <c r="A67" s="12">
        <v>65</v>
      </c>
      <c r="B67" s="16">
        <v>2</v>
      </c>
      <c r="C67" s="9">
        <v>10</v>
      </c>
      <c r="D67" s="9">
        <f t="shared" si="10"/>
        <v>4.4703999999999997</v>
      </c>
      <c r="E67" s="9">
        <f t="shared" ref="E67:E98" si="11">(D67*1)+E66</f>
        <v>574.89344000000028</v>
      </c>
      <c r="F67" s="9">
        <v>22</v>
      </c>
      <c r="G67" s="9">
        <f t="shared" ref="G67:G98" si="12">(D67-D66/1)</f>
        <v>0</v>
      </c>
      <c r="H67" s="9">
        <f t="shared" ref="H67:H98" si="13">((F66-F67)/(E66-E67)*100)</f>
        <v>6.7108088761631617</v>
      </c>
      <c r="I67" s="9">
        <f t="shared" ref="I67:I98" si="14">DEGREES(ATAN(F66-F67)/(E66-E67))</f>
        <v>3.73551454769003</v>
      </c>
    </row>
    <row r="68" spans="1:9" ht="15.75" x14ac:dyDescent="0.25">
      <c r="A68" s="12">
        <v>66</v>
      </c>
      <c r="B68" s="16">
        <v>2</v>
      </c>
      <c r="C68" s="9">
        <v>12</v>
      </c>
      <c r="D68" s="9">
        <f t="shared" si="10"/>
        <v>5.3644800000000004</v>
      </c>
      <c r="E68" s="9">
        <f t="shared" si="11"/>
        <v>580.25792000000024</v>
      </c>
      <c r="F68" s="9">
        <v>22</v>
      </c>
      <c r="G68" s="9">
        <f t="shared" si="12"/>
        <v>0.89408000000000065</v>
      </c>
      <c r="H68" s="9">
        <f t="shared" si="13"/>
        <v>0</v>
      </c>
      <c r="I68" s="9">
        <f t="shared" si="14"/>
        <v>0</v>
      </c>
    </row>
    <row r="69" spans="1:9" ht="15.75" x14ac:dyDescent="0.25">
      <c r="A69" s="12">
        <v>67</v>
      </c>
      <c r="B69" s="16">
        <v>2</v>
      </c>
      <c r="C69" s="9">
        <v>12</v>
      </c>
      <c r="D69" s="9">
        <f t="shared" si="10"/>
        <v>5.3644800000000004</v>
      </c>
      <c r="E69" s="9">
        <f t="shared" si="11"/>
        <v>585.6224000000002</v>
      </c>
      <c r="F69" s="9">
        <v>22</v>
      </c>
      <c r="G69" s="9">
        <f t="shared" si="12"/>
        <v>0</v>
      </c>
      <c r="H69" s="9">
        <f t="shared" si="13"/>
        <v>0</v>
      </c>
      <c r="I69" s="9">
        <f t="shared" si="14"/>
        <v>0</v>
      </c>
    </row>
    <row r="70" spans="1:9" ht="15.75" x14ac:dyDescent="0.25">
      <c r="A70" s="12">
        <v>68</v>
      </c>
      <c r="B70" s="16">
        <v>2</v>
      </c>
      <c r="C70" s="9">
        <v>12</v>
      </c>
      <c r="D70" s="9">
        <f t="shared" si="10"/>
        <v>5.3644800000000004</v>
      </c>
      <c r="E70" s="9">
        <f t="shared" si="11"/>
        <v>590.98688000000016</v>
      </c>
      <c r="F70" s="9">
        <v>22</v>
      </c>
      <c r="G70" s="9">
        <f t="shared" si="12"/>
        <v>0</v>
      </c>
      <c r="H70" s="9">
        <f t="shared" si="13"/>
        <v>0</v>
      </c>
      <c r="I70" s="9">
        <f t="shared" si="14"/>
        <v>0</v>
      </c>
    </row>
    <row r="71" spans="1:9" ht="15.75" x14ac:dyDescent="0.25">
      <c r="A71" s="12">
        <v>69</v>
      </c>
      <c r="B71" s="16">
        <v>2</v>
      </c>
      <c r="C71" s="9">
        <v>12</v>
      </c>
      <c r="D71" s="9">
        <f t="shared" si="10"/>
        <v>5.3644800000000004</v>
      </c>
      <c r="E71" s="9">
        <f t="shared" si="11"/>
        <v>596.35136000000011</v>
      </c>
      <c r="F71" s="9">
        <v>22</v>
      </c>
      <c r="G71" s="9">
        <f t="shared" si="12"/>
        <v>0</v>
      </c>
      <c r="H71" s="9">
        <f t="shared" si="13"/>
        <v>0</v>
      </c>
      <c r="I71" s="9">
        <f t="shared" si="14"/>
        <v>0</v>
      </c>
    </row>
    <row r="72" spans="1:9" ht="15.75" x14ac:dyDescent="0.25">
      <c r="A72" s="12">
        <v>70</v>
      </c>
      <c r="B72" s="16">
        <v>2</v>
      </c>
      <c r="C72" s="9">
        <v>12</v>
      </c>
      <c r="D72" s="9">
        <f t="shared" si="10"/>
        <v>5.3644800000000004</v>
      </c>
      <c r="E72" s="9">
        <f t="shared" si="11"/>
        <v>601.71584000000007</v>
      </c>
      <c r="F72" s="9">
        <v>22</v>
      </c>
      <c r="G72" s="9">
        <f t="shared" si="12"/>
        <v>0</v>
      </c>
      <c r="H72" s="9">
        <f t="shared" si="13"/>
        <v>0</v>
      </c>
      <c r="I72" s="9">
        <f t="shared" si="14"/>
        <v>0</v>
      </c>
    </row>
    <row r="73" spans="1:9" ht="15.75" x14ac:dyDescent="0.25">
      <c r="A73" s="12">
        <v>71</v>
      </c>
      <c r="B73" s="16">
        <v>2</v>
      </c>
      <c r="C73" s="9">
        <v>12</v>
      </c>
      <c r="D73" s="9">
        <f t="shared" si="10"/>
        <v>5.3644800000000004</v>
      </c>
      <c r="E73" s="9">
        <f t="shared" si="11"/>
        <v>607.08032000000003</v>
      </c>
      <c r="F73" s="9">
        <v>22</v>
      </c>
      <c r="G73" s="9">
        <f t="shared" si="12"/>
        <v>0</v>
      </c>
      <c r="H73" s="9">
        <f t="shared" si="13"/>
        <v>0</v>
      </c>
      <c r="I73" s="9">
        <f t="shared" si="14"/>
        <v>0</v>
      </c>
    </row>
    <row r="74" spans="1:9" ht="15.75" x14ac:dyDescent="0.25">
      <c r="A74" s="12">
        <v>72</v>
      </c>
      <c r="B74" s="16">
        <v>2</v>
      </c>
      <c r="C74" s="9">
        <v>12</v>
      </c>
      <c r="D74" s="9">
        <f t="shared" si="10"/>
        <v>5.3644800000000004</v>
      </c>
      <c r="E74" s="9">
        <f t="shared" si="11"/>
        <v>612.44479999999999</v>
      </c>
      <c r="F74" s="9">
        <v>22</v>
      </c>
      <c r="G74" s="9">
        <f t="shared" si="12"/>
        <v>0</v>
      </c>
      <c r="H74" s="9">
        <f t="shared" si="13"/>
        <v>0</v>
      </c>
      <c r="I74" s="9">
        <f t="shared" si="14"/>
        <v>0</v>
      </c>
    </row>
    <row r="75" spans="1:9" ht="15.75" x14ac:dyDescent="0.25">
      <c r="A75" s="12">
        <v>73</v>
      </c>
      <c r="B75" s="16">
        <v>2</v>
      </c>
      <c r="C75" s="9">
        <v>12</v>
      </c>
      <c r="D75" s="9">
        <f t="shared" si="10"/>
        <v>5.3644800000000004</v>
      </c>
      <c r="E75" s="9">
        <f t="shared" si="11"/>
        <v>617.80927999999994</v>
      </c>
      <c r="F75" s="9">
        <v>22</v>
      </c>
      <c r="G75" s="9">
        <f t="shared" si="12"/>
        <v>0</v>
      </c>
      <c r="H75" s="9">
        <f t="shared" si="13"/>
        <v>0</v>
      </c>
      <c r="I75" s="9">
        <f t="shared" si="14"/>
        <v>0</v>
      </c>
    </row>
    <row r="76" spans="1:9" ht="15.75" x14ac:dyDescent="0.25">
      <c r="A76" s="12">
        <v>74</v>
      </c>
      <c r="B76" s="16">
        <v>2</v>
      </c>
      <c r="C76" s="9">
        <v>12</v>
      </c>
      <c r="D76" s="9">
        <f t="shared" si="10"/>
        <v>5.3644800000000004</v>
      </c>
      <c r="E76" s="9">
        <f t="shared" si="11"/>
        <v>623.1737599999999</v>
      </c>
      <c r="F76" s="9">
        <v>22</v>
      </c>
      <c r="G76" s="9">
        <f t="shared" si="12"/>
        <v>0</v>
      </c>
      <c r="H76" s="9">
        <f t="shared" si="13"/>
        <v>0</v>
      </c>
      <c r="I76" s="9">
        <f t="shared" si="14"/>
        <v>0</v>
      </c>
    </row>
    <row r="77" spans="1:9" ht="15.75" x14ac:dyDescent="0.25">
      <c r="A77" s="12">
        <v>75</v>
      </c>
      <c r="B77" s="16">
        <v>2</v>
      </c>
      <c r="C77" s="9">
        <v>12</v>
      </c>
      <c r="D77" s="9">
        <f t="shared" si="10"/>
        <v>5.3644800000000004</v>
      </c>
      <c r="E77" s="9">
        <f t="shared" si="11"/>
        <v>628.53823999999986</v>
      </c>
      <c r="F77" s="9">
        <v>22</v>
      </c>
      <c r="G77" s="9">
        <f t="shared" si="12"/>
        <v>0</v>
      </c>
      <c r="H77" s="9">
        <f t="shared" si="13"/>
        <v>0</v>
      </c>
      <c r="I77" s="9">
        <f t="shared" si="14"/>
        <v>0</v>
      </c>
    </row>
    <row r="78" spans="1:9" ht="15.75" x14ac:dyDescent="0.25">
      <c r="A78" s="12">
        <v>76</v>
      </c>
      <c r="B78" s="16">
        <v>2</v>
      </c>
      <c r="C78" s="9">
        <v>12</v>
      </c>
      <c r="D78" s="9">
        <f t="shared" si="10"/>
        <v>5.3644800000000004</v>
      </c>
      <c r="E78" s="9">
        <f t="shared" si="11"/>
        <v>633.90271999999982</v>
      </c>
      <c r="F78" s="9">
        <v>22</v>
      </c>
      <c r="G78" s="9">
        <f t="shared" si="12"/>
        <v>0</v>
      </c>
      <c r="H78" s="9">
        <f t="shared" si="13"/>
        <v>0</v>
      </c>
      <c r="I78" s="9">
        <f t="shared" si="14"/>
        <v>0</v>
      </c>
    </row>
    <row r="79" spans="1:9" ht="15.75" x14ac:dyDescent="0.25">
      <c r="A79" s="12">
        <v>77</v>
      </c>
      <c r="B79" s="16">
        <v>2</v>
      </c>
      <c r="C79" s="9">
        <v>12</v>
      </c>
      <c r="D79" s="9">
        <f t="shared" si="10"/>
        <v>5.3644800000000004</v>
      </c>
      <c r="E79" s="9">
        <f t="shared" si="11"/>
        <v>639.26719999999978</v>
      </c>
      <c r="F79" s="9">
        <v>22</v>
      </c>
      <c r="G79" s="9">
        <f t="shared" si="12"/>
        <v>0</v>
      </c>
      <c r="H79" s="9">
        <f t="shared" si="13"/>
        <v>0</v>
      </c>
      <c r="I79" s="9">
        <f t="shared" si="14"/>
        <v>0</v>
      </c>
    </row>
    <row r="80" spans="1:9" ht="15.75" x14ac:dyDescent="0.25">
      <c r="A80" s="12">
        <v>78</v>
      </c>
      <c r="B80" s="16">
        <v>2</v>
      </c>
      <c r="C80" s="9">
        <v>12</v>
      </c>
      <c r="D80" s="9">
        <f t="shared" si="10"/>
        <v>5.3644800000000004</v>
      </c>
      <c r="E80" s="9">
        <f t="shared" si="11"/>
        <v>644.63167999999973</v>
      </c>
      <c r="F80" s="9">
        <v>22</v>
      </c>
      <c r="G80" s="9">
        <f t="shared" si="12"/>
        <v>0</v>
      </c>
      <c r="H80" s="9">
        <f t="shared" si="13"/>
        <v>0</v>
      </c>
      <c r="I80" s="9">
        <f t="shared" si="14"/>
        <v>0</v>
      </c>
    </row>
    <row r="81" spans="1:9" ht="15.75" x14ac:dyDescent="0.25">
      <c r="A81" s="12">
        <v>79</v>
      </c>
      <c r="B81" s="16">
        <v>2</v>
      </c>
      <c r="C81" s="9">
        <v>12</v>
      </c>
      <c r="D81" s="9">
        <f t="shared" si="10"/>
        <v>5.3644800000000004</v>
      </c>
      <c r="E81" s="9">
        <f t="shared" si="11"/>
        <v>649.99615999999969</v>
      </c>
      <c r="F81" s="9">
        <v>22</v>
      </c>
      <c r="G81" s="9">
        <f t="shared" si="12"/>
        <v>0</v>
      </c>
      <c r="H81" s="9">
        <f t="shared" si="13"/>
        <v>0</v>
      </c>
      <c r="I81" s="9">
        <f t="shared" si="14"/>
        <v>0</v>
      </c>
    </row>
    <row r="82" spans="1:9" ht="15.75" x14ac:dyDescent="0.25">
      <c r="A82" s="12">
        <v>80</v>
      </c>
      <c r="B82" s="16">
        <v>2</v>
      </c>
      <c r="C82" s="9">
        <v>14</v>
      </c>
      <c r="D82" s="9">
        <f t="shared" si="10"/>
        <v>6.2585600000000001</v>
      </c>
      <c r="E82" s="9">
        <f t="shared" si="11"/>
        <v>656.25471999999968</v>
      </c>
      <c r="F82" s="9">
        <v>20</v>
      </c>
      <c r="G82" s="9">
        <f t="shared" si="12"/>
        <v>0.89407999999999976</v>
      </c>
      <c r="H82" s="9">
        <f t="shared" si="13"/>
        <v>-31.956232743634377</v>
      </c>
      <c r="I82" s="9">
        <f t="shared" si="14"/>
        <v>-10.135709943329156</v>
      </c>
    </row>
    <row r="83" spans="1:9" ht="15.75" x14ac:dyDescent="0.25">
      <c r="A83" s="12">
        <v>81</v>
      </c>
      <c r="B83" s="16">
        <v>2</v>
      </c>
      <c r="C83" s="9">
        <v>16</v>
      </c>
      <c r="D83" s="9">
        <f t="shared" si="10"/>
        <v>7.1526399999999999</v>
      </c>
      <c r="E83" s="9">
        <f t="shared" si="11"/>
        <v>663.4073599999997</v>
      </c>
      <c r="F83" s="9">
        <v>18</v>
      </c>
      <c r="G83" s="9">
        <f t="shared" si="12"/>
        <v>0.89407999999999976</v>
      </c>
      <c r="H83" s="9">
        <f t="shared" si="13"/>
        <v>-27.961703650679954</v>
      </c>
      <c r="I83" s="9">
        <f t="shared" si="14"/>
        <v>-8.8687462004129713</v>
      </c>
    </row>
    <row r="84" spans="1:9" ht="15.75" x14ac:dyDescent="0.25">
      <c r="A84" s="12">
        <v>82</v>
      </c>
      <c r="B84" s="16">
        <v>2</v>
      </c>
      <c r="C84" s="9">
        <v>18</v>
      </c>
      <c r="D84" s="9">
        <f t="shared" si="10"/>
        <v>8.0467200000000005</v>
      </c>
      <c r="E84" s="9">
        <f t="shared" si="11"/>
        <v>671.45407999999975</v>
      </c>
      <c r="F84" s="9">
        <v>16</v>
      </c>
      <c r="G84" s="9">
        <f t="shared" si="12"/>
        <v>0.89408000000000065</v>
      </c>
      <c r="H84" s="9">
        <f t="shared" si="13"/>
        <v>-24.854847689493205</v>
      </c>
      <c r="I84" s="9">
        <f t="shared" si="14"/>
        <v>-7.8833299559226129</v>
      </c>
    </row>
    <row r="85" spans="1:9" ht="15.75" x14ac:dyDescent="0.25">
      <c r="A85" s="12">
        <v>83</v>
      </c>
      <c r="B85" s="16">
        <v>2</v>
      </c>
      <c r="C85" s="9">
        <v>18</v>
      </c>
      <c r="D85" s="9">
        <f t="shared" si="10"/>
        <v>8.0467200000000005</v>
      </c>
      <c r="E85" s="9">
        <f t="shared" si="11"/>
        <v>679.5007999999998</v>
      </c>
      <c r="F85" s="9">
        <v>14</v>
      </c>
      <c r="G85" s="9">
        <f t="shared" si="12"/>
        <v>0</v>
      </c>
      <c r="H85" s="9">
        <f t="shared" si="13"/>
        <v>-24.854847689493205</v>
      </c>
      <c r="I85" s="9">
        <f t="shared" si="14"/>
        <v>-7.8833299559226129</v>
      </c>
    </row>
    <row r="86" spans="1:9" ht="15.75" x14ac:dyDescent="0.25">
      <c r="A86" s="12">
        <v>84</v>
      </c>
      <c r="B86" s="16">
        <v>2</v>
      </c>
      <c r="C86" s="9">
        <v>18</v>
      </c>
      <c r="D86" s="9">
        <f t="shared" si="10"/>
        <v>8.0467200000000005</v>
      </c>
      <c r="E86" s="9">
        <f t="shared" si="11"/>
        <v>687.54751999999985</v>
      </c>
      <c r="F86" s="9">
        <v>12</v>
      </c>
      <c r="G86" s="9">
        <f t="shared" si="12"/>
        <v>0</v>
      </c>
      <c r="H86" s="9">
        <f t="shared" si="13"/>
        <v>-24.854847689493205</v>
      </c>
      <c r="I86" s="9">
        <f t="shared" si="14"/>
        <v>-7.8833299559226129</v>
      </c>
    </row>
    <row r="87" spans="1:9" ht="15.75" x14ac:dyDescent="0.25">
      <c r="A87" s="12">
        <v>85</v>
      </c>
      <c r="B87" s="16">
        <v>2</v>
      </c>
      <c r="C87" s="9">
        <v>18</v>
      </c>
      <c r="D87" s="9">
        <f t="shared" si="10"/>
        <v>8.0467200000000005</v>
      </c>
      <c r="E87" s="9">
        <f t="shared" si="11"/>
        <v>695.5942399999999</v>
      </c>
      <c r="F87" s="9">
        <v>10</v>
      </c>
      <c r="G87" s="9">
        <f t="shared" si="12"/>
        <v>0</v>
      </c>
      <c r="H87" s="9">
        <f t="shared" si="13"/>
        <v>-24.854847689493205</v>
      </c>
      <c r="I87" s="9">
        <f t="shared" si="14"/>
        <v>-7.8833299559226129</v>
      </c>
    </row>
    <row r="88" spans="1:9" ht="15.75" x14ac:dyDescent="0.25">
      <c r="A88" s="12">
        <v>86</v>
      </c>
      <c r="B88" s="16">
        <v>2</v>
      </c>
      <c r="C88" s="9">
        <v>18</v>
      </c>
      <c r="D88" s="9">
        <f t="shared" si="10"/>
        <v>8.0467200000000005</v>
      </c>
      <c r="E88" s="9">
        <f t="shared" si="11"/>
        <v>703.64095999999995</v>
      </c>
      <c r="F88" s="9">
        <v>8</v>
      </c>
      <c r="G88" s="9">
        <f t="shared" si="12"/>
        <v>0</v>
      </c>
      <c r="H88" s="9">
        <f t="shared" si="13"/>
        <v>-24.854847689493205</v>
      </c>
      <c r="I88" s="9">
        <f t="shared" si="14"/>
        <v>-7.8833299559226129</v>
      </c>
    </row>
    <row r="89" spans="1:9" ht="15.75" x14ac:dyDescent="0.25">
      <c r="A89" s="12">
        <v>87</v>
      </c>
      <c r="B89" s="16">
        <v>2</v>
      </c>
      <c r="C89" s="9">
        <v>18</v>
      </c>
      <c r="D89" s="9">
        <f t="shared" si="10"/>
        <v>8.0467200000000005</v>
      </c>
      <c r="E89" s="9">
        <f t="shared" si="11"/>
        <v>711.68768</v>
      </c>
      <c r="F89" s="9">
        <v>6</v>
      </c>
      <c r="G89" s="9">
        <f t="shared" si="12"/>
        <v>0</v>
      </c>
      <c r="H89" s="9">
        <f t="shared" si="13"/>
        <v>-24.854847689493205</v>
      </c>
      <c r="I89" s="9">
        <f t="shared" si="14"/>
        <v>-7.8833299559226129</v>
      </c>
    </row>
    <row r="90" spans="1:9" ht="15.75" x14ac:dyDescent="0.25">
      <c r="A90" s="12">
        <v>88</v>
      </c>
      <c r="B90" s="16">
        <v>2</v>
      </c>
      <c r="C90" s="9">
        <v>18</v>
      </c>
      <c r="D90" s="9">
        <f t="shared" si="10"/>
        <v>8.0467200000000005</v>
      </c>
      <c r="E90" s="9">
        <f t="shared" si="11"/>
        <v>719.73440000000005</v>
      </c>
      <c r="F90" s="9">
        <v>4</v>
      </c>
      <c r="G90" s="9">
        <f t="shared" si="12"/>
        <v>0</v>
      </c>
      <c r="H90" s="9">
        <f t="shared" si="13"/>
        <v>-24.854847689493205</v>
      </c>
      <c r="I90" s="9">
        <f t="shared" si="14"/>
        <v>-7.8833299559226129</v>
      </c>
    </row>
    <row r="91" spans="1:9" ht="15.75" x14ac:dyDescent="0.25">
      <c r="A91" s="12">
        <v>89</v>
      </c>
      <c r="B91" s="16">
        <v>2</v>
      </c>
      <c r="C91" s="9">
        <v>18</v>
      </c>
      <c r="D91" s="9">
        <f t="shared" si="10"/>
        <v>8.0467200000000005</v>
      </c>
      <c r="E91" s="9">
        <f t="shared" si="11"/>
        <v>727.7811200000001</v>
      </c>
      <c r="F91" s="9">
        <v>2</v>
      </c>
      <c r="G91" s="9">
        <f t="shared" si="12"/>
        <v>0</v>
      </c>
      <c r="H91" s="9">
        <f t="shared" si="13"/>
        <v>-24.854847689493205</v>
      </c>
      <c r="I91" s="9">
        <f t="shared" si="14"/>
        <v>-7.8833299559226129</v>
      </c>
    </row>
    <row r="92" spans="1:9" ht="15.75" x14ac:dyDescent="0.25">
      <c r="A92" s="12">
        <v>90</v>
      </c>
      <c r="B92" s="16">
        <v>2</v>
      </c>
      <c r="C92" s="9">
        <v>18</v>
      </c>
      <c r="D92" s="9">
        <f t="shared" si="10"/>
        <v>8.0467200000000005</v>
      </c>
      <c r="E92" s="9">
        <f t="shared" si="11"/>
        <v>735.82784000000015</v>
      </c>
      <c r="F92" s="9">
        <v>0</v>
      </c>
      <c r="G92" s="9">
        <f t="shared" si="12"/>
        <v>0</v>
      </c>
      <c r="H92" s="9">
        <f t="shared" si="13"/>
        <v>-24.854847689493205</v>
      </c>
      <c r="I92" s="9">
        <f t="shared" si="14"/>
        <v>-7.8833299559226129</v>
      </c>
    </row>
    <row r="93" spans="1:9" ht="15.75" x14ac:dyDescent="0.25">
      <c r="A93" s="12">
        <v>91</v>
      </c>
      <c r="B93" s="16">
        <v>2</v>
      </c>
      <c r="C93" s="9">
        <v>18</v>
      </c>
      <c r="D93" s="9">
        <f t="shared" si="10"/>
        <v>8.0467200000000005</v>
      </c>
      <c r="E93" s="9">
        <f t="shared" si="11"/>
        <v>743.8745600000002</v>
      </c>
      <c r="F93" s="9">
        <v>0</v>
      </c>
      <c r="G93" s="9">
        <f t="shared" si="12"/>
        <v>0</v>
      </c>
      <c r="H93" s="9">
        <f t="shared" si="13"/>
        <v>0</v>
      </c>
      <c r="I93" s="9">
        <f t="shared" si="14"/>
        <v>0</v>
      </c>
    </row>
    <row r="94" spans="1:9" ht="15.75" x14ac:dyDescent="0.25">
      <c r="A94" s="12">
        <v>92</v>
      </c>
      <c r="B94" s="16">
        <v>2</v>
      </c>
      <c r="C94" s="9">
        <v>18</v>
      </c>
      <c r="D94" s="9">
        <f t="shared" si="10"/>
        <v>8.0467200000000005</v>
      </c>
      <c r="E94" s="9">
        <f t="shared" si="11"/>
        <v>751.92128000000025</v>
      </c>
      <c r="F94" s="9">
        <v>0</v>
      </c>
      <c r="G94" s="9">
        <f t="shared" si="12"/>
        <v>0</v>
      </c>
      <c r="H94" s="9">
        <f t="shared" si="13"/>
        <v>0</v>
      </c>
      <c r="I94" s="9">
        <f t="shared" si="14"/>
        <v>0</v>
      </c>
    </row>
    <row r="95" spans="1:9" ht="15.75" x14ac:dyDescent="0.25">
      <c r="A95" s="12">
        <v>93</v>
      </c>
      <c r="B95" s="16">
        <v>2</v>
      </c>
      <c r="C95" s="9">
        <v>18</v>
      </c>
      <c r="D95" s="9">
        <f t="shared" si="10"/>
        <v>8.0467200000000005</v>
      </c>
      <c r="E95" s="9">
        <f t="shared" si="11"/>
        <v>759.9680000000003</v>
      </c>
      <c r="F95" s="9">
        <v>0</v>
      </c>
      <c r="G95" s="9">
        <f t="shared" si="12"/>
        <v>0</v>
      </c>
      <c r="H95" s="9">
        <f t="shared" si="13"/>
        <v>0</v>
      </c>
      <c r="I95" s="9">
        <f t="shared" si="14"/>
        <v>0</v>
      </c>
    </row>
    <row r="96" spans="1:9" ht="15.75" x14ac:dyDescent="0.25">
      <c r="A96" s="12">
        <v>94</v>
      </c>
      <c r="B96" s="16">
        <v>2</v>
      </c>
      <c r="C96" s="9">
        <v>18</v>
      </c>
      <c r="D96" s="9">
        <f t="shared" si="10"/>
        <v>8.0467200000000005</v>
      </c>
      <c r="E96" s="9">
        <f t="shared" si="11"/>
        <v>768.01472000000035</v>
      </c>
      <c r="F96" s="9">
        <v>0</v>
      </c>
      <c r="G96" s="9">
        <f t="shared" si="12"/>
        <v>0</v>
      </c>
      <c r="H96" s="9">
        <f t="shared" si="13"/>
        <v>0</v>
      </c>
      <c r="I96" s="9">
        <f t="shared" si="14"/>
        <v>0</v>
      </c>
    </row>
    <row r="97" spans="1:9" ht="15.75" x14ac:dyDescent="0.25">
      <c r="A97" s="12">
        <v>95</v>
      </c>
      <c r="B97" s="16">
        <v>2</v>
      </c>
      <c r="C97" s="9">
        <v>18</v>
      </c>
      <c r="D97" s="9">
        <f t="shared" si="10"/>
        <v>8.0467200000000005</v>
      </c>
      <c r="E97" s="9">
        <f t="shared" si="11"/>
        <v>776.0614400000004</v>
      </c>
      <c r="F97" s="9">
        <v>0</v>
      </c>
      <c r="G97" s="9">
        <f t="shared" si="12"/>
        <v>0</v>
      </c>
      <c r="H97" s="9">
        <f t="shared" si="13"/>
        <v>0</v>
      </c>
      <c r="I97" s="9">
        <f t="shared" si="14"/>
        <v>0</v>
      </c>
    </row>
    <row r="98" spans="1:9" ht="15.75" x14ac:dyDescent="0.25">
      <c r="A98" s="12">
        <v>96</v>
      </c>
      <c r="B98" s="16">
        <v>2</v>
      </c>
      <c r="C98" s="9">
        <v>18</v>
      </c>
      <c r="D98" s="9">
        <f t="shared" ref="D98:D129" si="15">(C98*0.44704)</f>
        <v>8.0467200000000005</v>
      </c>
      <c r="E98" s="9">
        <f t="shared" si="11"/>
        <v>784.10816000000045</v>
      </c>
      <c r="F98" s="9">
        <v>0</v>
      </c>
      <c r="G98" s="9">
        <f t="shared" si="12"/>
        <v>0</v>
      </c>
      <c r="H98" s="9">
        <f t="shared" si="13"/>
        <v>0</v>
      </c>
      <c r="I98" s="9">
        <f t="shared" si="14"/>
        <v>0</v>
      </c>
    </row>
    <row r="99" spans="1:9" ht="15.75" x14ac:dyDescent="0.25">
      <c r="A99" s="12">
        <v>97</v>
      </c>
      <c r="B99" s="16">
        <v>2</v>
      </c>
      <c r="C99" s="9">
        <v>18</v>
      </c>
      <c r="D99" s="9">
        <f t="shared" si="15"/>
        <v>8.0467200000000005</v>
      </c>
      <c r="E99" s="9">
        <f t="shared" ref="E99:E130" si="16">(D99*1)+E98</f>
        <v>792.1548800000005</v>
      </c>
      <c r="F99" s="9">
        <v>0</v>
      </c>
      <c r="G99" s="9">
        <f t="shared" ref="G99:G130" si="17">(D99-D98/1)</f>
        <v>0</v>
      </c>
      <c r="H99" s="9">
        <f t="shared" ref="H99:H130" si="18">((F98-F99)/(E98-E99)*100)</f>
        <v>0</v>
      </c>
      <c r="I99" s="9">
        <f t="shared" ref="I99:I130" si="19">DEGREES(ATAN(F98-F99)/(E98-E99))</f>
        <v>0</v>
      </c>
    </row>
    <row r="100" spans="1:9" ht="15.75" x14ac:dyDescent="0.25">
      <c r="A100" s="12">
        <v>98</v>
      </c>
      <c r="B100" s="16">
        <v>2</v>
      </c>
      <c r="C100" s="9">
        <v>18</v>
      </c>
      <c r="D100" s="9">
        <f t="shared" si="15"/>
        <v>8.0467200000000005</v>
      </c>
      <c r="E100" s="9">
        <f t="shared" si="16"/>
        <v>800.20160000000055</v>
      </c>
      <c r="F100" s="9">
        <v>0</v>
      </c>
      <c r="G100" s="9">
        <f t="shared" si="17"/>
        <v>0</v>
      </c>
      <c r="H100" s="9">
        <f t="shared" si="18"/>
        <v>0</v>
      </c>
      <c r="I100" s="9">
        <f t="shared" si="19"/>
        <v>0</v>
      </c>
    </row>
    <row r="101" spans="1:9" ht="15.75" x14ac:dyDescent="0.25">
      <c r="A101" s="12">
        <v>99</v>
      </c>
      <c r="B101" s="16">
        <v>2</v>
      </c>
      <c r="C101" s="9">
        <v>18</v>
      </c>
      <c r="D101" s="9">
        <f t="shared" si="15"/>
        <v>8.0467200000000005</v>
      </c>
      <c r="E101" s="9">
        <f t="shared" si="16"/>
        <v>808.2483200000006</v>
      </c>
      <c r="F101" s="9">
        <v>0</v>
      </c>
      <c r="G101" s="9">
        <f t="shared" si="17"/>
        <v>0</v>
      </c>
      <c r="H101" s="9">
        <f t="shared" si="18"/>
        <v>0</v>
      </c>
      <c r="I101" s="9">
        <f t="shared" si="19"/>
        <v>0</v>
      </c>
    </row>
    <row r="102" spans="1:9" ht="15.75" x14ac:dyDescent="0.25">
      <c r="A102" s="12">
        <v>100</v>
      </c>
      <c r="B102" s="16">
        <v>2</v>
      </c>
      <c r="C102" s="9">
        <v>18</v>
      </c>
      <c r="D102" s="9">
        <f t="shared" si="15"/>
        <v>8.0467200000000005</v>
      </c>
      <c r="E102" s="9">
        <f t="shared" si="16"/>
        <v>816.29504000000065</v>
      </c>
      <c r="F102" s="9">
        <v>0</v>
      </c>
      <c r="G102" s="9">
        <f t="shared" si="17"/>
        <v>0</v>
      </c>
      <c r="H102" s="9">
        <f t="shared" si="18"/>
        <v>0</v>
      </c>
      <c r="I102" s="9">
        <f t="shared" si="19"/>
        <v>0</v>
      </c>
    </row>
    <row r="103" spans="1:9" ht="15.75" x14ac:dyDescent="0.25">
      <c r="A103" s="12">
        <v>101</v>
      </c>
      <c r="B103" s="15">
        <v>3</v>
      </c>
      <c r="C103" s="9">
        <v>20</v>
      </c>
      <c r="D103" s="9">
        <f t="shared" si="15"/>
        <v>8.9407999999999994</v>
      </c>
      <c r="E103" s="9">
        <f t="shared" si="16"/>
        <v>825.23584000000062</v>
      </c>
      <c r="F103" s="9">
        <v>0</v>
      </c>
      <c r="G103" s="9">
        <f t="shared" si="17"/>
        <v>0.89407999999999888</v>
      </c>
      <c r="H103" s="9">
        <f t="shared" si="18"/>
        <v>0</v>
      </c>
      <c r="I103" s="9">
        <f t="shared" si="19"/>
        <v>0</v>
      </c>
    </row>
    <row r="104" spans="1:9" ht="15.75" x14ac:dyDescent="0.25">
      <c r="A104" s="12">
        <v>102</v>
      </c>
      <c r="B104" s="15">
        <v>3</v>
      </c>
      <c r="C104" s="9">
        <v>22</v>
      </c>
      <c r="D104" s="9">
        <f t="shared" si="15"/>
        <v>9.8348800000000001</v>
      </c>
      <c r="E104" s="9">
        <f t="shared" si="16"/>
        <v>835.07072000000062</v>
      </c>
      <c r="F104" s="9">
        <v>0</v>
      </c>
      <c r="G104" s="9">
        <f t="shared" si="17"/>
        <v>0.89408000000000065</v>
      </c>
      <c r="H104" s="9">
        <f t="shared" si="18"/>
        <v>0</v>
      </c>
      <c r="I104" s="9">
        <f t="shared" si="19"/>
        <v>0</v>
      </c>
    </row>
    <row r="105" spans="1:9" ht="15.75" x14ac:dyDescent="0.25">
      <c r="A105" s="12">
        <v>103</v>
      </c>
      <c r="B105" s="15">
        <v>3</v>
      </c>
      <c r="C105" s="9">
        <v>22</v>
      </c>
      <c r="D105" s="9">
        <f t="shared" si="15"/>
        <v>9.8348800000000001</v>
      </c>
      <c r="E105" s="9">
        <f t="shared" si="16"/>
        <v>844.90560000000062</v>
      </c>
      <c r="F105" s="9">
        <v>0</v>
      </c>
      <c r="G105" s="9">
        <f t="shared" si="17"/>
        <v>0</v>
      </c>
      <c r="H105" s="9">
        <f t="shared" si="18"/>
        <v>0</v>
      </c>
      <c r="I105" s="9">
        <f t="shared" si="19"/>
        <v>0</v>
      </c>
    </row>
    <row r="106" spans="1:9" ht="15.75" x14ac:dyDescent="0.25">
      <c r="A106" s="12">
        <v>104</v>
      </c>
      <c r="B106" s="15">
        <v>3</v>
      </c>
      <c r="C106" s="9">
        <v>20</v>
      </c>
      <c r="D106" s="9">
        <f t="shared" si="15"/>
        <v>8.9407999999999994</v>
      </c>
      <c r="E106" s="9">
        <f t="shared" si="16"/>
        <v>853.84640000000059</v>
      </c>
      <c r="F106" s="9">
        <v>0</v>
      </c>
      <c r="G106" s="9">
        <f t="shared" si="17"/>
        <v>-0.89408000000000065</v>
      </c>
      <c r="H106" s="9">
        <f t="shared" si="18"/>
        <v>0</v>
      </c>
      <c r="I106" s="9">
        <f t="shared" si="19"/>
        <v>0</v>
      </c>
    </row>
    <row r="107" spans="1:9" ht="15.75" x14ac:dyDescent="0.25">
      <c r="A107" s="12">
        <v>105</v>
      </c>
      <c r="B107" s="15">
        <v>3</v>
      </c>
      <c r="C107" s="9">
        <v>20</v>
      </c>
      <c r="D107" s="9">
        <f t="shared" si="15"/>
        <v>8.9407999999999994</v>
      </c>
      <c r="E107" s="9">
        <f t="shared" si="16"/>
        <v>862.78720000000055</v>
      </c>
      <c r="F107" s="9">
        <v>0</v>
      </c>
      <c r="G107" s="9">
        <f t="shared" si="17"/>
        <v>0</v>
      </c>
      <c r="H107" s="9">
        <f t="shared" si="18"/>
        <v>0</v>
      </c>
      <c r="I107" s="9">
        <f t="shared" si="19"/>
        <v>0</v>
      </c>
    </row>
    <row r="108" spans="1:9" ht="15.75" x14ac:dyDescent="0.25">
      <c r="A108" s="12">
        <v>106</v>
      </c>
      <c r="B108" s="15">
        <v>3</v>
      </c>
      <c r="C108" s="9">
        <v>20</v>
      </c>
      <c r="D108" s="9">
        <f t="shared" si="15"/>
        <v>8.9407999999999994</v>
      </c>
      <c r="E108" s="9">
        <f t="shared" si="16"/>
        <v>871.72800000000052</v>
      </c>
      <c r="F108" s="9">
        <v>0</v>
      </c>
      <c r="G108" s="9">
        <f t="shared" si="17"/>
        <v>0</v>
      </c>
      <c r="H108" s="9">
        <f t="shared" si="18"/>
        <v>0</v>
      </c>
      <c r="I108" s="9">
        <f t="shared" si="19"/>
        <v>0</v>
      </c>
    </row>
    <row r="109" spans="1:9" ht="15.75" x14ac:dyDescent="0.25">
      <c r="A109" s="12">
        <v>107</v>
      </c>
      <c r="B109" s="15">
        <v>3</v>
      </c>
      <c r="C109" s="9">
        <v>20</v>
      </c>
      <c r="D109" s="9">
        <f t="shared" si="15"/>
        <v>8.9407999999999994</v>
      </c>
      <c r="E109" s="9">
        <f t="shared" si="16"/>
        <v>880.66880000000049</v>
      </c>
      <c r="F109" s="9">
        <v>0</v>
      </c>
      <c r="G109" s="9">
        <f t="shared" si="17"/>
        <v>0</v>
      </c>
      <c r="H109" s="9">
        <f t="shared" si="18"/>
        <v>0</v>
      </c>
      <c r="I109" s="9">
        <f t="shared" si="19"/>
        <v>0</v>
      </c>
    </row>
    <row r="110" spans="1:9" ht="15.75" x14ac:dyDescent="0.25">
      <c r="A110" s="12">
        <v>108</v>
      </c>
      <c r="B110" s="15">
        <v>3</v>
      </c>
      <c r="C110" s="9">
        <v>20</v>
      </c>
      <c r="D110" s="9">
        <f t="shared" si="15"/>
        <v>8.9407999999999994</v>
      </c>
      <c r="E110" s="9">
        <f t="shared" si="16"/>
        <v>889.60960000000046</v>
      </c>
      <c r="F110" s="9">
        <v>0</v>
      </c>
      <c r="G110" s="9">
        <f t="shared" si="17"/>
        <v>0</v>
      </c>
      <c r="H110" s="9">
        <f t="shared" si="18"/>
        <v>0</v>
      </c>
      <c r="I110" s="9">
        <f t="shared" si="19"/>
        <v>0</v>
      </c>
    </row>
    <row r="111" spans="1:9" ht="15.75" x14ac:dyDescent="0.25">
      <c r="A111" s="12">
        <v>109</v>
      </c>
      <c r="B111" s="15">
        <v>3</v>
      </c>
      <c r="C111" s="9">
        <v>21</v>
      </c>
      <c r="D111" s="9">
        <f t="shared" si="15"/>
        <v>9.3878400000000006</v>
      </c>
      <c r="E111" s="9">
        <f t="shared" si="16"/>
        <v>898.99744000000044</v>
      </c>
      <c r="F111" s="9">
        <v>0</v>
      </c>
      <c r="G111" s="9">
        <f t="shared" si="17"/>
        <v>0.44704000000000121</v>
      </c>
      <c r="H111" s="9">
        <f t="shared" si="18"/>
        <v>0</v>
      </c>
      <c r="I111" s="9">
        <f t="shared" si="19"/>
        <v>0</v>
      </c>
    </row>
    <row r="112" spans="1:9" ht="15.75" x14ac:dyDescent="0.25">
      <c r="A112" s="12">
        <v>110</v>
      </c>
      <c r="B112" s="15">
        <v>3</v>
      </c>
      <c r="C112" s="9">
        <v>23</v>
      </c>
      <c r="D112" s="9">
        <f t="shared" si="15"/>
        <v>10.28192</v>
      </c>
      <c r="E112" s="9">
        <f t="shared" si="16"/>
        <v>909.27936000000045</v>
      </c>
      <c r="F112" s="9">
        <v>0</v>
      </c>
      <c r="G112" s="9">
        <f t="shared" si="17"/>
        <v>0.89407999999999888</v>
      </c>
      <c r="H112" s="9">
        <f t="shared" si="18"/>
        <v>0</v>
      </c>
      <c r="I112" s="9">
        <f t="shared" si="19"/>
        <v>0</v>
      </c>
    </row>
    <row r="113" spans="1:9" ht="15.75" x14ac:dyDescent="0.25">
      <c r="A113" s="12">
        <v>111</v>
      </c>
      <c r="B113" s="15">
        <v>3</v>
      </c>
      <c r="C113" s="9">
        <v>25</v>
      </c>
      <c r="D113" s="9">
        <f t="shared" si="15"/>
        <v>11.176</v>
      </c>
      <c r="E113" s="9">
        <f t="shared" si="16"/>
        <v>920.4553600000005</v>
      </c>
      <c r="F113" s="9">
        <v>0</v>
      </c>
      <c r="G113" s="9">
        <f t="shared" si="17"/>
        <v>0.89408000000000065</v>
      </c>
      <c r="H113" s="9">
        <f t="shared" si="18"/>
        <v>0</v>
      </c>
      <c r="I113" s="9">
        <f t="shared" si="19"/>
        <v>0</v>
      </c>
    </row>
    <row r="114" spans="1:9" ht="15.75" x14ac:dyDescent="0.25">
      <c r="A114" s="12">
        <v>112</v>
      </c>
      <c r="B114" s="15">
        <v>3</v>
      </c>
      <c r="C114" s="9">
        <v>26</v>
      </c>
      <c r="D114" s="9">
        <f t="shared" si="15"/>
        <v>11.62304</v>
      </c>
      <c r="E114" s="9">
        <f t="shared" si="16"/>
        <v>932.07840000000044</v>
      </c>
      <c r="F114" s="9">
        <v>0</v>
      </c>
      <c r="G114" s="9">
        <f t="shared" si="17"/>
        <v>0.44703999999999944</v>
      </c>
      <c r="H114" s="9">
        <f t="shared" si="18"/>
        <v>0</v>
      </c>
      <c r="I114" s="9">
        <f t="shared" si="19"/>
        <v>0</v>
      </c>
    </row>
    <row r="115" spans="1:9" ht="15.75" x14ac:dyDescent="0.25">
      <c r="A115" s="12">
        <v>113</v>
      </c>
      <c r="B115" s="15">
        <v>3</v>
      </c>
      <c r="C115" s="9">
        <v>26</v>
      </c>
      <c r="D115" s="9">
        <f t="shared" si="15"/>
        <v>11.62304</v>
      </c>
      <c r="E115" s="9">
        <f t="shared" si="16"/>
        <v>943.70144000000039</v>
      </c>
      <c r="F115" s="9">
        <v>0</v>
      </c>
      <c r="G115" s="9">
        <f t="shared" si="17"/>
        <v>0</v>
      </c>
      <c r="H115" s="9">
        <f t="shared" si="18"/>
        <v>0</v>
      </c>
      <c r="I115" s="9">
        <f t="shared" si="19"/>
        <v>0</v>
      </c>
    </row>
    <row r="116" spans="1:9" ht="15.75" x14ac:dyDescent="0.25">
      <c r="A116" s="12">
        <v>114</v>
      </c>
      <c r="B116" s="15">
        <v>3</v>
      </c>
      <c r="C116" s="9">
        <v>26</v>
      </c>
      <c r="D116" s="9">
        <f t="shared" si="15"/>
        <v>11.62304</v>
      </c>
      <c r="E116" s="9">
        <f t="shared" si="16"/>
        <v>955.32448000000034</v>
      </c>
      <c r="F116" s="9">
        <v>0</v>
      </c>
      <c r="G116" s="9">
        <f t="shared" si="17"/>
        <v>0</v>
      </c>
      <c r="H116" s="9">
        <f t="shared" si="18"/>
        <v>0</v>
      </c>
      <c r="I116" s="9">
        <f t="shared" si="19"/>
        <v>0</v>
      </c>
    </row>
    <row r="117" spans="1:9" ht="15.75" x14ac:dyDescent="0.25">
      <c r="A117" s="12">
        <v>115</v>
      </c>
      <c r="B117" s="15">
        <v>3</v>
      </c>
      <c r="C117" s="9">
        <v>26</v>
      </c>
      <c r="D117" s="9">
        <f t="shared" si="15"/>
        <v>11.62304</v>
      </c>
      <c r="E117" s="9">
        <f t="shared" si="16"/>
        <v>966.94752000000028</v>
      </c>
      <c r="F117" s="9">
        <v>0</v>
      </c>
      <c r="G117" s="9">
        <f t="shared" si="17"/>
        <v>0</v>
      </c>
      <c r="H117" s="9">
        <f t="shared" si="18"/>
        <v>0</v>
      </c>
      <c r="I117" s="9">
        <f t="shared" si="19"/>
        <v>0</v>
      </c>
    </row>
    <row r="118" spans="1:9" ht="15.75" x14ac:dyDescent="0.25">
      <c r="A118" s="12">
        <v>116</v>
      </c>
      <c r="B118" s="15">
        <v>3</v>
      </c>
      <c r="C118" s="9">
        <v>26</v>
      </c>
      <c r="D118" s="9">
        <f t="shared" si="15"/>
        <v>11.62304</v>
      </c>
      <c r="E118" s="9">
        <f t="shared" si="16"/>
        <v>978.57056000000023</v>
      </c>
      <c r="F118" s="9">
        <v>0</v>
      </c>
      <c r="G118" s="9">
        <f t="shared" si="17"/>
        <v>0</v>
      </c>
      <c r="H118" s="9">
        <f t="shared" si="18"/>
        <v>0</v>
      </c>
      <c r="I118" s="9">
        <f t="shared" si="19"/>
        <v>0</v>
      </c>
    </row>
    <row r="119" spans="1:9" ht="15.75" x14ac:dyDescent="0.25">
      <c r="A119" s="12">
        <v>117</v>
      </c>
      <c r="B119" s="15">
        <v>3</v>
      </c>
      <c r="C119" s="9">
        <v>24</v>
      </c>
      <c r="D119" s="9">
        <f t="shared" si="15"/>
        <v>10.728960000000001</v>
      </c>
      <c r="E119" s="9">
        <f t="shared" si="16"/>
        <v>989.29952000000026</v>
      </c>
      <c r="F119" s="9">
        <v>0</v>
      </c>
      <c r="G119" s="9">
        <f t="shared" si="17"/>
        <v>-0.89407999999999888</v>
      </c>
      <c r="H119" s="9">
        <f t="shared" si="18"/>
        <v>0</v>
      </c>
      <c r="I119" s="9">
        <f t="shared" si="19"/>
        <v>0</v>
      </c>
    </row>
    <row r="120" spans="1:9" ht="15.75" x14ac:dyDescent="0.25">
      <c r="A120" s="12">
        <v>118</v>
      </c>
      <c r="B120" s="15">
        <v>3</v>
      </c>
      <c r="C120" s="9">
        <v>22</v>
      </c>
      <c r="D120" s="9">
        <f t="shared" si="15"/>
        <v>9.8348800000000001</v>
      </c>
      <c r="E120" s="9">
        <f t="shared" si="16"/>
        <v>999.13440000000026</v>
      </c>
      <c r="F120" s="9">
        <v>0</v>
      </c>
      <c r="G120" s="9">
        <f t="shared" si="17"/>
        <v>-0.89408000000000065</v>
      </c>
      <c r="H120" s="9">
        <f t="shared" si="18"/>
        <v>0</v>
      </c>
      <c r="I120" s="9">
        <f t="shared" si="19"/>
        <v>0</v>
      </c>
    </row>
    <row r="121" spans="1:9" ht="15.75" x14ac:dyDescent="0.25">
      <c r="A121" s="12">
        <v>119</v>
      </c>
      <c r="B121" s="15">
        <v>3</v>
      </c>
      <c r="C121" s="9">
        <v>20</v>
      </c>
      <c r="D121" s="9">
        <f t="shared" si="15"/>
        <v>8.9407999999999994</v>
      </c>
      <c r="E121" s="9">
        <f t="shared" si="16"/>
        <v>1008.0752000000002</v>
      </c>
      <c r="F121" s="9">
        <v>0</v>
      </c>
      <c r="G121" s="9">
        <f t="shared" si="17"/>
        <v>-0.89408000000000065</v>
      </c>
      <c r="H121" s="9">
        <f t="shared" si="18"/>
        <v>0</v>
      </c>
      <c r="I121" s="9">
        <f t="shared" si="19"/>
        <v>0</v>
      </c>
    </row>
    <row r="122" spans="1:9" ht="15.75" x14ac:dyDescent="0.25">
      <c r="A122" s="12">
        <v>120</v>
      </c>
      <c r="B122" s="15">
        <v>3</v>
      </c>
      <c r="C122" s="9">
        <v>20</v>
      </c>
      <c r="D122" s="9">
        <f t="shared" si="15"/>
        <v>8.9407999999999994</v>
      </c>
      <c r="E122" s="9">
        <f t="shared" si="16"/>
        <v>1017.0160000000002</v>
      </c>
      <c r="F122" s="9">
        <v>0</v>
      </c>
      <c r="G122" s="9">
        <f t="shared" si="17"/>
        <v>0</v>
      </c>
      <c r="H122" s="9">
        <f t="shared" si="18"/>
        <v>0</v>
      </c>
      <c r="I122" s="9">
        <f t="shared" si="19"/>
        <v>0</v>
      </c>
    </row>
    <row r="123" spans="1:9" ht="15.75" x14ac:dyDescent="0.25">
      <c r="A123" s="12">
        <v>121</v>
      </c>
      <c r="B123" s="15">
        <v>3</v>
      </c>
      <c r="C123" s="9">
        <v>20</v>
      </c>
      <c r="D123" s="9">
        <f t="shared" si="15"/>
        <v>8.9407999999999994</v>
      </c>
      <c r="E123" s="9">
        <f t="shared" si="16"/>
        <v>1025.9568000000002</v>
      </c>
      <c r="F123" s="9">
        <v>0</v>
      </c>
      <c r="G123" s="9">
        <f t="shared" si="17"/>
        <v>0</v>
      </c>
      <c r="H123" s="9">
        <f t="shared" si="18"/>
        <v>0</v>
      </c>
      <c r="I123" s="9">
        <f t="shared" si="19"/>
        <v>0</v>
      </c>
    </row>
    <row r="124" spans="1:9" ht="15.75" x14ac:dyDescent="0.25">
      <c r="A124" s="12">
        <v>122</v>
      </c>
      <c r="B124" s="15">
        <v>3</v>
      </c>
      <c r="C124" s="9">
        <v>20</v>
      </c>
      <c r="D124" s="9">
        <f t="shared" si="15"/>
        <v>8.9407999999999994</v>
      </c>
      <c r="E124" s="9">
        <f t="shared" si="16"/>
        <v>1034.8976000000002</v>
      </c>
      <c r="F124" s="9">
        <v>0</v>
      </c>
      <c r="G124" s="9">
        <f t="shared" si="17"/>
        <v>0</v>
      </c>
      <c r="H124" s="9">
        <f t="shared" si="18"/>
        <v>0</v>
      </c>
      <c r="I124" s="9">
        <f t="shared" si="19"/>
        <v>0</v>
      </c>
    </row>
    <row r="125" spans="1:9" ht="15.75" x14ac:dyDescent="0.25">
      <c r="A125" s="12">
        <v>123</v>
      </c>
      <c r="B125" s="15">
        <v>3</v>
      </c>
      <c r="C125" s="9">
        <v>20</v>
      </c>
      <c r="D125" s="9">
        <f t="shared" si="15"/>
        <v>8.9407999999999994</v>
      </c>
      <c r="E125" s="9">
        <f t="shared" si="16"/>
        <v>1043.8384000000003</v>
      </c>
      <c r="F125" s="9">
        <v>0</v>
      </c>
      <c r="G125" s="9">
        <f t="shared" si="17"/>
        <v>0</v>
      </c>
      <c r="H125" s="9">
        <f t="shared" si="18"/>
        <v>0</v>
      </c>
      <c r="I125" s="9">
        <f t="shared" si="19"/>
        <v>0</v>
      </c>
    </row>
    <row r="126" spans="1:9" ht="15.75" x14ac:dyDescent="0.25">
      <c r="A126" s="12">
        <v>124</v>
      </c>
      <c r="B126" s="15">
        <v>3</v>
      </c>
      <c r="C126" s="9">
        <v>20</v>
      </c>
      <c r="D126" s="9">
        <f t="shared" si="15"/>
        <v>8.9407999999999994</v>
      </c>
      <c r="E126" s="9">
        <f t="shared" si="16"/>
        <v>1052.7792000000004</v>
      </c>
      <c r="F126" s="9">
        <v>0</v>
      </c>
      <c r="G126" s="9">
        <f t="shared" si="17"/>
        <v>0</v>
      </c>
      <c r="H126" s="9">
        <f t="shared" si="18"/>
        <v>0</v>
      </c>
      <c r="I126" s="9">
        <f t="shared" si="19"/>
        <v>0</v>
      </c>
    </row>
    <row r="127" spans="1:9" ht="15.75" x14ac:dyDescent="0.25">
      <c r="A127" s="12">
        <v>125</v>
      </c>
      <c r="B127" s="15">
        <v>3</v>
      </c>
      <c r="C127" s="9">
        <v>20</v>
      </c>
      <c r="D127" s="9">
        <f t="shared" si="15"/>
        <v>8.9407999999999994</v>
      </c>
      <c r="E127" s="9">
        <f t="shared" si="16"/>
        <v>1061.7200000000005</v>
      </c>
      <c r="F127" s="9">
        <v>0</v>
      </c>
      <c r="G127" s="9">
        <f t="shared" si="17"/>
        <v>0</v>
      </c>
      <c r="H127" s="9">
        <f t="shared" si="18"/>
        <v>0</v>
      </c>
      <c r="I127" s="9">
        <f t="shared" si="19"/>
        <v>0</v>
      </c>
    </row>
    <row r="128" spans="1:9" ht="15.75" x14ac:dyDescent="0.25">
      <c r="A128" s="12">
        <v>126</v>
      </c>
      <c r="B128" s="15">
        <v>3</v>
      </c>
      <c r="C128" s="9">
        <v>20</v>
      </c>
      <c r="D128" s="9">
        <f t="shared" si="15"/>
        <v>8.9407999999999994</v>
      </c>
      <c r="E128" s="9">
        <f t="shared" si="16"/>
        <v>1070.6608000000006</v>
      </c>
      <c r="F128" s="9">
        <v>0</v>
      </c>
      <c r="G128" s="9">
        <f t="shared" si="17"/>
        <v>0</v>
      </c>
      <c r="H128" s="9">
        <f t="shared" si="18"/>
        <v>0</v>
      </c>
      <c r="I128" s="9">
        <f t="shared" si="19"/>
        <v>0</v>
      </c>
    </row>
    <row r="129" spans="1:9" ht="15.75" x14ac:dyDescent="0.25">
      <c r="A129" s="12">
        <v>127</v>
      </c>
      <c r="B129" s="15">
        <v>3</v>
      </c>
      <c r="C129" s="9">
        <v>22</v>
      </c>
      <c r="D129" s="9">
        <f t="shared" si="15"/>
        <v>9.8348800000000001</v>
      </c>
      <c r="E129" s="9">
        <f t="shared" si="16"/>
        <v>1080.4956800000007</v>
      </c>
      <c r="F129" s="9">
        <v>0</v>
      </c>
      <c r="G129" s="9">
        <f t="shared" si="17"/>
        <v>0.89408000000000065</v>
      </c>
      <c r="H129" s="9">
        <f t="shared" si="18"/>
        <v>0</v>
      </c>
      <c r="I129" s="9">
        <f t="shared" si="19"/>
        <v>0</v>
      </c>
    </row>
    <row r="130" spans="1:9" ht="15.75" x14ac:dyDescent="0.25">
      <c r="A130" s="12">
        <v>128</v>
      </c>
      <c r="B130" s="15">
        <v>3</v>
      </c>
      <c r="C130" s="9">
        <v>24</v>
      </c>
      <c r="D130" s="9">
        <f t="shared" ref="D130:D152" si="20">(C130*0.44704)</f>
        <v>10.728960000000001</v>
      </c>
      <c r="E130" s="9">
        <f t="shared" si="16"/>
        <v>1091.2246400000006</v>
      </c>
      <c r="F130" s="9">
        <v>0</v>
      </c>
      <c r="G130" s="9">
        <f t="shared" si="17"/>
        <v>0.89408000000000065</v>
      </c>
      <c r="H130" s="9">
        <f t="shared" si="18"/>
        <v>0</v>
      </c>
      <c r="I130" s="9">
        <f t="shared" si="19"/>
        <v>0</v>
      </c>
    </row>
    <row r="131" spans="1:9" ht="15.75" x14ac:dyDescent="0.25">
      <c r="A131" s="12">
        <v>129</v>
      </c>
      <c r="B131" s="15">
        <v>3</v>
      </c>
      <c r="C131" s="9">
        <v>26</v>
      </c>
      <c r="D131" s="9">
        <f t="shared" si="20"/>
        <v>11.62304</v>
      </c>
      <c r="E131" s="9">
        <f t="shared" ref="E131:E151" si="21">(D131*1)+E130</f>
        <v>1102.8476800000005</v>
      </c>
      <c r="F131" s="9">
        <v>0</v>
      </c>
      <c r="G131" s="9">
        <f t="shared" ref="G131:G151" si="22">(D131-D130/1)</f>
        <v>0.89407999999999888</v>
      </c>
      <c r="H131" s="9">
        <f t="shared" ref="H131:H151" si="23">((F130-F131)/(E130-E131)*100)</f>
        <v>0</v>
      </c>
      <c r="I131" s="9">
        <f t="shared" ref="I131:I151" si="24">DEGREES(ATAN(F130-F131)/(E130-E131))</f>
        <v>0</v>
      </c>
    </row>
    <row r="132" spans="1:9" ht="15.75" x14ac:dyDescent="0.25">
      <c r="A132" s="12">
        <v>130</v>
      </c>
      <c r="B132" s="15">
        <v>3</v>
      </c>
      <c r="C132" s="9">
        <v>26</v>
      </c>
      <c r="D132" s="9">
        <f t="shared" si="20"/>
        <v>11.62304</v>
      </c>
      <c r="E132" s="9">
        <f t="shared" si="21"/>
        <v>1114.4707200000005</v>
      </c>
      <c r="F132" s="9">
        <v>0</v>
      </c>
      <c r="G132" s="9">
        <f t="shared" si="22"/>
        <v>0</v>
      </c>
      <c r="H132" s="9">
        <f t="shared" si="23"/>
        <v>0</v>
      </c>
      <c r="I132" s="9">
        <f t="shared" si="24"/>
        <v>0</v>
      </c>
    </row>
    <row r="133" spans="1:9" ht="15.75" x14ac:dyDescent="0.25">
      <c r="A133" s="12">
        <v>131</v>
      </c>
      <c r="B133" s="15">
        <v>3</v>
      </c>
      <c r="C133" s="9">
        <v>26</v>
      </c>
      <c r="D133" s="9">
        <f t="shared" si="20"/>
        <v>11.62304</v>
      </c>
      <c r="E133" s="9">
        <f t="shared" si="21"/>
        <v>1126.0937600000004</v>
      </c>
      <c r="F133" s="9">
        <v>0</v>
      </c>
      <c r="G133" s="9">
        <f t="shared" si="22"/>
        <v>0</v>
      </c>
      <c r="H133" s="9">
        <f t="shared" si="23"/>
        <v>0</v>
      </c>
      <c r="I133" s="9">
        <f t="shared" si="24"/>
        <v>0</v>
      </c>
    </row>
    <row r="134" spans="1:9" ht="15.75" x14ac:dyDescent="0.25">
      <c r="A134" s="12">
        <v>132</v>
      </c>
      <c r="B134" s="15">
        <v>3</v>
      </c>
      <c r="C134" s="9">
        <v>26</v>
      </c>
      <c r="D134" s="9">
        <f t="shared" si="20"/>
        <v>11.62304</v>
      </c>
      <c r="E134" s="9">
        <f t="shared" si="21"/>
        <v>1137.7168000000004</v>
      </c>
      <c r="F134" s="9">
        <v>0</v>
      </c>
      <c r="G134" s="9">
        <f t="shared" si="22"/>
        <v>0</v>
      </c>
      <c r="H134" s="9">
        <f t="shared" si="23"/>
        <v>0</v>
      </c>
      <c r="I134" s="9">
        <f t="shared" si="24"/>
        <v>0</v>
      </c>
    </row>
    <row r="135" spans="1:9" ht="15.75" x14ac:dyDescent="0.25">
      <c r="A135" s="12">
        <v>133</v>
      </c>
      <c r="B135" s="15">
        <v>3</v>
      </c>
      <c r="C135" s="9">
        <v>26</v>
      </c>
      <c r="D135" s="9">
        <f t="shared" si="20"/>
        <v>11.62304</v>
      </c>
      <c r="E135" s="9">
        <f t="shared" si="21"/>
        <v>1149.3398400000003</v>
      </c>
      <c r="F135" s="9">
        <v>0</v>
      </c>
      <c r="G135" s="9">
        <f t="shared" si="22"/>
        <v>0</v>
      </c>
      <c r="H135" s="9">
        <f t="shared" si="23"/>
        <v>0</v>
      </c>
      <c r="I135" s="9">
        <f t="shared" si="24"/>
        <v>0</v>
      </c>
    </row>
    <row r="136" spans="1:9" ht="15.75" x14ac:dyDescent="0.25">
      <c r="A136" s="12">
        <v>134</v>
      </c>
      <c r="B136" s="15">
        <v>3</v>
      </c>
      <c r="C136" s="9">
        <v>26</v>
      </c>
      <c r="D136" s="9">
        <f t="shared" si="20"/>
        <v>11.62304</v>
      </c>
      <c r="E136" s="9">
        <f t="shared" si="21"/>
        <v>1160.9628800000003</v>
      </c>
      <c r="F136" s="9">
        <v>0</v>
      </c>
      <c r="G136" s="9">
        <f t="shared" si="22"/>
        <v>0</v>
      </c>
      <c r="H136" s="9">
        <f t="shared" si="23"/>
        <v>0</v>
      </c>
      <c r="I136" s="9">
        <f t="shared" si="24"/>
        <v>0</v>
      </c>
    </row>
    <row r="137" spans="1:9" ht="15.75" x14ac:dyDescent="0.25">
      <c r="A137" s="12">
        <v>135</v>
      </c>
      <c r="B137" s="15">
        <v>3</v>
      </c>
      <c r="C137" s="9">
        <v>26</v>
      </c>
      <c r="D137" s="9">
        <f t="shared" si="20"/>
        <v>11.62304</v>
      </c>
      <c r="E137" s="9">
        <f t="shared" si="21"/>
        <v>1172.5859200000002</v>
      </c>
      <c r="F137" s="9">
        <v>0</v>
      </c>
      <c r="G137" s="9">
        <f t="shared" si="22"/>
        <v>0</v>
      </c>
      <c r="H137" s="9">
        <f t="shared" si="23"/>
        <v>0</v>
      </c>
      <c r="I137" s="9">
        <f t="shared" si="24"/>
        <v>0</v>
      </c>
    </row>
    <row r="138" spans="1:9" ht="15.75" x14ac:dyDescent="0.25">
      <c r="A138" s="12">
        <v>136</v>
      </c>
      <c r="B138" s="15">
        <v>3</v>
      </c>
      <c r="C138" s="9">
        <v>26</v>
      </c>
      <c r="D138" s="9">
        <f t="shared" si="20"/>
        <v>11.62304</v>
      </c>
      <c r="E138" s="9">
        <f t="shared" si="21"/>
        <v>1184.2089600000002</v>
      </c>
      <c r="F138" s="9">
        <v>0</v>
      </c>
      <c r="G138" s="9">
        <f t="shared" si="22"/>
        <v>0</v>
      </c>
      <c r="H138" s="9">
        <f t="shared" si="23"/>
        <v>0</v>
      </c>
      <c r="I138" s="9">
        <f t="shared" si="24"/>
        <v>0</v>
      </c>
    </row>
    <row r="139" spans="1:9" ht="15.75" x14ac:dyDescent="0.25">
      <c r="A139" s="12">
        <v>137</v>
      </c>
      <c r="B139" s="15">
        <v>3</v>
      </c>
      <c r="C139" s="9">
        <v>26</v>
      </c>
      <c r="D139" s="9">
        <f t="shared" si="20"/>
        <v>11.62304</v>
      </c>
      <c r="E139" s="9">
        <f t="shared" si="21"/>
        <v>1195.8320000000001</v>
      </c>
      <c r="F139" s="9">
        <v>0</v>
      </c>
      <c r="G139" s="9">
        <f t="shared" si="22"/>
        <v>0</v>
      </c>
      <c r="H139" s="9">
        <f t="shared" si="23"/>
        <v>0</v>
      </c>
      <c r="I139" s="9">
        <f t="shared" si="24"/>
        <v>0</v>
      </c>
    </row>
    <row r="140" spans="1:9" ht="15.75" x14ac:dyDescent="0.25">
      <c r="A140" s="12">
        <v>138</v>
      </c>
      <c r="B140" s="15">
        <v>3</v>
      </c>
      <c r="C140" s="9">
        <v>24</v>
      </c>
      <c r="D140" s="9">
        <f t="shared" si="20"/>
        <v>10.728960000000001</v>
      </c>
      <c r="E140" s="9">
        <f t="shared" si="21"/>
        <v>1206.56096</v>
      </c>
      <c r="F140" s="9">
        <v>0</v>
      </c>
      <c r="G140" s="9">
        <f t="shared" si="22"/>
        <v>-0.89407999999999888</v>
      </c>
      <c r="H140" s="9">
        <f t="shared" si="23"/>
        <v>0</v>
      </c>
      <c r="I140" s="9">
        <f t="shared" si="24"/>
        <v>0</v>
      </c>
    </row>
    <row r="141" spans="1:9" ht="15.75" x14ac:dyDescent="0.25">
      <c r="A141" s="12">
        <v>139</v>
      </c>
      <c r="B141" s="15">
        <v>3</v>
      </c>
      <c r="C141" s="9">
        <v>22</v>
      </c>
      <c r="D141" s="9">
        <f t="shared" si="20"/>
        <v>9.8348800000000001</v>
      </c>
      <c r="E141" s="9">
        <f t="shared" si="21"/>
        <v>1216.3958400000001</v>
      </c>
      <c r="F141" s="9">
        <v>0</v>
      </c>
      <c r="G141" s="9">
        <f t="shared" si="22"/>
        <v>-0.89408000000000065</v>
      </c>
      <c r="H141" s="9">
        <f t="shared" si="23"/>
        <v>0</v>
      </c>
      <c r="I141" s="9">
        <f t="shared" si="24"/>
        <v>0</v>
      </c>
    </row>
    <row r="142" spans="1:9" ht="15.75" x14ac:dyDescent="0.25">
      <c r="A142" s="12">
        <v>140</v>
      </c>
      <c r="B142" s="15">
        <v>3</v>
      </c>
      <c r="C142" s="9">
        <v>20</v>
      </c>
      <c r="D142" s="9">
        <f t="shared" si="20"/>
        <v>8.9407999999999994</v>
      </c>
      <c r="E142" s="9">
        <f t="shared" si="21"/>
        <v>1225.3366400000002</v>
      </c>
      <c r="F142" s="9">
        <v>0</v>
      </c>
      <c r="G142" s="9">
        <f t="shared" si="22"/>
        <v>-0.89408000000000065</v>
      </c>
      <c r="H142" s="9">
        <f t="shared" si="23"/>
        <v>0</v>
      </c>
      <c r="I142" s="9">
        <f t="shared" si="24"/>
        <v>0</v>
      </c>
    </row>
    <row r="143" spans="1:9" ht="15.75" x14ac:dyDescent="0.25">
      <c r="A143" s="12">
        <v>141</v>
      </c>
      <c r="B143" s="15">
        <v>3</v>
      </c>
      <c r="C143" s="9">
        <v>20</v>
      </c>
      <c r="D143" s="9">
        <f t="shared" si="20"/>
        <v>8.9407999999999994</v>
      </c>
      <c r="E143" s="9">
        <f t="shared" si="21"/>
        <v>1234.2774400000003</v>
      </c>
      <c r="F143" s="9">
        <v>0</v>
      </c>
      <c r="G143" s="9">
        <f t="shared" si="22"/>
        <v>0</v>
      </c>
      <c r="H143" s="9">
        <f t="shared" si="23"/>
        <v>0</v>
      </c>
      <c r="I143" s="9">
        <f t="shared" si="24"/>
        <v>0</v>
      </c>
    </row>
    <row r="144" spans="1:9" ht="15.75" x14ac:dyDescent="0.25">
      <c r="A144" s="12">
        <v>142</v>
      </c>
      <c r="B144" s="15">
        <v>3</v>
      </c>
      <c r="C144" s="9">
        <v>20</v>
      </c>
      <c r="D144" s="9">
        <f t="shared" si="20"/>
        <v>8.9407999999999994</v>
      </c>
      <c r="E144" s="9">
        <f t="shared" si="21"/>
        <v>1243.2182400000004</v>
      </c>
      <c r="F144" s="9">
        <v>0</v>
      </c>
      <c r="G144" s="9">
        <f t="shared" si="22"/>
        <v>0</v>
      </c>
      <c r="H144" s="9">
        <f t="shared" si="23"/>
        <v>0</v>
      </c>
      <c r="I144" s="9">
        <f t="shared" si="24"/>
        <v>0</v>
      </c>
    </row>
    <row r="145" spans="1:9" ht="15.75" x14ac:dyDescent="0.25">
      <c r="A145" s="12">
        <v>143</v>
      </c>
      <c r="B145" s="15">
        <v>3</v>
      </c>
      <c r="C145" s="9">
        <v>20</v>
      </c>
      <c r="D145" s="9">
        <f t="shared" si="20"/>
        <v>8.9407999999999994</v>
      </c>
      <c r="E145" s="9">
        <f t="shared" si="21"/>
        <v>1252.1590400000005</v>
      </c>
      <c r="F145" s="9">
        <v>0</v>
      </c>
      <c r="G145" s="9">
        <f t="shared" si="22"/>
        <v>0</v>
      </c>
      <c r="H145" s="9">
        <f t="shared" si="23"/>
        <v>0</v>
      </c>
      <c r="I145" s="9">
        <f t="shared" si="24"/>
        <v>0</v>
      </c>
    </row>
    <row r="146" spans="1:9" ht="15.75" x14ac:dyDescent="0.25">
      <c r="A146" s="12">
        <v>144</v>
      </c>
      <c r="B146" s="15">
        <v>3</v>
      </c>
      <c r="C146" s="9">
        <v>20</v>
      </c>
      <c r="D146" s="9">
        <f t="shared" si="20"/>
        <v>8.9407999999999994</v>
      </c>
      <c r="E146" s="9">
        <f t="shared" si="21"/>
        <v>1261.0998400000005</v>
      </c>
      <c r="F146" s="9">
        <v>0</v>
      </c>
      <c r="G146" s="9">
        <f t="shared" si="22"/>
        <v>0</v>
      </c>
      <c r="H146" s="9">
        <f t="shared" si="23"/>
        <v>0</v>
      </c>
      <c r="I146" s="9">
        <f t="shared" si="24"/>
        <v>0</v>
      </c>
    </row>
    <row r="147" spans="1:9" ht="15.75" x14ac:dyDescent="0.25">
      <c r="A147" s="12">
        <v>145</v>
      </c>
      <c r="B147" s="15">
        <v>3</v>
      </c>
      <c r="C147" s="9">
        <v>20</v>
      </c>
      <c r="D147" s="9">
        <f t="shared" si="20"/>
        <v>8.9407999999999994</v>
      </c>
      <c r="E147" s="9">
        <f t="shared" si="21"/>
        <v>1270.0406400000006</v>
      </c>
      <c r="F147" s="9">
        <v>0</v>
      </c>
      <c r="G147" s="9">
        <f t="shared" si="22"/>
        <v>0</v>
      </c>
      <c r="H147" s="9">
        <f t="shared" si="23"/>
        <v>0</v>
      </c>
      <c r="I147" s="9">
        <f t="shared" si="24"/>
        <v>0</v>
      </c>
    </row>
    <row r="148" spans="1:9" ht="15.75" x14ac:dyDescent="0.25">
      <c r="A148" s="12">
        <v>146</v>
      </c>
      <c r="B148" s="15">
        <v>3</v>
      </c>
      <c r="C148" s="9">
        <v>20</v>
      </c>
      <c r="D148" s="9">
        <f t="shared" si="20"/>
        <v>8.9407999999999994</v>
      </c>
      <c r="E148" s="9">
        <f t="shared" si="21"/>
        <v>1278.9814400000007</v>
      </c>
      <c r="F148" s="9">
        <v>0</v>
      </c>
      <c r="G148" s="9">
        <f t="shared" si="22"/>
        <v>0</v>
      </c>
      <c r="H148" s="9">
        <f t="shared" si="23"/>
        <v>0</v>
      </c>
      <c r="I148" s="9">
        <f t="shared" si="24"/>
        <v>0</v>
      </c>
    </row>
    <row r="149" spans="1:9" ht="15.75" x14ac:dyDescent="0.25">
      <c r="A149" s="12">
        <v>147</v>
      </c>
      <c r="B149" s="15">
        <v>3</v>
      </c>
      <c r="C149" s="9">
        <v>15</v>
      </c>
      <c r="D149" s="9">
        <f t="shared" si="20"/>
        <v>6.7055999999999996</v>
      </c>
      <c r="E149" s="9">
        <f t="shared" si="21"/>
        <v>1285.6870400000007</v>
      </c>
      <c r="F149" s="9">
        <v>0</v>
      </c>
      <c r="G149" s="9">
        <f t="shared" si="22"/>
        <v>-2.2351999999999999</v>
      </c>
      <c r="H149" s="9">
        <f t="shared" si="23"/>
        <v>0</v>
      </c>
      <c r="I149" s="9">
        <f t="shared" si="24"/>
        <v>0</v>
      </c>
    </row>
    <row r="150" spans="1:9" ht="15.75" x14ac:dyDescent="0.25">
      <c r="A150" s="12">
        <v>148</v>
      </c>
      <c r="B150" s="15">
        <v>3</v>
      </c>
      <c r="C150" s="9">
        <v>10</v>
      </c>
      <c r="D150" s="9">
        <f t="shared" si="20"/>
        <v>4.4703999999999997</v>
      </c>
      <c r="E150" s="9">
        <f t="shared" si="21"/>
        <v>1290.1574400000006</v>
      </c>
      <c r="F150" s="9">
        <v>0</v>
      </c>
      <c r="G150" s="9">
        <f t="shared" si="22"/>
        <v>-2.2351999999999999</v>
      </c>
      <c r="H150" s="9">
        <f t="shared" si="23"/>
        <v>0</v>
      </c>
      <c r="I150" s="9">
        <f t="shared" si="24"/>
        <v>0</v>
      </c>
    </row>
    <row r="151" spans="1:9" ht="15.75" x14ac:dyDescent="0.25">
      <c r="A151" s="12">
        <v>149</v>
      </c>
      <c r="B151" s="15">
        <v>3</v>
      </c>
      <c r="C151" s="8">
        <v>5</v>
      </c>
      <c r="D151" s="9">
        <f t="shared" si="20"/>
        <v>2.2351999999999999</v>
      </c>
      <c r="E151" s="9">
        <f t="shared" si="21"/>
        <v>1292.3926400000007</v>
      </c>
      <c r="F151" s="9">
        <v>0</v>
      </c>
      <c r="G151" s="9">
        <f t="shared" si="22"/>
        <v>-2.2351999999999999</v>
      </c>
      <c r="H151" s="9">
        <f t="shared" si="23"/>
        <v>0</v>
      </c>
      <c r="I151" s="9">
        <f t="shared" si="24"/>
        <v>0</v>
      </c>
    </row>
    <row r="152" spans="1:9" ht="15.75" x14ac:dyDescent="0.25">
      <c r="A152" s="12">
        <v>150</v>
      </c>
      <c r="B152" s="15">
        <v>3</v>
      </c>
      <c r="C152" s="8">
        <v>0</v>
      </c>
      <c r="D152" s="9">
        <f t="shared" si="20"/>
        <v>0</v>
      </c>
      <c r="E152" s="9">
        <v>1295.0748799999999</v>
      </c>
      <c r="F152" s="9">
        <v>0</v>
      </c>
      <c r="G152" s="9">
        <v>0</v>
      </c>
      <c r="H152" s="9">
        <v>0</v>
      </c>
      <c r="I152" s="9">
        <v>0</v>
      </c>
    </row>
    <row r="153" spans="1:9" x14ac:dyDescent="0.25">
      <c r="A153" s="6"/>
      <c r="B153" s="6"/>
      <c r="C153" s="6"/>
      <c r="D153" s="5"/>
      <c r="E153" s="5"/>
      <c r="F153" s="5"/>
      <c r="G153" s="5"/>
      <c r="H153" s="7"/>
      <c r="I153" s="5"/>
    </row>
    <row r="154" spans="1:9" x14ac:dyDescent="0.25">
      <c r="A154" s="6"/>
      <c r="B154" s="6"/>
      <c r="C154" s="5"/>
      <c r="D154" s="5"/>
      <c r="E154" s="5"/>
      <c r="F154" s="5"/>
      <c r="G154" s="5"/>
      <c r="H154" s="7"/>
      <c r="I154" s="5"/>
    </row>
    <row r="155" spans="1:9" x14ac:dyDescent="0.25">
      <c r="A155" s="6"/>
      <c r="B155" s="6"/>
      <c r="C155" s="5"/>
      <c r="D155" s="5"/>
      <c r="E155" s="5"/>
      <c r="F155" s="5"/>
      <c r="G155" s="5"/>
      <c r="H155" s="7"/>
      <c r="I155" s="5"/>
    </row>
    <row r="156" spans="1:9" x14ac:dyDescent="0.25">
      <c r="A156" s="6"/>
      <c r="B156" s="6"/>
      <c r="C156" s="5"/>
      <c r="D156" s="5"/>
      <c r="E156" s="5"/>
      <c r="F156" s="5"/>
      <c r="G156" s="5"/>
      <c r="H156" s="7"/>
      <c r="I156" s="5"/>
    </row>
    <row r="157" spans="1:9" x14ac:dyDescent="0.25">
      <c r="A157" s="6"/>
      <c r="B157" s="6"/>
      <c r="C157" s="5"/>
      <c r="D157" s="5"/>
      <c r="E157" s="5"/>
      <c r="F157" s="5"/>
      <c r="G157" s="5"/>
      <c r="H157" s="7"/>
      <c r="I157" s="5"/>
    </row>
    <row r="158" spans="1:9" x14ac:dyDescent="0.25">
      <c r="A158" s="6"/>
      <c r="B158" s="6"/>
      <c r="C158" s="5"/>
      <c r="D158" s="5"/>
      <c r="E158" s="5"/>
      <c r="F158" s="5"/>
      <c r="G158" s="5"/>
      <c r="H158" s="7"/>
      <c r="I158" s="5"/>
    </row>
    <row r="159" spans="1:9" x14ac:dyDescent="0.25">
      <c r="A159" s="6"/>
      <c r="B159" s="6"/>
      <c r="C159" s="5"/>
      <c r="D159" s="5"/>
      <c r="E159" s="5"/>
      <c r="F159" s="5"/>
      <c r="G159" s="5"/>
      <c r="H159" s="7"/>
      <c r="I159" s="5"/>
    </row>
    <row r="160" spans="1:9" x14ac:dyDescent="0.25">
      <c r="A160" s="6"/>
      <c r="B160" s="6"/>
      <c r="C160" s="5"/>
      <c r="D160" s="5"/>
      <c r="E160" s="5"/>
      <c r="F160" s="5"/>
      <c r="G160" s="5"/>
      <c r="H160" s="7"/>
      <c r="I160" s="5"/>
    </row>
    <row r="161" spans="1:9" x14ac:dyDescent="0.25">
      <c r="A161" s="6"/>
      <c r="B161" s="6"/>
      <c r="C161" s="5"/>
      <c r="D161" s="5"/>
      <c r="E161" s="5"/>
      <c r="F161" s="5"/>
      <c r="G161" s="5"/>
      <c r="H161" s="7"/>
      <c r="I161" s="5"/>
    </row>
    <row r="162" spans="1:9" x14ac:dyDescent="0.25">
      <c r="A162" s="6"/>
      <c r="B162" s="6"/>
      <c r="C162" s="5"/>
      <c r="D162" s="5"/>
      <c r="E162" s="5"/>
      <c r="F162" s="5"/>
      <c r="G162" s="5"/>
      <c r="H162" s="7"/>
      <c r="I162" s="5"/>
    </row>
    <row r="163" spans="1:9" x14ac:dyDescent="0.25">
      <c r="A163" s="6"/>
      <c r="B163" s="6"/>
      <c r="C163" s="5"/>
      <c r="D163" s="5"/>
      <c r="E163" s="5"/>
      <c r="F163" s="5"/>
      <c r="G163" s="5"/>
      <c r="H163" s="7"/>
      <c r="I163" s="5"/>
    </row>
    <row r="164" spans="1:9" x14ac:dyDescent="0.25">
      <c r="A164" s="6"/>
      <c r="B164" s="6"/>
      <c r="C164" s="5"/>
      <c r="D164" s="5"/>
      <c r="E164" s="5"/>
      <c r="F164" s="5"/>
      <c r="G164" s="5"/>
      <c r="H164" s="7"/>
      <c r="I164" s="5"/>
    </row>
    <row r="165" spans="1:9" x14ac:dyDescent="0.25">
      <c r="A165" s="6"/>
      <c r="B165" s="6"/>
      <c r="C165" s="5"/>
      <c r="D165" s="5"/>
      <c r="E165" s="5"/>
      <c r="F165" s="5"/>
      <c r="G165" s="5"/>
      <c r="H165" s="7"/>
      <c r="I165" s="5"/>
    </row>
    <row r="166" spans="1:9" x14ac:dyDescent="0.25">
      <c r="A166" s="6"/>
      <c r="B166" s="6"/>
      <c r="C166" s="5"/>
      <c r="D166" s="5"/>
      <c r="E166" s="5"/>
      <c r="F166" s="5"/>
      <c r="G166" s="5"/>
      <c r="H166" s="7"/>
      <c r="I166" s="5"/>
    </row>
    <row r="167" spans="1:9" x14ac:dyDescent="0.25">
      <c r="A167" s="6"/>
      <c r="B167" s="6"/>
      <c r="C167" s="5"/>
      <c r="D167" s="5"/>
      <c r="E167" s="5"/>
      <c r="F167" s="5"/>
      <c r="G167" s="5"/>
      <c r="H167" s="7"/>
      <c r="I167" s="5"/>
    </row>
    <row r="168" spans="1:9" x14ac:dyDescent="0.25">
      <c r="A168" s="6"/>
      <c r="B168" s="6"/>
      <c r="C168" s="5"/>
      <c r="D168" s="5"/>
      <c r="E168" s="5"/>
      <c r="F168" s="5"/>
      <c r="G168" s="5"/>
      <c r="H168" s="7"/>
      <c r="I168" s="5"/>
    </row>
    <row r="169" spans="1:9" x14ac:dyDescent="0.25">
      <c r="A169" s="6"/>
      <c r="B169" s="6"/>
      <c r="C169" s="5"/>
      <c r="D169" s="5"/>
      <c r="E169" s="5"/>
      <c r="F169" s="5"/>
      <c r="G169" s="5"/>
      <c r="H169" s="7"/>
      <c r="I169" s="5"/>
    </row>
    <row r="170" spans="1:9" x14ac:dyDescent="0.25">
      <c r="A170" s="6"/>
      <c r="B170" s="6"/>
      <c r="C170" s="5"/>
      <c r="D170" s="5"/>
      <c r="E170" s="5"/>
      <c r="F170" s="5"/>
      <c r="G170" s="5"/>
      <c r="H170" s="7"/>
      <c r="I170" s="5"/>
    </row>
    <row r="171" spans="1:9" x14ac:dyDescent="0.25">
      <c r="A171" s="6"/>
      <c r="B171" s="6"/>
      <c r="C171" s="5"/>
      <c r="D171" s="5"/>
      <c r="E171" s="5"/>
      <c r="F171" s="5"/>
      <c r="G171" s="5"/>
      <c r="H171" s="7"/>
      <c r="I171" s="5"/>
    </row>
    <row r="172" spans="1:9" x14ac:dyDescent="0.25">
      <c r="A172" s="6"/>
      <c r="B172" s="6"/>
      <c r="C172" s="5"/>
      <c r="D172" s="5"/>
      <c r="E172" s="5"/>
      <c r="F172" s="5"/>
      <c r="G172" s="5"/>
      <c r="H172" s="7"/>
      <c r="I172" s="5"/>
    </row>
    <row r="173" spans="1:9" x14ac:dyDescent="0.25">
      <c r="A173" s="6"/>
      <c r="B173" s="6"/>
      <c r="C173" s="5"/>
      <c r="D173" s="5"/>
      <c r="E173" s="5"/>
      <c r="F173" s="5"/>
      <c r="G173" s="5"/>
      <c r="H173" s="7"/>
      <c r="I173" s="5"/>
    </row>
    <row r="174" spans="1:9" x14ac:dyDescent="0.25">
      <c r="A174" s="6"/>
      <c r="B174" s="6"/>
      <c r="C174" s="5"/>
      <c r="D174" s="5"/>
      <c r="E174" s="5"/>
      <c r="F174" s="5"/>
      <c r="G174" s="5"/>
      <c r="H174" s="7"/>
      <c r="I174" s="5"/>
    </row>
    <row r="175" spans="1:9" x14ac:dyDescent="0.25">
      <c r="A175" s="6"/>
      <c r="B175" s="6"/>
      <c r="C175" s="5"/>
      <c r="D175" s="5"/>
      <c r="E175" s="5"/>
      <c r="F175" s="5"/>
      <c r="G175" s="5"/>
      <c r="H175" s="7"/>
      <c r="I175" s="5"/>
    </row>
    <row r="176" spans="1:9" x14ac:dyDescent="0.25">
      <c r="A176" s="6"/>
      <c r="B176" s="6"/>
      <c r="C176" s="5"/>
      <c r="D176" s="5"/>
      <c r="E176" s="5"/>
      <c r="F176" s="5"/>
      <c r="G176" s="5"/>
      <c r="H176" s="7"/>
      <c r="I176" s="5"/>
    </row>
    <row r="177" spans="1:9" x14ac:dyDescent="0.25">
      <c r="A177" s="6"/>
      <c r="B177" s="6"/>
      <c r="C177" s="5"/>
      <c r="D177" s="5"/>
      <c r="E177" s="5"/>
      <c r="F177" s="5"/>
      <c r="G177" s="5"/>
      <c r="H177" s="7"/>
      <c r="I177" s="5"/>
    </row>
    <row r="178" spans="1:9" x14ac:dyDescent="0.25">
      <c r="A178" s="6"/>
      <c r="B178" s="6"/>
      <c r="C178" s="5"/>
      <c r="D178" s="5"/>
      <c r="E178" s="5"/>
      <c r="F178" s="5"/>
      <c r="G178" s="5"/>
      <c r="H178" s="7"/>
      <c r="I178" s="5"/>
    </row>
    <row r="179" spans="1:9" x14ac:dyDescent="0.25">
      <c r="A179" s="6"/>
      <c r="B179" s="6"/>
      <c r="C179" s="5"/>
      <c r="D179" s="5"/>
      <c r="E179" s="5"/>
      <c r="F179" s="5"/>
      <c r="G179" s="5"/>
      <c r="H179" s="7"/>
      <c r="I179" s="5"/>
    </row>
    <row r="180" spans="1:9" x14ac:dyDescent="0.25">
      <c r="A180" s="6"/>
      <c r="B180" s="6"/>
      <c r="C180" s="5"/>
      <c r="D180" s="5"/>
      <c r="E180" s="5"/>
      <c r="F180" s="5"/>
      <c r="G180" s="5"/>
      <c r="H180" s="7"/>
      <c r="I180" s="5"/>
    </row>
    <row r="181" spans="1:9" x14ac:dyDescent="0.25">
      <c r="A181" s="6"/>
      <c r="B181" s="6"/>
      <c r="C181" s="5"/>
      <c r="D181" s="5"/>
      <c r="E181" s="5"/>
      <c r="F181" s="5"/>
      <c r="G181" s="5"/>
      <c r="H181" s="7"/>
      <c r="I181" s="5"/>
    </row>
    <row r="182" spans="1:9" x14ac:dyDescent="0.25">
      <c r="A182" s="6"/>
      <c r="B182" s="6"/>
      <c r="C182" s="5"/>
      <c r="D182" s="5"/>
      <c r="E182" s="5"/>
      <c r="F182" s="5"/>
      <c r="G182" s="5"/>
      <c r="H182" s="7"/>
      <c r="I182" s="5"/>
    </row>
    <row r="183" spans="1:9" x14ac:dyDescent="0.25">
      <c r="A183" s="6"/>
      <c r="B183" s="6"/>
      <c r="C183" s="5"/>
      <c r="D183" s="5"/>
      <c r="E183" s="5"/>
      <c r="F183" s="5"/>
      <c r="G183" s="5"/>
      <c r="H183" s="7"/>
      <c r="I183" s="5"/>
    </row>
    <row r="184" spans="1:9" x14ac:dyDescent="0.25">
      <c r="A184" s="6"/>
      <c r="B184" s="6"/>
      <c r="C184" s="5"/>
      <c r="D184" s="5"/>
      <c r="E184" s="5"/>
      <c r="F184" s="5"/>
      <c r="G184" s="5"/>
      <c r="H184" s="7"/>
      <c r="I184" s="5"/>
    </row>
    <row r="185" spans="1:9" x14ac:dyDescent="0.25">
      <c r="A185" s="6"/>
      <c r="B185" s="6"/>
      <c r="C185" s="5"/>
      <c r="D185" s="5"/>
      <c r="E185" s="5"/>
      <c r="F185" s="5"/>
      <c r="G185" s="5"/>
      <c r="H185" s="7"/>
      <c r="I185" s="5"/>
    </row>
    <row r="186" spans="1:9" x14ac:dyDescent="0.25">
      <c r="A186" s="6"/>
      <c r="B186" s="6"/>
      <c r="C186" s="5"/>
      <c r="D186" s="5"/>
      <c r="E186" s="5"/>
      <c r="F186" s="5"/>
      <c r="G186" s="5"/>
      <c r="H186" s="7"/>
      <c r="I186" s="5"/>
    </row>
    <row r="187" spans="1:9" x14ac:dyDescent="0.25">
      <c r="A187" s="6"/>
      <c r="B187" s="6"/>
      <c r="C187" s="5"/>
      <c r="D187" s="5"/>
      <c r="E187" s="5"/>
      <c r="F187" s="5"/>
      <c r="G187" s="5"/>
      <c r="H187" s="7"/>
      <c r="I187" s="5"/>
    </row>
    <row r="188" spans="1:9" x14ac:dyDescent="0.25">
      <c r="A188" s="6"/>
      <c r="B188" s="6"/>
      <c r="C188" s="5"/>
      <c r="D188" s="5"/>
      <c r="E188" s="5"/>
      <c r="F188" s="5"/>
      <c r="G188" s="5"/>
      <c r="H188" s="7"/>
      <c r="I188" s="5"/>
    </row>
    <row r="189" spans="1:9" x14ac:dyDescent="0.25">
      <c r="A189" s="6"/>
      <c r="B189" s="6"/>
      <c r="C189" s="5"/>
      <c r="D189" s="5"/>
      <c r="E189" s="5"/>
      <c r="F189" s="5"/>
      <c r="G189" s="5"/>
      <c r="H189" s="7"/>
      <c r="I189" s="5"/>
    </row>
    <row r="190" spans="1:9" x14ac:dyDescent="0.25">
      <c r="A190" s="6"/>
      <c r="B190" s="6"/>
      <c r="C190" s="5"/>
      <c r="D190" s="5"/>
      <c r="E190" s="5"/>
      <c r="F190" s="5"/>
      <c r="G190" s="5"/>
      <c r="H190" s="7"/>
      <c r="I190" s="5"/>
    </row>
    <row r="191" spans="1:9" x14ac:dyDescent="0.25">
      <c r="A191" s="6"/>
      <c r="B191" s="6"/>
      <c r="C191" s="5"/>
      <c r="D191" s="5"/>
      <c r="E191" s="5"/>
      <c r="F191" s="5"/>
      <c r="G191" s="5"/>
      <c r="H191" s="7"/>
      <c r="I191" s="5"/>
    </row>
    <row r="192" spans="1:9" x14ac:dyDescent="0.25">
      <c r="A192" s="6"/>
      <c r="B192" s="6"/>
      <c r="C192" s="5"/>
      <c r="D192" s="5"/>
      <c r="E192" s="5"/>
      <c r="F192" s="5"/>
      <c r="G192" s="5"/>
      <c r="H192" s="7"/>
      <c r="I192" s="5"/>
    </row>
    <row r="193" spans="1:9" x14ac:dyDescent="0.25">
      <c r="A193" s="6"/>
      <c r="B193" s="6"/>
      <c r="C193" s="5"/>
      <c r="D193" s="5"/>
      <c r="E193" s="5"/>
      <c r="F193" s="5"/>
      <c r="G193" s="5"/>
      <c r="H193" s="7"/>
      <c r="I193" s="5"/>
    </row>
    <row r="194" spans="1:9" x14ac:dyDescent="0.25">
      <c r="A194" s="6"/>
      <c r="B194" s="6"/>
      <c r="C194" s="5"/>
      <c r="D194" s="5"/>
      <c r="E194" s="5"/>
      <c r="F194" s="5"/>
      <c r="G194" s="5"/>
      <c r="H194" s="7"/>
      <c r="I194" s="5"/>
    </row>
    <row r="195" spans="1:9" x14ac:dyDescent="0.25">
      <c r="A195" s="6"/>
      <c r="B195" s="6"/>
      <c r="C195" s="5"/>
      <c r="D195" s="5"/>
      <c r="E195" s="5"/>
      <c r="F195" s="5"/>
      <c r="G195" s="5"/>
      <c r="H195" s="7"/>
      <c r="I195" s="5"/>
    </row>
    <row r="196" spans="1:9" x14ac:dyDescent="0.25">
      <c r="A196" s="6"/>
      <c r="B196" s="6"/>
      <c r="C196" s="5"/>
      <c r="D196" s="5"/>
      <c r="E196" s="5"/>
      <c r="F196" s="5"/>
      <c r="G196" s="5"/>
      <c r="H196" s="7"/>
      <c r="I196" s="5"/>
    </row>
    <row r="197" spans="1:9" x14ac:dyDescent="0.25">
      <c r="A197" s="6"/>
      <c r="B197" s="6"/>
      <c r="C197" s="5"/>
      <c r="D197" s="5"/>
      <c r="E197" s="5"/>
      <c r="F197" s="5"/>
      <c r="G197" s="5"/>
      <c r="H197" s="7"/>
      <c r="I197" s="5"/>
    </row>
    <row r="198" spans="1:9" x14ac:dyDescent="0.25">
      <c r="A198" s="6"/>
      <c r="B198" s="6"/>
      <c r="C198" s="5"/>
      <c r="D198" s="5"/>
      <c r="E198" s="5"/>
      <c r="F198" s="5"/>
      <c r="G198" s="5"/>
      <c r="H198" s="7"/>
      <c r="I198" s="5"/>
    </row>
    <row r="199" spans="1:9" x14ac:dyDescent="0.25">
      <c r="A199" s="6"/>
      <c r="B199" s="6"/>
      <c r="C199" s="5"/>
      <c r="D199" s="5"/>
      <c r="E199" s="5"/>
      <c r="F199" s="5"/>
      <c r="G199" s="5"/>
      <c r="H199" s="7"/>
      <c r="I199" s="5"/>
    </row>
    <row r="200" spans="1:9" x14ac:dyDescent="0.25">
      <c r="A200" s="6"/>
      <c r="B200" s="6"/>
      <c r="C200" s="5"/>
      <c r="D200" s="5"/>
      <c r="E200" s="5"/>
      <c r="F200" s="5"/>
      <c r="G200" s="5"/>
      <c r="H200" s="7"/>
      <c r="I200" s="5"/>
    </row>
    <row r="201" spans="1:9" x14ac:dyDescent="0.25">
      <c r="A201" s="6"/>
      <c r="B201" s="6"/>
      <c r="C201" s="5"/>
      <c r="D201" s="5"/>
      <c r="E201" s="5"/>
      <c r="F201" s="5"/>
      <c r="G201" s="5"/>
      <c r="H201" s="7"/>
      <c r="I201" s="5"/>
    </row>
    <row r="202" spans="1:9" x14ac:dyDescent="0.25">
      <c r="A202" s="6"/>
      <c r="B202" s="6"/>
      <c r="C202" s="5"/>
      <c r="D202" s="5"/>
      <c r="E202" s="5"/>
      <c r="F202" s="5"/>
      <c r="G202" s="5"/>
      <c r="H202" s="7"/>
      <c r="I202" s="5"/>
    </row>
    <row r="203" spans="1:9" x14ac:dyDescent="0.25">
      <c r="A203" s="6"/>
      <c r="B203" s="6"/>
      <c r="C203" s="5"/>
      <c r="D203" s="5"/>
      <c r="E203" s="5"/>
      <c r="F203" s="5"/>
      <c r="G203" s="5"/>
      <c r="H203" s="7"/>
      <c r="I203" s="5"/>
    </row>
    <row r="204" spans="1:9" x14ac:dyDescent="0.25">
      <c r="A204" s="6"/>
      <c r="B204" s="6"/>
      <c r="C204" s="5"/>
      <c r="D204" s="5"/>
      <c r="E204" s="5"/>
      <c r="F204" s="5"/>
      <c r="G204" s="5"/>
      <c r="H204" s="7"/>
      <c r="I204" s="5"/>
    </row>
    <row r="205" spans="1:9" x14ac:dyDescent="0.25">
      <c r="A205" s="6"/>
      <c r="B205" s="6"/>
      <c r="C205" s="5"/>
      <c r="D205" s="5"/>
      <c r="E205" s="5"/>
      <c r="F205" s="5"/>
      <c r="G205" s="5"/>
      <c r="H205" s="7"/>
      <c r="I205" s="5"/>
    </row>
    <row r="206" spans="1:9" x14ac:dyDescent="0.25">
      <c r="A206" s="6"/>
      <c r="B206" s="6"/>
      <c r="C206" s="5"/>
      <c r="D206" s="5"/>
      <c r="E206" s="5"/>
      <c r="F206" s="5"/>
      <c r="G206" s="5"/>
      <c r="H206" s="7"/>
      <c r="I206" s="5"/>
    </row>
    <row r="207" spans="1:9" x14ac:dyDescent="0.25">
      <c r="A207" s="6"/>
      <c r="B207" s="6"/>
      <c r="C207" s="5"/>
      <c r="D207" s="5"/>
      <c r="E207" s="5"/>
      <c r="F207" s="5"/>
      <c r="G207" s="5"/>
      <c r="H207" s="7"/>
      <c r="I207" s="5"/>
    </row>
    <row r="208" spans="1:9" x14ac:dyDescent="0.25">
      <c r="A208" s="6"/>
      <c r="B208" s="6"/>
      <c r="C208" s="5"/>
      <c r="D208" s="5"/>
      <c r="E208" s="5"/>
      <c r="F208" s="5"/>
      <c r="G208" s="5"/>
      <c r="H208" s="7"/>
      <c r="I208" s="5"/>
    </row>
    <row r="209" spans="1:9" x14ac:dyDescent="0.25">
      <c r="A209" s="6"/>
      <c r="B209" s="6"/>
      <c r="C209" s="5"/>
      <c r="D209" s="5"/>
      <c r="E209" s="5"/>
      <c r="F209" s="5"/>
      <c r="G209" s="5"/>
      <c r="H209" s="7"/>
      <c r="I209" s="5"/>
    </row>
    <row r="210" spans="1:9" x14ac:dyDescent="0.25">
      <c r="A210" s="6"/>
      <c r="B210" s="6"/>
      <c r="C210" s="5"/>
      <c r="D210" s="5"/>
      <c r="E210" s="5"/>
      <c r="F210" s="5"/>
      <c r="G210" s="5"/>
      <c r="H210" s="7"/>
      <c r="I210" s="5"/>
    </row>
    <row r="211" spans="1:9" x14ac:dyDescent="0.25">
      <c r="A211" s="6"/>
      <c r="B211" s="6"/>
      <c r="C211" s="5"/>
      <c r="D211" s="5"/>
      <c r="E211" s="5"/>
      <c r="F211" s="5"/>
      <c r="G211" s="5"/>
      <c r="H211" s="7"/>
      <c r="I211" s="5"/>
    </row>
    <row r="212" spans="1:9" x14ac:dyDescent="0.25">
      <c r="A212" s="6"/>
      <c r="B212" s="6"/>
      <c r="C212" s="5"/>
      <c r="D212" s="5"/>
      <c r="E212" s="5"/>
      <c r="F212" s="5"/>
      <c r="G212" s="5"/>
      <c r="H212" s="7"/>
      <c r="I212" s="5"/>
    </row>
    <row r="213" spans="1:9" x14ac:dyDescent="0.25">
      <c r="A213" s="6"/>
      <c r="B213" s="6"/>
      <c r="C213" s="5"/>
      <c r="D213" s="5"/>
      <c r="E213" s="5"/>
      <c r="F213" s="5"/>
      <c r="G213" s="5"/>
      <c r="H213" s="7"/>
      <c r="I213" s="5"/>
    </row>
    <row r="214" spans="1:9" x14ac:dyDescent="0.25">
      <c r="A214" s="6"/>
      <c r="B214" s="6"/>
      <c r="C214" s="5"/>
      <c r="D214" s="5"/>
      <c r="E214" s="5"/>
      <c r="F214" s="5"/>
      <c r="G214" s="5"/>
      <c r="H214" s="7"/>
      <c r="I214" s="5"/>
    </row>
    <row r="215" spans="1:9" x14ac:dyDescent="0.25">
      <c r="A215" s="6"/>
      <c r="B215" s="6"/>
      <c r="C215" s="5"/>
      <c r="D215" s="5"/>
      <c r="E215" s="5"/>
      <c r="F215" s="5"/>
      <c r="G215" s="5"/>
      <c r="H215" s="7"/>
      <c r="I215" s="5"/>
    </row>
    <row r="216" spans="1:9" x14ac:dyDescent="0.25">
      <c r="A216" s="6"/>
      <c r="B216" s="6"/>
      <c r="C216" s="5"/>
      <c r="D216" s="5"/>
      <c r="E216" s="5"/>
      <c r="F216" s="5"/>
      <c r="G216" s="5"/>
      <c r="H216" s="7"/>
      <c r="I216" s="5"/>
    </row>
    <row r="217" spans="1:9" x14ac:dyDescent="0.25">
      <c r="A217" s="6"/>
      <c r="B217" s="6"/>
      <c r="C217" s="5"/>
      <c r="D217" s="5"/>
      <c r="E217" s="5"/>
      <c r="F217" s="5"/>
      <c r="G217" s="5"/>
      <c r="H217" s="7"/>
      <c r="I217" s="5"/>
    </row>
    <row r="218" spans="1:9" x14ac:dyDescent="0.25">
      <c r="A218" s="6"/>
      <c r="B218" s="6"/>
      <c r="C218" s="5"/>
      <c r="D218" s="5"/>
      <c r="E218" s="5"/>
      <c r="F218" s="5"/>
      <c r="G218" s="5"/>
      <c r="H218" s="7"/>
      <c r="I218" s="5"/>
    </row>
    <row r="219" spans="1:9" x14ac:dyDescent="0.25">
      <c r="A219" s="6"/>
      <c r="B219" s="6"/>
      <c r="C219" s="5"/>
      <c r="D219" s="5"/>
      <c r="E219" s="5"/>
      <c r="F219" s="5"/>
      <c r="G219" s="5"/>
      <c r="H219" s="7"/>
      <c r="I219" s="5"/>
    </row>
    <row r="220" spans="1:9" x14ac:dyDescent="0.25">
      <c r="A220" s="6"/>
      <c r="B220" s="6"/>
      <c r="C220" s="5"/>
      <c r="D220" s="5"/>
      <c r="E220" s="5"/>
      <c r="F220" s="5"/>
      <c r="G220" s="5"/>
      <c r="H220" s="7"/>
      <c r="I220" s="5"/>
    </row>
    <row r="221" spans="1:9" x14ac:dyDescent="0.25">
      <c r="A221" s="6"/>
      <c r="B221" s="6"/>
      <c r="C221" s="5"/>
      <c r="D221" s="5"/>
      <c r="E221" s="5"/>
      <c r="F221" s="5"/>
      <c r="G221" s="5"/>
      <c r="H221" s="7"/>
      <c r="I221" s="5"/>
    </row>
    <row r="222" spans="1:9" x14ac:dyDescent="0.25">
      <c r="A222" s="6"/>
      <c r="B222" s="6"/>
      <c r="C222" s="5"/>
      <c r="D222" s="5"/>
      <c r="E222" s="5"/>
      <c r="F222" s="5"/>
      <c r="G222" s="5"/>
      <c r="H222" s="7"/>
      <c r="I222" s="5"/>
    </row>
    <row r="223" spans="1:9" x14ac:dyDescent="0.25">
      <c r="A223" s="6"/>
      <c r="B223" s="6"/>
      <c r="C223" s="5"/>
      <c r="D223" s="5"/>
      <c r="E223" s="5"/>
      <c r="F223" s="5"/>
      <c r="G223" s="5"/>
      <c r="H223" s="7"/>
      <c r="I223" s="5"/>
    </row>
    <row r="224" spans="1:9" x14ac:dyDescent="0.25">
      <c r="A224" s="6"/>
      <c r="B224" s="6"/>
      <c r="C224" s="5"/>
      <c r="D224" s="5"/>
      <c r="E224" s="5"/>
      <c r="F224" s="5"/>
      <c r="G224" s="5"/>
      <c r="H224" s="7"/>
      <c r="I224" s="5"/>
    </row>
    <row r="225" spans="1:9" x14ac:dyDescent="0.25">
      <c r="A225" s="6"/>
      <c r="B225" s="6"/>
      <c r="C225" s="5"/>
      <c r="D225" s="5"/>
      <c r="E225" s="5"/>
      <c r="F225" s="5"/>
      <c r="G225" s="5"/>
      <c r="H225" s="7"/>
      <c r="I225" s="5"/>
    </row>
    <row r="226" spans="1:9" x14ac:dyDescent="0.25">
      <c r="A226" s="6"/>
      <c r="B226" s="6"/>
      <c r="C226" s="5"/>
      <c r="D226" s="5"/>
      <c r="E226" s="5"/>
      <c r="F226" s="5"/>
      <c r="G226" s="5"/>
      <c r="H226" s="7"/>
      <c r="I226" s="5"/>
    </row>
    <row r="227" spans="1:9" x14ac:dyDescent="0.25">
      <c r="A227" s="6"/>
      <c r="B227" s="6"/>
      <c r="C227" s="5"/>
      <c r="D227" s="5"/>
      <c r="E227" s="5"/>
      <c r="F227" s="5"/>
      <c r="G227" s="5"/>
      <c r="H227" s="7"/>
      <c r="I227" s="5"/>
    </row>
    <row r="228" spans="1:9" x14ac:dyDescent="0.25">
      <c r="A228" s="6"/>
      <c r="B228" s="6"/>
      <c r="C228" s="5"/>
      <c r="D228" s="5"/>
      <c r="E228" s="5"/>
      <c r="F228" s="5"/>
      <c r="G228" s="5"/>
      <c r="H228" s="7"/>
      <c r="I228" s="5"/>
    </row>
    <row r="229" spans="1:9" x14ac:dyDescent="0.25">
      <c r="A229" s="6"/>
      <c r="B229" s="6"/>
      <c r="C229" s="5"/>
      <c r="D229" s="5"/>
      <c r="E229" s="5"/>
      <c r="F229" s="5"/>
      <c r="G229" s="5"/>
      <c r="H229" s="7"/>
      <c r="I229" s="5"/>
    </row>
    <row r="230" spans="1:9" x14ac:dyDescent="0.25">
      <c r="A230" s="6"/>
      <c r="B230" s="6"/>
      <c r="C230" s="5"/>
      <c r="D230" s="5"/>
      <c r="E230" s="5"/>
      <c r="F230" s="5"/>
      <c r="G230" s="5"/>
      <c r="H230" s="7"/>
      <c r="I230" s="5"/>
    </row>
    <row r="231" spans="1:9" x14ac:dyDescent="0.25">
      <c r="A231" s="6"/>
      <c r="B231" s="6"/>
      <c r="C231" s="5"/>
      <c r="D231" s="5"/>
      <c r="E231" s="5"/>
      <c r="F231" s="5"/>
      <c r="G231" s="5"/>
      <c r="H231" s="7"/>
      <c r="I231" s="5"/>
    </row>
    <row r="232" spans="1:9" x14ac:dyDescent="0.25">
      <c r="A232" s="6"/>
      <c r="B232" s="6"/>
      <c r="C232" s="5"/>
      <c r="D232" s="5"/>
      <c r="E232" s="5"/>
      <c r="F232" s="5"/>
      <c r="G232" s="5"/>
      <c r="H232" s="7"/>
      <c r="I232" s="5"/>
    </row>
    <row r="233" spans="1:9" x14ac:dyDescent="0.25">
      <c r="A233" s="6"/>
      <c r="B233" s="6"/>
      <c r="C233" s="5"/>
      <c r="D233" s="5"/>
      <c r="E233" s="5"/>
      <c r="F233" s="5"/>
      <c r="G233" s="5"/>
      <c r="H233" s="7"/>
      <c r="I233" s="5"/>
    </row>
    <row r="234" spans="1:9" x14ac:dyDescent="0.25">
      <c r="A234" s="6"/>
      <c r="B234" s="6"/>
      <c r="C234" s="5"/>
      <c r="D234" s="5"/>
      <c r="E234" s="5"/>
      <c r="F234" s="5"/>
      <c r="G234" s="5"/>
      <c r="H234" s="7"/>
      <c r="I234" s="5"/>
    </row>
    <row r="235" spans="1:9" x14ac:dyDescent="0.25">
      <c r="A235" s="6"/>
      <c r="B235" s="6"/>
      <c r="C235" s="5"/>
      <c r="D235" s="5"/>
      <c r="E235" s="5"/>
      <c r="F235" s="5"/>
      <c r="G235" s="5"/>
      <c r="H235" s="7"/>
      <c r="I235" s="5"/>
    </row>
    <row r="236" spans="1:9" x14ac:dyDescent="0.25">
      <c r="A236" s="6"/>
      <c r="B236" s="6"/>
      <c r="C236" s="5"/>
      <c r="D236" s="5"/>
      <c r="E236" s="5"/>
      <c r="F236" s="5"/>
      <c r="G236" s="5"/>
      <c r="H236" s="7"/>
      <c r="I236" s="5"/>
    </row>
    <row r="237" spans="1:9" x14ac:dyDescent="0.25">
      <c r="A237" s="6"/>
      <c r="B237" s="6"/>
      <c r="C237" s="5"/>
      <c r="D237" s="5"/>
      <c r="E237" s="5"/>
      <c r="F237" s="5"/>
      <c r="G237" s="5"/>
      <c r="H237" s="7"/>
      <c r="I237" s="5"/>
    </row>
    <row r="238" spans="1:9" x14ac:dyDescent="0.25">
      <c r="A238" s="6"/>
      <c r="B238" s="6"/>
      <c r="C238" s="5"/>
      <c r="D238" s="5"/>
      <c r="E238" s="5"/>
      <c r="F238" s="5"/>
      <c r="G238" s="5"/>
      <c r="H238" s="7"/>
      <c r="I238" s="5"/>
    </row>
    <row r="239" spans="1:9" x14ac:dyDescent="0.25">
      <c r="A239" s="6"/>
      <c r="B239" s="6"/>
      <c r="C239" s="5"/>
      <c r="D239" s="5"/>
      <c r="E239" s="5"/>
      <c r="F239" s="5"/>
      <c r="G239" s="5"/>
      <c r="H239" s="7"/>
      <c r="I239" s="5"/>
    </row>
    <row r="240" spans="1:9" x14ac:dyDescent="0.25">
      <c r="A240" s="6"/>
      <c r="B240" s="6"/>
      <c r="C240" s="5"/>
      <c r="D240" s="5"/>
      <c r="E240" s="5"/>
      <c r="F240" s="5"/>
      <c r="G240" s="5"/>
      <c r="H240" s="7"/>
      <c r="I240" s="5"/>
    </row>
    <row r="241" spans="1:9" x14ac:dyDescent="0.25">
      <c r="A241" s="6"/>
      <c r="B241" s="6"/>
      <c r="C241" s="5"/>
      <c r="D241" s="5"/>
      <c r="E241" s="5"/>
      <c r="F241" s="5"/>
      <c r="G241" s="5"/>
      <c r="H241" s="7"/>
      <c r="I241" s="5"/>
    </row>
    <row r="242" spans="1:9" x14ac:dyDescent="0.25">
      <c r="A242" s="6"/>
      <c r="B242" s="6"/>
      <c r="C242" s="5"/>
      <c r="D242" s="5"/>
      <c r="E242" s="5"/>
      <c r="F242" s="5"/>
      <c r="G242" s="5"/>
      <c r="H242" s="7"/>
      <c r="I242" s="5"/>
    </row>
    <row r="243" spans="1:9" x14ac:dyDescent="0.25">
      <c r="A243" s="6"/>
      <c r="B243" s="6"/>
      <c r="C243" s="5"/>
      <c r="D243" s="5"/>
      <c r="E243" s="5"/>
      <c r="F243" s="5"/>
      <c r="G243" s="5"/>
      <c r="H243" s="7"/>
      <c r="I243" s="5"/>
    </row>
    <row r="244" spans="1:9" x14ac:dyDescent="0.25">
      <c r="A244" s="6"/>
      <c r="B244" s="6"/>
      <c r="C244" s="5"/>
      <c r="D244" s="5"/>
      <c r="E244" s="5"/>
      <c r="F244" s="5"/>
      <c r="G244" s="5"/>
      <c r="H244" s="7"/>
      <c r="I244" s="5"/>
    </row>
    <row r="245" spans="1:9" x14ac:dyDescent="0.25">
      <c r="A245" s="6"/>
      <c r="B245" s="6"/>
      <c r="C245" s="5"/>
      <c r="D245" s="5"/>
      <c r="E245" s="5"/>
      <c r="F245" s="5"/>
      <c r="G245" s="5"/>
      <c r="H245" s="7"/>
      <c r="I245" s="5"/>
    </row>
    <row r="246" spans="1:9" x14ac:dyDescent="0.25">
      <c r="A246" s="6"/>
      <c r="B246" s="6"/>
      <c r="C246" s="5"/>
      <c r="D246" s="5"/>
      <c r="E246" s="5"/>
      <c r="F246" s="5"/>
      <c r="G246" s="5"/>
      <c r="H246" s="7"/>
      <c r="I246" s="5"/>
    </row>
    <row r="247" spans="1:9" x14ac:dyDescent="0.25">
      <c r="A247" s="6"/>
      <c r="B247" s="6"/>
      <c r="C247" s="5"/>
      <c r="D247" s="5"/>
      <c r="E247" s="5"/>
      <c r="F247" s="5"/>
      <c r="G247" s="5"/>
      <c r="H247" s="7"/>
      <c r="I247" s="5"/>
    </row>
    <row r="248" spans="1:9" x14ac:dyDescent="0.25">
      <c r="A248" s="6"/>
      <c r="B248" s="6"/>
      <c r="C248" s="5"/>
      <c r="D248" s="5"/>
      <c r="E248" s="5"/>
      <c r="F248" s="5"/>
      <c r="G248" s="5"/>
      <c r="H248" s="7"/>
      <c r="I248" s="5"/>
    </row>
    <row r="249" spans="1:9" x14ac:dyDescent="0.25">
      <c r="A249" s="6"/>
      <c r="B249" s="6"/>
      <c r="C249" s="5"/>
      <c r="D249" s="5"/>
      <c r="E249" s="5"/>
      <c r="F249" s="5"/>
      <c r="G249" s="5"/>
      <c r="H249" s="7"/>
      <c r="I249" s="5"/>
    </row>
    <row r="250" spans="1:9" x14ac:dyDescent="0.25">
      <c r="A250" s="6"/>
      <c r="B250" s="6"/>
      <c r="C250" s="5"/>
      <c r="D250" s="5"/>
      <c r="E250" s="5"/>
      <c r="F250" s="5"/>
      <c r="G250" s="5"/>
      <c r="H250" s="7"/>
      <c r="I250" s="5"/>
    </row>
    <row r="251" spans="1:9" x14ac:dyDescent="0.25">
      <c r="A251" s="6"/>
      <c r="B251" s="6"/>
      <c r="C251" s="5"/>
      <c r="D251" s="5"/>
      <c r="E251" s="5"/>
      <c r="F251" s="5"/>
      <c r="G251" s="5"/>
      <c r="H251" s="7"/>
      <c r="I251" s="5"/>
    </row>
    <row r="252" spans="1:9" x14ac:dyDescent="0.25">
      <c r="A252" s="6"/>
      <c r="B252" s="6"/>
      <c r="C252" s="5"/>
      <c r="D252" s="5"/>
      <c r="E252" s="5"/>
      <c r="F252" s="5"/>
      <c r="G252" s="5"/>
      <c r="H252" s="7"/>
      <c r="I252" s="5"/>
    </row>
    <row r="253" spans="1:9" x14ac:dyDescent="0.25">
      <c r="A253" s="6"/>
      <c r="B253" s="6"/>
      <c r="C253" s="5"/>
      <c r="D253" s="5"/>
      <c r="E253" s="5"/>
      <c r="F253" s="5"/>
      <c r="G253" s="5"/>
      <c r="H253" s="7"/>
      <c r="I253" s="5"/>
    </row>
    <row r="254" spans="1:9" x14ac:dyDescent="0.25">
      <c r="A254" s="6"/>
      <c r="B254" s="6"/>
      <c r="C254" s="5"/>
      <c r="D254" s="5"/>
      <c r="E254" s="5"/>
      <c r="F254" s="5"/>
      <c r="G254" s="5"/>
      <c r="H254" s="7"/>
      <c r="I254" s="5"/>
    </row>
    <row r="255" spans="1:9" x14ac:dyDescent="0.25">
      <c r="A255" s="6"/>
      <c r="B255" s="6"/>
      <c r="C255" s="5"/>
      <c r="D255" s="5"/>
      <c r="E255" s="5"/>
      <c r="F255" s="5"/>
      <c r="G255" s="5"/>
      <c r="H255" s="7"/>
      <c r="I255" s="5"/>
    </row>
    <row r="256" spans="1:9" x14ac:dyDescent="0.25">
      <c r="A256" s="6"/>
      <c r="B256" s="6"/>
      <c r="C256" s="5"/>
      <c r="D256" s="5"/>
      <c r="E256" s="5"/>
      <c r="F256" s="5"/>
      <c r="G256" s="5"/>
      <c r="H256" s="7"/>
      <c r="I256" s="5"/>
    </row>
    <row r="257" spans="1:9" x14ac:dyDescent="0.25">
      <c r="A257" s="6"/>
      <c r="B257" s="6"/>
      <c r="C257" s="5"/>
      <c r="D257" s="5"/>
      <c r="E257" s="5"/>
      <c r="F257" s="5"/>
      <c r="G257" s="5"/>
      <c r="H257" s="7"/>
      <c r="I257" s="5"/>
    </row>
    <row r="258" spans="1:9" x14ac:dyDescent="0.25">
      <c r="A258" s="6"/>
      <c r="B258" s="6"/>
      <c r="C258" s="5"/>
      <c r="D258" s="5"/>
      <c r="E258" s="5"/>
      <c r="F258" s="5"/>
      <c r="G258" s="5"/>
      <c r="H258" s="7"/>
      <c r="I258" s="5"/>
    </row>
    <row r="259" spans="1:9" x14ac:dyDescent="0.25">
      <c r="A259" s="6"/>
      <c r="B259" s="6"/>
      <c r="C259" s="5"/>
      <c r="D259" s="5"/>
      <c r="E259" s="5"/>
      <c r="F259" s="5"/>
      <c r="G259" s="5"/>
      <c r="H259" s="7"/>
      <c r="I259" s="5"/>
    </row>
    <row r="260" spans="1:9" x14ac:dyDescent="0.25">
      <c r="A260" s="6"/>
      <c r="B260" s="6"/>
      <c r="C260" s="5"/>
      <c r="D260" s="5"/>
      <c r="E260" s="5"/>
      <c r="F260" s="5"/>
      <c r="G260" s="5"/>
      <c r="H260" s="7"/>
      <c r="I260" s="5"/>
    </row>
    <row r="261" spans="1:9" x14ac:dyDescent="0.25">
      <c r="A261" s="6"/>
      <c r="B261" s="6"/>
      <c r="C261" s="5"/>
      <c r="D261" s="5"/>
      <c r="E261" s="5"/>
      <c r="F261" s="5"/>
      <c r="G261" s="5"/>
      <c r="H261" s="7"/>
      <c r="I261" s="5"/>
    </row>
    <row r="262" spans="1:9" x14ac:dyDescent="0.25">
      <c r="A262" s="6"/>
      <c r="B262" s="6"/>
      <c r="C262" s="5"/>
      <c r="D262" s="5"/>
      <c r="E262" s="5"/>
      <c r="F262" s="5"/>
      <c r="G262" s="5"/>
      <c r="H262" s="7"/>
      <c r="I262" s="5"/>
    </row>
    <row r="263" spans="1:9" x14ac:dyDescent="0.25">
      <c r="A263" s="6"/>
      <c r="B263" s="6"/>
      <c r="C263" s="5"/>
      <c r="D263" s="5"/>
      <c r="E263" s="5"/>
      <c r="F263" s="5"/>
      <c r="G263" s="5"/>
      <c r="H263" s="7"/>
      <c r="I263" s="5"/>
    </row>
    <row r="264" spans="1:9" x14ac:dyDescent="0.25">
      <c r="A264" s="6"/>
      <c r="B264" s="6"/>
      <c r="C264" s="5"/>
      <c r="D264" s="5"/>
      <c r="E264" s="5"/>
      <c r="F264" s="5"/>
      <c r="G264" s="5"/>
      <c r="H264" s="7"/>
      <c r="I264" s="5"/>
    </row>
    <row r="265" spans="1:9" x14ac:dyDescent="0.25">
      <c r="A265" s="6"/>
      <c r="B265" s="6"/>
      <c r="C265" s="5"/>
      <c r="D265" s="5"/>
      <c r="E265" s="5"/>
      <c r="F265" s="5"/>
      <c r="G265" s="5"/>
      <c r="H265" s="7"/>
      <c r="I265" s="5"/>
    </row>
    <row r="266" spans="1:9" x14ac:dyDescent="0.25">
      <c r="A266" s="6"/>
      <c r="B266" s="6"/>
      <c r="C266" s="5"/>
      <c r="D266" s="5"/>
      <c r="E266" s="5"/>
      <c r="F266" s="5"/>
      <c r="G266" s="5"/>
      <c r="H266" s="7"/>
      <c r="I266" s="5"/>
    </row>
    <row r="267" spans="1:9" x14ac:dyDescent="0.25">
      <c r="A267" s="6"/>
      <c r="B267" s="6"/>
      <c r="C267" s="5"/>
      <c r="D267" s="5"/>
      <c r="E267" s="5"/>
      <c r="F267" s="5"/>
      <c r="G267" s="5"/>
      <c r="H267" s="7"/>
      <c r="I267" s="5"/>
    </row>
    <row r="268" spans="1:9" x14ac:dyDescent="0.25">
      <c r="A268" s="6"/>
      <c r="B268" s="6"/>
      <c r="C268" s="5"/>
      <c r="D268" s="5"/>
      <c r="E268" s="5"/>
      <c r="F268" s="5"/>
      <c r="G268" s="5"/>
      <c r="H268" s="7"/>
      <c r="I268" s="5"/>
    </row>
    <row r="269" spans="1:9" x14ac:dyDescent="0.25">
      <c r="A269" s="6"/>
      <c r="B269" s="6"/>
      <c r="C269" s="5"/>
      <c r="D269" s="5"/>
      <c r="E269" s="5"/>
      <c r="F269" s="5"/>
      <c r="G269" s="5"/>
      <c r="H269" s="7"/>
      <c r="I269" s="5"/>
    </row>
    <row r="270" spans="1:9" x14ac:dyDescent="0.25">
      <c r="A270" s="6"/>
      <c r="B270" s="6"/>
      <c r="C270" s="5"/>
      <c r="D270" s="5"/>
      <c r="E270" s="5"/>
      <c r="F270" s="5"/>
      <c r="G270" s="5"/>
      <c r="H270" s="7"/>
      <c r="I270" s="5"/>
    </row>
    <row r="271" spans="1:9" x14ac:dyDescent="0.25">
      <c r="A271" s="6"/>
      <c r="B271" s="6"/>
      <c r="C271" s="5"/>
      <c r="D271" s="5"/>
      <c r="E271" s="5"/>
      <c r="F271" s="5"/>
      <c r="G271" s="5"/>
      <c r="H271" s="7"/>
      <c r="I271" s="5"/>
    </row>
    <row r="272" spans="1:9" x14ac:dyDescent="0.25">
      <c r="A272" s="6"/>
      <c r="B272" s="6"/>
      <c r="C272" s="5"/>
      <c r="D272" s="5"/>
      <c r="E272" s="5"/>
      <c r="F272" s="5"/>
      <c r="G272" s="5"/>
      <c r="H272" s="7"/>
      <c r="I272" s="5"/>
    </row>
    <row r="273" spans="1:9" x14ac:dyDescent="0.25">
      <c r="A273" s="6"/>
      <c r="B273" s="6"/>
      <c r="C273" s="5"/>
      <c r="D273" s="5"/>
      <c r="E273" s="5"/>
      <c r="F273" s="5"/>
      <c r="G273" s="5"/>
      <c r="H273" s="7"/>
      <c r="I273" s="5"/>
    </row>
    <row r="274" spans="1:9" x14ac:dyDescent="0.25">
      <c r="A274" s="6"/>
      <c r="B274" s="6"/>
      <c r="C274" s="5"/>
      <c r="D274" s="5"/>
      <c r="E274" s="5"/>
      <c r="F274" s="5"/>
      <c r="G274" s="5"/>
      <c r="H274" s="7"/>
      <c r="I274" s="5"/>
    </row>
    <row r="275" spans="1:9" x14ac:dyDescent="0.25">
      <c r="A275" s="6"/>
      <c r="B275" s="6"/>
      <c r="C275" s="5"/>
      <c r="D275" s="5"/>
      <c r="E275" s="5"/>
      <c r="F275" s="5"/>
      <c r="G275" s="5"/>
      <c r="H275" s="7"/>
      <c r="I275" s="5"/>
    </row>
    <row r="276" spans="1:9" x14ac:dyDescent="0.25">
      <c r="A276" s="6"/>
      <c r="B276" s="6"/>
      <c r="C276" s="5"/>
      <c r="D276" s="5"/>
      <c r="E276" s="5"/>
      <c r="F276" s="5"/>
      <c r="G276" s="5"/>
      <c r="H276" s="7"/>
      <c r="I276" s="5"/>
    </row>
    <row r="277" spans="1:9" x14ac:dyDescent="0.25">
      <c r="A277" s="6"/>
      <c r="B277" s="6"/>
      <c r="C277" s="5"/>
      <c r="D277" s="5"/>
      <c r="E277" s="5"/>
      <c r="F277" s="5"/>
      <c r="G277" s="5"/>
      <c r="H277" s="7"/>
      <c r="I277" s="5"/>
    </row>
    <row r="278" spans="1:9" x14ac:dyDescent="0.25">
      <c r="A278" s="6"/>
      <c r="B278" s="6"/>
      <c r="C278" s="5"/>
      <c r="D278" s="5"/>
      <c r="E278" s="5"/>
      <c r="F278" s="5"/>
      <c r="G278" s="5"/>
      <c r="H278" s="7"/>
      <c r="I278" s="5"/>
    </row>
    <row r="279" spans="1:9" x14ac:dyDescent="0.25">
      <c r="A279" s="6"/>
      <c r="B279" s="6"/>
      <c r="C279" s="5"/>
      <c r="D279" s="5"/>
      <c r="E279" s="5"/>
      <c r="F279" s="5"/>
      <c r="G279" s="5"/>
      <c r="H279" s="7"/>
      <c r="I279" s="5"/>
    </row>
    <row r="280" spans="1:9" x14ac:dyDescent="0.25">
      <c r="A280" s="6"/>
      <c r="B280" s="6"/>
      <c r="C280" s="5"/>
      <c r="D280" s="5"/>
      <c r="E280" s="5"/>
      <c r="F280" s="5"/>
      <c r="G280" s="5"/>
      <c r="H280" s="7"/>
      <c r="I280" s="5"/>
    </row>
    <row r="281" spans="1:9" x14ac:dyDescent="0.25">
      <c r="A281" s="6"/>
      <c r="B281" s="6"/>
      <c r="C281" s="5"/>
      <c r="D281" s="5"/>
      <c r="E281" s="5"/>
      <c r="F281" s="5"/>
      <c r="G281" s="5"/>
      <c r="H281" s="7"/>
      <c r="I281" s="5"/>
    </row>
    <row r="282" spans="1:9" x14ac:dyDescent="0.25">
      <c r="A282" s="6"/>
      <c r="B282" s="6"/>
      <c r="C282" s="5"/>
      <c r="D282" s="5"/>
      <c r="E282" s="5"/>
      <c r="F282" s="5"/>
      <c r="G282" s="5"/>
      <c r="H282" s="7"/>
      <c r="I282" s="5"/>
    </row>
    <row r="283" spans="1:9" x14ac:dyDescent="0.25">
      <c r="A283" s="6"/>
      <c r="B283" s="6"/>
      <c r="C283" s="5"/>
      <c r="D283" s="5"/>
      <c r="E283" s="5"/>
      <c r="F283" s="5"/>
      <c r="G283" s="5"/>
      <c r="H283" s="7"/>
      <c r="I283" s="5"/>
    </row>
    <row r="284" spans="1:9" x14ac:dyDescent="0.25">
      <c r="A284" s="6"/>
      <c r="B284" s="6"/>
      <c r="C284" s="5"/>
      <c r="D284" s="5"/>
      <c r="E284" s="5"/>
      <c r="F284" s="5"/>
      <c r="G284" s="5"/>
      <c r="H284" s="7"/>
      <c r="I284" s="5"/>
    </row>
    <row r="285" spans="1:9" x14ac:dyDescent="0.25">
      <c r="A285" s="6"/>
      <c r="B285" s="6"/>
      <c r="C285" s="5"/>
      <c r="D285" s="5"/>
      <c r="E285" s="5"/>
      <c r="F285" s="5"/>
      <c r="G285" s="5"/>
      <c r="H285" s="7"/>
      <c r="I285" s="5"/>
    </row>
    <row r="286" spans="1:9" x14ac:dyDescent="0.25">
      <c r="A286" s="6"/>
      <c r="B286" s="6"/>
      <c r="C286" s="5"/>
      <c r="D286" s="5"/>
      <c r="E286" s="5"/>
      <c r="F286" s="5"/>
      <c r="G286" s="5"/>
      <c r="H286" s="7"/>
      <c r="I286" s="5"/>
    </row>
    <row r="287" spans="1:9" x14ac:dyDescent="0.25">
      <c r="A287" s="6"/>
      <c r="B287" s="6"/>
      <c r="C287" s="5"/>
      <c r="D287" s="5"/>
      <c r="E287" s="5"/>
      <c r="F287" s="5"/>
      <c r="G287" s="5"/>
      <c r="H287" s="7"/>
      <c r="I287" s="5"/>
    </row>
    <row r="288" spans="1:9" x14ac:dyDescent="0.25">
      <c r="A288" s="6"/>
      <c r="B288" s="6"/>
      <c r="C288" s="5"/>
      <c r="D288" s="5"/>
      <c r="E288" s="5"/>
      <c r="F288" s="5"/>
      <c r="G288" s="5"/>
      <c r="H288" s="7"/>
      <c r="I288" s="5"/>
    </row>
    <row r="289" spans="1:9" x14ac:dyDescent="0.25">
      <c r="A289" s="6"/>
      <c r="B289" s="6"/>
      <c r="C289" s="5"/>
      <c r="D289" s="5"/>
      <c r="E289" s="5"/>
      <c r="F289" s="5"/>
      <c r="G289" s="5"/>
      <c r="H289" s="7"/>
      <c r="I289" s="5"/>
    </row>
    <row r="290" spans="1:9" x14ac:dyDescent="0.25">
      <c r="A290" s="6"/>
      <c r="B290" s="6"/>
      <c r="C290" s="5"/>
      <c r="D290" s="5"/>
      <c r="E290" s="5"/>
      <c r="F290" s="5"/>
      <c r="G290" s="5"/>
      <c r="H290" s="7"/>
      <c r="I290" s="5"/>
    </row>
    <row r="291" spans="1:9" x14ac:dyDescent="0.25">
      <c r="A291" s="6"/>
      <c r="B291" s="6"/>
      <c r="C291" s="5"/>
      <c r="D291" s="5"/>
      <c r="E291" s="5"/>
      <c r="F291" s="5"/>
      <c r="G291" s="5"/>
      <c r="H291" s="7"/>
      <c r="I291" s="5"/>
    </row>
    <row r="292" spans="1:9" x14ac:dyDescent="0.25">
      <c r="A292" s="6"/>
      <c r="B292" s="6"/>
      <c r="C292" s="5"/>
      <c r="D292" s="5"/>
      <c r="E292" s="5"/>
      <c r="F292" s="5"/>
      <c r="G292" s="5"/>
      <c r="H292" s="7"/>
      <c r="I292" s="5"/>
    </row>
    <row r="293" spans="1:9" x14ac:dyDescent="0.25">
      <c r="A293" s="6"/>
      <c r="B293" s="6"/>
      <c r="C293" s="5"/>
      <c r="D293" s="5"/>
      <c r="E293" s="5"/>
      <c r="F293" s="5"/>
      <c r="G293" s="5"/>
      <c r="H293" s="7"/>
      <c r="I293" s="5"/>
    </row>
    <row r="294" spans="1:9" x14ac:dyDescent="0.25">
      <c r="A294" s="6"/>
      <c r="B294" s="6"/>
      <c r="C294" s="5"/>
      <c r="D294" s="5"/>
      <c r="E294" s="5"/>
      <c r="F294" s="5"/>
      <c r="G294" s="5"/>
      <c r="H294" s="7"/>
      <c r="I294" s="5"/>
    </row>
    <row r="295" spans="1:9" x14ac:dyDescent="0.25">
      <c r="A295" s="6"/>
      <c r="B295" s="6"/>
      <c r="C295" s="5"/>
      <c r="D295" s="5"/>
      <c r="E295" s="5"/>
      <c r="F295" s="5"/>
      <c r="G295" s="5"/>
      <c r="H295" s="7"/>
      <c r="I295" s="5"/>
    </row>
    <row r="296" spans="1:9" x14ac:dyDescent="0.25">
      <c r="A296" s="6"/>
      <c r="B296" s="6"/>
      <c r="C296" s="5"/>
      <c r="D296" s="5"/>
      <c r="E296" s="5"/>
      <c r="F296" s="5"/>
      <c r="G296" s="5"/>
      <c r="H296" s="7"/>
      <c r="I296" s="5"/>
    </row>
    <row r="297" spans="1:9" x14ac:dyDescent="0.25">
      <c r="A297" s="6"/>
      <c r="B297" s="6"/>
      <c r="C297" s="5"/>
      <c r="D297" s="5"/>
      <c r="E297" s="5"/>
      <c r="F297" s="5"/>
      <c r="G297" s="5"/>
      <c r="H297" s="7"/>
      <c r="I297" s="5"/>
    </row>
    <row r="298" spans="1:9" x14ac:dyDescent="0.25">
      <c r="A298" s="6"/>
      <c r="B298" s="6"/>
      <c r="C298" s="5"/>
      <c r="D298" s="5"/>
      <c r="E298" s="5"/>
      <c r="F298" s="5"/>
      <c r="G298" s="5"/>
      <c r="H298" s="7"/>
      <c r="I298" s="5"/>
    </row>
    <row r="299" spans="1:9" x14ac:dyDescent="0.25">
      <c r="A299" s="6"/>
      <c r="B299" s="6"/>
      <c r="C299" s="5"/>
      <c r="D299" s="5"/>
      <c r="E299" s="5"/>
      <c r="F299" s="5"/>
      <c r="G299" s="5"/>
      <c r="H299" s="7"/>
      <c r="I299" s="5"/>
    </row>
    <row r="300" spans="1:9" x14ac:dyDescent="0.25">
      <c r="A300" s="6"/>
      <c r="B300" s="6"/>
      <c r="C300" s="5"/>
      <c r="D300" s="5"/>
      <c r="E300" s="5"/>
      <c r="F300" s="5"/>
      <c r="G300" s="5"/>
      <c r="H300" s="7"/>
      <c r="I300" s="5"/>
    </row>
    <row r="301" spans="1:9" x14ac:dyDescent="0.25">
      <c r="A301" s="6"/>
      <c r="B301" s="6"/>
      <c r="C301" s="5"/>
      <c r="D301" s="5"/>
      <c r="E301" s="5"/>
      <c r="F301" s="5"/>
      <c r="G301" s="5"/>
      <c r="H301" s="7"/>
      <c r="I301" s="5"/>
    </row>
    <row r="302" spans="1:9" x14ac:dyDescent="0.25">
      <c r="A302" s="6"/>
      <c r="B302" s="6"/>
      <c r="C302" s="5"/>
      <c r="D302" s="5"/>
      <c r="E302" s="5"/>
      <c r="F302" s="5"/>
      <c r="G302" s="5"/>
      <c r="H302" s="7"/>
      <c r="I302" s="5"/>
    </row>
    <row r="303" spans="1:9" x14ac:dyDescent="0.25">
      <c r="B303" s="1"/>
      <c r="E303" s="5"/>
      <c r="H303" s="2"/>
    </row>
    <row r="304" spans="1:9" x14ac:dyDescent="0.25">
      <c r="E304" s="5"/>
      <c r="H304" s="2"/>
    </row>
    <row r="305" spans="2:8" x14ac:dyDescent="0.25">
      <c r="B305" s="1"/>
      <c r="E305" s="5"/>
      <c r="H305" s="2"/>
    </row>
    <row r="306" spans="2:8" x14ac:dyDescent="0.25">
      <c r="E306" s="5"/>
      <c r="H306" s="2"/>
    </row>
    <row r="307" spans="2:8" x14ac:dyDescent="0.25">
      <c r="B307" s="1"/>
      <c r="E307" s="5"/>
      <c r="H307" s="2"/>
    </row>
    <row r="308" spans="2:8" x14ac:dyDescent="0.25">
      <c r="E308" s="5"/>
      <c r="H308" s="2"/>
    </row>
    <row r="309" spans="2:8" x14ac:dyDescent="0.25">
      <c r="E309" s="5"/>
      <c r="H309" s="2"/>
    </row>
    <row r="310" spans="2:8" x14ac:dyDescent="0.25">
      <c r="B310" s="1"/>
      <c r="E310" s="5"/>
      <c r="H310" s="2"/>
    </row>
    <row r="311" spans="2:8" x14ac:dyDescent="0.25">
      <c r="B311" s="1"/>
      <c r="E311" s="5"/>
      <c r="H311" s="2"/>
    </row>
    <row r="312" spans="2:8" x14ac:dyDescent="0.25">
      <c r="B312" s="1"/>
      <c r="E312" s="5"/>
      <c r="H312" s="2"/>
    </row>
    <row r="313" spans="2:8" x14ac:dyDescent="0.25">
      <c r="B313" s="1"/>
      <c r="E313" s="5"/>
      <c r="H313" s="2"/>
    </row>
    <row r="314" spans="2:8" x14ac:dyDescent="0.25">
      <c r="B314" s="1"/>
      <c r="E314" s="5"/>
      <c r="H314" s="2"/>
    </row>
    <row r="315" spans="2:8" x14ac:dyDescent="0.25">
      <c r="B315" s="1"/>
      <c r="E315" s="5"/>
      <c r="H315" s="2"/>
    </row>
    <row r="316" spans="2:8" x14ac:dyDescent="0.25">
      <c r="B316" s="1"/>
      <c r="E316" s="5"/>
      <c r="H316" s="2"/>
    </row>
    <row r="317" spans="2:8" x14ac:dyDescent="0.25">
      <c r="B317" s="1"/>
      <c r="E317" s="5"/>
      <c r="H317" s="2"/>
    </row>
    <row r="318" spans="2:8" x14ac:dyDescent="0.25">
      <c r="H318" s="2"/>
    </row>
    <row r="319" spans="2:8" x14ac:dyDescent="0.25">
      <c r="B319" s="1"/>
      <c r="H319" s="2"/>
    </row>
    <row r="320" spans="2:8" x14ac:dyDescent="0.25">
      <c r="B320" s="1"/>
      <c r="H320" s="2"/>
    </row>
    <row r="321" spans="2:8" x14ac:dyDescent="0.25">
      <c r="H321" s="2"/>
    </row>
    <row r="322" spans="2:8" x14ac:dyDescent="0.25">
      <c r="B322" s="1"/>
      <c r="H322" s="2"/>
    </row>
    <row r="323" spans="2:8" x14ac:dyDescent="0.25">
      <c r="H323" s="2"/>
    </row>
    <row r="324" spans="2:8" x14ac:dyDescent="0.25">
      <c r="B324" s="1"/>
      <c r="H324" s="2"/>
    </row>
    <row r="325" spans="2:8" x14ac:dyDescent="0.25">
      <c r="H325" s="2"/>
    </row>
    <row r="326" spans="2:8" x14ac:dyDescent="0.25">
      <c r="B326" s="1"/>
      <c r="H326" s="2"/>
    </row>
    <row r="327" spans="2:8" x14ac:dyDescent="0.25">
      <c r="H327" s="2"/>
    </row>
    <row r="328" spans="2:8" x14ac:dyDescent="0.25">
      <c r="B328" s="1"/>
      <c r="H328" s="2"/>
    </row>
    <row r="329" spans="2:8" x14ac:dyDescent="0.25">
      <c r="B329" s="1"/>
      <c r="C329" s="1"/>
      <c r="H329" s="2"/>
    </row>
    <row r="330" spans="2:8" x14ac:dyDescent="0.25">
      <c r="H330" s="2"/>
    </row>
    <row r="331" spans="2:8" x14ac:dyDescent="0.25">
      <c r="H331" s="2"/>
    </row>
    <row r="332" spans="2:8" x14ac:dyDescent="0.25">
      <c r="H332" s="2"/>
    </row>
    <row r="333" spans="2:8" x14ac:dyDescent="0.25">
      <c r="H333" s="2"/>
    </row>
    <row r="334" spans="2:8" x14ac:dyDescent="0.25">
      <c r="B334" s="1"/>
      <c r="H334" s="2"/>
    </row>
    <row r="335" spans="2:8" x14ac:dyDescent="0.25">
      <c r="B335" s="1"/>
      <c r="H335" s="2"/>
    </row>
    <row r="336" spans="2:8" x14ac:dyDescent="0.25">
      <c r="B336" s="1"/>
      <c r="H336" s="2"/>
    </row>
    <row r="337" spans="2:8" x14ac:dyDescent="0.25">
      <c r="B337" s="1"/>
      <c r="H337" s="2"/>
    </row>
    <row r="338" spans="2:8" x14ac:dyDescent="0.25">
      <c r="B338" s="1"/>
      <c r="H338" s="2"/>
    </row>
    <row r="339" spans="2:8" x14ac:dyDescent="0.25">
      <c r="B339" s="1"/>
      <c r="H339" s="2"/>
    </row>
    <row r="340" spans="2:8" x14ac:dyDescent="0.25">
      <c r="B340" s="1"/>
      <c r="H340" s="2"/>
    </row>
    <row r="341" spans="2:8" x14ac:dyDescent="0.25">
      <c r="B341" s="1"/>
      <c r="H341" s="2"/>
    </row>
    <row r="342" spans="2:8" x14ac:dyDescent="0.25">
      <c r="H342" s="2"/>
    </row>
    <row r="343" spans="2:8" x14ac:dyDescent="0.25">
      <c r="H343" s="2"/>
    </row>
    <row r="344" spans="2:8" x14ac:dyDescent="0.25">
      <c r="B344" s="1"/>
      <c r="H344" s="2"/>
    </row>
    <row r="345" spans="2:8" x14ac:dyDescent="0.25">
      <c r="B345" s="1"/>
      <c r="H345" s="2"/>
    </row>
    <row r="346" spans="2:8" x14ac:dyDescent="0.25">
      <c r="H346" s="2"/>
    </row>
    <row r="347" spans="2:8" x14ac:dyDescent="0.25">
      <c r="B347" s="1"/>
      <c r="H347" s="2"/>
    </row>
    <row r="348" spans="2:8" x14ac:dyDescent="0.25">
      <c r="H348" s="2"/>
    </row>
    <row r="349" spans="2:8" x14ac:dyDescent="0.25">
      <c r="B349" s="1"/>
      <c r="H349" s="2"/>
    </row>
    <row r="350" spans="2:8" x14ac:dyDescent="0.25">
      <c r="B350" s="1"/>
      <c r="H350" s="2"/>
    </row>
    <row r="351" spans="2:8" x14ac:dyDescent="0.25">
      <c r="H351" s="2"/>
    </row>
    <row r="352" spans="2:8" x14ac:dyDescent="0.25">
      <c r="H352" s="2"/>
    </row>
    <row r="353" spans="2:8" x14ac:dyDescent="0.25">
      <c r="B353" s="1"/>
      <c r="H353" s="2"/>
    </row>
    <row r="354" spans="2:8" x14ac:dyDescent="0.25">
      <c r="B354" s="1"/>
      <c r="H354" s="2"/>
    </row>
    <row r="355" spans="2:8" x14ac:dyDescent="0.25">
      <c r="B355" s="1"/>
      <c r="H355" s="2"/>
    </row>
    <row r="356" spans="2:8" x14ac:dyDescent="0.25">
      <c r="B356" s="1"/>
      <c r="H356" s="2"/>
    </row>
    <row r="357" spans="2:8" x14ac:dyDescent="0.25">
      <c r="B357" s="1"/>
      <c r="H357" s="2"/>
    </row>
    <row r="358" spans="2:8" x14ac:dyDescent="0.25">
      <c r="H358" s="2"/>
    </row>
    <row r="359" spans="2:8" x14ac:dyDescent="0.25">
      <c r="H359" s="2"/>
    </row>
    <row r="360" spans="2:8" x14ac:dyDescent="0.25">
      <c r="H360" s="2"/>
    </row>
    <row r="361" spans="2:8" x14ac:dyDescent="0.25">
      <c r="H361" s="2"/>
    </row>
    <row r="362" spans="2:8" x14ac:dyDescent="0.25">
      <c r="H362" s="2"/>
    </row>
    <row r="363" spans="2:8" x14ac:dyDescent="0.25">
      <c r="B363" s="1"/>
      <c r="H363" s="2"/>
    </row>
    <row r="364" spans="2:8" x14ac:dyDescent="0.25">
      <c r="H364" s="2"/>
    </row>
    <row r="365" spans="2:8" x14ac:dyDescent="0.25">
      <c r="B365" s="1"/>
      <c r="H365" s="2"/>
    </row>
    <row r="366" spans="2:8" x14ac:dyDescent="0.25">
      <c r="B366" s="1"/>
      <c r="H366" s="2"/>
    </row>
    <row r="367" spans="2:8" x14ac:dyDescent="0.25">
      <c r="B367" s="1"/>
      <c r="H367" s="2"/>
    </row>
    <row r="368" spans="2:8" x14ac:dyDescent="0.25">
      <c r="B368" s="1"/>
      <c r="H368" s="2"/>
    </row>
    <row r="369" spans="2:8" x14ac:dyDescent="0.25">
      <c r="H369" s="2"/>
    </row>
    <row r="370" spans="2:8" x14ac:dyDescent="0.25">
      <c r="B370" s="1"/>
      <c r="H370" s="2"/>
    </row>
    <row r="371" spans="2:8" x14ac:dyDescent="0.25">
      <c r="H371" s="2"/>
    </row>
    <row r="372" spans="2:8" x14ac:dyDescent="0.25">
      <c r="H372" s="2"/>
    </row>
    <row r="373" spans="2:8" x14ac:dyDescent="0.25">
      <c r="B373" s="1"/>
      <c r="H373" s="2"/>
    </row>
    <row r="374" spans="2:8" x14ac:dyDescent="0.25">
      <c r="B374" s="1"/>
      <c r="H374" s="2"/>
    </row>
    <row r="375" spans="2:8" x14ac:dyDescent="0.25">
      <c r="H375" s="2"/>
    </row>
    <row r="376" spans="2:8" x14ac:dyDescent="0.25">
      <c r="B376" s="1"/>
      <c r="H376" s="2"/>
    </row>
    <row r="377" spans="2:8" x14ac:dyDescent="0.25">
      <c r="B377" s="1"/>
      <c r="H377" s="2"/>
    </row>
    <row r="378" spans="2:8" x14ac:dyDescent="0.25">
      <c r="H378" s="2"/>
    </row>
    <row r="379" spans="2:8" x14ac:dyDescent="0.25">
      <c r="B379" s="1"/>
      <c r="H379" s="2"/>
    </row>
    <row r="380" spans="2:8" x14ac:dyDescent="0.25">
      <c r="B380" s="1"/>
      <c r="H380" s="2"/>
    </row>
    <row r="381" spans="2:8" x14ac:dyDescent="0.25">
      <c r="H381" s="2"/>
    </row>
    <row r="382" spans="2:8" x14ac:dyDescent="0.25">
      <c r="B382" s="1"/>
      <c r="H382" s="2"/>
    </row>
    <row r="383" spans="2:8" x14ac:dyDescent="0.25">
      <c r="H383" s="2"/>
    </row>
    <row r="384" spans="2:8" x14ac:dyDescent="0.25">
      <c r="H384" s="2"/>
    </row>
    <row r="385" spans="2:8" x14ac:dyDescent="0.25">
      <c r="H385" s="2"/>
    </row>
    <row r="386" spans="2:8" x14ac:dyDescent="0.25">
      <c r="H386" s="2"/>
    </row>
    <row r="387" spans="2:8" x14ac:dyDescent="0.25">
      <c r="B387" s="1"/>
      <c r="H387" s="2"/>
    </row>
    <row r="388" spans="2:8" x14ac:dyDescent="0.25">
      <c r="B388" s="1"/>
      <c r="H388" s="2"/>
    </row>
    <row r="389" spans="2:8" x14ac:dyDescent="0.25">
      <c r="B389" s="1"/>
      <c r="H389" s="2"/>
    </row>
    <row r="390" spans="2:8" x14ac:dyDescent="0.25">
      <c r="B390" s="1"/>
      <c r="H390" s="2"/>
    </row>
    <row r="391" spans="2:8" x14ac:dyDescent="0.25">
      <c r="H391" s="2"/>
    </row>
    <row r="392" spans="2:8" x14ac:dyDescent="0.25">
      <c r="H392" s="2"/>
    </row>
    <row r="393" spans="2:8" x14ac:dyDescent="0.25">
      <c r="B393" s="1"/>
      <c r="H393" s="2"/>
    </row>
    <row r="394" spans="2:8" x14ac:dyDescent="0.25">
      <c r="H394" s="2"/>
    </row>
    <row r="395" spans="2:8" x14ac:dyDescent="0.25">
      <c r="H395" s="2"/>
    </row>
    <row r="396" spans="2:8" x14ac:dyDescent="0.25">
      <c r="H396" s="2"/>
    </row>
    <row r="397" spans="2:8" x14ac:dyDescent="0.25">
      <c r="H397" s="2"/>
    </row>
    <row r="398" spans="2:8" x14ac:dyDescent="0.25">
      <c r="B398" s="1"/>
      <c r="H398" s="2"/>
    </row>
    <row r="399" spans="2:8" x14ac:dyDescent="0.25">
      <c r="H399" s="2"/>
    </row>
    <row r="400" spans="2:8" x14ac:dyDescent="0.25">
      <c r="B400" s="1"/>
      <c r="H400" s="2"/>
    </row>
    <row r="401" spans="2:8" x14ac:dyDescent="0.25">
      <c r="B401" s="1"/>
      <c r="H401" s="2"/>
    </row>
    <row r="402" spans="2:8" x14ac:dyDescent="0.25">
      <c r="B402" s="1"/>
      <c r="H402" s="2"/>
    </row>
    <row r="403" spans="2:8" x14ac:dyDescent="0.25">
      <c r="B403" s="1"/>
      <c r="H403" s="2"/>
    </row>
    <row r="404" spans="2:8" x14ac:dyDescent="0.25">
      <c r="B404" s="1"/>
      <c r="H404" s="2"/>
    </row>
    <row r="405" spans="2:8" x14ac:dyDescent="0.25">
      <c r="B405" s="1"/>
      <c r="H405" s="2"/>
    </row>
    <row r="406" spans="2:8" x14ac:dyDescent="0.25">
      <c r="B406" s="1"/>
      <c r="H406" s="2"/>
    </row>
    <row r="407" spans="2:8" x14ac:dyDescent="0.25">
      <c r="B407" s="1"/>
      <c r="H407" s="2"/>
    </row>
    <row r="408" spans="2:8" x14ac:dyDescent="0.25">
      <c r="H408" s="2"/>
    </row>
    <row r="409" spans="2:8" x14ac:dyDescent="0.25">
      <c r="H409" s="2"/>
    </row>
    <row r="410" spans="2:8" x14ac:dyDescent="0.25">
      <c r="H410" s="2"/>
    </row>
    <row r="411" spans="2:8" x14ac:dyDescent="0.25">
      <c r="B411" s="1"/>
      <c r="H411" s="2"/>
    </row>
    <row r="412" spans="2:8" x14ac:dyDescent="0.25">
      <c r="B412" s="1"/>
      <c r="H412" s="2"/>
    </row>
    <row r="413" spans="2:8" x14ac:dyDescent="0.25">
      <c r="B413" s="1"/>
      <c r="H413" s="2"/>
    </row>
    <row r="414" spans="2:8" x14ac:dyDescent="0.25">
      <c r="B414" s="1"/>
      <c r="H414" s="2"/>
    </row>
    <row r="415" spans="2:8" x14ac:dyDescent="0.25">
      <c r="H415" s="2"/>
    </row>
    <row r="416" spans="2:8" x14ac:dyDescent="0.25">
      <c r="H416" s="2"/>
    </row>
    <row r="417" spans="2:8" x14ac:dyDescent="0.25">
      <c r="B417" s="1"/>
      <c r="H417" s="2"/>
    </row>
    <row r="418" spans="2:8" x14ac:dyDescent="0.25">
      <c r="B418" s="1"/>
      <c r="H418" s="2"/>
    </row>
    <row r="419" spans="2:8" x14ac:dyDescent="0.25">
      <c r="B419" s="1"/>
      <c r="H419" s="2"/>
    </row>
    <row r="420" spans="2:8" x14ac:dyDescent="0.25">
      <c r="B420" s="1"/>
      <c r="H420" s="2"/>
    </row>
    <row r="421" spans="2:8" x14ac:dyDescent="0.25">
      <c r="B421" s="1"/>
      <c r="H421" s="2"/>
    </row>
    <row r="422" spans="2:8" x14ac:dyDescent="0.25">
      <c r="H422" s="2"/>
    </row>
    <row r="423" spans="2:8" x14ac:dyDescent="0.25">
      <c r="B423" s="1"/>
      <c r="H423" s="2"/>
    </row>
    <row r="424" spans="2:8" x14ac:dyDescent="0.25">
      <c r="H424" s="2"/>
    </row>
    <row r="425" spans="2:8" x14ac:dyDescent="0.25">
      <c r="B425" s="1"/>
      <c r="H425" s="2"/>
    </row>
    <row r="426" spans="2:8" x14ac:dyDescent="0.25">
      <c r="B426" s="1"/>
      <c r="H426" s="2"/>
    </row>
    <row r="427" spans="2:8" x14ac:dyDescent="0.25">
      <c r="H427" s="2"/>
    </row>
    <row r="428" spans="2:8" x14ac:dyDescent="0.25">
      <c r="B428" s="1"/>
      <c r="H428" s="2"/>
    </row>
    <row r="429" spans="2:8" x14ac:dyDescent="0.25">
      <c r="H429" s="2"/>
    </row>
    <row r="430" spans="2:8" x14ac:dyDescent="0.25">
      <c r="B430" s="1"/>
      <c r="H430" s="2"/>
    </row>
    <row r="431" spans="2:8" x14ac:dyDescent="0.25">
      <c r="H431" s="2"/>
    </row>
    <row r="432" spans="2:8" x14ac:dyDescent="0.25">
      <c r="H432" s="2"/>
    </row>
    <row r="433" spans="2:8" x14ac:dyDescent="0.25">
      <c r="B433" s="1"/>
      <c r="H433" s="2"/>
    </row>
    <row r="434" spans="2:8" x14ac:dyDescent="0.25">
      <c r="H434" s="2"/>
    </row>
    <row r="435" spans="2:8" x14ac:dyDescent="0.25">
      <c r="B435" s="1"/>
      <c r="H435" s="2"/>
    </row>
    <row r="436" spans="2:8" x14ac:dyDescent="0.25">
      <c r="H436" s="2"/>
    </row>
    <row r="437" spans="2:8" x14ac:dyDescent="0.25">
      <c r="H437" s="2"/>
    </row>
    <row r="438" spans="2:8" x14ac:dyDescent="0.25">
      <c r="H438" s="2"/>
    </row>
    <row r="439" spans="2:8" x14ac:dyDescent="0.25">
      <c r="B439" s="1"/>
      <c r="H439" s="2"/>
    </row>
    <row r="440" spans="2:8" x14ac:dyDescent="0.25">
      <c r="B440" s="1"/>
      <c r="H440" s="2"/>
    </row>
    <row r="441" spans="2:8" x14ac:dyDescent="0.25">
      <c r="H441" s="2"/>
    </row>
    <row r="442" spans="2:8" x14ac:dyDescent="0.25">
      <c r="H442" s="2"/>
    </row>
    <row r="443" spans="2:8" x14ac:dyDescent="0.25">
      <c r="B443" s="1"/>
      <c r="H443" s="2"/>
    </row>
    <row r="444" spans="2:8" x14ac:dyDescent="0.25">
      <c r="B444" s="1"/>
      <c r="H444" s="2"/>
    </row>
    <row r="445" spans="2:8" x14ac:dyDescent="0.25">
      <c r="B445" s="1"/>
      <c r="H445" s="2"/>
    </row>
    <row r="446" spans="2:8" x14ac:dyDescent="0.25">
      <c r="B446" s="1"/>
      <c r="H446" s="2"/>
    </row>
    <row r="447" spans="2:8" x14ac:dyDescent="0.25">
      <c r="B447" s="1"/>
      <c r="H447" s="2"/>
    </row>
    <row r="448" spans="2:8" x14ac:dyDescent="0.25">
      <c r="B448" s="1"/>
      <c r="H448" s="2"/>
    </row>
    <row r="449" spans="2:8" x14ac:dyDescent="0.25">
      <c r="B449" s="1"/>
      <c r="H449" s="2"/>
    </row>
    <row r="450" spans="2:8" x14ac:dyDescent="0.25">
      <c r="H450" s="2"/>
    </row>
    <row r="451" spans="2:8" x14ac:dyDescent="0.25">
      <c r="B451" s="1"/>
      <c r="H451" s="2"/>
    </row>
    <row r="452" spans="2:8" x14ac:dyDescent="0.25">
      <c r="B452" s="1"/>
      <c r="H452" s="2"/>
    </row>
    <row r="453" spans="2:8" x14ac:dyDescent="0.25">
      <c r="B453" s="1"/>
      <c r="H453" s="2"/>
    </row>
    <row r="454" spans="2:8" x14ac:dyDescent="0.25">
      <c r="H454" s="2"/>
    </row>
    <row r="455" spans="2:8" x14ac:dyDescent="0.25">
      <c r="H455" s="2"/>
    </row>
    <row r="456" spans="2:8" x14ac:dyDescent="0.25">
      <c r="B456" s="1"/>
      <c r="H456" s="2"/>
    </row>
    <row r="457" spans="2:8" x14ac:dyDescent="0.25">
      <c r="H457" s="2"/>
    </row>
    <row r="458" spans="2:8" x14ac:dyDescent="0.25">
      <c r="H458" s="2"/>
    </row>
    <row r="459" spans="2:8" x14ac:dyDescent="0.25">
      <c r="B459" s="1"/>
      <c r="H459" s="2"/>
    </row>
    <row r="460" spans="2:8" x14ac:dyDescent="0.25">
      <c r="B460" s="1"/>
      <c r="H460" s="2"/>
    </row>
    <row r="461" spans="2:8" x14ac:dyDescent="0.25">
      <c r="H461" s="2"/>
    </row>
    <row r="462" spans="2:8" x14ac:dyDescent="0.25">
      <c r="B462" s="1"/>
      <c r="H462" s="2"/>
    </row>
    <row r="463" spans="2:8" x14ac:dyDescent="0.25">
      <c r="B463" s="1"/>
      <c r="H463" s="2"/>
    </row>
    <row r="464" spans="2:8" x14ac:dyDescent="0.25">
      <c r="H464" s="2"/>
    </row>
    <row r="465" spans="2:8" x14ac:dyDescent="0.25">
      <c r="B465" s="1"/>
      <c r="H465" s="2"/>
    </row>
    <row r="466" spans="2:8" x14ac:dyDescent="0.25">
      <c r="H466" s="2"/>
    </row>
    <row r="467" spans="2:8" x14ac:dyDescent="0.25">
      <c r="B467" s="1"/>
      <c r="H467" s="2"/>
    </row>
    <row r="468" spans="2:8" x14ac:dyDescent="0.25">
      <c r="H468" s="2"/>
    </row>
    <row r="469" spans="2:8" x14ac:dyDescent="0.25">
      <c r="B469" s="1"/>
      <c r="H469" s="2"/>
    </row>
    <row r="470" spans="2:8" x14ac:dyDescent="0.25">
      <c r="B470" s="1"/>
      <c r="H470" s="2"/>
    </row>
    <row r="471" spans="2:8" x14ac:dyDescent="0.25">
      <c r="B471" s="1"/>
      <c r="H471" s="2"/>
    </row>
    <row r="472" spans="2:8" x14ac:dyDescent="0.25">
      <c r="H472" s="2"/>
    </row>
    <row r="473" spans="2:8" x14ac:dyDescent="0.25">
      <c r="B473" s="1"/>
      <c r="H473" s="2"/>
    </row>
    <row r="474" spans="2:8" x14ac:dyDescent="0.25">
      <c r="H474" s="2"/>
    </row>
    <row r="475" spans="2:8" x14ac:dyDescent="0.25">
      <c r="H475" s="2"/>
    </row>
    <row r="476" spans="2:8" x14ac:dyDescent="0.25">
      <c r="B476" s="1"/>
      <c r="H476" s="2"/>
    </row>
    <row r="477" spans="2:8" x14ac:dyDescent="0.25">
      <c r="B477" s="1"/>
      <c r="H477" s="2"/>
    </row>
    <row r="478" spans="2:8" x14ac:dyDescent="0.25">
      <c r="B478" s="1"/>
      <c r="H478" s="2"/>
    </row>
    <row r="479" spans="2:8" x14ac:dyDescent="0.25">
      <c r="H479" s="2"/>
    </row>
    <row r="480" spans="2:8" x14ac:dyDescent="0.25">
      <c r="B480" s="1"/>
      <c r="H480" s="2"/>
    </row>
    <row r="481" spans="2:8" x14ac:dyDescent="0.25">
      <c r="B481" s="1"/>
      <c r="H481" s="2"/>
    </row>
    <row r="482" spans="2:8" x14ac:dyDescent="0.25">
      <c r="B482" s="1"/>
      <c r="H482" s="2"/>
    </row>
    <row r="483" spans="2:8" x14ac:dyDescent="0.25">
      <c r="H483" s="2"/>
    </row>
    <row r="484" spans="2:8" x14ac:dyDescent="0.25">
      <c r="H484" s="2"/>
    </row>
    <row r="485" spans="2:8" x14ac:dyDescent="0.25">
      <c r="H485" s="2"/>
    </row>
    <row r="486" spans="2:8" x14ac:dyDescent="0.25">
      <c r="B486" s="1"/>
      <c r="H486" s="2"/>
    </row>
    <row r="487" spans="2:8" x14ac:dyDescent="0.25">
      <c r="H487" s="2"/>
    </row>
    <row r="488" spans="2:8" x14ac:dyDescent="0.25">
      <c r="B488" s="1"/>
      <c r="H488" s="2"/>
    </row>
    <row r="489" spans="2:8" x14ac:dyDescent="0.25">
      <c r="B489" s="1"/>
      <c r="H489" s="2"/>
    </row>
    <row r="490" spans="2:8" x14ac:dyDescent="0.25">
      <c r="B490" s="1"/>
      <c r="H490" s="2"/>
    </row>
    <row r="491" spans="2:8" x14ac:dyDescent="0.25">
      <c r="B491" s="1"/>
      <c r="H491" s="2"/>
    </row>
    <row r="492" spans="2:8" x14ac:dyDescent="0.25">
      <c r="H492" s="2"/>
    </row>
    <row r="493" spans="2:8" x14ac:dyDescent="0.25">
      <c r="B493" s="1"/>
      <c r="H493" s="2"/>
    </row>
    <row r="494" spans="2:8" x14ac:dyDescent="0.25">
      <c r="H494" s="2"/>
    </row>
    <row r="495" spans="2:8" x14ac:dyDescent="0.25">
      <c r="H495" s="2"/>
    </row>
    <row r="496" spans="2:8" x14ac:dyDescent="0.25">
      <c r="H496" s="2"/>
    </row>
    <row r="497" spans="2:8" x14ac:dyDescent="0.25">
      <c r="H497" s="2"/>
    </row>
    <row r="498" spans="2:8" x14ac:dyDescent="0.25">
      <c r="H498" s="2"/>
    </row>
    <row r="499" spans="2:8" x14ac:dyDescent="0.25">
      <c r="H499" s="2"/>
    </row>
    <row r="500" spans="2:8" x14ac:dyDescent="0.25">
      <c r="H500" s="2"/>
    </row>
    <row r="501" spans="2:8" x14ac:dyDescent="0.25">
      <c r="B501" s="1"/>
      <c r="H501" s="2"/>
    </row>
    <row r="502" spans="2:8" x14ac:dyDescent="0.25">
      <c r="H502" s="2"/>
    </row>
    <row r="503" spans="2:8" x14ac:dyDescent="0.25">
      <c r="B503" s="1"/>
      <c r="H503" s="2"/>
    </row>
    <row r="504" spans="2:8" x14ac:dyDescent="0.25">
      <c r="B504" s="1"/>
      <c r="H504" s="2"/>
    </row>
    <row r="505" spans="2:8" x14ac:dyDescent="0.25">
      <c r="B505" s="1"/>
      <c r="H505" s="2"/>
    </row>
    <row r="506" spans="2:8" x14ac:dyDescent="0.25">
      <c r="H506" s="2"/>
    </row>
    <row r="507" spans="2:8" x14ac:dyDescent="0.25">
      <c r="H507" s="2"/>
    </row>
    <row r="508" spans="2:8" x14ac:dyDescent="0.25">
      <c r="B508" s="1"/>
      <c r="H508" s="2"/>
    </row>
    <row r="509" spans="2:8" x14ac:dyDescent="0.25">
      <c r="H509" s="2"/>
    </row>
    <row r="510" spans="2:8" x14ac:dyDescent="0.25">
      <c r="B510" s="1"/>
      <c r="H510" s="2"/>
    </row>
    <row r="511" spans="2:8" x14ac:dyDescent="0.25">
      <c r="B511" s="1"/>
      <c r="H511" s="2"/>
    </row>
    <row r="512" spans="2:8" x14ac:dyDescent="0.25">
      <c r="B512" s="1"/>
      <c r="H512" s="2"/>
    </row>
    <row r="513" spans="2:8" x14ac:dyDescent="0.25">
      <c r="H513" s="2"/>
    </row>
    <row r="514" spans="2:8" x14ac:dyDescent="0.25">
      <c r="H514" s="2"/>
    </row>
    <row r="515" spans="2:8" x14ac:dyDescent="0.25">
      <c r="B515" s="1"/>
      <c r="H515" s="2"/>
    </row>
    <row r="516" spans="2:8" x14ac:dyDescent="0.25">
      <c r="B516" s="1"/>
      <c r="H516" s="2"/>
    </row>
    <row r="517" spans="2:8" x14ac:dyDescent="0.25">
      <c r="H517" s="2"/>
    </row>
    <row r="518" spans="2:8" x14ac:dyDescent="0.25">
      <c r="H518" s="2"/>
    </row>
    <row r="519" spans="2:8" x14ac:dyDescent="0.25">
      <c r="B519" s="1"/>
      <c r="H519" s="2"/>
    </row>
    <row r="520" spans="2:8" x14ac:dyDescent="0.25">
      <c r="H520" s="2"/>
    </row>
    <row r="521" spans="2:8" x14ac:dyDescent="0.25">
      <c r="B521" s="1"/>
      <c r="H521" s="2"/>
    </row>
    <row r="522" spans="2:8" x14ac:dyDescent="0.25">
      <c r="B522" s="1"/>
      <c r="H522" s="2"/>
    </row>
    <row r="523" spans="2:8" x14ac:dyDescent="0.25">
      <c r="B523" s="1"/>
      <c r="H523" s="2"/>
    </row>
    <row r="524" spans="2:8" x14ac:dyDescent="0.25">
      <c r="H524" s="2"/>
    </row>
    <row r="525" spans="2:8" x14ac:dyDescent="0.25">
      <c r="H525" s="2"/>
    </row>
    <row r="526" spans="2:8" x14ac:dyDescent="0.25">
      <c r="B526" s="1"/>
      <c r="H526" s="2"/>
    </row>
    <row r="527" spans="2:8" x14ac:dyDescent="0.25">
      <c r="H527" s="2"/>
    </row>
    <row r="528" spans="2:8" x14ac:dyDescent="0.25">
      <c r="H528" s="2"/>
    </row>
    <row r="529" spans="2:8" x14ac:dyDescent="0.25">
      <c r="B529" s="1"/>
      <c r="H529" s="2"/>
    </row>
    <row r="530" spans="2:8" x14ac:dyDescent="0.25">
      <c r="H530" s="2"/>
    </row>
    <row r="531" spans="2:8" x14ac:dyDescent="0.25">
      <c r="H531" s="2"/>
    </row>
    <row r="532" spans="2:8" x14ac:dyDescent="0.25">
      <c r="H532" s="2"/>
    </row>
    <row r="533" spans="2:8" x14ac:dyDescent="0.25">
      <c r="H533" s="2"/>
    </row>
    <row r="534" spans="2:8" x14ac:dyDescent="0.25">
      <c r="B534" s="1"/>
      <c r="H534" s="2"/>
    </row>
    <row r="535" spans="2:8" x14ac:dyDescent="0.25">
      <c r="H535" s="2"/>
    </row>
    <row r="536" spans="2:8" x14ac:dyDescent="0.25">
      <c r="B536" s="1"/>
      <c r="H536" s="2"/>
    </row>
    <row r="537" spans="2:8" x14ac:dyDescent="0.25">
      <c r="H537" s="2"/>
    </row>
    <row r="538" spans="2:8" x14ac:dyDescent="0.25">
      <c r="H538" s="2"/>
    </row>
    <row r="539" spans="2:8" x14ac:dyDescent="0.25">
      <c r="B539" s="1"/>
      <c r="H539" s="2"/>
    </row>
    <row r="540" spans="2:8" x14ac:dyDescent="0.25">
      <c r="H540" s="2"/>
    </row>
    <row r="541" spans="2:8" x14ac:dyDescent="0.25">
      <c r="H541" s="2"/>
    </row>
    <row r="542" spans="2:8" x14ac:dyDescent="0.25">
      <c r="B542" s="1"/>
      <c r="H542" s="2"/>
    </row>
    <row r="543" spans="2:8" x14ac:dyDescent="0.25">
      <c r="B543" s="1"/>
      <c r="H543" s="2"/>
    </row>
    <row r="544" spans="2:8" x14ac:dyDescent="0.25">
      <c r="B544" s="1"/>
      <c r="H544" s="2"/>
    </row>
    <row r="545" spans="2:8" x14ac:dyDescent="0.25">
      <c r="H545" s="2"/>
    </row>
    <row r="546" spans="2:8" x14ac:dyDescent="0.25">
      <c r="H546" s="2"/>
    </row>
    <row r="547" spans="2:8" x14ac:dyDescent="0.25">
      <c r="H547" s="2"/>
    </row>
    <row r="548" spans="2:8" x14ac:dyDescent="0.25">
      <c r="B548" s="1"/>
      <c r="H548" s="2"/>
    </row>
    <row r="549" spans="2:8" x14ac:dyDescent="0.25">
      <c r="H549" s="2"/>
    </row>
    <row r="550" spans="2:8" x14ac:dyDescent="0.25">
      <c r="H550" s="2"/>
    </row>
    <row r="551" spans="2:8" x14ac:dyDescent="0.25">
      <c r="B551" s="1"/>
      <c r="H551" s="2"/>
    </row>
    <row r="552" spans="2:8" x14ac:dyDescent="0.25">
      <c r="B552" s="1"/>
      <c r="H552" s="2"/>
    </row>
    <row r="553" spans="2:8" x14ac:dyDescent="0.25">
      <c r="B553" s="1"/>
      <c r="H553" s="2"/>
    </row>
    <row r="554" spans="2:8" x14ac:dyDescent="0.25">
      <c r="B554" s="1"/>
      <c r="H554" s="2"/>
    </row>
    <row r="555" spans="2:8" x14ac:dyDescent="0.25">
      <c r="B555" s="1"/>
      <c r="H555" s="2"/>
    </row>
    <row r="556" spans="2:8" x14ac:dyDescent="0.25">
      <c r="B556" s="1"/>
      <c r="H556" s="2"/>
    </row>
    <row r="557" spans="2:8" x14ac:dyDescent="0.25">
      <c r="B557" s="1"/>
      <c r="H557" s="2"/>
    </row>
    <row r="558" spans="2:8" x14ac:dyDescent="0.25">
      <c r="B558" s="1"/>
      <c r="H558" s="2"/>
    </row>
    <row r="559" spans="2:8" x14ac:dyDescent="0.25">
      <c r="B559" s="1"/>
      <c r="H559" s="2"/>
    </row>
    <row r="560" spans="2:8" x14ac:dyDescent="0.25">
      <c r="B560" s="1"/>
      <c r="H560" s="2"/>
    </row>
    <row r="561" spans="2:8" x14ac:dyDescent="0.25">
      <c r="B561" s="1"/>
      <c r="H561" s="2"/>
    </row>
    <row r="562" spans="2:8" x14ac:dyDescent="0.25">
      <c r="B562" s="1"/>
      <c r="H562" s="2"/>
    </row>
    <row r="563" spans="2:8" x14ac:dyDescent="0.25">
      <c r="B563" s="1"/>
      <c r="H563" s="2"/>
    </row>
    <row r="564" spans="2:8" x14ac:dyDescent="0.25">
      <c r="B564" s="1"/>
      <c r="H564" s="2"/>
    </row>
    <row r="565" spans="2:8" x14ac:dyDescent="0.25">
      <c r="B565" s="1"/>
      <c r="H565" s="2"/>
    </row>
    <row r="566" spans="2:8" x14ac:dyDescent="0.25">
      <c r="B566" s="1"/>
      <c r="H566" s="2"/>
    </row>
    <row r="567" spans="2:8" x14ac:dyDescent="0.25">
      <c r="B567" s="1"/>
      <c r="H567" s="2"/>
    </row>
    <row r="568" spans="2:8" x14ac:dyDescent="0.25">
      <c r="B568" s="1"/>
      <c r="H568" s="2"/>
    </row>
    <row r="569" spans="2:8" x14ac:dyDescent="0.25">
      <c r="B569" s="1"/>
      <c r="H569" s="2"/>
    </row>
    <row r="570" spans="2:8" x14ac:dyDescent="0.25">
      <c r="B570" s="1"/>
      <c r="H570" s="2"/>
    </row>
    <row r="571" spans="2:8" x14ac:dyDescent="0.25">
      <c r="H571" s="2"/>
    </row>
    <row r="572" spans="2:8" x14ac:dyDescent="0.25">
      <c r="B572" s="1"/>
      <c r="H572" s="2"/>
    </row>
    <row r="573" spans="2:8" x14ac:dyDescent="0.25">
      <c r="B573" s="1"/>
      <c r="H573" s="2"/>
    </row>
    <row r="574" spans="2:8" x14ac:dyDescent="0.25">
      <c r="B574" s="1"/>
      <c r="H574" s="2"/>
    </row>
    <row r="575" spans="2:8" x14ac:dyDescent="0.25">
      <c r="B575" s="1"/>
      <c r="H575" s="2"/>
    </row>
    <row r="576" spans="2:8" x14ac:dyDescent="0.25">
      <c r="B576" s="1"/>
      <c r="H576" s="2"/>
    </row>
    <row r="577" spans="2:8" x14ac:dyDescent="0.25">
      <c r="B577" s="1"/>
      <c r="H577" s="2"/>
    </row>
    <row r="578" spans="2:8" x14ac:dyDescent="0.25">
      <c r="B578" s="1"/>
      <c r="H578" s="2"/>
    </row>
    <row r="579" spans="2:8" x14ac:dyDescent="0.25">
      <c r="B579" s="1"/>
      <c r="H579" s="2"/>
    </row>
    <row r="580" spans="2:8" x14ac:dyDescent="0.25">
      <c r="B580" s="1"/>
      <c r="H580" s="2"/>
    </row>
    <row r="581" spans="2:8" x14ac:dyDescent="0.25">
      <c r="B581" s="1"/>
      <c r="H581" s="2"/>
    </row>
    <row r="582" spans="2:8" x14ac:dyDescent="0.25">
      <c r="B582" s="1"/>
      <c r="H582" s="2"/>
    </row>
    <row r="583" spans="2:8" x14ac:dyDescent="0.25">
      <c r="B583" s="1"/>
      <c r="H583" s="2"/>
    </row>
    <row r="584" spans="2:8" x14ac:dyDescent="0.25">
      <c r="B584" s="1"/>
      <c r="H584" s="2"/>
    </row>
    <row r="585" spans="2:8" x14ac:dyDescent="0.25">
      <c r="H585" s="2"/>
    </row>
    <row r="586" spans="2:8" x14ac:dyDescent="0.25">
      <c r="B586" s="1"/>
      <c r="H586" s="2"/>
    </row>
    <row r="587" spans="2:8" x14ac:dyDescent="0.25">
      <c r="B587" s="1"/>
      <c r="H587" s="2"/>
    </row>
    <row r="588" spans="2:8" x14ac:dyDescent="0.25">
      <c r="H588" s="2"/>
    </row>
    <row r="589" spans="2:8" x14ac:dyDescent="0.25">
      <c r="B589" s="1"/>
      <c r="H589" s="2"/>
    </row>
    <row r="590" spans="2:8" x14ac:dyDescent="0.25">
      <c r="B590" s="1"/>
      <c r="H590" s="2"/>
    </row>
    <row r="591" spans="2:8" x14ac:dyDescent="0.25">
      <c r="B591" s="1"/>
      <c r="H591" s="2"/>
    </row>
    <row r="592" spans="2:8" x14ac:dyDescent="0.25">
      <c r="B592" s="1"/>
      <c r="H592" s="2"/>
    </row>
    <row r="593" spans="2:8" x14ac:dyDescent="0.25">
      <c r="B593" s="1"/>
      <c r="H593" s="2"/>
    </row>
    <row r="594" spans="2:8" x14ac:dyDescent="0.25">
      <c r="H594" s="2"/>
    </row>
    <row r="595" spans="2:8" x14ac:dyDescent="0.25">
      <c r="B595" s="1"/>
      <c r="H595" s="2"/>
    </row>
    <row r="596" spans="2:8" x14ac:dyDescent="0.25">
      <c r="B596" s="1"/>
      <c r="H596" s="2"/>
    </row>
    <row r="597" spans="2:8" x14ac:dyDescent="0.25">
      <c r="B597" s="1"/>
      <c r="H597" s="2"/>
    </row>
    <row r="598" spans="2:8" x14ac:dyDescent="0.25">
      <c r="B598" s="1"/>
      <c r="H598" s="2"/>
    </row>
    <row r="599" spans="2:8" x14ac:dyDescent="0.25">
      <c r="B599" s="1"/>
      <c r="H599" s="2"/>
    </row>
    <row r="600" spans="2:8" x14ac:dyDescent="0.25">
      <c r="H600" s="2"/>
    </row>
    <row r="601" spans="2:8" x14ac:dyDescent="0.25">
      <c r="H601" s="2"/>
    </row>
    <row r="602" spans="2:8" x14ac:dyDescent="0.25">
      <c r="H602" s="2"/>
    </row>
    <row r="603" spans="2:8" x14ac:dyDescent="0.25">
      <c r="H603" s="2"/>
    </row>
    <row r="604" spans="2:8" x14ac:dyDescent="0.25">
      <c r="B604" s="1"/>
      <c r="H604" s="2"/>
    </row>
    <row r="605" spans="2:8" x14ac:dyDescent="0.25">
      <c r="B605" s="1"/>
      <c r="H605" s="2"/>
    </row>
    <row r="606" spans="2:8" x14ac:dyDescent="0.25">
      <c r="H606" s="2"/>
    </row>
    <row r="607" spans="2:8" x14ac:dyDescent="0.25">
      <c r="H607" s="2"/>
    </row>
    <row r="608" spans="2:8" x14ac:dyDescent="0.25">
      <c r="H608" s="2"/>
    </row>
    <row r="609" spans="2:8" x14ac:dyDescent="0.25">
      <c r="H609" s="2"/>
    </row>
    <row r="610" spans="2:8" x14ac:dyDescent="0.25">
      <c r="H610" s="2"/>
    </row>
    <row r="611" spans="2:8" x14ac:dyDescent="0.25">
      <c r="H611" s="2"/>
    </row>
    <row r="612" spans="2:8" x14ac:dyDescent="0.25">
      <c r="B612" s="1"/>
      <c r="H612" s="2"/>
    </row>
    <row r="613" spans="2:8" x14ac:dyDescent="0.25">
      <c r="H613" s="2"/>
    </row>
    <row r="614" spans="2:8" x14ac:dyDescent="0.25">
      <c r="H614" s="2"/>
    </row>
    <row r="615" spans="2:8" x14ac:dyDescent="0.25">
      <c r="H615" s="2"/>
    </row>
    <row r="616" spans="2:8" x14ac:dyDescent="0.25">
      <c r="H616" s="2"/>
    </row>
    <row r="617" spans="2:8" x14ac:dyDescent="0.25">
      <c r="H617" s="2"/>
    </row>
    <row r="618" spans="2:8" x14ac:dyDescent="0.25">
      <c r="H618" s="2"/>
    </row>
    <row r="619" spans="2:8" x14ac:dyDescent="0.25">
      <c r="B619" s="1"/>
      <c r="H619" s="2"/>
    </row>
    <row r="620" spans="2:8" x14ac:dyDescent="0.25">
      <c r="H620" s="2"/>
    </row>
    <row r="621" spans="2:8" x14ac:dyDescent="0.25">
      <c r="B621" s="1"/>
      <c r="H621" s="2"/>
    </row>
    <row r="622" spans="2:8" x14ac:dyDescent="0.25">
      <c r="B622" s="1"/>
      <c r="H622" s="2"/>
    </row>
    <row r="623" spans="2:8" x14ac:dyDescent="0.25">
      <c r="B623" s="1"/>
      <c r="H623" s="2"/>
    </row>
    <row r="624" spans="2:8" x14ac:dyDescent="0.25">
      <c r="H624" s="2"/>
    </row>
    <row r="625" spans="2:8" x14ac:dyDescent="0.25">
      <c r="B625" s="1"/>
      <c r="H625" s="2"/>
    </row>
    <row r="626" spans="2:8" x14ac:dyDescent="0.25">
      <c r="B626" s="1"/>
      <c r="H626" s="2"/>
    </row>
    <row r="627" spans="2:8" x14ac:dyDescent="0.25">
      <c r="H627" s="2"/>
    </row>
    <row r="628" spans="2:8" x14ac:dyDescent="0.25">
      <c r="H628" s="2"/>
    </row>
    <row r="629" spans="2:8" x14ac:dyDescent="0.25">
      <c r="B629" s="1"/>
      <c r="H629" s="2"/>
    </row>
    <row r="630" spans="2:8" x14ac:dyDescent="0.25">
      <c r="B630" s="1"/>
      <c r="H630" s="2"/>
    </row>
    <row r="631" spans="2:8" x14ac:dyDescent="0.25">
      <c r="B631" s="1"/>
      <c r="H631" s="2"/>
    </row>
    <row r="632" spans="2:8" x14ac:dyDescent="0.25">
      <c r="H632" s="2"/>
    </row>
    <row r="633" spans="2:8" x14ac:dyDescent="0.25">
      <c r="B633" s="1"/>
      <c r="H633" s="2"/>
    </row>
    <row r="634" spans="2:8" x14ac:dyDescent="0.25">
      <c r="B634" s="1"/>
      <c r="H634" s="2"/>
    </row>
    <row r="635" spans="2:8" x14ac:dyDescent="0.25">
      <c r="B635" s="1"/>
      <c r="H635" s="2"/>
    </row>
    <row r="636" spans="2:8" x14ac:dyDescent="0.25">
      <c r="B636" s="1"/>
      <c r="H636" s="2"/>
    </row>
    <row r="637" spans="2:8" x14ac:dyDescent="0.25">
      <c r="B637" s="1"/>
      <c r="H637" s="2"/>
    </row>
    <row r="638" spans="2:8" x14ac:dyDescent="0.25">
      <c r="H638" s="2"/>
    </row>
    <row r="639" spans="2:8" x14ac:dyDescent="0.25">
      <c r="B639" s="1"/>
      <c r="H639" s="2"/>
    </row>
    <row r="640" spans="2:8" x14ac:dyDescent="0.25">
      <c r="B640" s="1"/>
      <c r="H640" s="2"/>
    </row>
    <row r="641" spans="2:8" x14ac:dyDescent="0.25">
      <c r="B641" s="1"/>
      <c r="H641" s="2"/>
    </row>
    <row r="642" spans="2:8" x14ac:dyDescent="0.25">
      <c r="H642" s="2"/>
    </row>
    <row r="643" spans="2:8" x14ac:dyDescent="0.25">
      <c r="B643" s="1"/>
      <c r="H643" s="2"/>
    </row>
    <row r="644" spans="2:8" x14ac:dyDescent="0.25">
      <c r="B644" s="1"/>
      <c r="H644" s="2"/>
    </row>
    <row r="645" spans="2:8" x14ac:dyDescent="0.25">
      <c r="B645" s="1"/>
      <c r="H645" s="2"/>
    </row>
    <row r="646" spans="2:8" x14ac:dyDescent="0.25">
      <c r="H646" s="2"/>
    </row>
    <row r="647" spans="2:8" x14ac:dyDescent="0.25">
      <c r="B647" s="1"/>
      <c r="H647" s="2"/>
    </row>
    <row r="648" spans="2:8" x14ac:dyDescent="0.25">
      <c r="B648" s="1"/>
      <c r="H648" s="2"/>
    </row>
    <row r="649" spans="2:8" x14ac:dyDescent="0.25">
      <c r="H649" s="2"/>
    </row>
    <row r="650" spans="2:8" x14ac:dyDescent="0.25">
      <c r="B650" s="1"/>
      <c r="H650" s="2"/>
    </row>
    <row r="651" spans="2:8" x14ac:dyDescent="0.25">
      <c r="B651" s="1"/>
      <c r="H651" s="2"/>
    </row>
    <row r="652" spans="2:8" x14ac:dyDescent="0.25">
      <c r="H652" s="2"/>
    </row>
    <row r="653" spans="2:8" x14ac:dyDescent="0.25">
      <c r="B653" s="1"/>
      <c r="H653" s="2"/>
    </row>
    <row r="654" spans="2:8" x14ac:dyDescent="0.25">
      <c r="B654" s="1"/>
      <c r="H654" s="2"/>
    </row>
    <row r="655" spans="2:8" x14ac:dyDescent="0.25">
      <c r="B655" s="1"/>
      <c r="H655" s="2"/>
    </row>
    <row r="656" spans="2:8" x14ac:dyDescent="0.25">
      <c r="B656" s="1"/>
      <c r="H656" s="2"/>
    </row>
    <row r="657" spans="2:8" x14ac:dyDescent="0.25">
      <c r="B657" s="1"/>
      <c r="H657" s="2"/>
    </row>
    <row r="658" spans="2:8" x14ac:dyDescent="0.25">
      <c r="B658" s="1"/>
      <c r="H658" s="2"/>
    </row>
    <row r="659" spans="2:8" x14ac:dyDescent="0.25">
      <c r="H659" s="2"/>
    </row>
    <row r="660" spans="2:8" x14ac:dyDescent="0.25">
      <c r="H660" s="2"/>
    </row>
    <row r="661" spans="2:8" x14ac:dyDescent="0.25">
      <c r="H661" s="2"/>
    </row>
    <row r="662" spans="2:8" x14ac:dyDescent="0.25">
      <c r="B662" s="1"/>
      <c r="H662" s="2"/>
    </row>
    <row r="663" spans="2:8" x14ac:dyDescent="0.25">
      <c r="H663" s="2"/>
    </row>
    <row r="664" spans="2:8" x14ac:dyDescent="0.25">
      <c r="B664" s="1"/>
      <c r="H664" s="2"/>
    </row>
    <row r="665" spans="2:8" x14ac:dyDescent="0.25">
      <c r="B665" s="1"/>
      <c r="H665" s="2"/>
    </row>
    <row r="666" spans="2:8" x14ac:dyDescent="0.25">
      <c r="H666" s="2"/>
    </row>
    <row r="667" spans="2:8" x14ac:dyDescent="0.25">
      <c r="H667" s="2"/>
    </row>
    <row r="668" spans="2:8" x14ac:dyDescent="0.25">
      <c r="H668" s="2"/>
    </row>
    <row r="669" spans="2:8" x14ac:dyDescent="0.25">
      <c r="H669" s="2"/>
    </row>
    <row r="670" spans="2:8" x14ac:dyDescent="0.25">
      <c r="H670" s="2"/>
    </row>
    <row r="671" spans="2:8" x14ac:dyDescent="0.25">
      <c r="H671" s="2"/>
    </row>
    <row r="672" spans="2:8" x14ac:dyDescent="0.25">
      <c r="H672" s="2"/>
    </row>
    <row r="673" spans="2:8" x14ac:dyDescent="0.25">
      <c r="B673" s="1"/>
      <c r="H673" s="2"/>
    </row>
    <row r="674" spans="2:8" x14ac:dyDescent="0.25">
      <c r="B674" s="1"/>
      <c r="H674" s="2"/>
    </row>
    <row r="675" spans="2:8" x14ac:dyDescent="0.25">
      <c r="B675" s="1"/>
      <c r="H675" s="2"/>
    </row>
    <row r="676" spans="2:8" x14ac:dyDescent="0.25">
      <c r="B676" s="1"/>
      <c r="H676" s="2"/>
    </row>
    <row r="677" spans="2:8" x14ac:dyDescent="0.25">
      <c r="B677" s="1"/>
      <c r="H677" s="2"/>
    </row>
    <row r="678" spans="2:8" x14ac:dyDescent="0.25">
      <c r="B678" s="1"/>
      <c r="H678" s="2"/>
    </row>
    <row r="679" spans="2:8" x14ac:dyDescent="0.25">
      <c r="H679" s="2"/>
    </row>
    <row r="680" spans="2:8" x14ac:dyDescent="0.25">
      <c r="B680" s="1"/>
      <c r="H680" s="2"/>
    </row>
    <row r="681" spans="2:8" x14ac:dyDescent="0.25">
      <c r="B681" s="1"/>
      <c r="H681" s="2"/>
    </row>
    <row r="682" spans="2:8" x14ac:dyDescent="0.25">
      <c r="H682" s="2"/>
    </row>
    <row r="683" spans="2:8" x14ac:dyDescent="0.25">
      <c r="B683" s="1"/>
      <c r="H683" s="2"/>
    </row>
    <row r="684" spans="2:8" x14ac:dyDescent="0.25">
      <c r="B684" s="1"/>
      <c r="H684" s="2"/>
    </row>
    <row r="685" spans="2:8" x14ac:dyDescent="0.25">
      <c r="B685" s="1"/>
      <c r="H685" s="2"/>
    </row>
    <row r="686" spans="2:8" x14ac:dyDescent="0.25">
      <c r="H686" s="2"/>
    </row>
    <row r="687" spans="2:8" x14ac:dyDescent="0.25">
      <c r="H687" s="2"/>
    </row>
    <row r="688" spans="2:8" x14ac:dyDescent="0.25">
      <c r="H688" s="2"/>
    </row>
    <row r="689" spans="2:8" x14ac:dyDescent="0.25">
      <c r="B689" s="1"/>
      <c r="H689" s="2"/>
    </row>
    <row r="690" spans="2:8" x14ac:dyDescent="0.25">
      <c r="B690" s="1"/>
      <c r="H690" s="2"/>
    </row>
    <row r="691" spans="2:8" x14ac:dyDescent="0.25">
      <c r="B691" s="1"/>
      <c r="H691" s="2"/>
    </row>
    <row r="692" spans="2:8" x14ac:dyDescent="0.25">
      <c r="B692" s="1"/>
      <c r="H692" s="2"/>
    </row>
    <row r="693" spans="2:8" x14ac:dyDescent="0.25">
      <c r="B693" s="1"/>
      <c r="H693" s="2"/>
    </row>
    <row r="694" spans="2:8" x14ac:dyDescent="0.25">
      <c r="B694" s="1"/>
      <c r="H694" s="2"/>
    </row>
    <row r="695" spans="2:8" x14ac:dyDescent="0.25">
      <c r="H695" s="2"/>
    </row>
    <row r="696" spans="2:8" x14ac:dyDescent="0.25">
      <c r="H696" s="2"/>
    </row>
    <row r="697" spans="2:8" x14ac:dyDescent="0.25">
      <c r="B697" s="1"/>
      <c r="H697" s="2"/>
    </row>
    <row r="698" spans="2:8" x14ac:dyDescent="0.25">
      <c r="B698" s="1"/>
      <c r="H698" s="2"/>
    </row>
    <row r="699" spans="2:8" x14ac:dyDescent="0.25">
      <c r="H699" s="2"/>
    </row>
    <row r="700" spans="2:8" x14ac:dyDescent="0.25">
      <c r="H700" s="2"/>
    </row>
    <row r="701" spans="2:8" x14ac:dyDescent="0.25">
      <c r="H701" s="2"/>
    </row>
    <row r="702" spans="2:8" x14ac:dyDescent="0.25">
      <c r="H702" s="2"/>
    </row>
    <row r="703" spans="2:8" x14ac:dyDescent="0.25">
      <c r="H703" s="2"/>
    </row>
    <row r="704" spans="2:8" x14ac:dyDescent="0.25">
      <c r="H704" s="2"/>
    </row>
    <row r="705" spans="2:8" x14ac:dyDescent="0.25">
      <c r="H705" s="2"/>
    </row>
    <row r="706" spans="2:8" x14ac:dyDescent="0.25">
      <c r="H706" s="2"/>
    </row>
    <row r="707" spans="2:8" x14ac:dyDescent="0.25">
      <c r="H707" s="2"/>
    </row>
    <row r="708" spans="2:8" x14ac:dyDescent="0.25">
      <c r="H708" s="2"/>
    </row>
    <row r="709" spans="2:8" x14ac:dyDescent="0.25">
      <c r="B709" s="1"/>
      <c r="H709" s="2"/>
    </row>
    <row r="710" spans="2:8" x14ac:dyDescent="0.25">
      <c r="H710" s="2"/>
    </row>
    <row r="711" spans="2:8" x14ac:dyDescent="0.25">
      <c r="B711" s="1"/>
      <c r="H711" s="2"/>
    </row>
    <row r="712" spans="2:8" x14ac:dyDescent="0.25">
      <c r="H712" s="2"/>
    </row>
    <row r="713" spans="2:8" x14ac:dyDescent="0.25">
      <c r="H713" s="2"/>
    </row>
    <row r="714" spans="2:8" x14ac:dyDescent="0.25">
      <c r="H714" s="2"/>
    </row>
    <row r="715" spans="2:8" x14ac:dyDescent="0.25">
      <c r="B715" s="1"/>
      <c r="H715" s="2"/>
    </row>
    <row r="716" spans="2:8" x14ac:dyDescent="0.25">
      <c r="B716" s="1"/>
      <c r="H716" s="2"/>
    </row>
    <row r="717" spans="2:8" x14ac:dyDescent="0.25">
      <c r="H717" s="2"/>
    </row>
    <row r="718" spans="2:8" x14ac:dyDescent="0.25">
      <c r="B718" s="1"/>
      <c r="H718" s="2"/>
    </row>
    <row r="719" spans="2:8" x14ac:dyDescent="0.25">
      <c r="H719" s="2"/>
    </row>
    <row r="720" spans="2:8" x14ac:dyDescent="0.25">
      <c r="B720" s="1"/>
      <c r="H720" s="2"/>
    </row>
    <row r="721" spans="2:8" x14ac:dyDescent="0.25">
      <c r="H721" s="2"/>
    </row>
    <row r="722" spans="2:8" x14ac:dyDescent="0.25">
      <c r="H722" s="2"/>
    </row>
    <row r="723" spans="2:8" x14ac:dyDescent="0.25">
      <c r="H723" s="2"/>
    </row>
    <row r="724" spans="2:8" x14ac:dyDescent="0.25">
      <c r="H724" s="2"/>
    </row>
    <row r="725" spans="2:8" x14ac:dyDescent="0.25">
      <c r="B725" s="1"/>
      <c r="H725" s="2"/>
    </row>
    <row r="726" spans="2:8" x14ac:dyDescent="0.25">
      <c r="B726" s="1"/>
      <c r="H726" s="2"/>
    </row>
    <row r="727" spans="2:8" x14ac:dyDescent="0.25">
      <c r="B727" s="1"/>
      <c r="H727" s="2"/>
    </row>
    <row r="728" spans="2:8" x14ac:dyDescent="0.25">
      <c r="B728" s="1"/>
      <c r="H728" s="2"/>
    </row>
    <row r="729" spans="2:8" x14ac:dyDescent="0.25">
      <c r="H729" s="2"/>
    </row>
    <row r="730" spans="2:8" x14ac:dyDescent="0.25">
      <c r="H730" s="2"/>
    </row>
    <row r="731" spans="2:8" x14ac:dyDescent="0.25">
      <c r="B731" s="1"/>
      <c r="H731" s="2"/>
    </row>
    <row r="732" spans="2:8" x14ac:dyDescent="0.25">
      <c r="H732" s="2"/>
    </row>
    <row r="733" spans="2:8" x14ac:dyDescent="0.25">
      <c r="B733" s="1"/>
      <c r="H733" s="2"/>
    </row>
    <row r="734" spans="2:8" x14ac:dyDescent="0.25">
      <c r="H734" s="2"/>
    </row>
    <row r="735" spans="2:8" x14ac:dyDescent="0.25">
      <c r="H735" s="2"/>
    </row>
    <row r="736" spans="2:8" x14ac:dyDescent="0.25">
      <c r="B736" s="1"/>
      <c r="H736" s="2"/>
    </row>
    <row r="737" spans="2:8" x14ac:dyDescent="0.25">
      <c r="B737" s="1"/>
      <c r="H737" s="2"/>
    </row>
    <row r="738" spans="2:8" x14ac:dyDescent="0.25">
      <c r="B738" s="1"/>
      <c r="H738" s="2"/>
    </row>
    <row r="739" spans="2:8" x14ac:dyDescent="0.25">
      <c r="H739" s="2"/>
    </row>
    <row r="740" spans="2:8" x14ac:dyDescent="0.25">
      <c r="B740" s="1"/>
      <c r="H740" s="2"/>
    </row>
    <row r="741" spans="2:8" x14ac:dyDescent="0.25">
      <c r="H741" s="2"/>
    </row>
    <row r="742" spans="2:8" x14ac:dyDescent="0.25">
      <c r="B742" s="1"/>
      <c r="H742" s="2"/>
    </row>
    <row r="743" spans="2:8" x14ac:dyDescent="0.25">
      <c r="B743" s="1"/>
      <c r="H743" s="2"/>
    </row>
    <row r="744" spans="2:8" x14ac:dyDescent="0.25">
      <c r="B744" s="1"/>
      <c r="H744" s="2"/>
    </row>
    <row r="745" spans="2:8" x14ac:dyDescent="0.25">
      <c r="B745" s="1"/>
      <c r="H745" s="2"/>
    </row>
    <row r="746" spans="2:8" x14ac:dyDescent="0.25">
      <c r="B746" s="1"/>
      <c r="H746" s="2"/>
    </row>
    <row r="747" spans="2:8" x14ac:dyDescent="0.25">
      <c r="B747" s="1"/>
      <c r="H747" s="2"/>
    </row>
    <row r="748" spans="2:8" x14ac:dyDescent="0.25">
      <c r="H748" s="2"/>
    </row>
    <row r="749" spans="2:8" x14ac:dyDescent="0.25">
      <c r="H749" s="2"/>
    </row>
    <row r="750" spans="2:8" x14ac:dyDescent="0.25">
      <c r="B750" s="1"/>
      <c r="H750" s="2"/>
    </row>
    <row r="751" spans="2:8" x14ac:dyDescent="0.25">
      <c r="B751" s="1"/>
      <c r="H751" s="2"/>
    </row>
    <row r="752" spans="2:8" x14ac:dyDescent="0.25">
      <c r="B752" s="1"/>
      <c r="H752" s="2"/>
    </row>
    <row r="753" spans="2:8" x14ac:dyDescent="0.25">
      <c r="B753" s="1"/>
      <c r="H753" s="2"/>
    </row>
    <row r="754" spans="2:8" x14ac:dyDescent="0.25">
      <c r="B754" s="1"/>
      <c r="H754" s="2"/>
    </row>
    <row r="755" spans="2:8" x14ac:dyDescent="0.25">
      <c r="B755" s="1"/>
      <c r="H755" s="2"/>
    </row>
    <row r="756" spans="2:8" x14ac:dyDescent="0.25">
      <c r="B756" s="1"/>
      <c r="H756" s="2"/>
    </row>
    <row r="757" spans="2:8" x14ac:dyDescent="0.25">
      <c r="B757" s="1"/>
      <c r="H757" s="2"/>
    </row>
    <row r="758" spans="2:8" x14ac:dyDescent="0.25">
      <c r="B758" s="1"/>
      <c r="H758" s="2"/>
    </row>
    <row r="759" spans="2:8" x14ac:dyDescent="0.25">
      <c r="H759" s="2"/>
    </row>
    <row r="760" spans="2:8" x14ac:dyDescent="0.25">
      <c r="H760" s="2"/>
    </row>
    <row r="761" spans="2:8" x14ac:dyDescent="0.25">
      <c r="B761" s="1"/>
      <c r="H761" s="2"/>
    </row>
    <row r="762" spans="2:8" x14ac:dyDescent="0.25">
      <c r="B762" s="1"/>
      <c r="H762" s="2"/>
    </row>
    <row r="763" spans="2:8" x14ac:dyDescent="0.25">
      <c r="B763" s="1"/>
      <c r="H763" s="2"/>
    </row>
    <row r="764" spans="2:8" x14ac:dyDescent="0.25">
      <c r="B764" s="1"/>
      <c r="H764" s="2"/>
    </row>
    <row r="765" spans="2:8" x14ac:dyDescent="0.25">
      <c r="B765" s="1"/>
      <c r="H765" s="2"/>
    </row>
    <row r="766" spans="2:8" x14ac:dyDescent="0.25">
      <c r="H766" s="2"/>
    </row>
    <row r="767" spans="2:8" x14ac:dyDescent="0.25">
      <c r="H767" s="2"/>
    </row>
    <row r="768" spans="2:8" x14ac:dyDescent="0.25">
      <c r="H768" s="2"/>
    </row>
    <row r="769" spans="2:8" x14ac:dyDescent="0.25">
      <c r="H769" s="2"/>
    </row>
    <row r="770" spans="2:8" x14ac:dyDescent="0.25">
      <c r="B770" s="1"/>
      <c r="H770" s="2"/>
    </row>
    <row r="771" spans="2:8" x14ac:dyDescent="0.25">
      <c r="B771" s="1"/>
      <c r="H771" s="2"/>
    </row>
    <row r="772" spans="2:8" x14ac:dyDescent="0.25">
      <c r="B772" s="1"/>
      <c r="H772" s="2"/>
    </row>
    <row r="773" spans="2:8" x14ac:dyDescent="0.25">
      <c r="B773" s="1"/>
      <c r="H773" s="2"/>
    </row>
    <row r="774" spans="2:8" x14ac:dyDescent="0.25">
      <c r="B774" s="1"/>
      <c r="H774" s="2"/>
    </row>
    <row r="775" spans="2:8" x14ac:dyDescent="0.25">
      <c r="B775" s="1"/>
      <c r="H775" s="2"/>
    </row>
    <row r="776" spans="2:8" x14ac:dyDescent="0.25">
      <c r="B776" s="1"/>
      <c r="H776" s="2"/>
    </row>
    <row r="777" spans="2:8" x14ac:dyDescent="0.25">
      <c r="H777" s="2"/>
    </row>
    <row r="778" spans="2:8" x14ac:dyDescent="0.25">
      <c r="B778" s="1"/>
      <c r="H778" s="2"/>
    </row>
    <row r="779" spans="2:8" x14ac:dyDescent="0.25">
      <c r="B779" s="1"/>
      <c r="H779" s="2"/>
    </row>
    <row r="780" spans="2:8" x14ac:dyDescent="0.25">
      <c r="B780" s="1"/>
      <c r="H780" s="2"/>
    </row>
    <row r="781" spans="2:8" x14ac:dyDescent="0.25">
      <c r="H781" s="2"/>
    </row>
    <row r="782" spans="2:8" x14ac:dyDescent="0.25">
      <c r="B782" s="1"/>
      <c r="H782" s="2"/>
    </row>
    <row r="783" spans="2:8" x14ac:dyDescent="0.25">
      <c r="B783" s="1"/>
      <c r="H783" s="2"/>
    </row>
    <row r="784" spans="2:8" x14ac:dyDescent="0.25">
      <c r="H784" s="2"/>
    </row>
    <row r="785" spans="2:8" x14ac:dyDescent="0.25">
      <c r="B785" s="1"/>
      <c r="H785" s="2"/>
    </row>
    <row r="786" spans="2:8" x14ac:dyDescent="0.25">
      <c r="H786" s="2"/>
    </row>
    <row r="787" spans="2:8" x14ac:dyDescent="0.25">
      <c r="B787" s="1"/>
      <c r="H787" s="2"/>
    </row>
    <row r="788" spans="2:8" x14ac:dyDescent="0.25">
      <c r="H788" s="2"/>
    </row>
    <row r="789" spans="2:8" x14ac:dyDescent="0.25">
      <c r="B789" s="1"/>
      <c r="H789" s="2"/>
    </row>
    <row r="790" spans="2:8" x14ac:dyDescent="0.25">
      <c r="B790" s="1"/>
      <c r="H790" s="2"/>
    </row>
    <row r="791" spans="2:8" x14ac:dyDescent="0.25">
      <c r="B791" s="1"/>
      <c r="H791" s="2"/>
    </row>
    <row r="792" spans="2:8" x14ac:dyDescent="0.25">
      <c r="H792" s="2"/>
    </row>
    <row r="793" spans="2:8" x14ac:dyDescent="0.25">
      <c r="B793" s="1"/>
      <c r="H793" s="2"/>
    </row>
    <row r="794" spans="2:8" x14ac:dyDescent="0.25">
      <c r="B794" s="1"/>
      <c r="H794" s="2"/>
    </row>
    <row r="795" spans="2:8" x14ac:dyDescent="0.25">
      <c r="B795" s="1"/>
      <c r="H795" s="2"/>
    </row>
    <row r="796" spans="2:8" x14ac:dyDescent="0.25">
      <c r="H796" s="2"/>
    </row>
    <row r="797" spans="2:8" x14ac:dyDescent="0.25">
      <c r="B797" s="1"/>
      <c r="H797" s="2"/>
    </row>
    <row r="798" spans="2:8" x14ac:dyDescent="0.25">
      <c r="B798" s="1"/>
      <c r="H798" s="2"/>
    </row>
    <row r="799" spans="2:8" x14ac:dyDescent="0.25">
      <c r="B799" s="1"/>
      <c r="H799" s="2"/>
    </row>
    <row r="800" spans="2:8" x14ac:dyDescent="0.25">
      <c r="B800" s="1"/>
      <c r="H800" s="2"/>
    </row>
    <row r="801" spans="2:8" x14ac:dyDescent="0.25">
      <c r="H801" s="2"/>
    </row>
    <row r="802" spans="2:8" x14ac:dyDescent="0.25">
      <c r="B802" s="1"/>
      <c r="H802" s="2"/>
    </row>
    <row r="803" spans="2:8" x14ac:dyDescent="0.25">
      <c r="B803" s="1"/>
      <c r="H803" s="2"/>
    </row>
    <row r="804" spans="2:8" x14ac:dyDescent="0.25">
      <c r="H804" s="2"/>
    </row>
    <row r="805" spans="2:8" x14ac:dyDescent="0.25">
      <c r="B805" s="1"/>
      <c r="H805" s="2"/>
    </row>
    <row r="806" spans="2:8" x14ac:dyDescent="0.25">
      <c r="B806" s="1"/>
      <c r="H806" s="2"/>
    </row>
    <row r="807" spans="2:8" x14ac:dyDescent="0.25">
      <c r="B807" s="1"/>
      <c r="H807" s="2"/>
    </row>
    <row r="808" spans="2:8" x14ac:dyDescent="0.25">
      <c r="H808" s="2"/>
    </row>
    <row r="809" spans="2:8" x14ac:dyDescent="0.25">
      <c r="B809" s="1"/>
      <c r="H809" s="2"/>
    </row>
    <row r="810" spans="2:8" x14ac:dyDescent="0.25">
      <c r="B810" s="1"/>
      <c r="H810" s="2"/>
    </row>
    <row r="811" spans="2:8" x14ac:dyDescent="0.25">
      <c r="B811" s="1"/>
      <c r="H811" s="2"/>
    </row>
    <row r="812" spans="2:8" x14ac:dyDescent="0.25">
      <c r="B812" s="1"/>
      <c r="H812" s="2"/>
    </row>
    <row r="813" spans="2:8" x14ac:dyDescent="0.25">
      <c r="B813" s="1"/>
      <c r="H813" s="2"/>
    </row>
    <row r="814" spans="2:8" x14ac:dyDescent="0.25">
      <c r="B814" s="1"/>
      <c r="H814" s="2"/>
    </row>
    <row r="815" spans="2:8" x14ac:dyDescent="0.25">
      <c r="B815" s="1"/>
      <c r="H815" s="2"/>
    </row>
    <row r="816" spans="2:8" x14ac:dyDescent="0.25">
      <c r="B816" s="1"/>
      <c r="H816" s="2"/>
    </row>
    <row r="817" spans="2:8" x14ac:dyDescent="0.25">
      <c r="B817" s="1"/>
      <c r="H817" s="2"/>
    </row>
    <row r="818" spans="2:8" x14ac:dyDescent="0.25">
      <c r="B818" s="1"/>
      <c r="H818" s="2"/>
    </row>
    <row r="819" spans="2:8" x14ac:dyDescent="0.25">
      <c r="B819" s="1"/>
      <c r="H819" s="2"/>
    </row>
    <row r="820" spans="2:8" x14ac:dyDescent="0.25">
      <c r="B820" s="1"/>
      <c r="H820" s="2"/>
    </row>
    <row r="821" spans="2:8" x14ac:dyDescent="0.25">
      <c r="H821" s="2"/>
    </row>
    <row r="822" spans="2:8" x14ac:dyDescent="0.25">
      <c r="H822" s="2"/>
    </row>
    <row r="823" spans="2:8" x14ac:dyDescent="0.25">
      <c r="B823" s="1"/>
      <c r="H823" s="2"/>
    </row>
    <row r="824" spans="2:8" x14ac:dyDescent="0.25">
      <c r="B824" s="1"/>
      <c r="H824" s="2"/>
    </row>
    <row r="825" spans="2:8" x14ac:dyDescent="0.25">
      <c r="H825" s="2"/>
    </row>
    <row r="826" spans="2:8" x14ac:dyDescent="0.25">
      <c r="B826" s="1"/>
      <c r="H826" s="2"/>
    </row>
    <row r="827" spans="2:8" x14ac:dyDescent="0.25">
      <c r="H827" s="2"/>
    </row>
    <row r="828" spans="2:8" x14ac:dyDescent="0.25">
      <c r="H828" s="2"/>
    </row>
    <row r="829" spans="2:8" x14ac:dyDescent="0.25">
      <c r="B829" s="1"/>
      <c r="H829" s="2"/>
    </row>
    <row r="830" spans="2:8" x14ac:dyDescent="0.25">
      <c r="H830" s="2"/>
    </row>
    <row r="831" spans="2:8" x14ac:dyDescent="0.25">
      <c r="B831" s="1"/>
      <c r="H831" s="2"/>
    </row>
    <row r="832" spans="2:8" x14ac:dyDescent="0.25">
      <c r="B832" s="1"/>
      <c r="H832" s="2"/>
    </row>
    <row r="833" spans="2:8" x14ac:dyDescent="0.25">
      <c r="B833" s="1"/>
      <c r="H833" s="2"/>
    </row>
    <row r="834" spans="2:8" x14ac:dyDescent="0.25">
      <c r="B834" s="1"/>
      <c r="H834" s="2"/>
    </row>
    <row r="835" spans="2:8" x14ac:dyDescent="0.25">
      <c r="B835" s="1"/>
      <c r="H835" s="2"/>
    </row>
    <row r="836" spans="2:8" x14ac:dyDescent="0.25">
      <c r="H836" s="2"/>
    </row>
    <row r="837" spans="2:8" x14ac:dyDescent="0.25">
      <c r="B837" s="1"/>
      <c r="H837" s="2"/>
    </row>
    <row r="838" spans="2:8" x14ac:dyDescent="0.25">
      <c r="B838" s="1"/>
      <c r="H838" s="2"/>
    </row>
    <row r="839" spans="2:8" x14ac:dyDescent="0.25">
      <c r="B839" s="1"/>
      <c r="H839" s="2"/>
    </row>
    <row r="840" spans="2:8" x14ac:dyDescent="0.25">
      <c r="B840" s="1"/>
      <c r="H840" s="2"/>
    </row>
    <row r="841" spans="2:8" x14ac:dyDescent="0.25">
      <c r="B841" s="1"/>
      <c r="H841" s="2"/>
    </row>
    <row r="842" spans="2:8" x14ac:dyDescent="0.25">
      <c r="H842" s="2"/>
    </row>
    <row r="843" spans="2:8" x14ac:dyDescent="0.25">
      <c r="H843" s="2"/>
    </row>
    <row r="844" spans="2:8" x14ac:dyDescent="0.25">
      <c r="B844" s="1"/>
      <c r="H844" s="2"/>
    </row>
    <row r="845" spans="2:8" x14ac:dyDescent="0.25">
      <c r="H845" s="2"/>
    </row>
    <row r="846" spans="2:8" x14ac:dyDescent="0.25">
      <c r="H846" s="2"/>
    </row>
    <row r="847" spans="2:8" x14ac:dyDescent="0.25">
      <c r="B847" s="1"/>
      <c r="H847" s="2"/>
    </row>
    <row r="848" spans="2:8" x14ac:dyDescent="0.25">
      <c r="H848" s="2"/>
    </row>
    <row r="849" spans="2:8" x14ac:dyDescent="0.25">
      <c r="B849" s="1"/>
      <c r="H849" s="2"/>
    </row>
    <row r="850" spans="2:8" x14ac:dyDescent="0.25">
      <c r="B850" s="1"/>
      <c r="H850" s="2"/>
    </row>
    <row r="851" spans="2:8" x14ac:dyDescent="0.25">
      <c r="H851" s="2"/>
    </row>
    <row r="852" spans="2:8" x14ac:dyDescent="0.25">
      <c r="B852" s="1"/>
      <c r="H852" s="2"/>
    </row>
    <row r="853" spans="2:8" x14ac:dyDescent="0.25">
      <c r="B853" s="1"/>
      <c r="H853" s="2"/>
    </row>
    <row r="854" spans="2:8" x14ac:dyDescent="0.25">
      <c r="B854" s="1"/>
      <c r="H854" s="2"/>
    </row>
    <row r="855" spans="2:8" x14ac:dyDescent="0.25">
      <c r="B855" s="1"/>
      <c r="H855" s="2"/>
    </row>
    <row r="856" spans="2:8" x14ac:dyDescent="0.25">
      <c r="B856" s="1"/>
      <c r="H856" s="2"/>
    </row>
    <row r="857" spans="2:8" x14ac:dyDescent="0.25">
      <c r="H857" s="2"/>
    </row>
    <row r="858" spans="2:8" x14ac:dyDescent="0.25">
      <c r="B858" s="1"/>
      <c r="H858" s="2"/>
    </row>
    <row r="859" spans="2:8" x14ac:dyDescent="0.25">
      <c r="B859" s="1"/>
      <c r="H859" s="2"/>
    </row>
    <row r="860" spans="2:8" x14ac:dyDescent="0.25">
      <c r="H860" s="2"/>
    </row>
    <row r="861" spans="2:8" x14ac:dyDescent="0.25">
      <c r="H861" s="2"/>
    </row>
    <row r="862" spans="2:8" x14ac:dyDescent="0.25">
      <c r="B862" s="1"/>
      <c r="H862" s="2"/>
    </row>
    <row r="863" spans="2:8" x14ac:dyDescent="0.25">
      <c r="H863" s="2"/>
    </row>
    <row r="864" spans="2:8" x14ac:dyDescent="0.25">
      <c r="H864" s="2"/>
    </row>
    <row r="865" spans="2:8" x14ac:dyDescent="0.25">
      <c r="B865" s="1"/>
      <c r="H865" s="2"/>
    </row>
    <row r="866" spans="2:8" x14ac:dyDescent="0.25">
      <c r="H866" s="2"/>
    </row>
    <row r="867" spans="2:8" x14ac:dyDescent="0.25">
      <c r="B867" s="1"/>
      <c r="H867" s="2"/>
    </row>
    <row r="868" spans="2:8" x14ac:dyDescent="0.25">
      <c r="H868" s="2"/>
    </row>
    <row r="869" spans="2:8" x14ac:dyDescent="0.25">
      <c r="H869" s="2"/>
    </row>
    <row r="870" spans="2:8" x14ac:dyDescent="0.25">
      <c r="H870" s="2"/>
    </row>
    <row r="871" spans="2:8" x14ac:dyDescent="0.25">
      <c r="H871" s="2"/>
    </row>
    <row r="872" spans="2:8" x14ac:dyDescent="0.25">
      <c r="B872" s="1"/>
      <c r="H872" s="2"/>
    </row>
    <row r="873" spans="2:8" x14ac:dyDescent="0.25">
      <c r="B873" s="1"/>
      <c r="H873" s="2"/>
    </row>
    <row r="874" spans="2:8" x14ac:dyDescent="0.25">
      <c r="H874" s="2"/>
    </row>
    <row r="875" spans="2:8" x14ac:dyDescent="0.25">
      <c r="H875" s="2"/>
    </row>
    <row r="876" spans="2:8" x14ac:dyDescent="0.25">
      <c r="B876" s="1"/>
      <c r="H876" s="2"/>
    </row>
    <row r="877" spans="2:8" x14ac:dyDescent="0.25">
      <c r="B877" s="1"/>
      <c r="H877" s="2"/>
    </row>
    <row r="878" spans="2:8" x14ac:dyDescent="0.25">
      <c r="B878" s="1"/>
      <c r="H878" s="2"/>
    </row>
    <row r="879" spans="2:8" x14ac:dyDescent="0.25">
      <c r="H879" s="2"/>
    </row>
    <row r="880" spans="2:8" x14ac:dyDescent="0.25">
      <c r="B880" s="1"/>
      <c r="H880" s="2"/>
    </row>
    <row r="881" spans="2:8" x14ac:dyDescent="0.25">
      <c r="H881" s="2"/>
    </row>
    <row r="882" spans="2:8" x14ac:dyDescent="0.25">
      <c r="B882" s="1"/>
      <c r="H882" s="2"/>
    </row>
    <row r="883" spans="2:8" x14ac:dyDescent="0.25">
      <c r="B883" s="1"/>
      <c r="H883" s="2"/>
    </row>
    <row r="884" spans="2:8" x14ac:dyDescent="0.25">
      <c r="H884" s="2"/>
    </row>
    <row r="885" spans="2:8" x14ac:dyDescent="0.25">
      <c r="B885" s="1"/>
      <c r="H885" s="2"/>
    </row>
    <row r="886" spans="2:8" x14ac:dyDescent="0.25">
      <c r="H886" s="2"/>
    </row>
    <row r="887" spans="2:8" x14ac:dyDescent="0.25">
      <c r="B887" s="1"/>
      <c r="H887" s="2"/>
    </row>
    <row r="888" spans="2:8" x14ac:dyDescent="0.25">
      <c r="B888" s="1"/>
      <c r="H888" s="2"/>
    </row>
    <row r="889" spans="2:8" x14ac:dyDescent="0.25">
      <c r="B889" s="1"/>
      <c r="H889" s="2"/>
    </row>
    <row r="890" spans="2:8" x14ac:dyDescent="0.25">
      <c r="B890" s="1"/>
      <c r="H890" s="2"/>
    </row>
    <row r="891" spans="2:8" x14ac:dyDescent="0.25">
      <c r="B891" s="1"/>
      <c r="H891" s="2"/>
    </row>
    <row r="892" spans="2:8" x14ac:dyDescent="0.25">
      <c r="H892" s="2"/>
    </row>
    <row r="893" spans="2:8" x14ac:dyDescent="0.25">
      <c r="B893" s="1"/>
      <c r="H893" s="2"/>
    </row>
    <row r="894" spans="2:8" x14ac:dyDescent="0.25">
      <c r="B894" s="1"/>
      <c r="H894" s="2"/>
    </row>
    <row r="895" spans="2:8" x14ac:dyDescent="0.25">
      <c r="H895" s="2"/>
    </row>
    <row r="896" spans="2:8" x14ac:dyDescent="0.25">
      <c r="H896" s="2"/>
    </row>
    <row r="897" spans="2:8" x14ac:dyDescent="0.25">
      <c r="B897" s="1"/>
      <c r="H897" s="2"/>
    </row>
    <row r="898" spans="2:8" x14ac:dyDescent="0.25">
      <c r="H898" s="2"/>
    </row>
    <row r="899" spans="2:8" x14ac:dyDescent="0.25">
      <c r="B899" s="1"/>
      <c r="H899" s="2"/>
    </row>
    <row r="900" spans="2:8" x14ac:dyDescent="0.25">
      <c r="B900" s="1"/>
      <c r="H900" s="2"/>
    </row>
    <row r="901" spans="2:8" x14ac:dyDescent="0.25">
      <c r="H901" s="2"/>
    </row>
    <row r="902" spans="2:8" x14ac:dyDescent="0.25">
      <c r="B902" s="1"/>
      <c r="H902" s="2"/>
    </row>
    <row r="903" spans="2:8" x14ac:dyDescent="0.25">
      <c r="B903" s="1"/>
      <c r="H903" s="2"/>
    </row>
    <row r="904" spans="2:8" x14ac:dyDescent="0.25">
      <c r="B904" s="1"/>
      <c r="H904" s="2"/>
    </row>
    <row r="905" spans="2:8" x14ac:dyDescent="0.25">
      <c r="H905" s="2"/>
    </row>
    <row r="906" spans="2:8" x14ac:dyDescent="0.25">
      <c r="H906" s="2"/>
    </row>
    <row r="907" spans="2:8" x14ac:dyDescent="0.25">
      <c r="B907" s="1"/>
      <c r="H907" s="2"/>
    </row>
    <row r="908" spans="2:8" x14ac:dyDescent="0.25">
      <c r="B908" s="1"/>
      <c r="H908" s="2"/>
    </row>
    <row r="909" spans="2:8" x14ac:dyDescent="0.25">
      <c r="B909" s="1"/>
      <c r="H909" s="2"/>
    </row>
    <row r="910" spans="2:8" x14ac:dyDescent="0.25">
      <c r="B910" s="1"/>
      <c r="H910" s="2"/>
    </row>
    <row r="911" spans="2:8" x14ac:dyDescent="0.25">
      <c r="B911" s="1"/>
      <c r="H911" s="2"/>
    </row>
    <row r="912" spans="2:8" x14ac:dyDescent="0.25">
      <c r="H912" s="2"/>
    </row>
    <row r="913" spans="2:8" x14ac:dyDescent="0.25">
      <c r="H913" s="2"/>
    </row>
    <row r="914" spans="2:8" x14ac:dyDescent="0.25">
      <c r="B914" s="1"/>
      <c r="H914" s="2"/>
    </row>
    <row r="915" spans="2:8" x14ac:dyDescent="0.25">
      <c r="B915" s="1"/>
      <c r="H915" s="2"/>
    </row>
    <row r="916" spans="2:8" x14ac:dyDescent="0.25">
      <c r="B916" s="1"/>
      <c r="H916" s="2"/>
    </row>
    <row r="917" spans="2:8" x14ac:dyDescent="0.25">
      <c r="B917" s="1"/>
      <c r="H917" s="2"/>
    </row>
    <row r="918" spans="2:8" x14ac:dyDescent="0.25">
      <c r="H918" s="2"/>
    </row>
    <row r="919" spans="2:8" x14ac:dyDescent="0.25">
      <c r="B919" s="1"/>
      <c r="H919" s="2"/>
    </row>
    <row r="920" spans="2:8" x14ac:dyDescent="0.25">
      <c r="H920" s="2"/>
    </row>
    <row r="921" spans="2:8" x14ac:dyDescent="0.25">
      <c r="B921" s="1"/>
      <c r="H921" s="2"/>
    </row>
    <row r="922" spans="2:8" x14ac:dyDescent="0.25">
      <c r="B922" s="1"/>
      <c r="H922" s="2"/>
    </row>
    <row r="923" spans="2:8" x14ac:dyDescent="0.25">
      <c r="B923" s="1"/>
      <c r="H923" s="2"/>
    </row>
    <row r="924" spans="2:8" x14ac:dyDescent="0.25">
      <c r="H924" s="2"/>
    </row>
    <row r="925" spans="2:8" x14ac:dyDescent="0.25">
      <c r="B925" s="1"/>
      <c r="H925" s="2"/>
    </row>
    <row r="926" spans="2:8" x14ac:dyDescent="0.25">
      <c r="B926" s="1"/>
      <c r="H926" s="2"/>
    </row>
    <row r="927" spans="2:8" x14ac:dyDescent="0.25">
      <c r="H927" s="2"/>
    </row>
    <row r="928" spans="2:8" x14ac:dyDescent="0.25">
      <c r="H928" s="2"/>
    </row>
    <row r="929" spans="2:8" x14ac:dyDescent="0.25">
      <c r="H929" s="2"/>
    </row>
    <row r="930" spans="2:8" x14ac:dyDescent="0.25">
      <c r="B930" s="1"/>
      <c r="H930" s="2"/>
    </row>
    <row r="931" spans="2:8" x14ac:dyDescent="0.25">
      <c r="H931" s="2"/>
    </row>
    <row r="932" spans="2:8" x14ac:dyDescent="0.25">
      <c r="B932" s="1"/>
      <c r="H932" s="2"/>
    </row>
    <row r="933" spans="2:8" x14ac:dyDescent="0.25">
      <c r="B933" s="1"/>
      <c r="H933" s="2"/>
    </row>
    <row r="934" spans="2:8" x14ac:dyDescent="0.25">
      <c r="B934" s="1"/>
      <c r="H934" s="2"/>
    </row>
    <row r="935" spans="2:8" x14ac:dyDescent="0.25">
      <c r="H935" s="2"/>
    </row>
    <row r="936" spans="2:8" x14ac:dyDescent="0.25">
      <c r="H936" s="2"/>
    </row>
    <row r="937" spans="2:8" x14ac:dyDescent="0.25">
      <c r="H937" s="2"/>
    </row>
    <row r="938" spans="2:8" x14ac:dyDescent="0.25">
      <c r="B938" s="1"/>
      <c r="H938" s="2"/>
    </row>
    <row r="939" spans="2:8" x14ac:dyDescent="0.25">
      <c r="H939" s="2"/>
    </row>
    <row r="940" spans="2:8" x14ac:dyDescent="0.25">
      <c r="B940" s="1"/>
      <c r="H940" s="2"/>
    </row>
    <row r="941" spans="2:8" x14ac:dyDescent="0.25">
      <c r="B941" s="1"/>
      <c r="H941" s="2"/>
    </row>
    <row r="942" spans="2:8" x14ac:dyDescent="0.25">
      <c r="H942" s="2"/>
    </row>
    <row r="943" spans="2:8" x14ac:dyDescent="0.25">
      <c r="H943" s="2"/>
    </row>
    <row r="944" spans="2:8" x14ac:dyDescent="0.25">
      <c r="B944" s="1"/>
      <c r="H944" s="2"/>
    </row>
    <row r="945" spans="2:8" x14ac:dyDescent="0.25">
      <c r="H945" s="2"/>
    </row>
    <row r="946" spans="2:8" x14ac:dyDescent="0.25">
      <c r="B946" s="1"/>
      <c r="H946" s="2"/>
    </row>
    <row r="947" spans="2:8" x14ac:dyDescent="0.25">
      <c r="H947" s="2"/>
    </row>
    <row r="948" spans="2:8" x14ac:dyDescent="0.25">
      <c r="B948" s="1"/>
      <c r="H948" s="2"/>
    </row>
    <row r="949" spans="2:8" x14ac:dyDescent="0.25">
      <c r="H949" s="2"/>
    </row>
    <row r="950" spans="2:8" x14ac:dyDescent="0.25">
      <c r="B950" s="1"/>
      <c r="H950" s="2"/>
    </row>
    <row r="951" spans="2:8" x14ac:dyDescent="0.25">
      <c r="H951" s="2"/>
    </row>
    <row r="952" spans="2:8" x14ac:dyDescent="0.25">
      <c r="H952" s="2"/>
    </row>
    <row r="953" spans="2:8" x14ac:dyDescent="0.25">
      <c r="B953" s="1"/>
      <c r="H953" s="2"/>
    </row>
    <row r="954" spans="2:8" x14ac:dyDescent="0.25">
      <c r="B954" s="1"/>
      <c r="H954" s="2"/>
    </row>
    <row r="955" spans="2:8" x14ac:dyDescent="0.25">
      <c r="H955" s="2"/>
    </row>
    <row r="956" spans="2:8" x14ac:dyDescent="0.25">
      <c r="B956" s="1"/>
      <c r="H956" s="2"/>
    </row>
    <row r="957" spans="2:8" x14ac:dyDescent="0.25">
      <c r="H957" s="2"/>
    </row>
    <row r="958" spans="2:8" x14ac:dyDescent="0.25">
      <c r="B958" s="1"/>
      <c r="H958" s="2"/>
    </row>
    <row r="959" spans="2:8" x14ac:dyDescent="0.25">
      <c r="H959" s="2"/>
    </row>
    <row r="960" spans="2:8" x14ac:dyDescent="0.25">
      <c r="B960" s="1"/>
      <c r="H960" s="2"/>
    </row>
    <row r="961" spans="2:8" x14ac:dyDescent="0.25">
      <c r="B961" s="1"/>
      <c r="H961" s="2"/>
    </row>
    <row r="962" spans="2:8" x14ac:dyDescent="0.25">
      <c r="B962" s="1"/>
      <c r="H962" s="2"/>
    </row>
    <row r="963" spans="2:8" x14ac:dyDescent="0.25">
      <c r="B963" s="1"/>
      <c r="H963" s="2"/>
    </row>
    <row r="964" spans="2:8" x14ac:dyDescent="0.25">
      <c r="H964" s="2"/>
    </row>
    <row r="965" spans="2:8" x14ac:dyDescent="0.25">
      <c r="B965" s="1"/>
      <c r="H965" s="2"/>
    </row>
    <row r="966" spans="2:8" x14ac:dyDescent="0.25">
      <c r="B966" s="1"/>
      <c r="H966" s="2"/>
    </row>
    <row r="967" spans="2:8" x14ac:dyDescent="0.25">
      <c r="H967" s="2"/>
    </row>
    <row r="968" spans="2:8" x14ac:dyDescent="0.25">
      <c r="H968" s="2"/>
    </row>
    <row r="969" spans="2:8" x14ac:dyDescent="0.25">
      <c r="H969" s="2"/>
    </row>
    <row r="970" spans="2:8" x14ac:dyDescent="0.25">
      <c r="B970" s="1"/>
      <c r="H970" s="2"/>
    </row>
    <row r="971" spans="2:8" x14ac:dyDescent="0.25">
      <c r="H971" s="2"/>
    </row>
    <row r="972" spans="2:8" x14ac:dyDescent="0.25">
      <c r="B972" s="1"/>
      <c r="H972" s="2"/>
    </row>
    <row r="973" spans="2:8" x14ac:dyDescent="0.25">
      <c r="B973" s="1"/>
      <c r="H973" s="2"/>
    </row>
    <row r="974" spans="2:8" x14ac:dyDescent="0.25">
      <c r="B974" s="1"/>
      <c r="H974" s="2"/>
    </row>
    <row r="975" spans="2:8" x14ac:dyDescent="0.25">
      <c r="B975" s="1"/>
      <c r="H975" s="2"/>
    </row>
    <row r="976" spans="2:8" x14ac:dyDescent="0.25">
      <c r="H976" s="2"/>
    </row>
    <row r="977" spans="2:8" x14ac:dyDescent="0.25">
      <c r="B977" s="1"/>
      <c r="H977" s="2"/>
    </row>
    <row r="978" spans="2:8" x14ac:dyDescent="0.25">
      <c r="B978" s="1"/>
      <c r="H978" s="2"/>
    </row>
    <row r="979" spans="2:8" x14ac:dyDescent="0.25">
      <c r="B979" s="1"/>
      <c r="H979" s="2"/>
    </row>
    <row r="980" spans="2:8" x14ac:dyDescent="0.25">
      <c r="B980" s="1"/>
      <c r="H980" s="2"/>
    </row>
    <row r="981" spans="2:8" x14ac:dyDescent="0.25">
      <c r="B981" s="1"/>
      <c r="H981" s="2"/>
    </row>
    <row r="982" spans="2:8" x14ac:dyDescent="0.25">
      <c r="B982" s="1"/>
      <c r="H982" s="2"/>
    </row>
    <row r="983" spans="2:8" x14ac:dyDescent="0.25">
      <c r="B983" s="1"/>
      <c r="H983" s="2"/>
    </row>
    <row r="984" spans="2:8" x14ac:dyDescent="0.25">
      <c r="H984" s="2"/>
    </row>
    <row r="985" spans="2:8" x14ac:dyDescent="0.25">
      <c r="H985" s="2"/>
    </row>
    <row r="986" spans="2:8" x14ac:dyDescent="0.25">
      <c r="B986" s="1"/>
      <c r="H986" s="2"/>
    </row>
    <row r="987" spans="2:8" x14ac:dyDescent="0.25">
      <c r="B987" s="1"/>
      <c r="H987" s="2"/>
    </row>
    <row r="988" spans="2:8" x14ac:dyDescent="0.25">
      <c r="B988" s="1"/>
      <c r="H988" s="2"/>
    </row>
    <row r="989" spans="2:8" x14ac:dyDescent="0.25">
      <c r="B989" s="1"/>
      <c r="H989" s="2"/>
    </row>
    <row r="990" spans="2:8" x14ac:dyDescent="0.25">
      <c r="H990" s="2"/>
    </row>
    <row r="991" spans="2:8" x14ac:dyDescent="0.25">
      <c r="H991" s="2"/>
    </row>
    <row r="992" spans="2:8" x14ac:dyDescent="0.25">
      <c r="B992" s="1"/>
      <c r="H992" s="2"/>
    </row>
    <row r="993" spans="2:8" x14ac:dyDescent="0.25">
      <c r="H993" s="2"/>
    </row>
    <row r="994" spans="2:8" x14ac:dyDescent="0.25">
      <c r="B994" s="1"/>
      <c r="H994" s="2"/>
    </row>
    <row r="995" spans="2:8" x14ac:dyDescent="0.25">
      <c r="B995" s="1"/>
      <c r="H995" s="2"/>
    </row>
    <row r="996" spans="2:8" x14ac:dyDescent="0.25">
      <c r="H996" s="2"/>
    </row>
    <row r="997" spans="2:8" x14ac:dyDescent="0.25">
      <c r="B997" s="1"/>
      <c r="H997" s="2"/>
    </row>
    <row r="998" spans="2:8" x14ac:dyDescent="0.25">
      <c r="H998" s="2"/>
    </row>
    <row r="999" spans="2:8" x14ac:dyDescent="0.25">
      <c r="B999" s="1"/>
      <c r="H999" s="2"/>
    </row>
    <row r="1000" spans="2:8" x14ac:dyDescent="0.25">
      <c r="B1000" s="1"/>
      <c r="H1000" s="2"/>
    </row>
    <row r="1001" spans="2:8" x14ac:dyDescent="0.25">
      <c r="H1001" s="2"/>
    </row>
    <row r="1002" spans="2:8" x14ac:dyDescent="0.25">
      <c r="H1002" s="2"/>
    </row>
    <row r="1003" spans="2:8" x14ac:dyDescent="0.25">
      <c r="H1003" s="2"/>
    </row>
    <row r="1004" spans="2:8" x14ac:dyDescent="0.25">
      <c r="B1004" s="1"/>
      <c r="H1004" s="2"/>
    </row>
    <row r="1005" spans="2:8" x14ac:dyDescent="0.25">
      <c r="B1005" s="1"/>
      <c r="H1005" s="2"/>
    </row>
    <row r="1006" spans="2:8" x14ac:dyDescent="0.25">
      <c r="B1006" s="1"/>
      <c r="H1006" s="2"/>
    </row>
    <row r="1007" spans="2:8" x14ac:dyDescent="0.25">
      <c r="H1007" s="2"/>
    </row>
    <row r="1008" spans="2:8" x14ac:dyDescent="0.25">
      <c r="B1008" s="1"/>
      <c r="H1008" s="2"/>
    </row>
    <row r="1009" spans="2:8" x14ac:dyDescent="0.25">
      <c r="B1009" s="1"/>
      <c r="H1009" s="2"/>
    </row>
    <row r="1010" spans="2:8" x14ac:dyDescent="0.25">
      <c r="B1010" s="1"/>
      <c r="H1010" s="2"/>
    </row>
    <row r="1011" spans="2:8" x14ac:dyDescent="0.25">
      <c r="B1011" s="1"/>
      <c r="H1011" s="2"/>
    </row>
    <row r="1012" spans="2:8" x14ac:dyDescent="0.25">
      <c r="H1012" s="2"/>
    </row>
    <row r="1013" spans="2:8" x14ac:dyDescent="0.25">
      <c r="B1013" s="1"/>
      <c r="H1013" s="2"/>
    </row>
    <row r="1014" spans="2:8" x14ac:dyDescent="0.25">
      <c r="H1014" s="2"/>
    </row>
    <row r="1015" spans="2:8" x14ac:dyDescent="0.25">
      <c r="H1015" s="2"/>
    </row>
    <row r="1016" spans="2:8" x14ac:dyDescent="0.25">
      <c r="B1016" s="1"/>
      <c r="H1016" s="2"/>
    </row>
    <row r="1017" spans="2:8" x14ac:dyDescent="0.25">
      <c r="H1017" s="2"/>
    </row>
    <row r="1018" spans="2:8" x14ac:dyDescent="0.25">
      <c r="H1018" s="2"/>
    </row>
    <row r="1019" spans="2:8" x14ac:dyDescent="0.25">
      <c r="H1019" s="2"/>
    </row>
    <row r="1020" spans="2:8" x14ac:dyDescent="0.25">
      <c r="H1020" s="2"/>
    </row>
    <row r="1021" spans="2:8" x14ac:dyDescent="0.25">
      <c r="H1021" s="2"/>
    </row>
    <row r="1022" spans="2:8" x14ac:dyDescent="0.25">
      <c r="H1022" s="2"/>
    </row>
    <row r="1023" spans="2:8" x14ac:dyDescent="0.25">
      <c r="H1023" s="2"/>
    </row>
    <row r="1024" spans="2:8" x14ac:dyDescent="0.25">
      <c r="B1024" s="1"/>
      <c r="H1024" s="2"/>
    </row>
    <row r="1025" spans="2:8" x14ac:dyDescent="0.25">
      <c r="H1025" s="2"/>
    </row>
    <row r="1026" spans="2:8" x14ac:dyDescent="0.25">
      <c r="B1026" s="1"/>
      <c r="H1026" s="2"/>
    </row>
    <row r="1027" spans="2:8" x14ac:dyDescent="0.25">
      <c r="B1027" s="1"/>
      <c r="H1027" s="2"/>
    </row>
    <row r="1028" spans="2:8" x14ac:dyDescent="0.25">
      <c r="H1028" s="2"/>
    </row>
    <row r="1029" spans="2:8" x14ac:dyDescent="0.25">
      <c r="B1029" s="1"/>
      <c r="H1029" s="2"/>
    </row>
    <row r="1030" spans="2:8" x14ac:dyDescent="0.25">
      <c r="B1030" s="1"/>
      <c r="H1030" s="2"/>
    </row>
    <row r="1031" spans="2:8" x14ac:dyDescent="0.25">
      <c r="H1031" s="2"/>
    </row>
    <row r="1032" spans="2:8" x14ac:dyDescent="0.25">
      <c r="B1032" s="1"/>
      <c r="H1032" s="2"/>
    </row>
    <row r="1033" spans="2:8" x14ac:dyDescent="0.25">
      <c r="B1033" s="1"/>
      <c r="H1033" s="2"/>
    </row>
    <row r="1034" spans="2:8" x14ac:dyDescent="0.25">
      <c r="B1034" s="1"/>
      <c r="H1034" s="2"/>
    </row>
    <row r="1035" spans="2:8" x14ac:dyDescent="0.25">
      <c r="B1035" s="1"/>
      <c r="H1035" s="2"/>
    </row>
    <row r="1036" spans="2:8" x14ac:dyDescent="0.25">
      <c r="H1036" s="2"/>
    </row>
    <row r="1037" spans="2:8" x14ac:dyDescent="0.25">
      <c r="H1037" s="2"/>
    </row>
    <row r="1038" spans="2:8" x14ac:dyDescent="0.25">
      <c r="H1038" s="2"/>
    </row>
    <row r="1039" spans="2:8" x14ac:dyDescent="0.25">
      <c r="H1039" s="2"/>
    </row>
    <row r="1040" spans="2:8" x14ac:dyDescent="0.25">
      <c r="H1040" s="2"/>
    </row>
    <row r="1041" spans="2:8" x14ac:dyDescent="0.25">
      <c r="B1041" s="1"/>
      <c r="H1041" s="2"/>
    </row>
    <row r="1042" spans="2:8" x14ac:dyDescent="0.25">
      <c r="H1042" s="2"/>
    </row>
    <row r="1043" spans="2:8" x14ac:dyDescent="0.25">
      <c r="B1043" s="1"/>
      <c r="H1043" s="2"/>
    </row>
    <row r="1044" spans="2:8" x14ac:dyDescent="0.25">
      <c r="H1044" s="2"/>
    </row>
    <row r="1045" spans="2:8" x14ac:dyDescent="0.25">
      <c r="B1045" s="1"/>
      <c r="H1045" s="2"/>
    </row>
    <row r="1046" spans="2:8" x14ac:dyDescent="0.25">
      <c r="B1046" s="1"/>
      <c r="H1046" s="2"/>
    </row>
    <row r="1047" spans="2:8" x14ac:dyDescent="0.25">
      <c r="H1047" s="2"/>
    </row>
    <row r="1048" spans="2:8" x14ac:dyDescent="0.25">
      <c r="B1048" s="1"/>
      <c r="H1048" s="2"/>
    </row>
    <row r="1049" spans="2:8" x14ac:dyDescent="0.25">
      <c r="B1049" s="1"/>
      <c r="H1049" s="2"/>
    </row>
    <row r="1050" spans="2:8" x14ac:dyDescent="0.25">
      <c r="B1050" s="1"/>
      <c r="H1050" s="2"/>
    </row>
    <row r="1051" spans="2:8" x14ac:dyDescent="0.25">
      <c r="H1051" s="2"/>
    </row>
    <row r="1052" spans="2:8" x14ac:dyDescent="0.25">
      <c r="H1052" s="2"/>
    </row>
    <row r="1053" spans="2:8" x14ac:dyDescent="0.25">
      <c r="B1053" s="1"/>
      <c r="H1053" s="2"/>
    </row>
    <row r="1054" spans="2:8" x14ac:dyDescent="0.25">
      <c r="H1054" s="2"/>
    </row>
    <row r="1055" spans="2:8" x14ac:dyDescent="0.25">
      <c r="B1055" s="1"/>
      <c r="H1055" s="2"/>
    </row>
    <row r="1056" spans="2:8" x14ac:dyDescent="0.25">
      <c r="B1056" s="1"/>
      <c r="H1056" s="2"/>
    </row>
    <row r="1057" spans="2:8" x14ac:dyDescent="0.25">
      <c r="H1057" s="2"/>
    </row>
    <row r="1058" spans="2:8" x14ac:dyDescent="0.25">
      <c r="B1058" s="1"/>
      <c r="H1058" s="2"/>
    </row>
    <row r="1059" spans="2:8" x14ac:dyDescent="0.25">
      <c r="H1059" s="2"/>
    </row>
    <row r="1060" spans="2:8" x14ac:dyDescent="0.25">
      <c r="B1060" s="1"/>
      <c r="H1060" s="2"/>
    </row>
    <row r="1061" spans="2:8" x14ac:dyDescent="0.25">
      <c r="H1061" s="2"/>
    </row>
    <row r="1062" spans="2:8" x14ac:dyDescent="0.25">
      <c r="H1062" s="2"/>
    </row>
    <row r="1063" spans="2:8" x14ac:dyDescent="0.25">
      <c r="H1063" s="2"/>
    </row>
    <row r="1064" spans="2:8" x14ac:dyDescent="0.25">
      <c r="B1064" s="1"/>
      <c r="H1064" s="2"/>
    </row>
    <row r="1065" spans="2:8" x14ac:dyDescent="0.25">
      <c r="B1065" s="1"/>
      <c r="H1065" s="2"/>
    </row>
    <row r="1066" spans="2:8" x14ac:dyDescent="0.25">
      <c r="B1066" s="1"/>
      <c r="H1066" s="2"/>
    </row>
    <row r="1067" spans="2:8" x14ac:dyDescent="0.25">
      <c r="H1067" s="2"/>
    </row>
    <row r="1068" spans="2:8" x14ac:dyDescent="0.25">
      <c r="B1068" s="1"/>
      <c r="H1068" s="2"/>
    </row>
    <row r="1069" spans="2:8" x14ac:dyDescent="0.25">
      <c r="B1069" s="1"/>
      <c r="H1069" s="2"/>
    </row>
    <row r="1070" spans="2:8" x14ac:dyDescent="0.25">
      <c r="H1070" s="2"/>
    </row>
    <row r="1071" spans="2:8" x14ac:dyDescent="0.25">
      <c r="B1071" s="1"/>
      <c r="H1071" s="2"/>
    </row>
    <row r="1072" spans="2:8" x14ac:dyDescent="0.25">
      <c r="H1072" s="2"/>
    </row>
    <row r="1073" spans="2:8" x14ac:dyDescent="0.25">
      <c r="H1073" s="2"/>
    </row>
    <row r="1074" spans="2:8" x14ac:dyDescent="0.25">
      <c r="B1074" s="1"/>
      <c r="H1074" s="2"/>
    </row>
    <row r="1075" spans="2:8" x14ac:dyDescent="0.25">
      <c r="H1075" s="2"/>
    </row>
    <row r="1076" spans="2:8" x14ac:dyDescent="0.25">
      <c r="B1076" s="1"/>
      <c r="H1076" s="2"/>
    </row>
    <row r="1077" spans="2:8" x14ac:dyDescent="0.25">
      <c r="B1077" s="1"/>
      <c r="H1077" s="2"/>
    </row>
    <row r="1078" spans="2:8" x14ac:dyDescent="0.25">
      <c r="B1078" s="1"/>
      <c r="H1078" s="2"/>
    </row>
    <row r="1079" spans="2:8" x14ac:dyDescent="0.25">
      <c r="H1079" s="2"/>
    </row>
    <row r="1080" spans="2:8" x14ac:dyDescent="0.25">
      <c r="H1080" s="2"/>
    </row>
    <row r="1081" spans="2:8" x14ac:dyDescent="0.25">
      <c r="H1081" s="2"/>
    </row>
    <row r="1082" spans="2:8" x14ac:dyDescent="0.25">
      <c r="B1082" s="1"/>
      <c r="H1082" s="2"/>
    </row>
    <row r="1083" spans="2:8" x14ac:dyDescent="0.25">
      <c r="H1083" s="2"/>
    </row>
    <row r="1084" spans="2:8" x14ac:dyDescent="0.25">
      <c r="B1084" s="1"/>
      <c r="H1084" s="2"/>
    </row>
    <row r="1085" spans="2:8" x14ac:dyDescent="0.25">
      <c r="H1085" s="2"/>
    </row>
    <row r="1086" spans="2:8" x14ac:dyDescent="0.25">
      <c r="B1086" s="1"/>
      <c r="H1086" s="2"/>
    </row>
    <row r="1087" spans="2:8" x14ac:dyDescent="0.25">
      <c r="B1087" s="1"/>
      <c r="H1087" s="2"/>
    </row>
    <row r="1088" spans="2:8" x14ac:dyDescent="0.25">
      <c r="B1088" s="1"/>
      <c r="H1088" s="2"/>
    </row>
    <row r="1089" spans="2:8" x14ac:dyDescent="0.25">
      <c r="B1089" s="1"/>
      <c r="H1089" s="2"/>
    </row>
    <row r="1090" spans="2:8" x14ac:dyDescent="0.25">
      <c r="B1090" s="1"/>
      <c r="H1090" s="2"/>
    </row>
    <row r="1091" spans="2:8" x14ac:dyDescent="0.25">
      <c r="H1091" s="2"/>
    </row>
    <row r="1092" spans="2:8" x14ac:dyDescent="0.25">
      <c r="B1092" s="1"/>
      <c r="H1092" s="2"/>
    </row>
    <row r="1093" spans="2:8" x14ac:dyDescent="0.25">
      <c r="B1093" s="1"/>
      <c r="H1093" s="2"/>
    </row>
    <row r="1094" spans="2:8" x14ac:dyDescent="0.25">
      <c r="H1094" s="2"/>
    </row>
    <row r="1095" spans="2:8" x14ac:dyDescent="0.25">
      <c r="H1095" s="2"/>
    </row>
    <row r="1096" spans="2:8" x14ac:dyDescent="0.25">
      <c r="B1096" s="1"/>
      <c r="H1096" s="2"/>
    </row>
    <row r="1097" spans="2:8" x14ac:dyDescent="0.25">
      <c r="H1097" s="2"/>
    </row>
    <row r="1098" spans="2:8" x14ac:dyDescent="0.25">
      <c r="H1098" s="2"/>
    </row>
    <row r="1099" spans="2:8" x14ac:dyDescent="0.25">
      <c r="B1099" s="1"/>
      <c r="H1099" s="2"/>
    </row>
    <row r="1100" spans="2:8" x14ac:dyDescent="0.25">
      <c r="H1100" s="2"/>
    </row>
    <row r="1101" spans="2:8" x14ac:dyDescent="0.25">
      <c r="B1101" s="1"/>
      <c r="H1101" s="2"/>
    </row>
    <row r="1102" spans="2:8" x14ac:dyDescent="0.25">
      <c r="B1102" s="1"/>
      <c r="H1102" s="2"/>
    </row>
    <row r="1103" spans="2:8" x14ac:dyDescent="0.25">
      <c r="H1103" s="2"/>
    </row>
    <row r="1104" spans="2:8" x14ac:dyDescent="0.25">
      <c r="H1104" s="2"/>
    </row>
    <row r="1105" spans="2:8" x14ac:dyDescent="0.25">
      <c r="B1105" s="1"/>
      <c r="H1105" s="2"/>
    </row>
    <row r="1106" spans="2:8" x14ac:dyDescent="0.25">
      <c r="B1106" s="1"/>
      <c r="H1106" s="2"/>
    </row>
    <row r="1107" spans="2:8" x14ac:dyDescent="0.25">
      <c r="H1107" s="2"/>
    </row>
    <row r="1108" spans="2:8" x14ac:dyDescent="0.25">
      <c r="H1108" s="2"/>
    </row>
    <row r="1109" spans="2:8" x14ac:dyDescent="0.25">
      <c r="B1109" s="1"/>
      <c r="H1109" s="2"/>
    </row>
    <row r="1110" spans="2:8" x14ac:dyDescent="0.25">
      <c r="B1110" s="1"/>
      <c r="H1110" s="2"/>
    </row>
    <row r="1111" spans="2:8" x14ac:dyDescent="0.25">
      <c r="B1111" s="1"/>
      <c r="H1111" s="2"/>
    </row>
    <row r="1112" spans="2:8" x14ac:dyDescent="0.25">
      <c r="B1112" s="1"/>
      <c r="H1112" s="2"/>
    </row>
    <row r="1113" spans="2:8" x14ac:dyDescent="0.25">
      <c r="B1113" s="1"/>
      <c r="H1113" s="2"/>
    </row>
    <row r="1114" spans="2:8" x14ac:dyDescent="0.25">
      <c r="H1114" s="2"/>
    </row>
    <row r="1115" spans="2:8" x14ac:dyDescent="0.25">
      <c r="B1115" s="1"/>
      <c r="H1115" s="2"/>
    </row>
    <row r="1116" spans="2:8" x14ac:dyDescent="0.25">
      <c r="H1116" s="2"/>
    </row>
    <row r="1117" spans="2:8" x14ac:dyDescent="0.25">
      <c r="B1117" s="1"/>
      <c r="H1117" s="2"/>
    </row>
    <row r="1118" spans="2:8" x14ac:dyDescent="0.25">
      <c r="H1118" s="2"/>
    </row>
    <row r="1119" spans="2:8" x14ac:dyDescent="0.25">
      <c r="B1119" s="1"/>
      <c r="H1119" s="2"/>
    </row>
    <row r="1120" spans="2:8" x14ac:dyDescent="0.25">
      <c r="H1120" s="2"/>
    </row>
    <row r="1121" spans="2:8" x14ac:dyDescent="0.25">
      <c r="H1121" s="2"/>
    </row>
    <row r="1122" spans="2:8" x14ac:dyDescent="0.25">
      <c r="H1122" s="2"/>
    </row>
    <row r="1123" spans="2:8" x14ac:dyDescent="0.25">
      <c r="B1123" s="1"/>
      <c r="H1123" s="2"/>
    </row>
    <row r="1124" spans="2:8" x14ac:dyDescent="0.25">
      <c r="H1124" s="2"/>
    </row>
    <row r="1125" spans="2:8" x14ac:dyDescent="0.25">
      <c r="H1125" s="2"/>
    </row>
    <row r="1126" spans="2:8" x14ac:dyDescent="0.25">
      <c r="H1126" s="2"/>
    </row>
    <row r="1127" spans="2:8" x14ac:dyDescent="0.25">
      <c r="B1127" s="1"/>
      <c r="H1127" s="2"/>
    </row>
    <row r="1128" spans="2:8" x14ac:dyDescent="0.25">
      <c r="B1128" s="1"/>
      <c r="H1128" s="2"/>
    </row>
    <row r="1129" spans="2:8" x14ac:dyDescent="0.25">
      <c r="B1129" s="1"/>
      <c r="H1129" s="2"/>
    </row>
    <row r="1130" spans="2:8" x14ac:dyDescent="0.25">
      <c r="H1130" s="2"/>
    </row>
    <row r="1131" spans="2:8" x14ac:dyDescent="0.25">
      <c r="H1131" s="2"/>
    </row>
    <row r="1132" spans="2:8" x14ac:dyDescent="0.25">
      <c r="B1132" s="1"/>
      <c r="H1132" s="2"/>
    </row>
    <row r="1133" spans="2:8" x14ac:dyDescent="0.25">
      <c r="B1133" s="1"/>
      <c r="H1133" s="2"/>
    </row>
    <row r="1134" spans="2:8" x14ac:dyDescent="0.25">
      <c r="H1134" s="2"/>
    </row>
    <row r="1135" spans="2:8" x14ac:dyDescent="0.25">
      <c r="B1135" s="1"/>
      <c r="H1135" s="2"/>
    </row>
    <row r="1136" spans="2:8" x14ac:dyDescent="0.25">
      <c r="H1136" s="2"/>
    </row>
    <row r="1137" spans="2:8" x14ac:dyDescent="0.25">
      <c r="B1137" s="1"/>
      <c r="H1137" s="2"/>
    </row>
    <row r="1138" spans="2:8" x14ac:dyDescent="0.25">
      <c r="H1138" s="2"/>
    </row>
    <row r="1139" spans="2:8" x14ac:dyDescent="0.25">
      <c r="H1139" s="2"/>
    </row>
    <row r="1140" spans="2:8" x14ac:dyDescent="0.25">
      <c r="H1140" s="2"/>
    </row>
    <row r="1141" spans="2:8" x14ac:dyDescent="0.25">
      <c r="B1141" s="1"/>
      <c r="H1141" s="2"/>
    </row>
    <row r="1142" spans="2:8" x14ac:dyDescent="0.25">
      <c r="B1142" s="1"/>
      <c r="H1142" s="2"/>
    </row>
    <row r="1143" spans="2:8" x14ac:dyDescent="0.25">
      <c r="B1143" s="1"/>
      <c r="H1143" s="2"/>
    </row>
    <row r="1144" spans="2:8" x14ac:dyDescent="0.25">
      <c r="B1144" s="1"/>
      <c r="H1144" s="2"/>
    </row>
    <row r="1145" spans="2:8" x14ac:dyDescent="0.25">
      <c r="H1145" s="2"/>
    </row>
    <row r="1146" spans="2:8" x14ac:dyDescent="0.25">
      <c r="H1146" s="2"/>
    </row>
    <row r="1147" spans="2:8" x14ac:dyDescent="0.25">
      <c r="H1147" s="2"/>
    </row>
    <row r="1148" spans="2:8" x14ac:dyDescent="0.25">
      <c r="H1148" s="2"/>
    </row>
    <row r="1149" spans="2:8" x14ac:dyDescent="0.25">
      <c r="H1149" s="2"/>
    </row>
    <row r="1150" spans="2:8" x14ac:dyDescent="0.25">
      <c r="H1150" s="2"/>
    </row>
    <row r="1151" spans="2:8" x14ac:dyDescent="0.25">
      <c r="B1151" s="1"/>
      <c r="H1151" s="2"/>
    </row>
    <row r="1152" spans="2:8" x14ac:dyDescent="0.25">
      <c r="B1152" s="1"/>
      <c r="H1152" s="2"/>
    </row>
    <row r="1153" spans="2:8" x14ac:dyDescent="0.25">
      <c r="H1153" s="2"/>
    </row>
    <row r="1154" spans="2:8" x14ac:dyDescent="0.25">
      <c r="H1154" s="2"/>
    </row>
    <row r="1155" spans="2:8" x14ac:dyDescent="0.25">
      <c r="B1155" s="1"/>
      <c r="H1155" s="2"/>
    </row>
    <row r="1156" spans="2:8" x14ac:dyDescent="0.25">
      <c r="B1156" s="1"/>
      <c r="H1156" s="2"/>
    </row>
    <row r="1157" spans="2:8" x14ac:dyDescent="0.25">
      <c r="H1157" s="2"/>
    </row>
    <row r="1158" spans="2:8" x14ac:dyDescent="0.25">
      <c r="B1158" s="1"/>
      <c r="H1158" s="2"/>
    </row>
    <row r="1159" spans="2:8" x14ac:dyDescent="0.25">
      <c r="B1159" s="1"/>
      <c r="H1159" s="2"/>
    </row>
    <row r="1160" spans="2:8" x14ac:dyDescent="0.25">
      <c r="H1160" s="2"/>
    </row>
    <row r="1161" spans="2:8" x14ac:dyDescent="0.25">
      <c r="B1161" s="1"/>
      <c r="H1161" s="2"/>
    </row>
    <row r="1162" spans="2:8" x14ac:dyDescent="0.25">
      <c r="B1162" s="1"/>
      <c r="H1162" s="2"/>
    </row>
    <row r="1163" spans="2:8" x14ac:dyDescent="0.25">
      <c r="B1163" s="1"/>
      <c r="H1163" s="2"/>
    </row>
    <row r="1164" spans="2:8" x14ac:dyDescent="0.25">
      <c r="H1164" s="2"/>
    </row>
    <row r="1165" spans="2:8" x14ac:dyDescent="0.25">
      <c r="H1165" s="2"/>
    </row>
    <row r="1166" spans="2:8" x14ac:dyDescent="0.25">
      <c r="B1166" s="1"/>
      <c r="H1166" s="2"/>
    </row>
    <row r="1167" spans="2:8" x14ac:dyDescent="0.25">
      <c r="B1167" s="1"/>
      <c r="H1167" s="2"/>
    </row>
    <row r="1168" spans="2:8" x14ac:dyDescent="0.25">
      <c r="B1168" s="1"/>
      <c r="H1168" s="2"/>
    </row>
    <row r="1169" spans="2:8" x14ac:dyDescent="0.25">
      <c r="B1169" s="1"/>
      <c r="H1169" s="2"/>
    </row>
    <row r="1170" spans="2:8" x14ac:dyDescent="0.25">
      <c r="B1170" s="1"/>
      <c r="H1170" s="2"/>
    </row>
    <row r="1171" spans="2:8" x14ac:dyDescent="0.25">
      <c r="B1171" s="1"/>
      <c r="H1171" s="2"/>
    </row>
    <row r="1172" spans="2:8" x14ac:dyDescent="0.25">
      <c r="B1172" s="1"/>
      <c r="H1172" s="2"/>
    </row>
    <row r="1173" spans="2:8" x14ac:dyDescent="0.25">
      <c r="B1173" s="1"/>
      <c r="H1173" s="2"/>
    </row>
    <row r="1174" spans="2:8" x14ac:dyDescent="0.25">
      <c r="H1174" s="2"/>
    </row>
    <row r="1175" spans="2:8" x14ac:dyDescent="0.25">
      <c r="B1175" s="1"/>
      <c r="H1175" s="2"/>
    </row>
    <row r="1176" spans="2:8" x14ac:dyDescent="0.25">
      <c r="H1176" s="2"/>
    </row>
    <row r="1177" spans="2:8" x14ac:dyDescent="0.25">
      <c r="H1177" s="2"/>
    </row>
    <row r="1178" spans="2:8" x14ac:dyDescent="0.25">
      <c r="B1178" s="1"/>
      <c r="H1178" s="2"/>
    </row>
    <row r="1179" spans="2:8" x14ac:dyDescent="0.25">
      <c r="B1179" s="1"/>
      <c r="H1179" s="2"/>
    </row>
    <row r="1180" spans="2:8" x14ac:dyDescent="0.25">
      <c r="H1180" s="2"/>
    </row>
    <row r="1181" spans="2:8" x14ac:dyDescent="0.25">
      <c r="H1181" s="2"/>
    </row>
    <row r="1182" spans="2:8" x14ac:dyDescent="0.25">
      <c r="H1182" s="2"/>
    </row>
    <row r="1183" spans="2:8" x14ac:dyDescent="0.25">
      <c r="B1183" s="1"/>
      <c r="H1183" s="2"/>
    </row>
    <row r="1184" spans="2:8" x14ac:dyDescent="0.25">
      <c r="H1184" s="2"/>
    </row>
    <row r="1185" spans="2:8" x14ac:dyDescent="0.25">
      <c r="B1185" s="1"/>
      <c r="H1185" s="2"/>
    </row>
    <row r="1186" spans="2:8" x14ac:dyDescent="0.25">
      <c r="B1186" s="1"/>
      <c r="H1186" s="2"/>
    </row>
    <row r="1187" spans="2:8" x14ac:dyDescent="0.25">
      <c r="H1187" s="2"/>
    </row>
    <row r="1188" spans="2:8" x14ac:dyDescent="0.25">
      <c r="B1188" s="1"/>
      <c r="H1188" s="2"/>
    </row>
    <row r="1189" spans="2:8" x14ac:dyDescent="0.25">
      <c r="B1189" s="1"/>
      <c r="H1189" s="2"/>
    </row>
    <row r="1190" spans="2:8" x14ac:dyDescent="0.25">
      <c r="B1190" s="1"/>
      <c r="H1190" s="2"/>
    </row>
    <row r="1191" spans="2:8" x14ac:dyDescent="0.25">
      <c r="H1191" s="2"/>
    </row>
    <row r="1192" spans="2:8" x14ac:dyDescent="0.25">
      <c r="B1192" s="1"/>
      <c r="H1192" s="2"/>
    </row>
    <row r="1193" spans="2:8" x14ac:dyDescent="0.25">
      <c r="H1193" s="2"/>
    </row>
    <row r="1194" spans="2:8" x14ac:dyDescent="0.25">
      <c r="H1194" s="2"/>
    </row>
    <row r="1195" spans="2:8" x14ac:dyDescent="0.25">
      <c r="H1195" s="2"/>
    </row>
    <row r="1196" spans="2:8" x14ac:dyDescent="0.25">
      <c r="B1196" s="1"/>
      <c r="H1196" s="2"/>
    </row>
    <row r="1197" spans="2:8" x14ac:dyDescent="0.25">
      <c r="H1197" s="2"/>
    </row>
    <row r="1198" spans="2:8" x14ac:dyDescent="0.25">
      <c r="H1198" s="2"/>
    </row>
    <row r="1199" spans="2:8" x14ac:dyDescent="0.25">
      <c r="B1199" s="1"/>
      <c r="H1199" s="2"/>
    </row>
    <row r="1200" spans="2:8" x14ac:dyDescent="0.25">
      <c r="H1200" s="2"/>
    </row>
    <row r="1201" spans="2:8" x14ac:dyDescent="0.25">
      <c r="B1201" s="1"/>
      <c r="H1201" s="2"/>
    </row>
    <row r="1202" spans="2:8" x14ac:dyDescent="0.25">
      <c r="B1202" s="1"/>
      <c r="H1202" s="2"/>
    </row>
    <row r="1203" spans="2:8" x14ac:dyDescent="0.25">
      <c r="B1203" s="1"/>
      <c r="H1203" s="2"/>
    </row>
    <row r="1204" spans="2:8" x14ac:dyDescent="0.25">
      <c r="H1204" s="2"/>
    </row>
    <row r="1205" spans="2:8" x14ac:dyDescent="0.25">
      <c r="B1205" s="1"/>
      <c r="H1205" s="2"/>
    </row>
    <row r="1206" spans="2:8" x14ac:dyDescent="0.25">
      <c r="H1206" s="2"/>
    </row>
    <row r="1207" spans="2:8" x14ac:dyDescent="0.25">
      <c r="B1207" s="1"/>
      <c r="H1207" s="2"/>
    </row>
    <row r="1208" spans="2:8" x14ac:dyDescent="0.25">
      <c r="H1208" s="2"/>
    </row>
    <row r="1209" spans="2:8" x14ac:dyDescent="0.25">
      <c r="H1209" s="2"/>
    </row>
    <row r="1210" spans="2:8" x14ac:dyDescent="0.25">
      <c r="H1210" s="2"/>
    </row>
    <row r="1211" spans="2:8" x14ac:dyDescent="0.25">
      <c r="B1211" s="1"/>
      <c r="H1211" s="2"/>
    </row>
    <row r="1212" spans="2:8" x14ac:dyDescent="0.25">
      <c r="H1212" s="2"/>
    </row>
    <row r="1213" spans="2:8" x14ac:dyDescent="0.25">
      <c r="B1213" s="1"/>
      <c r="H1213" s="2"/>
    </row>
    <row r="1214" spans="2:8" x14ac:dyDescent="0.25">
      <c r="B1214" s="1"/>
      <c r="H1214" s="2"/>
    </row>
    <row r="1215" spans="2:8" x14ac:dyDescent="0.25">
      <c r="B1215" s="1"/>
      <c r="H1215" s="2"/>
    </row>
    <row r="1216" spans="2:8" x14ac:dyDescent="0.25">
      <c r="B1216" s="1"/>
      <c r="H1216" s="2"/>
    </row>
    <row r="1217" spans="2:8" x14ac:dyDescent="0.25">
      <c r="B1217" s="1"/>
      <c r="H1217" s="2"/>
    </row>
    <row r="1218" spans="2:8" x14ac:dyDescent="0.25">
      <c r="B1218" s="1"/>
      <c r="H1218" s="2"/>
    </row>
    <row r="1219" spans="2:8" x14ac:dyDescent="0.25">
      <c r="B1219" s="1"/>
      <c r="H1219" s="2"/>
    </row>
    <row r="1220" spans="2:8" x14ac:dyDescent="0.25">
      <c r="B1220" s="1"/>
      <c r="H1220" s="2"/>
    </row>
    <row r="1221" spans="2:8" x14ac:dyDescent="0.25">
      <c r="H1221" s="2"/>
    </row>
    <row r="1222" spans="2:8" x14ac:dyDescent="0.25">
      <c r="B1222" s="1"/>
      <c r="H1222" s="2"/>
    </row>
    <row r="1223" spans="2:8" x14ac:dyDescent="0.25">
      <c r="B1223" s="1"/>
      <c r="H1223" s="2"/>
    </row>
    <row r="1224" spans="2:8" x14ac:dyDescent="0.25">
      <c r="B1224" s="1"/>
      <c r="H1224" s="2"/>
    </row>
    <row r="1225" spans="2:8" x14ac:dyDescent="0.25">
      <c r="H1225" s="2"/>
    </row>
    <row r="1226" spans="2:8" x14ac:dyDescent="0.25">
      <c r="H1226" s="2"/>
    </row>
    <row r="1227" spans="2:8" x14ac:dyDescent="0.25">
      <c r="H1227" s="2"/>
    </row>
    <row r="1228" spans="2:8" x14ac:dyDescent="0.25">
      <c r="B1228" s="1"/>
      <c r="H1228" s="2"/>
    </row>
    <row r="1229" spans="2:8" x14ac:dyDescent="0.25">
      <c r="H1229" s="2"/>
    </row>
    <row r="1230" spans="2:8" x14ac:dyDescent="0.25">
      <c r="B1230" s="1"/>
      <c r="H1230" s="2"/>
    </row>
    <row r="1231" spans="2:8" x14ac:dyDescent="0.25">
      <c r="H1231" s="2"/>
    </row>
    <row r="1232" spans="2:8" x14ac:dyDescent="0.25">
      <c r="B1232" s="1"/>
      <c r="H1232" s="2"/>
    </row>
    <row r="1233" spans="2:8" x14ac:dyDescent="0.25">
      <c r="B1233" s="1"/>
      <c r="H1233" s="2"/>
    </row>
    <row r="1234" spans="2:8" x14ac:dyDescent="0.25">
      <c r="H1234" s="2"/>
    </row>
    <row r="1235" spans="2:8" x14ac:dyDescent="0.25">
      <c r="H1235" s="2"/>
    </row>
    <row r="1236" spans="2:8" x14ac:dyDescent="0.25">
      <c r="B1236" s="1"/>
      <c r="H1236" s="2"/>
    </row>
    <row r="1237" spans="2:8" x14ac:dyDescent="0.25">
      <c r="H1237" s="2"/>
    </row>
    <row r="1238" spans="2:8" x14ac:dyDescent="0.25">
      <c r="B1238" s="1"/>
      <c r="H1238" s="2"/>
    </row>
    <row r="1239" spans="2:8" x14ac:dyDescent="0.25">
      <c r="B1239" s="1"/>
      <c r="H1239" s="2"/>
    </row>
    <row r="1240" spans="2:8" x14ac:dyDescent="0.25">
      <c r="H1240" s="2"/>
    </row>
    <row r="1241" spans="2:8" x14ac:dyDescent="0.25">
      <c r="B1241" s="1"/>
      <c r="H1241" s="2"/>
    </row>
    <row r="1242" spans="2:8" x14ac:dyDescent="0.25">
      <c r="B1242" s="1"/>
      <c r="H1242" s="2"/>
    </row>
    <row r="1243" spans="2:8" x14ac:dyDescent="0.25">
      <c r="B1243" s="1"/>
      <c r="H1243" s="2"/>
    </row>
    <row r="1244" spans="2:8" x14ac:dyDescent="0.25">
      <c r="H1244" s="2"/>
    </row>
    <row r="1245" spans="2:8" x14ac:dyDescent="0.25">
      <c r="H1245" s="2"/>
    </row>
    <row r="1246" spans="2:8" x14ac:dyDescent="0.25">
      <c r="H1246" s="2"/>
    </row>
    <row r="1247" spans="2:8" x14ac:dyDescent="0.25">
      <c r="B1247" s="1"/>
      <c r="H1247" s="2"/>
    </row>
    <row r="1248" spans="2:8" x14ac:dyDescent="0.25">
      <c r="H1248" s="2"/>
    </row>
    <row r="1249" spans="2:8" x14ac:dyDescent="0.25">
      <c r="B1249" s="1"/>
      <c r="H1249" s="2"/>
    </row>
    <row r="1250" spans="2:8" x14ac:dyDescent="0.25">
      <c r="B1250" s="1"/>
      <c r="H1250" s="2"/>
    </row>
    <row r="1251" spans="2:8" x14ac:dyDescent="0.25">
      <c r="B1251" s="1"/>
      <c r="H1251" s="2"/>
    </row>
    <row r="1252" spans="2:8" x14ac:dyDescent="0.25">
      <c r="H1252" s="2"/>
    </row>
    <row r="1253" spans="2:8" x14ac:dyDescent="0.25">
      <c r="H1253" s="2"/>
    </row>
    <row r="1254" spans="2:8" x14ac:dyDescent="0.25">
      <c r="B1254" s="1"/>
      <c r="H1254" s="2"/>
    </row>
    <row r="1255" spans="2:8" x14ac:dyDescent="0.25">
      <c r="B1255" s="1"/>
      <c r="H1255" s="2"/>
    </row>
    <row r="1256" spans="2:8" x14ac:dyDescent="0.25">
      <c r="H1256" s="2"/>
    </row>
    <row r="1257" spans="2:8" x14ac:dyDescent="0.25">
      <c r="B1257" s="1"/>
      <c r="H1257" s="2"/>
    </row>
    <row r="1258" spans="2:8" x14ac:dyDescent="0.25">
      <c r="H1258" s="2"/>
    </row>
    <row r="1259" spans="2:8" x14ac:dyDescent="0.25">
      <c r="B1259" s="1"/>
      <c r="H1259" s="2"/>
    </row>
    <row r="1260" spans="2:8" x14ac:dyDescent="0.25">
      <c r="B1260" s="1"/>
      <c r="H1260" s="2"/>
    </row>
    <row r="1261" spans="2:8" x14ac:dyDescent="0.25">
      <c r="B1261" s="1"/>
      <c r="H1261" s="2"/>
    </row>
    <row r="1262" spans="2:8" x14ac:dyDescent="0.25">
      <c r="B1262" s="1"/>
      <c r="H1262" s="2"/>
    </row>
    <row r="1263" spans="2:8" x14ac:dyDescent="0.25">
      <c r="B1263" s="1"/>
      <c r="H1263" s="2"/>
    </row>
    <row r="1264" spans="2:8" x14ac:dyDescent="0.25">
      <c r="B1264" s="1"/>
      <c r="H1264" s="2"/>
    </row>
    <row r="1265" spans="2:8" x14ac:dyDescent="0.25">
      <c r="B1265" s="1"/>
      <c r="H1265" s="2"/>
    </row>
    <row r="1266" spans="2:8" x14ac:dyDescent="0.25">
      <c r="H1266" s="2"/>
    </row>
    <row r="1267" spans="2:8" x14ac:dyDescent="0.25">
      <c r="H1267" s="2"/>
    </row>
    <row r="1268" spans="2:8" x14ac:dyDescent="0.25">
      <c r="B1268" s="1"/>
      <c r="H1268" s="2"/>
    </row>
    <row r="1269" spans="2:8" x14ac:dyDescent="0.25">
      <c r="B1269" s="1"/>
      <c r="H1269" s="2"/>
    </row>
    <row r="1270" spans="2:8" x14ac:dyDescent="0.25">
      <c r="B1270" s="1"/>
      <c r="H1270" s="2"/>
    </row>
    <row r="1271" spans="2:8" x14ac:dyDescent="0.25">
      <c r="H1271" s="2"/>
    </row>
    <row r="1272" spans="2:8" x14ac:dyDescent="0.25">
      <c r="B1272" s="1"/>
      <c r="H1272" s="2"/>
    </row>
    <row r="1273" spans="2:8" x14ac:dyDescent="0.25">
      <c r="B1273" s="1"/>
      <c r="H1273" s="2"/>
    </row>
    <row r="1274" spans="2:8" x14ac:dyDescent="0.25">
      <c r="B1274" s="1"/>
      <c r="H1274" s="2"/>
    </row>
    <row r="1275" spans="2:8" x14ac:dyDescent="0.25">
      <c r="B1275" s="1"/>
      <c r="H1275" s="2"/>
    </row>
    <row r="1276" spans="2:8" x14ac:dyDescent="0.25">
      <c r="H1276" s="2"/>
    </row>
    <row r="1277" spans="2:8" x14ac:dyDescent="0.25">
      <c r="B1277" s="1"/>
      <c r="H1277" s="2"/>
    </row>
    <row r="1278" spans="2:8" x14ac:dyDescent="0.25">
      <c r="H1278" s="2"/>
    </row>
    <row r="1279" spans="2:8" x14ac:dyDescent="0.25">
      <c r="B1279" s="1"/>
      <c r="H1279" s="2"/>
    </row>
    <row r="1280" spans="2:8" x14ac:dyDescent="0.25">
      <c r="B1280" s="1"/>
      <c r="H1280" s="2"/>
    </row>
    <row r="1281" spans="2:8" x14ac:dyDescent="0.25">
      <c r="B1281" s="1"/>
      <c r="H1281" s="2"/>
    </row>
    <row r="1282" spans="2:8" x14ac:dyDescent="0.25">
      <c r="B1282" s="1"/>
      <c r="H1282" s="2"/>
    </row>
    <row r="1283" spans="2:8" x14ac:dyDescent="0.25">
      <c r="B1283" s="1"/>
      <c r="H1283" s="2"/>
    </row>
    <row r="1284" spans="2:8" x14ac:dyDescent="0.25">
      <c r="H1284" s="2"/>
    </row>
    <row r="1285" spans="2:8" x14ac:dyDescent="0.25">
      <c r="H1285" s="2"/>
    </row>
    <row r="1286" spans="2:8" x14ac:dyDescent="0.25">
      <c r="B1286" s="1"/>
      <c r="H1286" s="2"/>
    </row>
    <row r="1287" spans="2:8" x14ac:dyDescent="0.25">
      <c r="B1287" s="1"/>
      <c r="H1287" s="2"/>
    </row>
    <row r="1288" spans="2:8" x14ac:dyDescent="0.25">
      <c r="H1288" s="2"/>
    </row>
    <row r="1289" spans="2:8" x14ac:dyDescent="0.25">
      <c r="H1289" s="2"/>
    </row>
    <row r="1290" spans="2:8" x14ac:dyDescent="0.25">
      <c r="H1290" s="2"/>
    </row>
    <row r="1291" spans="2:8" x14ac:dyDescent="0.25">
      <c r="B1291" s="1"/>
      <c r="H1291" s="2"/>
    </row>
    <row r="1292" spans="2:8" x14ac:dyDescent="0.25">
      <c r="B1292" s="1"/>
      <c r="H1292" s="2"/>
    </row>
    <row r="1293" spans="2:8" x14ac:dyDescent="0.25">
      <c r="H1293" s="2"/>
    </row>
    <row r="1294" spans="2:8" x14ac:dyDescent="0.25">
      <c r="H1294" s="2"/>
    </row>
    <row r="1295" spans="2:8" x14ac:dyDescent="0.25">
      <c r="H1295" s="2"/>
    </row>
    <row r="1296" spans="2:8" x14ac:dyDescent="0.25">
      <c r="H1296" s="2"/>
    </row>
    <row r="1297" spans="2:8" x14ac:dyDescent="0.25">
      <c r="H1297" s="2"/>
    </row>
    <row r="1298" spans="2:8" x14ac:dyDescent="0.25">
      <c r="H1298" s="2"/>
    </row>
    <row r="1299" spans="2:8" x14ac:dyDescent="0.25">
      <c r="B1299" s="1"/>
      <c r="H1299" s="2"/>
    </row>
    <row r="1300" spans="2:8" x14ac:dyDescent="0.25">
      <c r="H1300" s="2"/>
    </row>
    <row r="1301" spans="2:8" x14ac:dyDescent="0.25">
      <c r="B1301" s="1"/>
      <c r="H1301" s="2"/>
    </row>
    <row r="1302" spans="2:8" x14ac:dyDescent="0.25">
      <c r="H1302" s="2"/>
    </row>
    <row r="1303" spans="2:8" x14ac:dyDescent="0.25">
      <c r="B1303" s="1"/>
      <c r="H1303" s="2"/>
    </row>
    <row r="1304" spans="2:8" x14ac:dyDescent="0.25">
      <c r="B1304" s="1"/>
      <c r="H1304" s="2"/>
    </row>
    <row r="1305" spans="2:8" x14ac:dyDescent="0.25">
      <c r="H1305" s="2"/>
    </row>
    <row r="1306" spans="2:8" x14ac:dyDescent="0.25">
      <c r="H1306" s="2"/>
    </row>
    <row r="1307" spans="2:8" x14ac:dyDescent="0.25">
      <c r="B1307" s="1"/>
      <c r="H1307" s="2"/>
    </row>
    <row r="1308" spans="2:8" x14ac:dyDescent="0.25">
      <c r="B1308" s="1"/>
      <c r="H1308" s="2"/>
    </row>
    <row r="1309" spans="2:8" x14ac:dyDescent="0.25">
      <c r="B1309" s="1"/>
      <c r="H1309" s="2"/>
    </row>
    <row r="1310" spans="2:8" x14ac:dyDescent="0.25">
      <c r="H1310" s="2"/>
    </row>
    <row r="1311" spans="2:8" x14ac:dyDescent="0.25">
      <c r="B1311" s="1"/>
      <c r="H1311" s="2"/>
    </row>
    <row r="1312" spans="2:8" x14ac:dyDescent="0.25">
      <c r="B1312" s="1"/>
      <c r="H1312" s="2"/>
    </row>
    <row r="1313" spans="2:8" x14ac:dyDescent="0.25">
      <c r="B1313" s="1"/>
      <c r="H1313" s="2"/>
    </row>
    <row r="1314" spans="2:8" x14ac:dyDescent="0.25">
      <c r="B1314" s="1"/>
      <c r="H1314" s="2"/>
    </row>
    <row r="1315" spans="2:8" x14ac:dyDescent="0.25">
      <c r="B1315" s="1"/>
      <c r="H1315" s="2"/>
    </row>
    <row r="1316" spans="2:8" x14ac:dyDescent="0.25">
      <c r="H1316" s="2"/>
    </row>
    <row r="1317" spans="2:8" x14ac:dyDescent="0.25">
      <c r="B1317" s="1"/>
      <c r="H1317" s="2"/>
    </row>
    <row r="1318" spans="2:8" x14ac:dyDescent="0.25">
      <c r="B1318" s="1"/>
      <c r="H1318" s="2"/>
    </row>
    <row r="1319" spans="2:8" x14ac:dyDescent="0.25">
      <c r="H1319" s="2"/>
    </row>
    <row r="1320" spans="2:8" x14ac:dyDescent="0.25">
      <c r="B1320" s="1"/>
      <c r="H1320" s="2"/>
    </row>
    <row r="1321" spans="2:8" x14ac:dyDescent="0.25">
      <c r="B1321" s="1"/>
      <c r="H1321" s="2"/>
    </row>
    <row r="1322" spans="2:8" x14ac:dyDescent="0.25">
      <c r="H1322" s="2"/>
    </row>
    <row r="1323" spans="2:8" x14ac:dyDescent="0.25">
      <c r="B1323" s="1"/>
      <c r="H1323" s="2"/>
    </row>
    <row r="1324" spans="2:8" x14ac:dyDescent="0.25">
      <c r="B1324" s="1"/>
      <c r="H1324" s="2"/>
    </row>
    <row r="1325" spans="2:8" x14ac:dyDescent="0.25">
      <c r="B1325" s="1"/>
      <c r="H1325" s="2"/>
    </row>
    <row r="1326" spans="2:8" x14ac:dyDescent="0.25">
      <c r="B1326" s="1"/>
      <c r="H1326" s="2"/>
    </row>
    <row r="1327" spans="2:8" x14ac:dyDescent="0.25">
      <c r="H1327" s="2"/>
    </row>
    <row r="1328" spans="2:8" x14ac:dyDescent="0.25">
      <c r="H1328" s="2"/>
    </row>
    <row r="1329" spans="2:8" x14ac:dyDescent="0.25">
      <c r="H1329" s="2"/>
    </row>
    <row r="1330" spans="2:8" x14ac:dyDescent="0.25">
      <c r="B1330" s="1"/>
      <c r="H1330" s="2"/>
    </row>
    <row r="1331" spans="2:8" x14ac:dyDescent="0.25">
      <c r="H1331" s="2"/>
    </row>
    <row r="1332" spans="2:8" x14ac:dyDescent="0.25">
      <c r="H1332" s="2"/>
    </row>
    <row r="1333" spans="2:8" x14ac:dyDescent="0.25">
      <c r="H1333" s="2"/>
    </row>
    <row r="1334" spans="2:8" x14ac:dyDescent="0.25">
      <c r="H1334" s="2"/>
    </row>
    <row r="1335" spans="2:8" x14ac:dyDescent="0.25">
      <c r="B1335" s="1"/>
      <c r="H1335" s="2"/>
    </row>
    <row r="1336" spans="2:8" x14ac:dyDescent="0.25">
      <c r="H1336" s="2"/>
    </row>
    <row r="1337" spans="2:8" x14ac:dyDescent="0.25">
      <c r="B1337" s="1"/>
      <c r="H1337" s="2"/>
    </row>
    <row r="1338" spans="2:8" x14ac:dyDescent="0.25">
      <c r="H1338" s="2"/>
    </row>
    <row r="1339" spans="2:8" x14ac:dyDescent="0.25">
      <c r="H1339" s="2"/>
    </row>
    <row r="1340" spans="2:8" x14ac:dyDescent="0.25">
      <c r="H1340" s="2"/>
    </row>
    <row r="1341" spans="2:8" x14ac:dyDescent="0.25">
      <c r="H1341" s="2"/>
    </row>
    <row r="1342" spans="2:8" x14ac:dyDescent="0.25">
      <c r="H1342" s="2"/>
    </row>
    <row r="1343" spans="2:8" x14ac:dyDescent="0.25">
      <c r="H1343" s="2"/>
    </row>
    <row r="1344" spans="2:8" x14ac:dyDescent="0.25">
      <c r="H1344" s="2"/>
    </row>
    <row r="1345" spans="2:8" x14ac:dyDescent="0.25">
      <c r="H1345" s="2"/>
    </row>
    <row r="1346" spans="2:8" x14ac:dyDescent="0.25">
      <c r="H1346" s="2"/>
    </row>
    <row r="1347" spans="2:8" x14ac:dyDescent="0.25">
      <c r="H1347" s="2"/>
    </row>
    <row r="1348" spans="2:8" x14ac:dyDescent="0.25">
      <c r="H1348" s="2"/>
    </row>
    <row r="1349" spans="2:8" x14ac:dyDescent="0.25">
      <c r="B1349" s="1"/>
      <c r="H1349" s="2"/>
    </row>
    <row r="1350" spans="2:8" x14ac:dyDescent="0.25">
      <c r="H1350" s="2"/>
    </row>
    <row r="1351" spans="2:8" x14ac:dyDescent="0.25">
      <c r="H1351" s="2"/>
    </row>
    <row r="1352" spans="2:8" x14ac:dyDescent="0.25">
      <c r="H1352" s="2"/>
    </row>
    <row r="1353" spans="2:8" x14ac:dyDescent="0.25">
      <c r="H1353" s="2"/>
    </row>
    <row r="1354" spans="2:8" x14ac:dyDescent="0.25">
      <c r="H1354" s="2"/>
    </row>
    <row r="1355" spans="2:8" x14ac:dyDescent="0.25">
      <c r="H1355" s="2"/>
    </row>
    <row r="1356" spans="2:8" x14ac:dyDescent="0.25">
      <c r="B1356" s="1"/>
      <c r="H1356" s="2"/>
    </row>
    <row r="1357" spans="2:8" x14ac:dyDescent="0.25">
      <c r="B1357" s="1"/>
      <c r="H1357" s="2"/>
    </row>
    <row r="1358" spans="2:8" x14ac:dyDescent="0.25">
      <c r="B1358" s="1"/>
      <c r="H1358" s="2"/>
    </row>
    <row r="1359" spans="2:8" x14ac:dyDescent="0.25">
      <c r="H1359" s="2"/>
    </row>
    <row r="1360" spans="2:8" x14ac:dyDescent="0.25">
      <c r="H1360" s="2"/>
    </row>
    <row r="1361" spans="2:8" x14ac:dyDescent="0.25">
      <c r="H1361" s="2"/>
    </row>
    <row r="1362" spans="2:8" x14ac:dyDescent="0.25">
      <c r="B1362" s="1"/>
      <c r="H1362" s="2"/>
    </row>
    <row r="1363" spans="2:8" x14ac:dyDescent="0.25">
      <c r="B1363" s="1"/>
      <c r="H1363" s="2"/>
    </row>
    <row r="1364" spans="2:8" x14ac:dyDescent="0.25">
      <c r="B1364" s="1"/>
      <c r="H1364" s="2"/>
    </row>
    <row r="1365" spans="2:8" x14ac:dyDescent="0.25">
      <c r="B1365" s="1"/>
      <c r="H1365" s="2"/>
    </row>
    <row r="1366" spans="2:8" x14ac:dyDescent="0.25">
      <c r="B1366" s="1"/>
      <c r="H1366" s="2"/>
    </row>
    <row r="1367" spans="2:8" x14ac:dyDescent="0.25">
      <c r="B1367" s="1"/>
      <c r="H1367" s="2"/>
    </row>
    <row r="1368" spans="2:8" x14ac:dyDescent="0.25">
      <c r="B1368" s="1"/>
      <c r="H1368" s="2"/>
    </row>
    <row r="1369" spans="2:8" x14ac:dyDescent="0.25">
      <c r="H1369" s="2"/>
    </row>
    <row r="1370" spans="2:8" x14ac:dyDescent="0.25">
      <c r="B1370" s="1"/>
      <c r="H1370" s="2"/>
    </row>
    <row r="1371" spans="2:8" x14ac:dyDescent="0.25">
      <c r="B1371" s="1"/>
      <c r="H1371" s="2"/>
    </row>
    <row r="1372" spans="2:8" x14ac:dyDescent="0.25">
      <c r="H1372" s="2"/>
    </row>
    <row r="1373" spans="2:8" x14ac:dyDescent="0.25">
      <c r="H1373" s="2"/>
    </row>
    <row r="1374" spans="2:8" x14ac:dyDescent="0.25">
      <c r="H1374" s="2"/>
    </row>
    <row r="1375" spans="2:8" x14ac:dyDescent="0.25">
      <c r="B1375" s="1"/>
      <c r="H1375" s="2"/>
    </row>
    <row r="1376" spans="2:8" x14ac:dyDescent="0.25">
      <c r="H1376" s="2"/>
    </row>
    <row r="1377" spans="2:8" x14ac:dyDescent="0.25">
      <c r="H1377" s="2"/>
    </row>
    <row r="1378" spans="2:8" x14ac:dyDescent="0.25">
      <c r="B1378" s="1"/>
      <c r="H1378" s="2"/>
    </row>
    <row r="1379" spans="2:8" x14ac:dyDescent="0.25">
      <c r="B1379" s="1"/>
      <c r="H1379" s="2"/>
    </row>
    <row r="1380" spans="2:8" x14ac:dyDescent="0.25">
      <c r="H1380" s="2"/>
    </row>
    <row r="1381" spans="2:8" x14ac:dyDescent="0.25">
      <c r="H1381" s="2"/>
    </row>
    <row r="1382" spans="2:8" x14ac:dyDescent="0.25">
      <c r="B1382" s="1"/>
      <c r="H1382" s="2"/>
    </row>
    <row r="1383" spans="2:8" x14ac:dyDescent="0.25">
      <c r="B1383" s="1"/>
      <c r="H1383" s="2"/>
    </row>
    <row r="1384" spans="2:8" x14ac:dyDescent="0.25">
      <c r="B1384" s="1"/>
      <c r="H1384" s="2"/>
    </row>
    <row r="1385" spans="2:8" x14ac:dyDescent="0.25">
      <c r="B1385" s="1"/>
      <c r="H1385" s="2"/>
    </row>
    <row r="1386" spans="2:8" x14ac:dyDescent="0.25">
      <c r="H1386" s="2"/>
    </row>
    <row r="1387" spans="2:8" x14ac:dyDescent="0.25">
      <c r="B1387" s="1"/>
      <c r="H1387" s="2"/>
    </row>
    <row r="1388" spans="2:8" x14ac:dyDescent="0.25">
      <c r="H1388" s="2"/>
    </row>
    <row r="1389" spans="2:8" x14ac:dyDescent="0.25">
      <c r="B1389" s="1"/>
      <c r="H1389" s="2"/>
    </row>
    <row r="1390" spans="2:8" x14ac:dyDescent="0.25">
      <c r="B1390" s="1"/>
      <c r="H1390" s="2"/>
    </row>
    <row r="1391" spans="2:8" x14ac:dyDescent="0.25">
      <c r="B1391" s="1"/>
      <c r="H1391" s="2"/>
    </row>
    <row r="1392" spans="2:8" x14ac:dyDescent="0.25">
      <c r="H1392" s="2"/>
    </row>
    <row r="1393" spans="2:8" x14ac:dyDescent="0.25">
      <c r="B1393" s="1"/>
      <c r="H1393" s="2"/>
    </row>
    <row r="1394" spans="2:8" x14ac:dyDescent="0.25">
      <c r="B1394" s="1"/>
      <c r="H1394" s="2"/>
    </row>
    <row r="1395" spans="2:8" x14ac:dyDescent="0.25">
      <c r="H1395" s="2"/>
    </row>
    <row r="1396" spans="2:8" x14ac:dyDescent="0.25">
      <c r="H1396" s="2"/>
    </row>
    <row r="1397" spans="2:8" x14ac:dyDescent="0.25">
      <c r="H1397" s="2"/>
    </row>
    <row r="1398" spans="2:8" x14ac:dyDescent="0.25">
      <c r="B1398" s="1"/>
      <c r="H1398" s="2"/>
    </row>
    <row r="1399" spans="2:8" x14ac:dyDescent="0.25">
      <c r="B1399" s="1"/>
      <c r="H1399" s="2"/>
    </row>
    <row r="1400" spans="2:8" x14ac:dyDescent="0.25">
      <c r="B1400" s="1"/>
      <c r="H1400" s="2"/>
    </row>
    <row r="1401" spans="2:8" x14ac:dyDescent="0.25">
      <c r="H1401" s="2"/>
    </row>
    <row r="1402" spans="2:8" x14ac:dyDescent="0.25">
      <c r="H1402" s="2"/>
    </row>
    <row r="1403" spans="2:8" x14ac:dyDescent="0.25">
      <c r="H1403" s="2"/>
    </row>
    <row r="1404" spans="2:8" x14ac:dyDescent="0.25">
      <c r="H1404" s="2"/>
    </row>
    <row r="1405" spans="2:8" x14ac:dyDescent="0.25">
      <c r="H1405" s="2"/>
    </row>
    <row r="1406" spans="2:8" x14ac:dyDescent="0.25">
      <c r="B1406" s="1"/>
      <c r="H1406" s="2"/>
    </row>
    <row r="1407" spans="2:8" x14ac:dyDescent="0.25">
      <c r="H1407" s="2"/>
    </row>
    <row r="1408" spans="2:8" x14ac:dyDescent="0.25">
      <c r="H1408" s="2"/>
    </row>
    <row r="1409" spans="2:8" x14ac:dyDescent="0.25">
      <c r="H1409" s="2"/>
    </row>
    <row r="1410" spans="2:8" x14ac:dyDescent="0.25">
      <c r="B1410" s="1"/>
      <c r="H1410" s="2"/>
    </row>
    <row r="1411" spans="2:8" x14ac:dyDescent="0.25">
      <c r="H1411" s="2"/>
    </row>
    <row r="1412" spans="2:8" x14ac:dyDescent="0.25">
      <c r="H1412" s="2"/>
    </row>
    <row r="1413" spans="2:8" x14ac:dyDescent="0.25">
      <c r="H1413" s="2"/>
    </row>
    <row r="1414" spans="2:8" x14ac:dyDescent="0.25">
      <c r="H1414" s="2"/>
    </row>
    <row r="1415" spans="2:8" x14ac:dyDescent="0.25">
      <c r="H1415" s="2"/>
    </row>
    <row r="1416" spans="2:8" x14ac:dyDescent="0.25">
      <c r="B1416" s="1"/>
      <c r="H1416" s="2"/>
    </row>
    <row r="1417" spans="2:8" x14ac:dyDescent="0.25">
      <c r="H1417" s="2"/>
    </row>
    <row r="1418" spans="2:8" x14ac:dyDescent="0.25">
      <c r="H1418" s="2"/>
    </row>
    <row r="1419" spans="2:8" x14ac:dyDescent="0.25">
      <c r="B1419" s="1"/>
      <c r="H1419" s="2"/>
    </row>
    <row r="1420" spans="2:8" x14ac:dyDescent="0.25">
      <c r="B1420" s="1"/>
      <c r="H1420" s="2"/>
    </row>
    <row r="1421" spans="2:8" x14ac:dyDescent="0.25">
      <c r="B1421" s="1"/>
      <c r="H1421" s="2"/>
    </row>
    <row r="1422" spans="2:8" x14ac:dyDescent="0.25">
      <c r="B1422" s="1"/>
      <c r="H1422" s="2"/>
    </row>
    <row r="1423" spans="2:8" x14ac:dyDescent="0.25">
      <c r="H1423" s="2"/>
    </row>
    <row r="1424" spans="2:8" x14ac:dyDescent="0.25">
      <c r="B1424" s="1"/>
      <c r="H1424" s="2"/>
    </row>
    <row r="1425" spans="2:8" x14ac:dyDescent="0.25">
      <c r="B1425" s="1"/>
      <c r="H1425" s="2"/>
    </row>
    <row r="1426" spans="2:8" x14ac:dyDescent="0.25">
      <c r="H1426" s="2"/>
    </row>
    <row r="1427" spans="2:8" x14ac:dyDescent="0.25">
      <c r="H1427" s="2"/>
    </row>
    <row r="1428" spans="2:8" x14ac:dyDescent="0.25">
      <c r="H1428" s="2"/>
    </row>
    <row r="1429" spans="2:8" x14ac:dyDescent="0.25">
      <c r="B1429" s="1"/>
      <c r="H1429" s="2"/>
    </row>
    <row r="1430" spans="2:8" x14ac:dyDescent="0.25">
      <c r="H1430" s="2"/>
    </row>
    <row r="1431" spans="2:8" x14ac:dyDescent="0.25">
      <c r="H1431" s="2"/>
    </row>
    <row r="1432" spans="2:8" x14ac:dyDescent="0.25">
      <c r="B1432" s="1"/>
      <c r="H1432" s="2"/>
    </row>
    <row r="1433" spans="2:8" x14ac:dyDescent="0.25">
      <c r="B1433" s="1"/>
      <c r="H1433" s="2"/>
    </row>
    <row r="1434" spans="2:8" x14ac:dyDescent="0.25">
      <c r="B1434" s="1"/>
      <c r="H1434" s="2"/>
    </row>
    <row r="1435" spans="2:8" x14ac:dyDescent="0.25">
      <c r="B1435" s="1"/>
      <c r="H1435" s="2"/>
    </row>
    <row r="1436" spans="2:8" x14ac:dyDescent="0.25">
      <c r="H1436" s="2"/>
    </row>
    <row r="1437" spans="2:8" x14ac:dyDescent="0.25">
      <c r="H1437" s="2"/>
    </row>
    <row r="1438" spans="2:8" x14ac:dyDescent="0.25">
      <c r="B1438" s="1"/>
      <c r="H1438" s="2"/>
    </row>
    <row r="1439" spans="2:8" x14ac:dyDescent="0.25">
      <c r="H1439" s="2"/>
    </row>
    <row r="1440" spans="2:8" x14ac:dyDescent="0.25">
      <c r="B1440" s="1"/>
      <c r="H1440" s="2"/>
    </row>
    <row r="1441" spans="2:8" x14ac:dyDescent="0.25">
      <c r="B1441" s="1"/>
      <c r="H1441" s="2"/>
    </row>
    <row r="1442" spans="2:8" x14ac:dyDescent="0.25">
      <c r="H1442" s="2"/>
    </row>
    <row r="1443" spans="2:8" x14ac:dyDescent="0.25">
      <c r="H1443" s="2"/>
    </row>
    <row r="1444" spans="2:8" x14ac:dyDescent="0.25">
      <c r="B1444" s="1"/>
      <c r="H1444" s="2"/>
    </row>
    <row r="1445" spans="2:8" x14ac:dyDescent="0.25">
      <c r="H1445" s="2"/>
    </row>
    <row r="1446" spans="2:8" x14ac:dyDescent="0.25">
      <c r="B1446" s="1"/>
      <c r="H1446" s="2"/>
    </row>
    <row r="1447" spans="2:8" x14ac:dyDescent="0.25">
      <c r="H1447" s="2"/>
    </row>
    <row r="1448" spans="2:8" x14ac:dyDescent="0.25">
      <c r="H1448" s="2"/>
    </row>
    <row r="1449" spans="2:8" x14ac:dyDescent="0.25">
      <c r="H1449" s="2"/>
    </row>
    <row r="1450" spans="2:8" x14ac:dyDescent="0.25">
      <c r="H1450" s="2"/>
    </row>
    <row r="1451" spans="2:8" x14ac:dyDescent="0.25">
      <c r="H1451" s="2"/>
    </row>
    <row r="1452" spans="2:8" x14ac:dyDescent="0.25">
      <c r="B1452" s="1"/>
      <c r="H1452" s="2"/>
    </row>
    <row r="1453" spans="2:8" x14ac:dyDescent="0.25">
      <c r="B1453" s="1"/>
      <c r="H1453" s="2"/>
    </row>
    <row r="1454" spans="2:8" x14ac:dyDescent="0.25">
      <c r="B1454" s="1"/>
      <c r="H1454" s="2"/>
    </row>
    <row r="1455" spans="2:8" x14ac:dyDescent="0.25">
      <c r="H1455" s="2"/>
    </row>
    <row r="1456" spans="2:8" x14ac:dyDescent="0.25">
      <c r="B1456" s="1"/>
      <c r="H1456" s="2"/>
    </row>
    <row r="1457" spans="2:8" x14ac:dyDescent="0.25">
      <c r="B1457" s="1"/>
      <c r="H1457" s="2"/>
    </row>
    <row r="1458" spans="2:8" x14ac:dyDescent="0.25">
      <c r="B1458" s="1"/>
      <c r="H1458" s="2"/>
    </row>
    <row r="1459" spans="2:8" x14ac:dyDescent="0.25">
      <c r="B1459" s="1"/>
      <c r="H1459" s="2"/>
    </row>
    <row r="1460" spans="2:8" x14ac:dyDescent="0.25">
      <c r="B1460" s="1"/>
      <c r="H1460" s="2"/>
    </row>
    <row r="1461" spans="2:8" x14ac:dyDescent="0.25">
      <c r="B1461" s="1"/>
      <c r="H1461" s="2"/>
    </row>
    <row r="1462" spans="2:8" x14ac:dyDescent="0.25">
      <c r="B1462" s="1"/>
      <c r="H1462" s="2"/>
    </row>
    <row r="1463" spans="2:8" x14ac:dyDescent="0.25">
      <c r="B1463" s="1"/>
      <c r="H1463" s="2"/>
    </row>
    <row r="1464" spans="2:8" x14ac:dyDescent="0.25">
      <c r="H1464" s="2"/>
    </row>
    <row r="1465" spans="2:8" x14ac:dyDescent="0.25">
      <c r="B1465" s="1"/>
      <c r="H1465" s="2"/>
    </row>
    <row r="1466" spans="2:8" x14ac:dyDescent="0.25">
      <c r="B1466" s="1"/>
      <c r="H1466" s="2"/>
    </row>
    <row r="1467" spans="2:8" x14ac:dyDescent="0.25">
      <c r="B1467" s="1"/>
      <c r="H1467" s="2"/>
    </row>
    <row r="1468" spans="2:8" x14ac:dyDescent="0.25">
      <c r="B1468" s="1"/>
      <c r="H1468" s="2"/>
    </row>
    <row r="1469" spans="2:8" x14ac:dyDescent="0.25">
      <c r="B1469" s="1"/>
      <c r="H1469" s="2"/>
    </row>
    <row r="1470" spans="2:8" x14ac:dyDescent="0.25">
      <c r="B1470" s="1"/>
      <c r="H1470" s="2"/>
    </row>
    <row r="1471" spans="2:8" x14ac:dyDescent="0.25">
      <c r="H1471" s="2"/>
    </row>
    <row r="1472" spans="2:8" x14ac:dyDescent="0.25">
      <c r="B1472" s="1"/>
      <c r="H1472" s="2"/>
    </row>
    <row r="1473" spans="2:8" x14ac:dyDescent="0.25">
      <c r="B1473" s="1"/>
      <c r="H1473" s="2"/>
    </row>
    <row r="1474" spans="2:8" x14ac:dyDescent="0.25">
      <c r="H1474" s="2"/>
    </row>
    <row r="1475" spans="2:8" x14ac:dyDescent="0.25">
      <c r="B1475" s="1"/>
      <c r="H1475" s="2"/>
    </row>
    <row r="1476" spans="2:8" x14ac:dyDescent="0.25">
      <c r="H1476" s="2"/>
    </row>
    <row r="1477" spans="2:8" x14ac:dyDescent="0.25">
      <c r="B1477" s="1"/>
      <c r="H1477" s="2"/>
    </row>
    <row r="1478" spans="2:8" x14ac:dyDescent="0.25">
      <c r="B1478" s="1"/>
      <c r="H1478" s="2"/>
    </row>
    <row r="1479" spans="2:8" x14ac:dyDescent="0.25">
      <c r="B1479" s="1"/>
      <c r="H1479" s="2"/>
    </row>
    <row r="1480" spans="2:8" x14ac:dyDescent="0.25">
      <c r="B1480" s="1"/>
      <c r="H1480" s="2"/>
    </row>
    <row r="1481" spans="2:8" x14ac:dyDescent="0.25">
      <c r="H1481" s="2"/>
    </row>
    <row r="1482" spans="2:8" x14ac:dyDescent="0.25">
      <c r="H1482" s="2"/>
    </row>
    <row r="1483" spans="2:8" x14ac:dyDescent="0.25">
      <c r="H1483" s="2"/>
    </row>
    <row r="1484" spans="2:8" x14ac:dyDescent="0.25">
      <c r="B1484" s="1"/>
      <c r="H1484" s="2"/>
    </row>
    <row r="1485" spans="2:8" x14ac:dyDescent="0.25">
      <c r="H1485" s="2"/>
    </row>
    <row r="1486" spans="2:8" x14ac:dyDescent="0.25">
      <c r="B1486" s="1"/>
      <c r="H1486" s="2"/>
    </row>
    <row r="1487" spans="2:8" x14ac:dyDescent="0.25">
      <c r="B1487" s="1"/>
      <c r="H1487" s="2"/>
    </row>
    <row r="1488" spans="2:8" x14ac:dyDescent="0.25">
      <c r="H1488" s="2"/>
    </row>
    <row r="1489" spans="2:8" x14ac:dyDescent="0.25">
      <c r="H1489" s="2"/>
    </row>
    <row r="1490" spans="2:8" x14ac:dyDescent="0.25">
      <c r="B1490" s="1"/>
      <c r="H1490" s="2"/>
    </row>
    <row r="1491" spans="2:8" x14ac:dyDescent="0.25">
      <c r="B1491" s="1"/>
      <c r="H1491" s="2"/>
    </row>
    <row r="1492" spans="2:8" x14ac:dyDescent="0.25">
      <c r="B1492" s="1"/>
      <c r="H1492" s="2"/>
    </row>
    <row r="1493" spans="2:8" x14ac:dyDescent="0.25">
      <c r="H1493" s="2"/>
    </row>
    <row r="1494" spans="2:8" x14ac:dyDescent="0.25">
      <c r="H1494" s="2"/>
    </row>
    <row r="1495" spans="2:8" x14ac:dyDescent="0.25">
      <c r="B1495" s="1"/>
      <c r="H1495" s="2"/>
    </row>
    <row r="1496" spans="2:8" x14ac:dyDescent="0.25">
      <c r="B1496" s="1"/>
      <c r="H1496" s="2"/>
    </row>
    <row r="1497" spans="2:8" x14ac:dyDescent="0.25">
      <c r="H1497" s="2"/>
    </row>
    <row r="1498" spans="2:8" x14ac:dyDescent="0.25">
      <c r="B1498" s="1"/>
      <c r="H1498" s="2"/>
    </row>
    <row r="1499" spans="2:8" x14ac:dyDescent="0.25">
      <c r="B1499" s="1"/>
      <c r="H1499" s="2"/>
    </row>
    <row r="1500" spans="2:8" x14ac:dyDescent="0.25">
      <c r="B1500" s="1"/>
      <c r="H1500" s="2"/>
    </row>
    <row r="1501" spans="2:8" x14ac:dyDescent="0.25">
      <c r="B1501" s="1"/>
      <c r="H1501" s="2"/>
    </row>
    <row r="1502" spans="2:8" x14ac:dyDescent="0.25">
      <c r="B1502" s="1"/>
      <c r="H1502" s="2"/>
    </row>
    <row r="1503" spans="2:8" x14ac:dyDescent="0.25">
      <c r="H1503" s="2"/>
    </row>
    <row r="1504" spans="2:8" x14ac:dyDescent="0.25">
      <c r="B1504" s="1"/>
      <c r="H1504" s="2"/>
    </row>
    <row r="1505" spans="2:8" x14ac:dyDescent="0.25">
      <c r="H1505" s="2"/>
    </row>
    <row r="1506" spans="2:8" x14ac:dyDescent="0.25">
      <c r="B1506" s="1"/>
      <c r="H1506" s="2"/>
    </row>
    <row r="1507" spans="2:8" x14ac:dyDescent="0.25">
      <c r="H1507" s="2"/>
    </row>
    <row r="1508" spans="2:8" x14ac:dyDescent="0.25">
      <c r="H1508" s="2"/>
    </row>
    <row r="1509" spans="2:8" x14ac:dyDescent="0.25">
      <c r="H1509" s="2"/>
    </row>
    <row r="1510" spans="2:8" x14ac:dyDescent="0.25">
      <c r="H1510" s="2"/>
    </row>
    <row r="1511" spans="2:8" x14ac:dyDescent="0.25">
      <c r="H1511" s="2"/>
    </row>
    <row r="1512" spans="2:8" x14ac:dyDescent="0.25">
      <c r="H1512" s="2"/>
    </row>
    <row r="1513" spans="2:8" x14ac:dyDescent="0.25">
      <c r="B1513" s="1"/>
      <c r="H1513" s="2"/>
    </row>
    <row r="1514" spans="2:8" x14ac:dyDescent="0.25">
      <c r="H1514" s="2"/>
    </row>
    <row r="1515" spans="2:8" x14ac:dyDescent="0.25">
      <c r="H1515" s="2"/>
    </row>
    <row r="1516" spans="2:8" x14ac:dyDescent="0.25">
      <c r="B1516" s="1"/>
      <c r="H1516" s="2"/>
    </row>
    <row r="1517" spans="2:8" x14ac:dyDescent="0.25">
      <c r="H1517" s="2"/>
    </row>
    <row r="1518" spans="2:8" x14ac:dyDescent="0.25">
      <c r="H1518" s="2"/>
    </row>
    <row r="1519" spans="2:8" x14ac:dyDescent="0.25">
      <c r="B1519" s="1"/>
      <c r="H1519" s="2"/>
    </row>
    <row r="1520" spans="2:8" x14ac:dyDescent="0.25">
      <c r="H1520" s="2"/>
    </row>
    <row r="1521" spans="2:8" x14ac:dyDescent="0.25">
      <c r="H1521" s="2"/>
    </row>
    <row r="1522" spans="2:8" x14ac:dyDescent="0.25">
      <c r="H1522" s="2"/>
    </row>
    <row r="1523" spans="2:8" x14ac:dyDescent="0.25">
      <c r="B1523" s="1"/>
      <c r="H1523" s="2"/>
    </row>
    <row r="1524" spans="2:8" x14ac:dyDescent="0.25">
      <c r="H1524" s="2"/>
    </row>
    <row r="1525" spans="2:8" x14ac:dyDescent="0.25">
      <c r="H1525" s="2"/>
    </row>
    <row r="1526" spans="2:8" x14ac:dyDescent="0.25">
      <c r="H1526" s="2"/>
    </row>
    <row r="1527" spans="2:8" x14ac:dyDescent="0.25">
      <c r="H1527" s="2"/>
    </row>
    <row r="1528" spans="2:8" x14ac:dyDescent="0.25">
      <c r="H1528" s="2"/>
    </row>
    <row r="1529" spans="2:8" x14ac:dyDescent="0.25">
      <c r="B1529" s="1"/>
      <c r="H1529" s="2"/>
    </row>
    <row r="1530" spans="2:8" x14ac:dyDescent="0.25">
      <c r="H1530" s="2"/>
    </row>
    <row r="1531" spans="2:8" x14ac:dyDescent="0.25">
      <c r="H1531" s="2"/>
    </row>
    <row r="1532" spans="2:8" x14ac:dyDescent="0.25">
      <c r="H1532" s="2"/>
    </row>
    <row r="1533" spans="2:8" x14ac:dyDescent="0.25">
      <c r="B1533" s="1"/>
      <c r="H1533" s="2"/>
    </row>
    <row r="1534" spans="2:8" x14ac:dyDescent="0.25">
      <c r="H1534" s="2"/>
    </row>
    <row r="1535" spans="2:8" x14ac:dyDescent="0.25">
      <c r="B1535" s="1"/>
      <c r="H1535" s="2"/>
    </row>
    <row r="1536" spans="2:8" x14ac:dyDescent="0.25">
      <c r="H1536" s="2"/>
    </row>
    <row r="1537" spans="2:8" x14ac:dyDescent="0.25">
      <c r="H1537" s="2"/>
    </row>
    <row r="1538" spans="2:8" x14ac:dyDescent="0.25">
      <c r="H1538" s="2"/>
    </row>
    <row r="1539" spans="2:8" x14ac:dyDescent="0.25">
      <c r="B1539" s="1"/>
      <c r="H1539" s="2"/>
    </row>
    <row r="1540" spans="2:8" x14ac:dyDescent="0.25">
      <c r="B1540" s="1"/>
      <c r="H1540" s="2"/>
    </row>
    <row r="1541" spans="2:8" x14ac:dyDescent="0.25">
      <c r="H1541" s="2"/>
    </row>
    <row r="1542" spans="2:8" x14ac:dyDescent="0.25">
      <c r="H1542" s="2"/>
    </row>
    <row r="1543" spans="2:8" x14ac:dyDescent="0.25">
      <c r="H1543" s="2"/>
    </row>
    <row r="1544" spans="2:8" x14ac:dyDescent="0.25">
      <c r="H1544" s="2"/>
    </row>
    <row r="1545" spans="2:8" x14ac:dyDescent="0.25">
      <c r="H1545" s="2"/>
    </row>
    <row r="1546" spans="2:8" x14ac:dyDescent="0.25">
      <c r="H1546" s="2"/>
    </row>
    <row r="1547" spans="2:8" x14ac:dyDescent="0.25">
      <c r="H1547" s="2"/>
    </row>
    <row r="1548" spans="2:8" x14ac:dyDescent="0.25">
      <c r="H1548" s="2"/>
    </row>
    <row r="1549" spans="2:8" x14ac:dyDescent="0.25">
      <c r="B1549" s="1"/>
      <c r="H1549" s="2"/>
    </row>
    <row r="1550" spans="2:8" x14ac:dyDescent="0.25">
      <c r="H1550" s="2"/>
    </row>
    <row r="1551" spans="2:8" x14ac:dyDescent="0.25">
      <c r="H1551" s="2"/>
    </row>
    <row r="1552" spans="2:8" x14ac:dyDescent="0.25">
      <c r="H1552" s="2"/>
    </row>
    <row r="1553" spans="2:8" x14ac:dyDescent="0.25">
      <c r="B1553" s="1"/>
      <c r="H1553" s="2"/>
    </row>
    <row r="1554" spans="2:8" x14ac:dyDescent="0.25">
      <c r="B1554" s="1"/>
      <c r="H1554" s="2"/>
    </row>
    <row r="1555" spans="2:8" x14ac:dyDescent="0.25">
      <c r="B1555" s="1"/>
      <c r="H1555" s="2"/>
    </row>
    <row r="1556" spans="2:8" x14ac:dyDescent="0.25">
      <c r="B1556" s="1"/>
      <c r="H1556" s="2"/>
    </row>
    <row r="1557" spans="2:8" x14ac:dyDescent="0.25">
      <c r="B1557" s="1"/>
      <c r="H1557" s="2"/>
    </row>
    <row r="1558" spans="2:8" x14ac:dyDescent="0.25">
      <c r="H1558" s="2"/>
    </row>
    <row r="1559" spans="2:8" x14ac:dyDescent="0.25">
      <c r="H1559" s="2"/>
    </row>
    <row r="1560" spans="2:8" x14ac:dyDescent="0.25">
      <c r="B1560" s="1"/>
      <c r="H1560" s="2"/>
    </row>
    <row r="1561" spans="2:8" x14ac:dyDescent="0.25">
      <c r="B1561" s="1"/>
      <c r="H1561" s="2"/>
    </row>
    <row r="1562" spans="2:8" x14ac:dyDescent="0.25">
      <c r="B1562" s="1"/>
      <c r="H1562" s="2"/>
    </row>
    <row r="1563" spans="2:8" x14ac:dyDescent="0.25">
      <c r="H1563" s="2"/>
    </row>
    <row r="1564" spans="2:8" x14ac:dyDescent="0.25">
      <c r="B1564" s="1"/>
      <c r="H1564" s="2"/>
    </row>
    <row r="1565" spans="2:8" x14ac:dyDescent="0.25">
      <c r="B1565" s="1"/>
      <c r="H1565" s="2"/>
    </row>
    <row r="1566" spans="2:8" x14ac:dyDescent="0.25">
      <c r="B1566" s="1"/>
      <c r="H1566" s="2"/>
    </row>
    <row r="1567" spans="2:8" x14ac:dyDescent="0.25">
      <c r="B1567" s="1"/>
      <c r="H1567" s="2"/>
    </row>
    <row r="1568" spans="2:8" x14ac:dyDescent="0.25">
      <c r="H1568" s="2"/>
    </row>
    <row r="1569" spans="2:8" x14ac:dyDescent="0.25">
      <c r="B1569" s="1"/>
      <c r="H1569" s="2"/>
    </row>
    <row r="1570" spans="2:8" x14ac:dyDescent="0.25">
      <c r="B1570" s="1"/>
      <c r="H1570" s="2"/>
    </row>
    <row r="1571" spans="2:8" x14ac:dyDescent="0.25">
      <c r="H1571" s="2"/>
    </row>
    <row r="1572" spans="2:8" x14ac:dyDescent="0.25">
      <c r="B1572" s="1"/>
      <c r="H1572" s="2"/>
    </row>
    <row r="1573" spans="2:8" x14ac:dyDescent="0.25">
      <c r="H1573" s="2"/>
    </row>
    <row r="1574" spans="2:8" x14ac:dyDescent="0.25">
      <c r="B1574" s="1"/>
      <c r="H1574" s="2"/>
    </row>
    <row r="1575" spans="2:8" x14ac:dyDescent="0.25">
      <c r="H1575" s="2"/>
    </row>
    <row r="1576" spans="2:8" x14ac:dyDescent="0.25">
      <c r="B1576" s="1"/>
      <c r="H1576" s="2"/>
    </row>
    <row r="1577" spans="2:8" x14ac:dyDescent="0.25">
      <c r="H1577" s="2"/>
    </row>
    <row r="1578" spans="2:8" x14ac:dyDescent="0.25">
      <c r="H1578" s="2"/>
    </row>
    <row r="1579" spans="2:8" x14ac:dyDescent="0.25">
      <c r="B1579" s="1"/>
      <c r="H1579" s="2"/>
    </row>
    <row r="1580" spans="2:8" x14ac:dyDescent="0.25">
      <c r="B1580" s="1"/>
      <c r="H1580" s="2"/>
    </row>
    <row r="1581" spans="2:8" x14ac:dyDescent="0.25">
      <c r="B1581" s="1"/>
      <c r="H1581" s="2"/>
    </row>
    <row r="1582" spans="2:8" x14ac:dyDescent="0.25">
      <c r="B1582" s="1"/>
      <c r="H1582" s="2"/>
    </row>
    <row r="1583" spans="2:8" x14ac:dyDescent="0.25">
      <c r="B1583" s="1"/>
      <c r="H1583" s="2"/>
    </row>
    <row r="1584" spans="2:8" x14ac:dyDescent="0.25">
      <c r="B1584" s="1"/>
      <c r="H1584" s="2"/>
    </row>
    <row r="1585" spans="2:8" x14ac:dyDescent="0.25">
      <c r="B1585" s="1"/>
      <c r="H1585" s="2"/>
    </row>
    <row r="1586" spans="2:8" x14ac:dyDescent="0.25">
      <c r="H1586" s="2"/>
    </row>
    <row r="1587" spans="2:8" x14ac:dyDescent="0.25">
      <c r="B1587" s="1"/>
      <c r="H1587" s="2"/>
    </row>
    <row r="1588" spans="2:8" x14ac:dyDescent="0.25">
      <c r="H1588" s="2"/>
    </row>
    <row r="1589" spans="2:8" x14ac:dyDescent="0.25">
      <c r="H1589" s="2"/>
    </row>
    <row r="1590" spans="2:8" x14ac:dyDescent="0.25">
      <c r="H1590" s="2"/>
    </row>
    <row r="1591" spans="2:8" x14ac:dyDescent="0.25">
      <c r="H1591" s="2"/>
    </row>
    <row r="1592" spans="2:8" x14ac:dyDescent="0.25">
      <c r="B1592" s="1"/>
      <c r="H1592" s="2"/>
    </row>
    <row r="1593" spans="2:8" x14ac:dyDescent="0.25">
      <c r="B1593" s="1"/>
      <c r="H1593" s="2"/>
    </row>
    <row r="1594" spans="2:8" x14ac:dyDescent="0.25">
      <c r="B1594" s="1"/>
      <c r="H1594" s="2"/>
    </row>
    <row r="1595" spans="2:8" x14ac:dyDescent="0.25">
      <c r="B1595" s="1"/>
      <c r="H1595" s="2"/>
    </row>
    <row r="1596" spans="2:8" x14ac:dyDescent="0.25">
      <c r="B1596" s="1"/>
      <c r="H1596" s="2"/>
    </row>
    <row r="1597" spans="2:8" x14ac:dyDescent="0.25">
      <c r="H1597" s="2"/>
    </row>
    <row r="1598" spans="2:8" x14ac:dyDescent="0.25">
      <c r="H1598" s="2"/>
    </row>
    <row r="1599" spans="2:8" x14ac:dyDescent="0.25">
      <c r="B1599" s="1"/>
      <c r="H1599" s="2"/>
    </row>
    <row r="1600" spans="2:8" x14ac:dyDescent="0.25">
      <c r="H1600" s="2"/>
    </row>
    <row r="1601" spans="2:8" x14ac:dyDescent="0.25">
      <c r="B1601" s="1"/>
      <c r="H1601" s="2"/>
    </row>
    <row r="1602" spans="2:8" x14ac:dyDescent="0.25">
      <c r="B1602" s="1"/>
      <c r="H1602" s="2"/>
    </row>
    <row r="1603" spans="2:8" x14ac:dyDescent="0.25">
      <c r="H1603" s="2"/>
    </row>
    <row r="1604" spans="2:8" x14ac:dyDescent="0.25">
      <c r="B1604" s="1"/>
      <c r="H1604" s="2"/>
    </row>
    <row r="1605" spans="2:8" x14ac:dyDescent="0.25">
      <c r="B1605" s="1"/>
      <c r="H1605" s="2"/>
    </row>
    <row r="1606" spans="2:8" x14ac:dyDescent="0.25">
      <c r="B1606" s="1"/>
      <c r="H1606" s="2"/>
    </row>
    <row r="1607" spans="2:8" x14ac:dyDescent="0.25">
      <c r="H1607" s="2"/>
    </row>
    <row r="1608" spans="2:8" x14ac:dyDescent="0.25">
      <c r="B1608" s="1"/>
      <c r="H1608" s="2"/>
    </row>
    <row r="1609" spans="2:8" x14ac:dyDescent="0.25">
      <c r="B1609" s="1"/>
      <c r="H1609" s="2"/>
    </row>
    <row r="1610" spans="2:8" x14ac:dyDescent="0.25">
      <c r="B1610" s="1"/>
      <c r="H1610" s="2"/>
    </row>
    <row r="1611" spans="2:8" x14ac:dyDescent="0.25">
      <c r="B1611" s="1"/>
      <c r="H1611" s="2"/>
    </row>
    <row r="1612" spans="2:8" x14ac:dyDescent="0.25">
      <c r="H1612" s="2"/>
    </row>
    <row r="1613" spans="2:8" x14ac:dyDescent="0.25">
      <c r="B1613" s="1"/>
      <c r="H1613" s="2"/>
    </row>
    <row r="1614" spans="2:8" x14ac:dyDescent="0.25">
      <c r="B1614" s="1"/>
      <c r="H1614" s="2"/>
    </row>
    <row r="1615" spans="2:8" x14ac:dyDescent="0.25">
      <c r="H1615" s="2"/>
    </row>
    <row r="1616" spans="2:8" x14ac:dyDescent="0.25">
      <c r="B1616" s="1"/>
      <c r="H1616" s="2"/>
    </row>
    <row r="1617" spans="2:8" x14ac:dyDescent="0.25">
      <c r="B1617" s="1"/>
      <c r="H1617" s="2"/>
    </row>
    <row r="1618" spans="2:8" x14ac:dyDescent="0.25">
      <c r="H1618" s="2"/>
    </row>
    <row r="1619" spans="2:8" x14ac:dyDescent="0.25">
      <c r="B1619" s="1"/>
      <c r="H1619" s="2"/>
    </row>
    <row r="1620" spans="2:8" x14ac:dyDescent="0.25">
      <c r="B1620" s="1"/>
      <c r="H1620" s="2"/>
    </row>
    <row r="1621" spans="2:8" x14ac:dyDescent="0.25">
      <c r="B1621" s="1"/>
      <c r="H1621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35BFF-3B8A-4118-874E-9B9CB98BB3C2}">
  <dimension ref="A1:G16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" sqref="H2"/>
    </sheetView>
  </sheetViews>
  <sheetFormatPr defaultRowHeight="15" x14ac:dyDescent="0.25"/>
  <cols>
    <col min="1" max="1" width="10.42578125" bestFit="1" customWidth="1"/>
    <col min="2" max="3" width="17.140625" bestFit="1" customWidth="1"/>
    <col min="4" max="4" width="34.28515625" bestFit="1" customWidth="1"/>
    <col min="5" max="5" width="23.5703125" bestFit="1" customWidth="1"/>
    <col min="6" max="6" width="26" bestFit="1" customWidth="1"/>
    <col min="7" max="7" width="19.140625" bestFit="1" customWidth="1"/>
  </cols>
  <sheetData>
    <row r="1" spans="1:7" ht="18.75" x14ac:dyDescent="0.3">
      <c r="A1" s="21" t="s">
        <v>38</v>
      </c>
      <c r="B1" s="11" t="s">
        <v>24</v>
      </c>
      <c r="C1" s="11" t="s">
        <v>3</v>
      </c>
      <c r="D1" s="11" t="s">
        <v>21</v>
      </c>
      <c r="E1" s="11" t="s">
        <v>23</v>
      </c>
      <c r="F1" s="11" t="s">
        <v>85</v>
      </c>
      <c r="G1" s="11" t="s">
        <v>19</v>
      </c>
    </row>
    <row r="2" spans="1:7" ht="15.75" x14ac:dyDescent="0.25">
      <c r="A2" s="3">
        <v>0</v>
      </c>
      <c r="B2" s="17">
        <v>1</v>
      </c>
      <c r="C2" s="9">
        <f>(0.5*'Off Road Buggy Specs'!$B$5*'Off Road Buggy Specs'!$B$21*'Off Road Buggy Specs'!$B$18*'Peramiters '!D2^2)</f>
        <v>0</v>
      </c>
      <c r="D2" s="9">
        <v>0</v>
      </c>
      <c r="E2" s="9">
        <f>('Off Road Buggy Specs'!$B$7*'Off Road Buggy Specs'!$B$19*SIN('Peramiters '!I2))</f>
        <v>0</v>
      </c>
      <c r="F2" s="9">
        <f>SUM('Off Road Buggy Specs'!B16:B17)</f>
        <v>259.50344723655957</v>
      </c>
      <c r="G2" s="9">
        <f>SUM(C2,D2,E2,$F$2)</f>
        <v>259.50344723655957</v>
      </c>
    </row>
    <row r="3" spans="1:7" ht="15.75" x14ac:dyDescent="0.25">
      <c r="A3" s="3">
        <v>1</v>
      </c>
      <c r="B3" s="17">
        <v>1</v>
      </c>
      <c r="C3" s="9">
        <f>(0.5*'Off Road Buggy Specs'!$B$5*'Off Road Buggy Specs'!$B$21*'Off Road Buggy Specs'!$B$18*'Peramiters '!D3^2)</f>
        <v>0.24005352763391996</v>
      </c>
      <c r="D3" s="9">
        <f>('Off Road Buggy Specs'!$B$7*'Peramiters '!G3)</f>
        <v>938.78399999999999</v>
      </c>
      <c r="E3" s="9">
        <f>('Off Road Buggy Specs'!$B$7*'Off Road Buggy Specs'!$B$19*SIN('Peramiters '!I3))</f>
        <v>0</v>
      </c>
      <c r="G3" s="9">
        <f>SUM(C3,D3,E3,$F$2)</f>
        <v>1198.5275007641935</v>
      </c>
    </row>
    <row r="4" spans="1:7" ht="15.75" x14ac:dyDescent="0.25">
      <c r="A4" s="3">
        <v>2</v>
      </c>
      <c r="B4" s="17">
        <v>1</v>
      </c>
      <c r="C4" s="9">
        <f>(0.5*'Off Road Buggy Specs'!$B$5*'Off Road Buggy Specs'!$B$21*'Off Road Buggy Specs'!$B$18*'Peramiters '!D4^2)</f>
        <v>0.96021411053567984</v>
      </c>
      <c r="D4" s="9">
        <f>('Off Road Buggy Specs'!$B$7*'Peramiters '!G4)</f>
        <v>938.78399999999999</v>
      </c>
      <c r="E4" s="9">
        <f>('Off Road Buggy Specs'!$B$7*'Off Road Buggy Specs'!$B$19*SIN('Peramiters '!I4))</f>
        <v>0</v>
      </c>
      <c r="G4" s="9">
        <f t="shared" ref="G4:G67" si="0">SUM(C4,D4,E4,$F$2)</f>
        <v>1199.2476613470953</v>
      </c>
    </row>
    <row r="5" spans="1:7" ht="15.75" x14ac:dyDescent="0.25">
      <c r="A5" s="3">
        <v>3</v>
      </c>
      <c r="B5" s="17">
        <v>1</v>
      </c>
      <c r="C5" s="9">
        <f>(0.5*'Off Road Buggy Specs'!$B$5*'Off Road Buggy Specs'!$B$21*'Off Road Buggy Specs'!$B$18*'Peramiters '!D5^2)</f>
        <v>2.1604817487052799</v>
      </c>
      <c r="D5" s="9">
        <f>('Off Road Buggy Specs'!$B$7*'Peramiters '!G5)</f>
        <v>938.78399999999999</v>
      </c>
      <c r="E5" s="9">
        <f>('Off Road Buggy Specs'!$B$7*'Off Road Buggy Specs'!$B$19*SIN('Peramiters '!I5))</f>
        <v>0</v>
      </c>
      <c r="G5" s="9">
        <f t="shared" si="0"/>
        <v>1200.4479289852648</v>
      </c>
    </row>
    <row r="6" spans="1:7" ht="15.75" x14ac:dyDescent="0.25">
      <c r="A6" s="3">
        <v>4</v>
      </c>
      <c r="B6" s="17">
        <v>1</v>
      </c>
      <c r="C6" s="9">
        <f>(0.5*'Off Road Buggy Specs'!$B$5*'Off Road Buggy Specs'!$B$21*'Off Road Buggy Specs'!$B$18*'Peramiters '!D6^2)</f>
        <v>3.8408564421427194</v>
      </c>
      <c r="D6" s="9">
        <f>('Off Road Buggy Specs'!$B$7*'Peramiters '!G6)</f>
        <v>938.78399999999999</v>
      </c>
      <c r="E6" s="9">
        <f>('Off Road Buggy Specs'!$B$7*'Off Road Buggy Specs'!$B$19*SIN('Peramiters '!I6))</f>
        <v>0</v>
      </c>
      <c r="G6" s="9">
        <f t="shared" si="0"/>
        <v>1202.1283036787022</v>
      </c>
    </row>
    <row r="7" spans="1:7" ht="15.75" x14ac:dyDescent="0.25">
      <c r="A7" s="3">
        <v>5</v>
      </c>
      <c r="B7" s="17">
        <v>1</v>
      </c>
      <c r="C7" s="9">
        <f>(0.5*'Off Road Buggy Specs'!$B$5*'Off Road Buggy Specs'!$B$21*'Off Road Buggy Specs'!$B$18*'Peramiters '!D7^2)</f>
        <v>6.0013381908480001</v>
      </c>
      <c r="D7" s="9">
        <f>('Off Road Buggy Specs'!$B$7*'Peramiters '!G7)</f>
        <v>938.78400000000033</v>
      </c>
      <c r="E7" s="9">
        <f>('Off Road Buggy Specs'!$B$7*'Off Road Buggy Specs'!$B$19*SIN('Peramiters '!I7))</f>
        <v>0</v>
      </c>
      <c r="G7" s="9">
        <f t="shared" si="0"/>
        <v>1204.2887854274079</v>
      </c>
    </row>
    <row r="8" spans="1:7" ht="15.75" x14ac:dyDescent="0.25">
      <c r="A8" s="3">
        <v>6</v>
      </c>
      <c r="B8" s="17">
        <v>1</v>
      </c>
      <c r="C8" s="9">
        <f>(0.5*'Off Road Buggy Specs'!$B$5*'Off Road Buggy Specs'!$B$21*'Off Road Buggy Specs'!$B$18*'Peramiters '!D8^2)</f>
        <v>6.0013381908480001</v>
      </c>
      <c r="D8" s="9">
        <f>('Off Road Buggy Specs'!$B$7*'Peramiters '!G8)</f>
        <v>0</v>
      </c>
      <c r="E8" s="9">
        <f>('Off Road Buggy Specs'!$B$7*'Off Road Buggy Specs'!$B$19*SIN('Peramiters '!I8))</f>
        <v>0</v>
      </c>
      <c r="G8" s="9">
        <f t="shared" si="0"/>
        <v>265.50478542740757</v>
      </c>
    </row>
    <row r="9" spans="1:7" ht="15.75" x14ac:dyDescent="0.25">
      <c r="A9" s="3">
        <v>7</v>
      </c>
      <c r="B9" s="17">
        <v>1</v>
      </c>
      <c r="C9" s="9">
        <f>(0.5*'Off Road Buggy Specs'!$B$5*'Off Road Buggy Specs'!$B$21*'Off Road Buggy Specs'!$B$18*'Peramiters '!D9^2)</f>
        <v>6.4910473872211956</v>
      </c>
      <c r="D9" s="9">
        <f>('Off Road Buggy Specs'!$B$7*'Peramiters '!G9)</f>
        <v>187.75679999999977</v>
      </c>
      <c r="E9" s="9">
        <f>('Off Road Buggy Specs'!$B$7*'Off Road Buggy Specs'!$B$19*SIN('Peramiters '!I9))</f>
        <v>0</v>
      </c>
      <c r="G9" s="9">
        <f t="shared" si="0"/>
        <v>453.7512946237805</v>
      </c>
    </row>
    <row r="10" spans="1:7" ht="15.75" x14ac:dyDescent="0.25">
      <c r="A10" s="3">
        <v>8</v>
      </c>
      <c r="B10" s="17">
        <v>1</v>
      </c>
      <c r="C10" s="9">
        <f>(0.5*'Off Road Buggy Specs'!$B$5*'Off Road Buggy Specs'!$B$21*'Off Road Buggy Specs'!$B$18*'Peramiters '!D10^2)</f>
        <v>6.4910473872211956</v>
      </c>
      <c r="D10" s="9">
        <f>('Off Road Buggy Specs'!$B$7*'Peramiters '!G10)</f>
        <v>0</v>
      </c>
      <c r="E10" s="9">
        <f>('Off Road Buggy Specs'!$B$7*'Off Road Buggy Specs'!$B$19*SIN('Peramiters '!I10))</f>
        <v>0</v>
      </c>
      <c r="G10" s="9">
        <f t="shared" si="0"/>
        <v>265.99449462378078</v>
      </c>
    </row>
    <row r="11" spans="1:7" ht="15.75" x14ac:dyDescent="0.25">
      <c r="A11" s="3">
        <v>9</v>
      </c>
      <c r="B11" s="17">
        <v>1</v>
      </c>
      <c r="C11" s="9">
        <f>(0.5*'Off Road Buggy Specs'!$B$5*'Off Road Buggy Specs'!$B$21*'Off Road Buggy Specs'!$B$18*'Peramiters '!D11^2)</f>
        <v>6.9999608658051056</v>
      </c>
      <c r="D11" s="9">
        <f>('Off Road Buggy Specs'!$B$7*'Peramiters '!G11)</f>
        <v>187.75679999999977</v>
      </c>
      <c r="E11" s="9">
        <f>('Off Road Buggy Specs'!$B$7*'Off Road Buggy Specs'!$B$19*SIN('Peramiters '!I11))</f>
        <v>0</v>
      </c>
      <c r="G11" s="9">
        <f t="shared" si="0"/>
        <v>454.26020810236446</v>
      </c>
    </row>
    <row r="12" spans="1:7" ht="15.75" x14ac:dyDescent="0.25">
      <c r="A12" s="3">
        <v>10</v>
      </c>
      <c r="B12" s="17">
        <v>1</v>
      </c>
      <c r="C12" s="9">
        <f>(0.5*'Off Road Buggy Specs'!$B$5*'Off Road Buggy Specs'!$B$21*'Off Road Buggy Specs'!$B$18*'Peramiters '!D12^2)</f>
        <v>6.9999608658051056</v>
      </c>
      <c r="D12" s="9">
        <f>('Off Road Buggy Specs'!$B$7*'Peramiters '!G12)</f>
        <v>0</v>
      </c>
      <c r="E12" s="9">
        <f>('Off Road Buggy Specs'!$B$7*'Off Road Buggy Specs'!$B$19*SIN('Peramiters '!I12))</f>
        <v>0</v>
      </c>
      <c r="G12" s="9">
        <f t="shared" si="0"/>
        <v>266.50340810236469</v>
      </c>
    </row>
    <row r="13" spans="1:7" ht="15.75" x14ac:dyDescent="0.25">
      <c r="A13" s="3">
        <v>11</v>
      </c>
      <c r="B13" s="17">
        <v>1</v>
      </c>
      <c r="C13" s="9">
        <f>(0.5*'Off Road Buggy Specs'!$B$5*'Off Road Buggy Specs'!$B$21*'Off Road Buggy Specs'!$B$18*'Peramiters '!D13^2)</f>
        <v>6.9999608658051056</v>
      </c>
      <c r="D13" s="9">
        <f>('Off Road Buggy Specs'!$B$7*'Peramiters '!G13)</f>
        <v>0</v>
      </c>
      <c r="E13" s="9">
        <f>('Off Road Buggy Specs'!$B$7*'Off Road Buggy Specs'!$B$19*SIN('Peramiters '!I13))</f>
        <v>0</v>
      </c>
      <c r="G13" s="9">
        <f t="shared" si="0"/>
        <v>266.50340810236469</v>
      </c>
    </row>
    <row r="14" spans="1:7" ht="15.75" x14ac:dyDescent="0.25">
      <c r="A14" s="3">
        <v>12</v>
      </c>
      <c r="B14" s="17">
        <v>1</v>
      </c>
      <c r="C14" s="9">
        <f>(0.5*'Off Road Buggy Specs'!$B$5*'Off Road Buggy Specs'!$B$21*'Off Road Buggy Specs'!$B$18*'Peramiters '!D14^2)</f>
        <v>7.528078626599731</v>
      </c>
      <c r="D14" s="9">
        <f>('Off Road Buggy Specs'!$B$7*'Peramiters '!G14)</f>
        <v>187.75680000000051</v>
      </c>
      <c r="E14" s="9">
        <f>('Off Road Buggy Specs'!$B$7*'Off Road Buggy Specs'!$B$19*SIN('Peramiters '!I14))</f>
        <v>0</v>
      </c>
      <c r="G14" s="9">
        <f t="shared" si="0"/>
        <v>454.7883258631598</v>
      </c>
    </row>
    <row r="15" spans="1:7" ht="15.75" x14ac:dyDescent="0.25">
      <c r="A15" s="3">
        <v>13</v>
      </c>
      <c r="B15" s="17">
        <v>1</v>
      </c>
      <c r="C15" s="9">
        <f>(0.5*'Off Road Buggy Specs'!$B$5*'Off Road Buggy Specs'!$B$21*'Off Road Buggy Specs'!$B$18*'Peramiters '!D15^2)</f>
        <v>8.6419269948211195</v>
      </c>
      <c r="D15" s="9">
        <f>('Off Road Buggy Specs'!$B$7*'Peramiters '!G15)</f>
        <v>375.51359999999954</v>
      </c>
      <c r="E15" s="9">
        <f>('Off Road Buggy Specs'!$B$7*'Off Road Buggy Specs'!$B$19*SIN('Peramiters '!I15))</f>
        <v>0</v>
      </c>
      <c r="G15" s="9">
        <f t="shared" si="0"/>
        <v>643.65897423138017</v>
      </c>
    </row>
    <row r="16" spans="1:7" ht="15.75" x14ac:dyDescent="0.25">
      <c r="A16" s="3">
        <v>14</v>
      </c>
      <c r="B16" s="17">
        <v>1</v>
      </c>
      <c r="C16" s="9">
        <f>(0.5*'Off Road Buggy Specs'!$B$5*'Off Road Buggy Specs'!$B$21*'Off Road Buggy Specs'!$B$18*'Peramiters '!D16^2)</f>
        <v>9.8325924918853627</v>
      </c>
      <c r="D16" s="9">
        <f>('Off Road Buggy Specs'!$B$7*'Peramiters '!G16)</f>
        <v>375.51360000000028</v>
      </c>
      <c r="E16" s="9">
        <f>('Off Road Buggy Specs'!$B$7*'Off Road Buggy Specs'!$B$19*SIN('Peramiters '!I16))</f>
        <v>0</v>
      </c>
      <c r="G16" s="9">
        <f t="shared" si="0"/>
        <v>644.84963972844525</v>
      </c>
    </row>
    <row r="17" spans="1:7" ht="15.75" x14ac:dyDescent="0.25">
      <c r="A17" s="3">
        <v>15</v>
      </c>
      <c r="B17" s="17">
        <v>1</v>
      </c>
      <c r="C17" s="9">
        <f>(0.5*'Off Road Buggy Specs'!$B$5*'Off Road Buggy Specs'!$B$21*'Off Road Buggy Specs'!$B$18*'Peramiters '!D17^2)</f>
        <v>11.100075117792461</v>
      </c>
      <c r="D17" s="9">
        <f>('Off Road Buggy Specs'!$B$7*'Peramiters '!G17)</f>
        <v>375.51360000000028</v>
      </c>
      <c r="E17" s="9">
        <f>('Off Road Buggy Specs'!$B$7*'Off Road Buggy Specs'!$B$19*SIN('Peramiters '!I17))</f>
        <v>0</v>
      </c>
      <c r="G17" s="9">
        <f t="shared" si="0"/>
        <v>646.11712235435232</v>
      </c>
    </row>
    <row r="18" spans="1:7" ht="15.75" x14ac:dyDescent="0.25">
      <c r="A18" s="3">
        <v>16</v>
      </c>
      <c r="B18" s="17">
        <v>1</v>
      </c>
      <c r="C18" s="9">
        <f>(0.5*'Off Road Buggy Specs'!$B$5*'Off Road Buggy Specs'!$B$21*'Off Road Buggy Specs'!$B$18*'Peramiters '!D18^2)</f>
        <v>12.444374872542413</v>
      </c>
      <c r="D18" s="9">
        <f>('Off Road Buggy Specs'!$B$7*'Peramiters '!G18)</f>
        <v>375.51360000000028</v>
      </c>
      <c r="E18" s="9">
        <f>('Off Road Buggy Specs'!$B$7*'Off Road Buggy Specs'!$B$19*SIN('Peramiters '!I18))</f>
        <v>0</v>
      </c>
      <c r="G18" s="9">
        <f t="shared" si="0"/>
        <v>647.46142210910227</v>
      </c>
    </row>
    <row r="19" spans="1:7" ht="15.75" x14ac:dyDescent="0.25">
      <c r="A19" s="3">
        <v>17</v>
      </c>
      <c r="B19" s="17">
        <v>1</v>
      </c>
      <c r="C19" s="9">
        <f>(0.5*'Off Road Buggy Specs'!$B$5*'Off Road Buggy Specs'!$B$21*'Off Road Buggy Specs'!$B$18*'Peramiters '!D19^2)</f>
        <v>13.865491756135221</v>
      </c>
      <c r="D19" s="9">
        <f>('Off Road Buggy Specs'!$B$7*'Peramiters '!G19)</f>
        <v>375.51359999999954</v>
      </c>
      <c r="E19" s="9">
        <f>('Off Road Buggy Specs'!$B$7*'Off Road Buggy Specs'!$B$19*SIN('Peramiters '!I19))</f>
        <v>0</v>
      </c>
      <c r="G19" s="9">
        <f t="shared" si="0"/>
        <v>648.88253899269432</v>
      </c>
    </row>
    <row r="20" spans="1:7" ht="15.75" x14ac:dyDescent="0.25">
      <c r="A20" s="3">
        <v>18</v>
      </c>
      <c r="B20" s="17">
        <v>1</v>
      </c>
      <c r="C20" s="9">
        <f>(0.5*'Off Road Buggy Specs'!$B$5*'Off Road Buggy Specs'!$B$21*'Off Road Buggy Specs'!$B$18*'Peramiters '!D20^2)</f>
        <v>15.363425768570877</v>
      </c>
      <c r="D20" s="9">
        <f>('Off Road Buggy Specs'!$B$7*'Peramiters '!G20)</f>
        <v>375.51359999999954</v>
      </c>
      <c r="E20" s="9">
        <f>('Off Road Buggy Specs'!$B$7*'Off Road Buggy Specs'!$B$19*SIN('Peramiters '!I20))</f>
        <v>0</v>
      </c>
      <c r="G20" s="9">
        <f t="shared" si="0"/>
        <v>650.38047300512994</v>
      </c>
    </row>
    <row r="21" spans="1:7" ht="15.75" x14ac:dyDescent="0.25">
      <c r="A21" s="3">
        <v>19</v>
      </c>
      <c r="B21" s="17">
        <v>1</v>
      </c>
      <c r="C21" s="9">
        <f>(0.5*'Off Road Buggy Specs'!$B$5*'Off Road Buggy Specs'!$B$21*'Off Road Buggy Specs'!$B$18*'Peramiters '!D21^2)</f>
        <v>15.363425768570877</v>
      </c>
      <c r="D21" s="9">
        <f>('Off Road Buggy Specs'!$B$7*'Peramiters '!G21)</f>
        <v>0</v>
      </c>
      <c r="E21" s="9">
        <f>('Off Road Buggy Specs'!$B$7*'Off Road Buggy Specs'!$B$19*SIN('Peramiters '!I21))</f>
        <v>0</v>
      </c>
      <c r="G21" s="9">
        <f t="shared" si="0"/>
        <v>274.86687300513046</v>
      </c>
    </row>
    <row r="22" spans="1:7" ht="15.75" x14ac:dyDescent="0.25">
      <c r="A22" s="3">
        <v>20</v>
      </c>
      <c r="B22" s="17">
        <v>1</v>
      </c>
      <c r="C22" s="9">
        <f>(0.5*'Off Road Buggy Specs'!$B$5*'Off Road Buggy Specs'!$B$21*'Off Road Buggy Specs'!$B$18*'Peramiters '!D22^2)</f>
        <v>15.363425768570877</v>
      </c>
      <c r="D22" s="9">
        <f>('Off Road Buggy Specs'!$B$7*'Peramiters '!G22)</f>
        <v>0</v>
      </c>
      <c r="E22" s="9">
        <f>('Off Road Buggy Specs'!$B$7*'Off Road Buggy Specs'!$B$19*SIN('Peramiters '!I22))</f>
        <v>0</v>
      </c>
      <c r="G22" s="9">
        <f t="shared" si="0"/>
        <v>274.86687300513046</v>
      </c>
    </row>
    <row r="23" spans="1:7" ht="15.75" x14ac:dyDescent="0.25">
      <c r="A23" s="3">
        <v>21</v>
      </c>
      <c r="B23" s="17">
        <v>1</v>
      </c>
      <c r="C23" s="9">
        <f>(0.5*'Off Road Buggy Specs'!$B$5*'Off Road Buggy Specs'!$B$21*'Off Road Buggy Specs'!$B$18*'Peramiters '!D23^2)</f>
        <v>15.363425768570877</v>
      </c>
      <c r="D23" s="9">
        <f>('Off Road Buggy Specs'!$B$7*'Peramiters '!G23)</f>
        <v>0</v>
      </c>
      <c r="E23" s="9">
        <f>('Off Road Buggy Specs'!$B$7*'Off Road Buggy Specs'!$B$19*SIN('Peramiters '!I23))</f>
        <v>0</v>
      </c>
      <c r="G23" s="9">
        <f t="shared" si="0"/>
        <v>274.86687300513046</v>
      </c>
    </row>
    <row r="24" spans="1:7" ht="15.75" x14ac:dyDescent="0.25">
      <c r="A24" s="3">
        <v>22</v>
      </c>
      <c r="B24" s="17">
        <v>1</v>
      </c>
      <c r="C24" s="9">
        <f>(0.5*'Off Road Buggy Specs'!$B$5*'Off Road Buggy Specs'!$B$21*'Off Road Buggy Specs'!$B$18*'Peramiters '!D24^2)</f>
        <v>15.363425768570877</v>
      </c>
      <c r="D24" s="9">
        <f>('Off Road Buggy Specs'!$B$7*'Peramiters '!G24)</f>
        <v>0</v>
      </c>
      <c r="E24" s="9">
        <f>('Off Road Buggy Specs'!$B$7*'Off Road Buggy Specs'!$B$19*SIN('Peramiters '!I24))</f>
        <v>0</v>
      </c>
      <c r="G24" s="9">
        <f t="shared" si="0"/>
        <v>274.86687300513046</v>
      </c>
    </row>
    <row r="25" spans="1:7" ht="15.75" x14ac:dyDescent="0.25">
      <c r="A25" s="3">
        <v>23</v>
      </c>
      <c r="B25" s="17">
        <v>1</v>
      </c>
      <c r="C25" s="9">
        <f>(0.5*'Off Road Buggy Specs'!$B$5*'Off Road Buggy Specs'!$B$21*'Off Road Buggy Specs'!$B$18*'Peramiters '!D25^2)</f>
        <v>15.363425768570877</v>
      </c>
      <c r="D25" s="9">
        <f>('Off Road Buggy Specs'!$B$7*'Peramiters '!G25)</f>
        <v>0</v>
      </c>
      <c r="E25" s="9">
        <f>('Off Road Buggy Specs'!$B$7*'Off Road Buggy Specs'!$B$19*SIN('Peramiters '!I25))</f>
        <v>0</v>
      </c>
      <c r="G25" s="9">
        <f t="shared" si="0"/>
        <v>274.86687300513046</v>
      </c>
    </row>
    <row r="26" spans="1:7" ht="15.75" x14ac:dyDescent="0.25">
      <c r="A26" s="3">
        <v>24</v>
      </c>
      <c r="B26" s="17">
        <v>1</v>
      </c>
      <c r="C26" s="9">
        <f>(0.5*'Off Road Buggy Specs'!$B$5*'Off Road Buggy Specs'!$B$21*'Off Road Buggy Specs'!$B$18*'Peramiters '!D26^2)</f>
        <v>15.363425768570877</v>
      </c>
      <c r="D26" s="9">
        <f>('Off Road Buggy Specs'!$B$7*'Peramiters '!G26)</f>
        <v>0</v>
      </c>
      <c r="E26" s="9">
        <f>('Off Road Buggy Specs'!$B$7*'Off Road Buggy Specs'!$B$19*SIN('Peramiters '!I26))</f>
        <v>0</v>
      </c>
      <c r="G26" s="9">
        <f t="shared" si="0"/>
        <v>274.86687300513046</v>
      </c>
    </row>
    <row r="27" spans="1:7" ht="15.75" x14ac:dyDescent="0.25">
      <c r="A27" s="3">
        <v>25</v>
      </c>
      <c r="B27" s="17">
        <v>1</v>
      </c>
      <c r="C27" s="9">
        <f>(0.5*'Off Road Buggy Specs'!$B$5*'Off Road Buggy Specs'!$B$21*'Off Road Buggy Specs'!$B$18*'Peramiters '!D27^2)</f>
        <v>15.363425768570877</v>
      </c>
      <c r="D27" s="9">
        <f>('Off Road Buggy Specs'!$B$7*'Peramiters '!G27)</f>
        <v>0</v>
      </c>
      <c r="E27" s="9">
        <f>('Off Road Buggy Specs'!$B$7*'Off Road Buggy Specs'!$B$19*SIN('Peramiters '!I27))</f>
        <v>0</v>
      </c>
      <c r="G27" s="9">
        <f t="shared" si="0"/>
        <v>274.86687300513046</v>
      </c>
    </row>
    <row r="28" spans="1:7" ht="15.75" x14ac:dyDescent="0.25">
      <c r="A28" s="3">
        <v>26</v>
      </c>
      <c r="B28" s="17">
        <v>1</v>
      </c>
      <c r="C28" s="9">
        <f>(0.5*'Off Road Buggy Specs'!$B$5*'Off Road Buggy Specs'!$B$21*'Off Road Buggy Specs'!$B$18*'Peramiters '!D28^2)</f>
        <v>15.363425768570877</v>
      </c>
      <c r="D28" s="9">
        <f>('Off Road Buggy Specs'!$B$7*'Peramiters '!G28)</f>
        <v>0</v>
      </c>
      <c r="E28" s="9">
        <f>('Off Road Buggy Specs'!$B$7*'Off Road Buggy Specs'!$B$19*SIN('Peramiters '!I28))</f>
        <v>0</v>
      </c>
      <c r="G28" s="9">
        <f t="shared" si="0"/>
        <v>274.86687300513046</v>
      </c>
    </row>
    <row r="29" spans="1:7" ht="15.75" x14ac:dyDescent="0.25">
      <c r="A29" s="3">
        <v>27</v>
      </c>
      <c r="B29" s="17">
        <v>1</v>
      </c>
      <c r="C29" s="9">
        <f>(0.5*'Off Road Buggy Specs'!$B$5*'Off Road Buggy Specs'!$B$21*'Off Road Buggy Specs'!$B$18*'Peramiters '!D29^2)</f>
        <v>15.363425768570877</v>
      </c>
      <c r="D29" s="9">
        <f>('Off Road Buggy Specs'!$B$7*'Peramiters '!G29)</f>
        <v>0</v>
      </c>
      <c r="E29" s="9">
        <f>('Off Road Buggy Specs'!$B$7*'Off Road Buggy Specs'!$B$19*SIN('Peramiters '!I29))</f>
        <v>0</v>
      </c>
      <c r="G29" s="9">
        <f t="shared" si="0"/>
        <v>274.86687300513046</v>
      </c>
    </row>
    <row r="30" spans="1:7" ht="15.75" x14ac:dyDescent="0.25">
      <c r="A30" s="3">
        <v>28</v>
      </c>
      <c r="B30" s="17">
        <v>1</v>
      </c>
      <c r="C30" s="9">
        <f>(0.5*'Off Road Buggy Specs'!$B$5*'Off Road Buggy Specs'!$B$21*'Off Road Buggy Specs'!$B$18*'Peramiters '!D30^2)</f>
        <v>11.76262285406208</v>
      </c>
      <c r="D30" s="9">
        <f>('Off Road Buggy Specs'!$B$7*'Peramiters '!G30)</f>
        <v>-938.78399999999954</v>
      </c>
      <c r="E30" s="9">
        <f>('Off Road Buggy Specs'!$B$7*'Off Road Buggy Specs'!$B$19*SIN('Peramiters '!I30))</f>
        <v>0</v>
      </c>
      <c r="G30" s="9">
        <f t="shared" si="0"/>
        <v>-667.51792990937793</v>
      </c>
    </row>
    <row r="31" spans="1:7" ht="15.75" x14ac:dyDescent="0.25">
      <c r="A31" s="3">
        <v>29</v>
      </c>
      <c r="B31" s="17">
        <v>1</v>
      </c>
      <c r="C31" s="9">
        <f>(0.5*'Off Road Buggy Specs'!$B$5*'Off Road Buggy Specs'!$B$21*'Off Road Buggy Specs'!$B$18*'Peramiters '!D31^2)</f>
        <v>8.6419269948211195</v>
      </c>
      <c r="D31" s="9">
        <f>('Off Road Buggy Specs'!$B$7*'Peramiters '!G31)</f>
        <v>-938.78400000000033</v>
      </c>
      <c r="E31" s="9">
        <f>('Off Road Buggy Specs'!$B$7*'Off Road Buggy Specs'!$B$19*SIN('Peramiters '!I31))</f>
        <v>0</v>
      </c>
      <c r="G31" s="9">
        <f t="shared" si="0"/>
        <v>-670.6386257686197</v>
      </c>
    </row>
    <row r="32" spans="1:7" ht="15.75" x14ac:dyDescent="0.25">
      <c r="A32" s="3">
        <v>30</v>
      </c>
      <c r="B32" s="17">
        <v>1</v>
      </c>
      <c r="C32" s="9">
        <f>(0.5*'Off Road Buggy Specs'!$B$5*'Off Road Buggy Specs'!$B$21*'Off Road Buggy Specs'!$B$18*'Peramiters '!D32^2)</f>
        <v>6.0013381908480001</v>
      </c>
      <c r="D32" s="9">
        <f>('Off Road Buggy Specs'!$B$7*'Peramiters '!G32)</f>
        <v>-938.78399999999954</v>
      </c>
      <c r="E32" s="9">
        <f>('Off Road Buggy Specs'!$B$7*'Off Road Buggy Specs'!$B$19*SIN('Peramiters '!I32))</f>
        <v>0</v>
      </c>
      <c r="G32" s="9">
        <f t="shared" si="0"/>
        <v>-673.27921457259208</v>
      </c>
    </row>
    <row r="33" spans="1:7" ht="15.75" x14ac:dyDescent="0.25">
      <c r="A33" s="3">
        <v>31</v>
      </c>
      <c r="B33" s="16">
        <v>2</v>
      </c>
      <c r="C33" s="9">
        <f>(0.5*'Off Road Buggy Specs'!$B$5*'Off Road Buggy Specs'!$B$21*'Off Road Buggy Specs'!$B$18*'Peramiters '!D33^2)</f>
        <v>3.8408564421427194</v>
      </c>
      <c r="D33" s="9">
        <f>('Off Road Buggy Specs'!$B$7*'Peramiters '!G33)</f>
        <v>-938.78400000000033</v>
      </c>
      <c r="E33" s="9">
        <f>('Off Road Buggy Specs'!$B$7*'Off Road Buggy Specs'!$B$19*SIN('Peramiters '!I33))</f>
        <v>0</v>
      </c>
      <c r="G33" s="9">
        <f t="shared" si="0"/>
        <v>-675.43969632129802</v>
      </c>
    </row>
    <row r="34" spans="1:7" ht="15.75" x14ac:dyDescent="0.25">
      <c r="A34" s="3">
        <v>32</v>
      </c>
      <c r="B34" s="16">
        <v>2</v>
      </c>
      <c r="C34" s="9">
        <f>(0.5*'Off Road Buggy Specs'!$B$5*'Off Road Buggy Specs'!$B$21*'Off Road Buggy Specs'!$B$18*'Peramiters '!D34^2)</f>
        <v>2.1604817487052799</v>
      </c>
      <c r="D34" s="9">
        <f>('Off Road Buggy Specs'!$B$7*'Peramiters '!G34)</f>
        <v>-938.78399999999999</v>
      </c>
      <c r="E34" s="9">
        <f>('Off Road Buggy Specs'!$B$7*'Off Road Buggy Specs'!$B$19*SIN('Peramiters '!I34))</f>
        <v>0</v>
      </c>
      <c r="G34" s="9">
        <f t="shared" si="0"/>
        <v>-677.12007101473523</v>
      </c>
    </row>
    <row r="35" spans="1:7" ht="15.75" x14ac:dyDescent="0.25">
      <c r="A35" s="3">
        <v>33</v>
      </c>
      <c r="B35" s="16">
        <v>2</v>
      </c>
      <c r="C35" s="9">
        <f>(0.5*'Off Road Buggy Specs'!$B$5*'Off Road Buggy Specs'!$B$21*'Off Road Buggy Specs'!$B$18*'Peramiters '!D35^2)</f>
        <v>0.96021411053567984</v>
      </c>
      <c r="D35" s="9">
        <f>('Off Road Buggy Specs'!$B$7*'Peramiters '!G35)</f>
        <v>-938.78399999999999</v>
      </c>
      <c r="E35" s="9">
        <f>('Off Road Buggy Specs'!$B$7*'Off Road Buggy Specs'!$B$19*SIN('Peramiters '!I35))</f>
        <v>0</v>
      </c>
      <c r="G35" s="9">
        <f t="shared" si="0"/>
        <v>-678.32033865290464</v>
      </c>
    </row>
    <row r="36" spans="1:7" ht="15.75" x14ac:dyDescent="0.25">
      <c r="A36" s="3">
        <v>34</v>
      </c>
      <c r="B36" s="16">
        <v>2</v>
      </c>
      <c r="C36" s="9">
        <f>(0.5*'Off Road Buggy Specs'!$B$5*'Off Road Buggy Specs'!$B$21*'Off Road Buggy Specs'!$B$18*'Peramiters '!D36^2)</f>
        <v>0.96021411053567984</v>
      </c>
      <c r="D36" s="9">
        <f>('Off Road Buggy Specs'!$B$7*'Peramiters '!G36)</f>
        <v>0</v>
      </c>
      <c r="E36" s="9">
        <f>('Off Road Buggy Specs'!$B$7*9.81*SIN('Peramiters '!I36))</f>
        <v>4118.7545099657336</v>
      </c>
      <c r="G36" s="9">
        <f t="shared" si="0"/>
        <v>4379.2181713128293</v>
      </c>
    </row>
    <row r="37" spans="1:7" ht="15.75" x14ac:dyDescent="0.25">
      <c r="A37" s="3">
        <v>35</v>
      </c>
      <c r="B37" s="16">
        <v>2</v>
      </c>
      <c r="C37" s="9">
        <f>(0.5*'Off Road Buggy Specs'!$B$5*'Off Road Buggy Specs'!$B$21*'Off Road Buggy Specs'!$B$18*'Peramiters '!D37^2)</f>
        <v>0.96021411053567984</v>
      </c>
      <c r="D37" s="9">
        <f>('Off Road Buggy Specs'!$B$7*'Peramiters '!G37)</f>
        <v>0</v>
      </c>
      <c r="E37" s="9">
        <f>('Off Road Buggy Specs'!$B$7*'Off Road Buggy Specs'!$B$19*SIN('Peramiters '!I37))</f>
        <v>4118.7545099657336</v>
      </c>
      <c r="G37" s="9">
        <f t="shared" si="0"/>
        <v>4379.2181713128293</v>
      </c>
    </row>
    <row r="38" spans="1:7" ht="15.75" x14ac:dyDescent="0.25">
      <c r="A38" s="3">
        <v>36</v>
      </c>
      <c r="B38" s="16">
        <v>2</v>
      </c>
      <c r="C38" s="9">
        <f>(0.5*'Off Road Buggy Specs'!$B$5*'Off Road Buggy Specs'!$B$21*'Off Road Buggy Specs'!$B$18*'Peramiters '!D38^2)</f>
        <v>0.96021411053567984</v>
      </c>
      <c r="D38" s="9">
        <f>('Off Road Buggy Specs'!$B$7*'Peramiters '!G38)</f>
        <v>0</v>
      </c>
      <c r="E38" s="9">
        <f>('Off Road Buggy Specs'!$B$7*'Off Road Buggy Specs'!$B$19*SIN('Peramiters '!I38))</f>
        <v>4118.7545099657336</v>
      </c>
      <c r="G38" s="9">
        <f t="shared" si="0"/>
        <v>4379.2181713128293</v>
      </c>
    </row>
    <row r="39" spans="1:7" ht="15.75" x14ac:dyDescent="0.25">
      <c r="A39" s="3">
        <v>37</v>
      </c>
      <c r="B39" s="16">
        <v>2</v>
      </c>
      <c r="C39" s="9">
        <f>(0.5*'Off Road Buggy Specs'!$B$5*'Off Road Buggy Specs'!$B$21*'Off Road Buggy Specs'!$B$18*'Peramiters '!D39^2)</f>
        <v>0.96021411053567984</v>
      </c>
      <c r="D39" s="9">
        <f>('Off Road Buggy Specs'!$B$7*'Peramiters '!G39)</f>
        <v>0</v>
      </c>
      <c r="E39" s="9">
        <f>('Off Road Buggy Specs'!$B$7*'Off Road Buggy Specs'!$B$19*SIN('Peramiters '!I39))</f>
        <v>4118.7545099657336</v>
      </c>
      <c r="G39" s="9">
        <f t="shared" si="0"/>
        <v>4379.2181713128293</v>
      </c>
    </row>
    <row r="40" spans="1:7" ht="15.75" x14ac:dyDescent="0.25">
      <c r="A40" s="3">
        <v>38</v>
      </c>
      <c r="B40" s="16">
        <v>2</v>
      </c>
      <c r="C40" s="9">
        <f>(0.5*'Off Road Buggy Specs'!$B$5*'Off Road Buggy Specs'!$B$21*'Off Road Buggy Specs'!$B$18*'Peramiters '!D40^2)</f>
        <v>0.96021411053567984</v>
      </c>
      <c r="D40" s="9">
        <f>('Off Road Buggy Specs'!$B$7*'Peramiters '!G40)</f>
        <v>0</v>
      </c>
      <c r="E40" s="9">
        <f>('Off Road Buggy Specs'!$B$7*'Off Road Buggy Specs'!$B$19*SIN('Peramiters '!I40))</f>
        <v>4118.7545099657336</v>
      </c>
      <c r="G40" s="9">
        <f t="shared" si="0"/>
        <v>4379.2181713128293</v>
      </c>
    </row>
    <row r="41" spans="1:7" ht="15.75" x14ac:dyDescent="0.25">
      <c r="A41" s="3">
        <v>39</v>
      </c>
      <c r="B41" s="16">
        <v>2</v>
      </c>
      <c r="C41" s="9">
        <f>(0.5*'Off Road Buggy Specs'!$B$5*'Off Road Buggy Specs'!$B$21*'Off Road Buggy Specs'!$B$18*'Peramiters '!D41^2)</f>
        <v>0.96021411053567984</v>
      </c>
      <c r="D41" s="9">
        <f>('Off Road Buggy Specs'!$B$7*'Peramiters '!G41)</f>
        <v>0</v>
      </c>
      <c r="E41" s="9">
        <f>('Off Road Buggy Specs'!$B$7*'Off Road Buggy Specs'!$B$19*SIN('Peramiters '!I41))</f>
        <v>4118.7545099657336</v>
      </c>
      <c r="G41" s="9">
        <f t="shared" si="0"/>
        <v>4379.2181713128293</v>
      </c>
    </row>
    <row r="42" spans="1:7" ht="15.75" x14ac:dyDescent="0.25">
      <c r="A42" s="3">
        <v>40</v>
      </c>
      <c r="B42" s="16">
        <v>2</v>
      </c>
      <c r="C42" s="9">
        <f>(0.5*'Off Road Buggy Specs'!$B$5*'Off Road Buggy Specs'!$B$21*'Off Road Buggy Specs'!$B$18*'Peramiters '!D42^2)</f>
        <v>0.96021411053567984</v>
      </c>
      <c r="D42" s="9">
        <f>('Off Road Buggy Specs'!$B$7*'Peramiters '!G42)</f>
        <v>0</v>
      </c>
      <c r="E42" s="9">
        <f>('Off Road Buggy Specs'!$B$7*'Off Road Buggy Specs'!$B$19*SIN('Peramiters '!I42))</f>
        <v>4118.7545099657336</v>
      </c>
      <c r="G42" s="9">
        <f t="shared" si="0"/>
        <v>4379.2181713128293</v>
      </c>
    </row>
    <row r="43" spans="1:7" ht="15.75" x14ac:dyDescent="0.25">
      <c r="A43" s="3">
        <v>41</v>
      </c>
      <c r="B43" s="16">
        <v>2</v>
      </c>
      <c r="C43" s="9">
        <f>(0.5*'Off Road Buggy Specs'!$B$5*'Off Road Buggy Specs'!$B$21*'Off Road Buggy Specs'!$B$18*'Peramiters '!D43^2)</f>
        <v>0.96021411053567984</v>
      </c>
      <c r="D43" s="9">
        <f>('Off Road Buggy Specs'!$B$7*'Peramiters '!G43)</f>
        <v>0</v>
      </c>
      <c r="E43" s="9">
        <f>('Off Road Buggy Specs'!$B$7*'Off Road Buggy Specs'!$B$19*SIN('Peramiters '!I43))</f>
        <v>4118.7545099657327</v>
      </c>
      <c r="G43" s="9">
        <f t="shared" si="0"/>
        <v>4379.2181713128284</v>
      </c>
    </row>
    <row r="44" spans="1:7" ht="15.75" x14ac:dyDescent="0.25">
      <c r="A44" s="3">
        <v>42</v>
      </c>
      <c r="B44" s="16">
        <v>2</v>
      </c>
      <c r="C44" s="9">
        <f>(0.5*'Off Road Buggy Specs'!$B$5*'Off Road Buggy Specs'!$B$21*'Off Road Buggy Specs'!$B$18*'Peramiters '!D44^2)</f>
        <v>0.96021411053567984</v>
      </c>
      <c r="D44" s="9">
        <f>('Off Road Buggy Specs'!$B$7*'Peramiters '!G44)</f>
        <v>0</v>
      </c>
      <c r="E44" s="9">
        <f>('Off Road Buggy Specs'!$B$7*'Off Road Buggy Specs'!$B$19*SIN('Peramiters '!I44))</f>
        <v>4118.7545099657336</v>
      </c>
      <c r="G44" s="9">
        <f t="shared" si="0"/>
        <v>4379.2181713128293</v>
      </c>
    </row>
    <row r="45" spans="1:7" ht="15.75" x14ac:dyDescent="0.25">
      <c r="A45" s="3">
        <v>43</v>
      </c>
      <c r="B45" s="16">
        <v>2</v>
      </c>
      <c r="C45" s="9">
        <f>(0.5*'Off Road Buggy Specs'!$B$5*'Off Road Buggy Specs'!$B$21*'Off Road Buggy Specs'!$B$18*'Peramiters '!D45^2)</f>
        <v>0.96021411053567984</v>
      </c>
      <c r="D45" s="9">
        <f>('Off Road Buggy Specs'!$B$7*'Peramiters '!G45)</f>
        <v>0</v>
      </c>
      <c r="E45" s="9">
        <f>('Off Road Buggy Specs'!$B$7*'Off Road Buggy Specs'!$B$19*SIN('Peramiters '!I45))</f>
        <v>4118.7545099657336</v>
      </c>
      <c r="G45" s="9">
        <f t="shared" si="0"/>
        <v>4379.2181713128293</v>
      </c>
    </row>
    <row r="46" spans="1:7" ht="15.75" x14ac:dyDescent="0.25">
      <c r="A46" s="3">
        <v>44</v>
      </c>
      <c r="B46" s="16">
        <v>2</v>
      </c>
      <c r="C46" s="9">
        <f>(0.5*'Off Road Buggy Specs'!$B$5*'Off Road Buggy Specs'!$B$21*'Off Road Buggy Specs'!$B$18*'Peramiters '!D46^2)</f>
        <v>0.96021411053567984</v>
      </c>
      <c r="D46" s="9">
        <f>('Off Road Buggy Specs'!$B$7*'Peramiters '!G46)</f>
        <v>0</v>
      </c>
      <c r="E46" s="9">
        <f>('Off Road Buggy Specs'!$B$7*'Off Road Buggy Specs'!$B$19*SIN('Peramiters '!I46))</f>
        <v>4118.7545099657336</v>
      </c>
      <c r="G46" s="9">
        <f t="shared" si="0"/>
        <v>4379.2181713128293</v>
      </c>
    </row>
    <row r="47" spans="1:7" ht="15.75" x14ac:dyDescent="0.25">
      <c r="A47" s="3">
        <v>45</v>
      </c>
      <c r="B47" s="16">
        <v>2</v>
      </c>
      <c r="C47" s="9">
        <f>(0.5*'Off Road Buggy Specs'!$B$5*'Off Road Buggy Specs'!$B$21*'Off Road Buggy Specs'!$B$18*'Peramiters '!D47^2)</f>
        <v>0.96021411053567984</v>
      </c>
      <c r="D47" s="9">
        <f>('Off Road Buggy Specs'!$B$7*'Peramiters '!G47)</f>
        <v>0</v>
      </c>
      <c r="E47" s="9">
        <f>('Off Road Buggy Specs'!$B$7*'Off Road Buggy Specs'!$B$19*SIN('Peramiters '!I47))</f>
        <v>4118.7545099657336</v>
      </c>
      <c r="G47" s="9">
        <f t="shared" si="0"/>
        <v>4379.2181713128293</v>
      </c>
    </row>
    <row r="48" spans="1:7" ht="15.75" x14ac:dyDescent="0.25">
      <c r="A48" s="3">
        <v>46</v>
      </c>
      <c r="B48" s="16">
        <v>2</v>
      </c>
      <c r="C48" s="9">
        <f>(0.5*'Off Road Buggy Specs'!$B$5*'Off Road Buggy Specs'!$B$21*'Off Road Buggy Specs'!$B$18*'Peramiters '!D48^2)</f>
        <v>0.96021411053567984</v>
      </c>
      <c r="D48" s="9">
        <f>('Off Road Buggy Specs'!$B$7*'Peramiters '!G48)</f>
        <v>0</v>
      </c>
      <c r="E48" s="9">
        <f>('Off Road Buggy Specs'!$B$7*'Off Road Buggy Specs'!$B$19*SIN('Peramiters '!I48))</f>
        <v>4118.7545099657327</v>
      </c>
      <c r="G48" s="9">
        <f t="shared" si="0"/>
        <v>4379.2181713128284</v>
      </c>
    </row>
    <row r="49" spans="1:7" ht="15.75" x14ac:dyDescent="0.25">
      <c r="A49" s="3">
        <v>47</v>
      </c>
      <c r="B49" s="16">
        <v>2</v>
      </c>
      <c r="C49" s="9">
        <f>(0.5*'Off Road Buggy Specs'!$B$5*'Off Road Buggy Specs'!$B$21*'Off Road Buggy Specs'!$B$18*'Peramiters '!D49^2)</f>
        <v>0.96021411053567984</v>
      </c>
      <c r="D49" s="9">
        <f>('Off Road Buggy Specs'!$B$7*'Peramiters '!G49)</f>
        <v>0</v>
      </c>
      <c r="E49" s="9">
        <f>('Off Road Buggy Specs'!$B$7*'Off Road Buggy Specs'!$B$19*SIN('Peramiters '!I49))</f>
        <v>4118.7545099657345</v>
      </c>
      <c r="G49" s="9">
        <f t="shared" si="0"/>
        <v>4379.2181713128302</v>
      </c>
    </row>
    <row r="50" spans="1:7" ht="15.75" x14ac:dyDescent="0.25">
      <c r="A50" s="3">
        <v>48</v>
      </c>
      <c r="B50" s="16">
        <v>2</v>
      </c>
      <c r="C50" s="9">
        <f>(0.5*'Off Road Buggy Specs'!$B$5*'Off Road Buggy Specs'!$B$21*'Off Road Buggy Specs'!$B$18*'Peramiters '!D50^2)</f>
        <v>0.96021411053567984</v>
      </c>
      <c r="D50" s="9">
        <f>('Off Road Buggy Specs'!$B$7*'Peramiters '!G50)</f>
        <v>0</v>
      </c>
      <c r="E50" s="9">
        <f>('Off Road Buggy Specs'!$B$7*'Off Road Buggy Specs'!$B$19*SIN('Peramiters '!I50))</f>
        <v>4118.7545099657327</v>
      </c>
      <c r="G50" s="9">
        <f t="shared" si="0"/>
        <v>4379.2181713128284</v>
      </c>
    </row>
    <row r="51" spans="1:7" ht="15.75" x14ac:dyDescent="0.25">
      <c r="A51" s="3">
        <v>49</v>
      </c>
      <c r="B51" s="16">
        <v>2</v>
      </c>
      <c r="C51" s="9">
        <f>(0.5*'Off Road Buggy Specs'!$B$5*'Off Road Buggy Specs'!$B$21*'Off Road Buggy Specs'!$B$18*'Peramiters '!D51^2)</f>
        <v>0.96021411053567984</v>
      </c>
      <c r="D51" s="9">
        <f>('Off Road Buggy Specs'!$B$7*'Peramiters '!G51)</f>
        <v>0</v>
      </c>
      <c r="E51" s="9">
        <f>('Off Road Buggy Specs'!$B$7*'Off Road Buggy Specs'!$B$19*SIN('Peramiters '!I51))</f>
        <v>4118.7545099657327</v>
      </c>
      <c r="G51" s="9">
        <f t="shared" si="0"/>
        <v>4379.2181713128284</v>
      </c>
    </row>
    <row r="52" spans="1:7" ht="15.75" x14ac:dyDescent="0.25">
      <c r="A52" s="3">
        <v>50</v>
      </c>
      <c r="B52" s="16">
        <v>2</v>
      </c>
      <c r="C52" s="9">
        <f>(0.5*'Off Road Buggy Specs'!$B$5*'Off Road Buggy Specs'!$B$21*'Off Road Buggy Specs'!$B$18*'Peramiters '!D52^2)</f>
        <v>0.96021411053567984</v>
      </c>
      <c r="D52" s="9">
        <f>('Off Road Buggy Specs'!$B$7*'Peramiters '!G52)</f>
        <v>0</v>
      </c>
      <c r="E52" s="9">
        <f>('Off Road Buggy Specs'!$B$7*'Off Road Buggy Specs'!$B$19*SIN('Peramiters '!I52))</f>
        <v>4118.7545099657345</v>
      </c>
      <c r="G52" s="9">
        <f t="shared" si="0"/>
        <v>4379.2181713128302</v>
      </c>
    </row>
    <row r="53" spans="1:7" ht="15.75" x14ac:dyDescent="0.25">
      <c r="A53" s="3">
        <v>51</v>
      </c>
      <c r="B53" s="16">
        <v>2</v>
      </c>
      <c r="C53" s="9">
        <f>(0.5*'Off Road Buggy Specs'!$B$5*'Off Road Buggy Specs'!$B$21*'Off Road Buggy Specs'!$B$18*'Peramiters '!D53^2)</f>
        <v>0.96021411053567984</v>
      </c>
      <c r="D53" s="9">
        <f>('Off Road Buggy Specs'!$B$7*'Peramiters '!G53)</f>
        <v>0</v>
      </c>
      <c r="E53" s="9">
        <f>('Off Road Buggy Specs'!$B$7*'Off Road Buggy Specs'!$B$19*SIN('Peramiters '!I53))</f>
        <v>4118.7545099657218</v>
      </c>
      <c r="G53" s="9">
        <f t="shared" si="0"/>
        <v>4379.2181713128175</v>
      </c>
    </row>
    <row r="54" spans="1:7" ht="15.75" x14ac:dyDescent="0.25">
      <c r="A54" s="3">
        <v>52</v>
      </c>
      <c r="B54" s="16">
        <v>2</v>
      </c>
      <c r="C54" s="9">
        <f>(0.5*'Off Road Buggy Specs'!$B$5*'Off Road Buggy Specs'!$B$21*'Off Road Buggy Specs'!$B$18*'Peramiters '!D54^2)</f>
        <v>0.96021411053567984</v>
      </c>
      <c r="D54" s="9">
        <f>('Off Road Buggy Specs'!$B$7*'Peramiters '!G54)</f>
        <v>0</v>
      </c>
      <c r="E54" s="9">
        <f>('Off Road Buggy Specs'!$B$7*'Off Road Buggy Specs'!$B$19*SIN('Peramiters '!I54))</f>
        <v>4118.7545099657236</v>
      </c>
      <c r="G54" s="9">
        <f t="shared" si="0"/>
        <v>4379.2181713128193</v>
      </c>
    </row>
    <row r="55" spans="1:7" ht="15.75" x14ac:dyDescent="0.25">
      <c r="A55" s="3">
        <v>53</v>
      </c>
      <c r="B55" s="16">
        <v>2</v>
      </c>
      <c r="C55" s="9">
        <f>(0.5*'Off Road Buggy Specs'!$B$5*'Off Road Buggy Specs'!$B$21*'Off Road Buggy Specs'!$B$18*'Peramiters '!D55^2)</f>
        <v>0.96021411053567984</v>
      </c>
      <c r="D55" s="9">
        <f>('Off Road Buggy Specs'!$B$7*'Peramiters '!G55)</f>
        <v>0</v>
      </c>
      <c r="E55" s="9">
        <f>('Off Road Buggy Specs'!$B$7*'Off Road Buggy Specs'!$B$19*SIN('Peramiters '!I55))</f>
        <v>4118.7545099657218</v>
      </c>
      <c r="G55" s="9">
        <f t="shared" si="0"/>
        <v>4379.2181713128175</v>
      </c>
    </row>
    <row r="56" spans="1:7" ht="15.75" x14ac:dyDescent="0.25">
      <c r="A56" s="3">
        <v>54</v>
      </c>
      <c r="B56" s="16">
        <v>2</v>
      </c>
      <c r="C56" s="9">
        <f>(0.5*'Off Road Buggy Specs'!$B$5*'Off Road Buggy Specs'!$B$21*'Off Road Buggy Specs'!$B$18*'Peramiters '!D56^2)</f>
        <v>0.96021411053567984</v>
      </c>
      <c r="D56" s="9">
        <f>('Off Road Buggy Specs'!$B$7*'Peramiters '!G56)</f>
        <v>0</v>
      </c>
      <c r="E56" s="9">
        <f>('Off Road Buggy Specs'!$B$7*'Off Road Buggy Specs'!$B$19*SIN('Peramiters '!I56))</f>
        <v>4118.7545099657218</v>
      </c>
      <c r="G56" s="9">
        <f t="shared" si="0"/>
        <v>4379.2181713128175</v>
      </c>
    </row>
    <row r="57" spans="1:7" ht="15.75" x14ac:dyDescent="0.25">
      <c r="A57" s="3">
        <v>55</v>
      </c>
      <c r="B57" s="16">
        <v>2</v>
      </c>
      <c r="C57" s="9">
        <f>(0.5*'Off Road Buggy Specs'!$B$5*'Off Road Buggy Specs'!$B$21*'Off Road Buggy Specs'!$B$18*'Peramiters '!D57^2)</f>
        <v>0.96021411053567984</v>
      </c>
      <c r="D57" s="9">
        <f>('Off Road Buggy Specs'!$B$7*'Peramiters '!G57)</f>
        <v>0</v>
      </c>
      <c r="E57" s="9">
        <f>('Off Road Buggy Specs'!$B$7*'Off Road Buggy Specs'!$B$19*SIN('Peramiters '!I57))</f>
        <v>4118.7545099657236</v>
      </c>
      <c r="G57" s="9">
        <f t="shared" si="0"/>
        <v>4379.2181713128193</v>
      </c>
    </row>
    <row r="58" spans="1:7" ht="15.75" x14ac:dyDescent="0.25">
      <c r="A58" s="3">
        <v>56</v>
      </c>
      <c r="B58" s="16">
        <v>2</v>
      </c>
      <c r="C58" s="9">
        <f>(0.5*'Off Road Buggy Specs'!$B$5*'Off Road Buggy Specs'!$B$21*'Off Road Buggy Specs'!$B$18*'Peramiters '!D58^2)</f>
        <v>0.96021411053567984</v>
      </c>
      <c r="D58" s="9">
        <f>('Off Road Buggy Specs'!$B$7*'Peramiters '!G58)</f>
        <v>0</v>
      </c>
      <c r="E58" s="9">
        <f>('Off Road Buggy Specs'!$B$7*'Off Road Buggy Specs'!$B$19*SIN('Peramiters '!I58))</f>
        <v>4118.7545099657236</v>
      </c>
      <c r="G58" s="9">
        <f t="shared" si="0"/>
        <v>4379.2181713128193</v>
      </c>
    </row>
    <row r="59" spans="1:7" ht="15.75" x14ac:dyDescent="0.25">
      <c r="A59" s="3">
        <v>57</v>
      </c>
      <c r="B59" s="16">
        <v>2</v>
      </c>
      <c r="C59" s="9">
        <f>(0.5*'Off Road Buggy Specs'!$B$5*'Off Road Buggy Specs'!$B$21*'Off Road Buggy Specs'!$B$18*'Peramiters '!D59^2)</f>
        <v>0.96021411053567984</v>
      </c>
      <c r="D59" s="9">
        <f>('Off Road Buggy Specs'!$B$7*'Peramiters '!G59)</f>
        <v>0</v>
      </c>
      <c r="E59" s="9">
        <f>('Off Road Buggy Specs'!$B$7*'Off Road Buggy Specs'!$B$19*SIN('Peramiters '!I59))</f>
        <v>4118.7545099657218</v>
      </c>
      <c r="G59" s="9">
        <f t="shared" si="0"/>
        <v>4379.2181713128175</v>
      </c>
    </row>
    <row r="60" spans="1:7" ht="15.75" x14ac:dyDescent="0.25">
      <c r="A60" s="3">
        <v>58</v>
      </c>
      <c r="B60" s="16">
        <v>2</v>
      </c>
      <c r="C60" s="9">
        <f>(0.5*'Off Road Buggy Specs'!$B$5*'Off Road Buggy Specs'!$B$21*'Off Road Buggy Specs'!$B$18*'Peramiters '!D60^2)</f>
        <v>0.96021411053567984</v>
      </c>
      <c r="D60" s="9">
        <f>('Off Road Buggy Specs'!$B$7*'Peramiters '!G60)</f>
        <v>0</v>
      </c>
      <c r="E60" s="9">
        <f>('Off Road Buggy Specs'!$B$7*'Off Road Buggy Specs'!$B$19*SIN('Peramiters '!I60))</f>
        <v>4118.7545099657218</v>
      </c>
      <c r="G60" s="9">
        <f t="shared" si="0"/>
        <v>4379.2181713128175</v>
      </c>
    </row>
    <row r="61" spans="1:7" ht="15.75" x14ac:dyDescent="0.25">
      <c r="A61" s="3">
        <v>59</v>
      </c>
      <c r="B61" s="16">
        <v>2</v>
      </c>
      <c r="C61" s="9">
        <f>(0.5*'Off Road Buggy Specs'!$B$5*'Off Road Buggy Specs'!$B$21*'Off Road Buggy Specs'!$B$18*'Peramiters '!D61^2)</f>
        <v>0.96021411053567984</v>
      </c>
      <c r="D61" s="9">
        <f>('Off Road Buggy Specs'!$B$7*'Peramiters '!G61)</f>
        <v>0</v>
      </c>
      <c r="E61" s="9">
        <f>('Off Road Buggy Specs'!$B$7*'Off Road Buggy Specs'!$B$19*SIN('Peramiters '!I61))</f>
        <v>4118.7545099657218</v>
      </c>
      <c r="G61" s="9">
        <f t="shared" si="0"/>
        <v>4379.2181713128175</v>
      </c>
    </row>
    <row r="62" spans="1:7" ht="15.75" x14ac:dyDescent="0.25">
      <c r="A62" s="3">
        <v>60</v>
      </c>
      <c r="B62" s="16">
        <v>2</v>
      </c>
      <c r="C62" s="9">
        <f>(0.5*'Off Road Buggy Specs'!$B$5*'Off Road Buggy Specs'!$B$21*'Off Road Buggy Specs'!$B$18*'Peramiters '!D62^2)</f>
        <v>0.96021411053567984</v>
      </c>
      <c r="D62" s="9">
        <f>('Off Road Buggy Specs'!$B$7*'Peramiters '!G62)</f>
        <v>0</v>
      </c>
      <c r="E62" s="9">
        <f>('Off Road Buggy Specs'!$B$7*'Off Road Buggy Specs'!$B$19*SIN('Peramiters '!I62))</f>
        <v>4118.7545099657218</v>
      </c>
      <c r="G62" s="9">
        <f t="shared" si="0"/>
        <v>4379.2181713128175</v>
      </c>
    </row>
    <row r="63" spans="1:7" ht="15.75" x14ac:dyDescent="0.25">
      <c r="A63" s="3">
        <v>61</v>
      </c>
      <c r="B63" s="16">
        <v>2</v>
      </c>
      <c r="C63" s="9">
        <f>(0.5*'Off Road Buggy Specs'!$B$5*'Off Road Buggy Specs'!$B$21*'Off Road Buggy Specs'!$B$18*'Peramiters '!D63^2)</f>
        <v>0.96021411053567984</v>
      </c>
      <c r="D63" s="9">
        <f>('Off Road Buggy Specs'!$B$7*'Peramiters '!G63)</f>
        <v>0</v>
      </c>
      <c r="E63" s="9">
        <f>('Off Road Buggy Specs'!$B$7*'Off Road Buggy Specs'!$B$19*SIN('Peramiters '!I63))</f>
        <v>4118.7545099657254</v>
      </c>
      <c r="G63" s="9">
        <f t="shared" si="0"/>
        <v>4379.2181713128211</v>
      </c>
    </row>
    <row r="64" spans="1:7" ht="15.75" x14ac:dyDescent="0.25">
      <c r="A64" s="3">
        <v>62</v>
      </c>
      <c r="B64" s="16">
        <v>2</v>
      </c>
      <c r="C64" s="9">
        <f>(0.5*'Off Road Buggy Specs'!$B$5*'Off Road Buggy Specs'!$B$21*'Off Road Buggy Specs'!$B$18*'Peramiters '!D64^2)</f>
        <v>0.96021411053567984</v>
      </c>
      <c r="D64" s="9">
        <f>('Off Road Buggy Specs'!$B$7*'Peramiters '!G64)</f>
        <v>0</v>
      </c>
      <c r="E64" s="9">
        <f>('Off Road Buggy Specs'!$B$7*'Off Road Buggy Specs'!$B$19*SIN('Peramiters '!I64))</f>
        <v>4118.7545099657218</v>
      </c>
      <c r="G64" s="9">
        <f t="shared" si="0"/>
        <v>4379.2181713128175</v>
      </c>
    </row>
    <row r="65" spans="1:7" ht="15.75" x14ac:dyDescent="0.25">
      <c r="A65" s="3">
        <v>63</v>
      </c>
      <c r="B65" s="16">
        <v>2</v>
      </c>
      <c r="C65" s="9">
        <f>(0.5*'Off Road Buggy Specs'!$B$5*'Off Road Buggy Specs'!$B$21*'Off Road Buggy Specs'!$B$18*'Peramiters '!D65^2)</f>
        <v>0.96021411053567984</v>
      </c>
      <c r="D65" s="9">
        <f>('Off Road Buggy Specs'!$B$7*'Peramiters '!G65)</f>
        <v>0</v>
      </c>
      <c r="E65" s="9">
        <f>('Off Road Buggy Specs'!$B$7*'Off Road Buggy Specs'!$B$19*SIN('Peramiters '!I65))</f>
        <v>4118.7545099657218</v>
      </c>
      <c r="G65" s="9">
        <f t="shared" si="0"/>
        <v>4379.2181713128175</v>
      </c>
    </row>
    <row r="66" spans="1:7" ht="15.75" x14ac:dyDescent="0.25">
      <c r="A66" s="3">
        <v>64</v>
      </c>
      <c r="B66" s="16">
        <v>2</v>
      </c>
      <c r="C66" s="9">
        <f>(0.5*'Off Road Buggy Specs'!$B$5*'Off Road Buggy Specs'!$B$21*'Off Road Buggy Specs'!$B$18*'Peramiters '!D66^2)</f>
        <v>0.96021411053567984</v>
      </c>
      <c r="D66" s="9">
        <f>('Off Road Buggy Specs'!$B$7*'Peramiters '!G66)</f>
        <v>0</v>
      </c>
      <c r="E66" s="9">
        <f>('Off Road Buggy Specs'!$B$7*'Off Road Buggy Specs'!$B$19*SIN('Peramiters '!I66))</f>
        <v>4118.7545099657218</v>
      </c>
      <c r="G66" s="9">
        <f t="shared" si="0"/>
        <v>4379.2181713128175</v>
      </c>
    </row>
    <row r="67" spans="1:7" ht="15.75" x14ac:dyDescent="0.25">
      <c r="A67" s="3">
        <v>65</v>
      </c>
      <c r="B67" s="16">
        <v>2</v>
      </c>
      <c r="C67" s="9">
        <f>(0.5*'Off Road Buggy Specs'!$B$5*'Off Road Buggy Specs'!$B$21*'Off Road Buggy Specs'!$B$18*'Peramiters '!D67^2)</f>
        <v>0.96021411053567984</v>
      </c>
      <c r="D67" s="9">
        <f>('Off Road Buggy Specs'!$B$7*'Peramiters '!G67)</f>
        <v>0</v>
      </c>
      <c r="E67" s="9">
        <f>('Off Road Buggy Specs'!$B$7*'Off Road Buggy Specs'!$B$19*SIN('Peramiters '!I67))</f>
        <v>-2305.7281833615111</v>
      </c>
      <c r="G67" s="9">
        <f t="shared" si="0"/>
        <v>-2045.2645220144159</v>
      </c>
    </row>
    <row r="68" spans="1:7" ht="15.75" x14ac:dyDescent="0.25">
      <c r="A68" s="3">
        <v>66</v>
      </c>
      <c r="B68" s="16">
        <v>2</v>
      </c>
      <c r="C68" s="9">
        <f>(0.5*'Off Road Buggy Specs'!$B$5*'Off Road Buggy Specs'!$B$21*'Off Road Buggy Specs'!$B$18*'Peramiters '!D68^2)</f>
        <v>1.3827083191713794</v>
      </c>
      <c r="D68" s="9">
        <f>('Off Road Buggy Specs'!$B$7*'Peramiters '!G68)</f>
        <v>375.51360000000028</v>
      </c>
      <c r="E68" s="9">
        <f>('Off Road Buggy Specs'!$B$7*'Off Road Buggy Specs'!$B$19*SIN('Peramiters '!I68))</f>
        <v>0</v>
      </c>
      <c r="G68" s="9">
        <f t="shared" ref="G68:G131" si="1">SUM(C68,D68,E68,$F$2)</f>
        <v>636.39975555573119</v>
      </c>
    </row>
    <row r="69" spans="1:7" ht="15.75" x14ac:dyDescent="0.25">
      <c r="A69" s="3">
        <v>67</v>
      </c>
      <c r="B69" s="16">
        <v>2</v>
      </c>
      <c r="C69" s="9">
        <f>(0.5*'Off Road Buggy Specs'!$B$5*'Off Road Buggy Specs'!$B$21*'Off Road Buggy Specs'!$B$18*'Peramiters '!D69^2)</f>
        <v>1.3827083191713794</v>
      </c>
      <c r="D69" s="9">
        <f>('Off Road Buggy Specs'!$B$7*'Peramiters '!G69)</f>
        <v>0</v>
      </c>
      <c r="E69" s="9">
        <f>('Off Road Buggy Specs'!$B$7*'Off Road Buggy Specs'!$B$19*SIN('Peramiters '!I69))</f>
        <v>0</v>
      </c>
      <c r="G69" s="9">
        <f t="shared" si="1"/>
        <v>260.88615555573097</v>
      </c>
    </row>
    <row r="70" spans="1:7" ht="15.75" x14ac:dyDescent="0.25">
      <c r="A70" s="3">
        <v>68</v>
      </c>
      <c r="B70" s="16">
        <v>2</v>
      </c>
      <c r="C70" s="9">
        <f>(0.5*'Off Road Buggy Specs'!$B$5*'Off Road Buggy Specs'!$B$21*'Off Road Buggy Specs'!$B$18*'Peramiters '!D70^2)</f>
        <v>1.3827083191713794</v>
      </c>
      <c r="D70" s="9">
        <f>('Off Road Buggy Specs'!$B$7*'Peramiters '!G70)</f>
        <v>0</v>
      </c>
      <c r="E70" s="9">
        <f>('Off Road Buggy Specs'!$B$7*'Off Road Buggy Specs'!$B$19*SIN('Peramiters '!I70))</f>
        <v>0</v>
      </c>
      <c r="G70" s="9">
        <f t="shared" si="1"/>
        <v>260.88615555573097</v>
      </c>
    </row>
    <row r="71" spans="1:7" ht="15.75" x14ac:dyDescent="0.25">
      <c r="A71" s="3">
        <v>69</v>
      </c>
      <c r="B71" s="16">
        <v>2</v>
      </c>
      <c r="C71" s="9">
        <f>(0.5*'Off Road Buggy Specs'!$B$5*'Off Road Buggy Specs'!$B$21*'Off Road Buggy Specs'!$B$18*'Peramiters '!D71^2)</f>
        <v>1.3827083191713794</v>
      </c>
      <c r="D71" s="9">
        <f>('Off Road Buggy Specs'!$B$7*'Peramiters '!G71)</f>
        <v>0</v>
      </c>
      <c r="E71" s="9">
        <f>('Off Road Buggy Specs'!$B$7*'Off Road Buggy Specs'!$B$19*SIN('Peramiters '!I71))</f>
        <v>0</v>
      </c>
      <c r="G71" s="9">
        <f t="shared" si="1"/>
        <v>260.88615555573097</v>
      </c>
    </row>
    <row r="72" spans="1:7" ht="15.75" x14ac:dyDescent="0.25">
      <c r="A72" s="3">
        <v>70</v>
      </c>
      <c r="B72" s="16">
        <v>2</v>
      </c>
      <c r="C72" s="9">
        <f>(0.5*'Off Road Buggy Specs'!$B$5*'Off Road Buggy Specs'!$B$21*'Off Road Buggy Specs'!$B$18*'Peramiters '!D72^2)</f>
        <v>1.3827083191713794</v>
      </c>
      <c r="D72" s="9">
        <f>('Off Road Buggy Specs'!$B$7*'Peramiters '!G72)</f>
        <v>0</v>
      </c>
      <c r="E72" s="9">
        <f>('Off Road Buggy Specs'!$B$7*'Off Road Buggy Specs'!$B$19*SIN('Peramiters '!I72))</f>
        <v>0</v>
      </c>
      <c r="G72" s="9">
        <f t="shared" si="1"/>
        <v>260.88615555573097</v>
      </c>
    </row>
    <row r="73" spans="1:7" ht="15.75" x14ac:dyDescent="0.25">
      <c r="A73" s="3">
        <v>71</v>
      </c>
      <c r="B73" s="16">
        <v>2</v>
      </c>
      <c r="C73" s="9">
        <f>(0.5*'Off Road Buggy Specs'!$B$5*'Off Road Buggy Specs'!$B$21*'Off Road Buggy Specs'!$B$18*'Peramiters '!D73^2)</f>
        <v>1.3827083191713794</v>
      </c>
      <c r="D73" s="9">
        <f>('Off Road Buggy Specs'!$B$7*'Peramiters '!G73)</f>
        <v>0</v>
      </c>
      <c r="E73" s="9">
        <f>('Off Road Buggy Specs'!$B$7*'Off Road Buggy Specs'!$B$19*SIN('Peramiters '!I73))</f>
        <v>0</v>
      </c>
      <c r="G73" s="9">
        <f t="shared" si="1"/>
        <v>260.88615555573097</v>
      </c>
    </row>
    <row r="74" spans="1:7" ht="15.75" x14ac:dyDescent="0.25">
      <c r="A74" s="3">
        <v>72</v>
      </c>
      <c r="B74" s="16">
        <v>2</v>
      </c>
      <c r="C74" s="9">
        <f>(0.5*'Off Road Buggy Specs'!$B$5*'Off Road Buggy Specs'!$B$21*'Off Road Buggy Specs'!$B$18*'Peramiters '!D74^2)</f>
        <v>1.3827083191713794</v>
      </c>
      <c r="D74" s="9">
        <f>('Off Road Buggy Specs'!$B$7*'Peramiters '!G74)</f>
        <v>0</v>
      </c>
      <c r="E74" s="9">
        <f>('Off Road Buggy Specs'!$B$7*'Off Road Buggy Specs'!$B$19*SIN('Peramiters '!I74))</f>
        <v>0</v>
      </c>
      <c r="G74" s="9">
        <f t="shared" si="1"/>
        <v>260.88615555573097</v>
      </c>
    </row>
    <row r="75" spans="1:7" ht="15.75" x14ac:dyDescent="0.25">
      <c r="A75" s="3">
        <v>73</v>
      </c>
      <c r="B75" s="16">
        <v>2</v>
      </c>
      <c r="C75" s="9">
        <f>(0.5*'Off Road Buggy Specs'!$B$5*'Off Road Buggy Specs'!$B$21*'Off Road Buggy Specs'!$B$18*'Peramiters '!D75^2)</f>
        <v>1.3827083191713794</v>
      </c>
      <c r="D75" s="9">
        <f>('Off Road Buggy Specs'!$B$7*'Peramiters '!G75)</f>
        <v>0</v>
      </c>
      <c r="E75" s="9">
        <f>('Off Road Buggy Specs'!$B$7*'Off Road Buggy Specs'!$B$19*SIN('Peramiters '!I75))</f>
        <v>0</v>
      </c>
      <c r="G75" s="9">
        <f t="shared" si="1"/>
        <v>260.88615555573097</v>
      </c>
    </row>
    <row r="76" spans="1:7" ht="15.75" x14ac:dyDescent="0.25">
      <c r="A76" s="3">
        <v>74</v>
      </c>
      <c r="B76" s="16">
        <v>2</v>
      </c>
      <c r="C76" s="9">
        <f>(0.5*'Off Road Buggy Specs'!$B$5*'Off Road Buggy Specs'!$B$21*'Off Road Buggy Specs'!$B$18*'Peramiters '!D76^2)</f>
        <v>1.3827083191713794</v>
      </c>
      <c r="D76" s="9">
        <f>('Off Road Buggy Specs'!$B$7*'Peramiters '!G76)</f>
        <v>0</v>
      </c>
      <c r="E76" s="9">
        <f>('Off Road Buggy Specs'!$B$7*'Off Road Buggy Specs'!$B$19*SIN('Peramiters '!I76))</f>
        <v>0</v>
      </c>
      <c r="G76" s="9">
        <f t="shared" si="1"/>
        <v>260.88615555573097</v>
      </c>
    </row>
    <row r="77" spans="1:7" ht="15.75" x14ac:dyDescent="0.25">
      <c r="A77" s="3">
        <v>75</v>
      </c>
      <c r="B77" s="16">
        <v>2</v>
      </c>
      <c r="C77" s="9">
        <f>(0.5*'Off Road Buggy Specs'!$B$5*'Off Road Buggy Specs'!$B$21*'Off Road Buggy Specs'!$B$18*'Peramiters '!D77^2)</f>
        <v>1.3827083191713794</v>
      </c>
      <c r="D77" s="9">
        <f>('Off Road Buggy Specs'!$B$7*'Peramiters '!G77)</f>
        <v>0</v>
      </c>
      <c r="E77" s="9">
        <f>('Off Road Buggy Specs'!$B$7*'Off Road Buggy Specs'!$B$19*SIN('Peramiters '!I77))</f>
        <v>0</v>
      </c>
      <c r="G77" s="9">
        <f t="shared" si="1"/>
        <v>260.88615555573097</v>
      </c>
    </row>
    <row r="78" spans="1:7" ht="15.75" x14ac:dyDescent="0.25">
      <c r="A78" s="3">
        <v>76</v>
      </c>
      <c r="B78" s="16">
        <v>2</v>
      </c>
      <c r="C78" s="9">
        <f>(0.5*'Off Road Buggy Specs'!$B$5*'Off Road Buggy Specs'!$B$21*'Off Road Buggy Specs'!$B$18*'Peramiters '!D78^2)</f>
        <v>1.3827083191713794</v>
      </c>
      <c r="D78" s="9">
        <f>('Off Road Buggy Specs'!$B$7*'Peramiters '!G78)</f>
        <v>0</v>
      </c>
      <c r="E78" s="9">
        <f>('Off Road Buggy Specs'!$B$7*'Off Road Buggy Specs'!$B$19*SIN('Peramiters '!I78))</f>
        <v>0</v>
      </c>
      <c r="G78" s="9">
        <f t="shared" si="1"/>
        <v>260.88615555573097</v>
      </c>
    </row>
    <row r="79" spans="1:7" ht="15.75" x14ac:dyDescent="0.25">
      <c r="A79" s="3">
        <v>77</v>
      </c>
      <c r="B79" s="16">
        <v>2</v>
      </c>
      <c r="C79" s="9">
        <f>(0.5*'Off Road Buggy Specs'!$B$5*'Off Road Buggy Specs'!$B$21*'Off Road Buggy Specs'!$B$18*'Peramiters '!D79^2)</f>
        <v>1.3827083191713794</v>
      </c>
      <c r="D79" s="9">
        <f>('Off Road Buggy Specs'!$B$7*'Peramiters '!G79)</f>
        <v>0</v>
      </c>
      <c r="E79" s="9">
        <f>('Off Road Buggy Specs'!$B$7*'Off Road Buggy Specs'!$B$19*SIN('Peramiters '!I79))</f>
        <v>0</v>
      </c>
      <c r="G79" s="9">
        <f t="shared" si="1"/>
        <v>260.88615555573097</v>
      </c>
    </row>
    <row r="80" spans="1:7" ht="15.75" x14ac:dyDescent="0.25">
      <c r="A80" s="3">
        <v>78</v>
      </c>
      <c r="B80" s="16">
        <v>2</v>
      </c>
      <c r="C80" s="9">
        <f>(0.5*'Off Road Buggy Specs'!$B$5*'Off Road Buggy Specs'!$B$21*'Off Road Buggy Specs'!$B$18*'Peramiters '!D80^2)</f>
        <v>1.3827083191713794</v>
      </c>
      <c r="D80" s="9">
        <f>('Off Road Buggy Specs'!$B$7*'Peramiters '!G80)</f>
        <v>0</v>
      </c>
      <c r="E80" s="9">
        <f>('Off Road Buggy Specs'!$B$7*'Off Road Buggy Specs'!$B$19*SIN('Peramiters '!I80))</f>
        <v>0</v>
      </c>
      <c r="G80" s="9">
        <f t="shared" si="1"/>
        <v>260.88615555573097</v>
      </c>
    </row>
    <row r="81" spans="1:7" ht="15.75" x14ac:dyDescent="0.25">
      <c r="A81" s="3">
        <v>79</v>
      </c>
      <c r="B81" s="16">
        <v>2</v>
      </c>
      <c r="C81" s="9">
        <f>(0.5*'Off Road Buggy Specs'!$B$5*'Off Road Buggy Specs'!$B$21*'Off Road Buggy Specs'!$B$18*'Peramiters '!D81^2)</f>
        <v>1.3827083191713794</v>
      </c>
      <c r="D81" s="9">
        <f>('Off Road Buggy Specs'!$B$7*'Peramiters '!G81)</f>
        <v>0</v>
      </c>
      <c r="E81" s="9">
        <f>('Off Road Buggy Specs'!$B$7*'Off Road Buggy Specs'!$B$19*SIN('Peramiters '!I81))</f>
        <v>0</v>
      </c>
      <c r="G81" s="9">
        <f t="shared" si="1"/>
        <v>260.88615555573097</v>
      </c>
    </row>
    <row r="82" spans="1:7" ht="15.75" x14ac:dyDescent="0.25">
      <c r="A82" s="3">
        <v>80</v>
      </c>
      <c r="B82" s="16">
        <v>2</v>
      </c>
      <c r="C82" s="9">
        <f>(0.5*'Off Road Buggy Specs'!$B$5*'Off Road Buggy Specs'!$B$21*'Off Road Buggy Specs'!$B$18*'Peramiters '!D82^2)</f>
        <v>1.8820196566499328</v>
      </c>
      <c r="D82" s="9">
        <f>('Off Road Buggy Specs'!$B$7*'Peramiters '!G82)</f>
        <v>375.51359999999988</v>
      </c>
      <c r="E82" s="9">
        <f>('Off Road Buggy Specs'!$B$7*'Off Road Buggy Specs'!$B$19*SIN('Peramiters '!I82))</f>
        <v>2688.5964116904506</v>
      </c>
      <c r="G82" s="9">
        <f t="shared" si="1"/>
        <v>3325.4954785836599</v>
      </c>
    </row>
    <row r="83" spans="1:7" ht="15.75" x14ac:dyDescent="0.25">
      <c r="A83" s="3">
        <v>81</v>
      </c>
      <c r="B83" s="16">
        <v>2</v>
      </c>
      <c r="C83" s="9">
        <f>(0.5*'Off Road Buggy Specs'!$B$5*'Off Road Buggy Specs'!$B$21*'Off Road Buggy Specs'!$B$18*'Peramiters '!D83^2)</f>
        <v>2.4581481229713407</v>
      </c>
      <c r="D83" s="9">
        <f>('Off Road Buggy Specs'!$B$7*'Peramiters '!G83)</f>
        <v>375.51359999999988</v>
      </c>
      <c r="E83" s="9">
        <f>('Off Road Buggy Specs'!$B$7*'Off Road Buggy Specs'!$B$19*SIN('Peramiters '!I83))</f>
        <v>-2174.7236061836393</v>
      </c>
      <c r="G83" s="9">
        <f t="shared" si="1"/>
        <v>-1537.2484108241083</v>
      </c>
    </row>
    <row r="84" spans="1:7" ht="15.75" x14ac:dyDescent="0.25">
      <c r="A84" s="3">
        <v>82</v>
      </c>
      <c r="B84" s="16">
        <v>2</v>
      </c>
      <c r="C84" s="9">
        <f>(0.5*'Off Road Buggy Specs'!$B$5*'Off Road Buggy Specs'!$B$21*'Off Road Buggy Specs'!$B$18*'Peramiters '!D84^2)</f>
        <v>3.1110937181356033</v>
      </c>
      <c r="D84" s="9">
        <f>('Off Road Buggy Specs'!$B$7*'Peramiters '!G84)</f>
        <v>375.51360000000028</v>
      </c>
      <c r="E84" s="9">
        <f>('Off Road Buggy Specs'!$B$7*'Off Road Buggy Specs'!$B$19*SIN('Peramiters '!I84))</f>
        <v>-4118.4257137836139</v>
      </c>
      <c r="G84" s="9">
        <f t="shared" si="1"/>
        <v>-3480.2975728289184</v>
      </c>
    </row>
    <row r="85" spans="1:7" ht="15.75" x14ac:dyDescent="0.25">
      <c r="A85" s="3">
        <v>83</v>
      </c>
      <c r="B85" s="16">
        <v>2</v>
      </c>
      <c r="C85" s="9">
        <f>(0.5*'Off Road Buggy Specs'!$B$5*'Off Road Buggy Specs'!$B$21*'Off Road Buggy Specs'!$B$18*'Peramiters '!D85^2)</f>
        <v>3.1110937181356033</v>
      </c>
      <c r="D85" s="9">
        <f>('Off Road Buggy Specs'!$B$7*'Peramiters '!G85)</f>
        <v>0</v>
      </c>
      <c r="E85" s="9">
        <f>('Off Road Buggy Specs'!$B$7*'Off Road Buggy Specs'!$B$19*SIN('Peramiters '!I85))</f>
        <v>-4118.4257137836139</v>
      </c>
      <c r="G85" s="9">
        <f t="shared" si="1"/>
        <v>-3855.8111728289186</v>
      </c>
    </row>
    <row r="86" spans="1:7" ht="15.75" x14ac:dyDescent="0.25">
      <c r="A86" s="3">
        <v>84</v>
      </c>
      <c r="B86" s="16">
        <v>2</v>
      </c>
      <c r="C86" s="9">
        <f>(0.5*'Off Road Buggy Specs'!$B$5*'Off Road Buggy Specs'!$B$21*'Off Road Buggy Specs'!$B$18*'Peramiters '!D86^2)</f>
        <v>3.1110937181356033</v>
      </c>
      <c r="D86" s="9">
        <f>('Off Road Buggy Specs'!$B$7*'Peramiters '!G86)</f>
        <v>0</v>
      </c>
      <c r="E86" s="9">
        <f>('Off Road Buggy Specs'!$B$7*'Off Road Buggy Specs'!$B$19*SIN('Peramiters '!I86))</f>
        <v>-4118.4257137836139</v>
      </c>
      <c r="G86" s="9">
        <f t="shared" si="1"/>
        <v>-3855.8111728289186</v>
      </c>
    </row>
    <row r="87" spans="1:7" ht="15.75" x14ac:dyDescent="0.25">
      <c r="A87" s="3">
        <v>85</v>
      </c>
      <c r="B87" s="16">
        <v>2</v>
      </c>
      <c r="C87" s="9">
        <f>(0.5*'Off Road Buggy Specs'!$B$5*'Off Road Buggy Specs'!$B$21*'Off Road Buggy Specs'!$B$18*'Peramiters '!D87^2)</f>
        <v>3.1110937181356033</v>
      </c>
      <c r="D87" s="9">
        <f>('Off Road Buggy Specs'!$B$7*'Peramiters '!G87)</f>
        <v>0</v>
      </c>
      <c r="E87" s="9">
        <f>('Off Road Buggy Specs'!$B$7*'Off Road Buggy Specs'!$B$19*SIN('Peramiters '!I87))</f>
        <v>-4118.4257137836139</v>
      </c>
      <c r="G87" s="9">
        <f t="shared" si="1"/>
        <v>-3855.8111728289186</v>
      </c>
    </row>
    <row r="88" spans="1:7" ht="15.75" x14ac:dyDescent="0.25">
      <c r="A88" s="3">
        <v>86</v>
      </c>
      <c r="B88" s="16">
        <v>2</v>
      </c>
      <c r="C88" s="9">
        <f>(0.5*'Off Road Buggy Specs'!$B$5*'Off Road Buggy Specs'!$B$21*'Off Road Buggy Specs'!$B$18*'Peramiters '!D88^2)</f>
        <v>3.1110937181356033</v>
      </c>
      <c r="D88" s="9">
        <f>('Off Road Buggy Specs'!$B$7*'Peramiters '!G88)</f>
        <v>0</v>
      </c>
      <c r="E88" s="9">
        <f>('Off Road Buggy Specs'!$B$7*'Off Road Buggy Specs'!$B$19*SIN('Peramiters '!I88))</f>
        <v>-4118.4257137836139</v>
      </c>
      <c r="G88" s="9">
        <f t="shared" si="1"/>
        <v>-3855.8111728289186</v>
      </c>
    </row>
    <row r="89" spans="1:7" ht="15.75" x14ac:dyDescent="0.25">
      <c r="A89" s="3">
        <v>87</v>
      </c>
      <c r="B89" s="16">
        <v>2</v>
      </c>
      <c r="C89" s="9">
        <f>(0.5*'Off Road Buggy Specs'!$B$5*'Off Road Buggy Specs'!$B$21*'Off Road Buggy Specs'!$B$18*'Peramiters '!D89^2)</f>
        <v>3.1110937181356033</v>
      </c>
      <c r="D89" s="9">
        <f>('Off Road Buggy Specs'!$B$7*'Peramiters '!G89)</f>
        <v>0</v>
      </c>
      <c r="E89" s="9">
        <f>('Off Road Buggy Specs'!$B$7*'Off Road Buggy Specs'!$B$19*SIN('Peramiters '!I89))</f>
        <v>-4118.4257137836139</v>
      </c>
      <c r="G89" s="9">
        <f t="shared" si="1"/>
        <v>-3855.8111728289186</v>
      </c>
    </row>
    <row r="90" spans="1:7" ht="15.75" x14ac:dyDescent="0.25">
      <c r="A90" s="3">
        <v>88</v>
      </c>
      <c r="B90" s="16">
        <v>2</v>
      </c>
      <c r="C90" s="9">
        <f>(0.5*'Off Road Buggy Specs'!$B$5*'Off Road Buggy Specs'!$B$21*'Off Road Buggy Specs'!$B$18*'Peramiters '!D90^2)</f>
        <v>3.1110937181356033</v>
      </c>
      <c r="D90" s="9">
        <f>('Off Road Buggy Specs'!$B$7*'Peramiters '!G90)</f>
        <v>0</v>
      </c>
      <c r="E90" s="9">
        <f>('Off Road Buggy Specs'!$B$7*'Off Road Buggy Specs'!$B$19*SIN('Peramiters '!I90))</f>
        <v>-4118.4257137836139</v>
      </c>
      <c r="G90" s="9">
        <f t="shared" si="1"/>
        <v>-3855.8111728289186</v>
      </c>
    </row>
    <row r="91" spans="1:7" ht="15.75" x14ac:dyDescent="0.25">
      <c r="A91" s="3">
        <v>89</v>
      </c>
      <c r="B91" s="16">
        <v>2</v>
      </c>
      <c r="C91" s="9">
        <f>(0.5*'Off Road Buggy Specs'!$B$5*'Off Road Buggy Specs'!$B$21*'Off Road Buggy Specs'!$B$18*'Peramiters '!D91^2)</f>
        <v>3.1110937181356033</v>
      </c>
      <c r="D91" s="9">
        <f>('Off Road Buggy Specs'!$B$7*'Peramiters '!G91)</f>
        <v>0</v>
      </c>
      <c r="E91" s="9">
        <f>('Off Road Buggy Specs'!$B$7*'Off Road Buggy Specs'!$B$19*SIN('Peramiters '!I91))</f>
        <v>-4118.4257137836139</v>
      </c>
      <c r="G91" s="9">
        <f t="shared" si="1"/>
        <v>-3855.8111728289186</v>
      </c>
    </row>
    <row r="92" spans="1:7" ht="15.75" x14ac:dyDescent="0.25">
      <c r="A92" s="3">
        <v>90</v>
      </c>
      <c r="B92" s="16">
        <v>2</v>
      </c>
      <c r="C92" s="9">
        <f>(0.5*'Off Road Buggy Specs'!$B$5*'Off Road Buggy Specs'!$B$21*'Off Road Buggy Specs'!$B$18*'Peramiters '!D92^2)</f>
        <v>3.1110937181356033</v>
      </c>
      <c r="D92" s="9">
        <f>('Off Road Buggy Specs'!$B$7*'Peramiters '!G92)</f>
        <v>0</v>
      </c>
      <c r="E92" s="9">
        <f>('Off Road Buggy Specs'!$B$7*'Off Road Buggy Specs'!$B$19*SIN('Peramiters '!I92))</f>
        <v>-4118.4257137836139</v>
      </c>
      <c r="G92" s="9">
        <f t="shared" si="1"/>
        <v>-3855.8111728289186</v>
      </c>
    </row>
    <row r="93" spans="1:7" ht="15.75" x14ac:dyDescent="0.25">
      <c r="A93" s="3">
        <v>91</v>
      </c>
      <c r="B93" s="16">
        <v>2</v>
      </c>
      <c r="C93" s="9">
        <f>(0.5*'Off Road Buggy Specs'!$B$5*'Off Road Buggy Specs'!$B$21*'Off Road Buggy Specs'!$B$18*'Peramiters '!D93^2)</f>
        <v>3.1110937181356033</v>
      </c>
      <c r="D93" s="9">
        <f>('Off Road Buggy Specs'!$B$7*'Peramiters '!G93)</f>
        <v>0</v>
      </c>
      <c r="E93" s="9">
        <f>('Off Road Buggy Specs'!$B$7*'Off Road Buggy Specs'!$B$19*SIN('Peramiters '!I93))</f>
        <v>0</v>
      </c>
      <c r="G93" s="9">
        <f t="shared" si="1"/>
        <v>262.61454095469514</v>
      </c>
    </row>
    <row r="94" spans="1:7" ht="15.75" x14ac:dyDescent="0.25">
      <c r="A94" s="3">
        <v>92</v>
      </c>
      <c r="B94" s="16">
        <v>2</v>
      </c>
      <c r="C94" s="9">
        <f>(0.5*'Off Road Buggy Specs'!$B$5*'Off Road Buggy Specs'!$B$21*'Off Road Buggy Specs'!$B$18*'Peramiters '!D94^2)</f>
        <v>3.1110937181356033</v>
      </c>
      <c r="D94" s="9">
        <f>('Off Road Buggy Specs'!$B$7*'Peramiters '!G94)</f>
        <v>0</v>
      </c>
      <c r="E94" s="9">
        <f>('Off Road Buggy Specs'!$B$7*'Off Road Buggy Specs'!$B$19*SIN('Peramiters '!I94))</f>
        <v>0</v>
      </c>
      <c r="G94" s="9">
        <f t="shared" si="1"/>
        <v>262.61454095469514</v>
      </c>
    </row>
    <row r="95" spans="1:7" ht="15.75" x14ac:dyDescent="0.25">
      <c r="A95" s="3">
        <v>93</v>
      </c>
      <c r="B95" s="16">
        <v>2</v>
      </c>
      <c r="C95" s="9">
        <f>(0.5*'Off Road Buggy Specs'!$B$5*'Off Road Buggy Specs'!$B$21*'Off Road Buggy Specs'!$B$18*'Peramiters '!D95^2)</f>
        <v>3.1110937181356033</v>
      </c>
      <c r="D95" s="9">
        <f>('Off Road Buggy Specs'!$B$7*'Peramiters '!G95)</f>
        <v>0</v>
      </c>
      <c r="E95" s="9">
        <f>('Off Road Buggy Specs'!$B$7*'Off Road Buggy Specs'!$B$19*SIN('Peramiters '!I95))</f>
        <v>0</v>
      </c>
      <c r="G95" s="9">
        <f t="shared" si="1"/>
        <v>262.61454095469514</v>
      </c>
    </row>
    <row r="96" spans="1:7" ht="15.75" x14ac:dyDescent="0.25">
      <c r="A96" s="3">
        <v>94</v>
      </c>
      <c r="B96" s="16">
        <v>2</v>
      </c>
      <c r="C96" s="9">
        <f>(0.5*'Off Road Buggy Specs'!$B$5*'Off Road Buggy Specs'!$B$21*'Off Road Buggy Specs'!$B$18*'Peramiters '!D96^2)</f>
        <v>3.1110937181356033</v>
      </c>
      <c r="D96" s="9">
        <f>('Off Road Buggy Specs'!$B$7*'Peramiters '!G96)</f>
        <v>0</v>
      </c>
      <c r="E96" s="9">
        <f>('Off Road Buggy Specs'!$B$7*'Off Road Buggy Specs'!$B$19*SIN('Peramiters '!I96))</f>
        <v>0</v>
      </c>
      <c r="G96" s="9">
        <f t="shared" si="1"/>
        <v>262.61454095469514</v>
      </c>
    </row>
    <row r="97" spans="1:7" ht="15.75" x14ac:dyDescent="0.25">
      <c r="A97" s="3">
        <v>95</v>
      </c>
      <c r="B97" s="16">
        <v>2</v>
      </c>
      <c r="C97" s="9">
        <f>(0.5*'Off Road Buggy Specs'!$B$5*'Off Road Buggy Specs'!$B$21*'Off Road Buggy Specs'!$B$18*'Peramiters '!D97^2)</f>
        <v>3.1110937181356033</v>
      </c>
      <c r="D97" s="9">
        <f>('Off Road Buggy Specs'!$B$7*'Peramiters '!G97)</f>
        <v>0</v>
      </c>
      <c r="E97" s="9">
        <f>('Off Road Buggy Specs'!$B$7*'Off Road Buggy Specs'!$B$19*SIN('Peramiters '!I97))</f>
        <v>0</v>
      </c>
      <c r="G97" s="9">
        <f t="shared" si="1"/>
        <v>262.61454095469514</v>
      </c>
    </row>
    <row r="98" spans="1:7" ht="15.75" x14ac:dyDescent="0.25">
      <c r="A98" s="3">
        <v>96</v>
      </c>
      <c r="B98" s="16">
        <v>2</v>
      </c>
      <c r="C98" s="9">
        <f>(0.5*'Off Road Buggy Specs'!$B$5*'Off Road Buggy Specs'!$B$21*'Off Road Buggy Specs'!$B$18*'Peramiters '!D98^2)</f>
        <v>3.1110937181356033</v>
      </c>
      <c r="D98" s="9">
        <f>('Off Road Buggy Specs'!$B$7*'Peramiters '!G98)</f>
        <v>0</v>
      </c>
      <c r="E98" s="9">
        <f>('Off Road Buggy Specs'!$B$7*'Off Road Buggy Specs'!$B$19*SIN('Peramiters '!I98))</f>
        <v>0</v>
      </c>
      <c r="G98" s="9">
        <f t="shared" si="1"/>
        <v>262.61454095469514</v>
      </c>
    </row>
    <row r="99" spans="1:7" ht="15.75" x14ac:dyDescent="0.25">
      <c r="A99" s="3">
        <v>97</v>
      </c>
      <c r="B99" s="16">
        <v>2</v>
      </c>
      <c r="C99" s="9">
        <f>(0.5*'Off Road Buggy Specs'!$B$5*'Off Road Buggy Specs'!$B$21*'Off Road Buggy Specs'!$B$18*'Peramiters '!D99^2)</f>
        <v>3.1110937181356033</v>
      </c>
      <c r="D99" s="9">
        <f>('Off Road Buggy Specs'!$B$7*'Peramiters '!G99)</f>
        <v>0</v>
      </c>
      <c r="E99" s="9">
        <f>('Off Road Buggy Specs'!$B$7*'Off Road Buggy Specs'!$B$19*SIN('Peramiters '!I99))</f>
        <v>0</v>
      </c>
      <c r="G99" s="9">
        <f t="shared" si="1"/>
        <v>262.61454095469514</v>
      </c>
    </row>
    <row r="100" spans="1:7" ht="15.75" x14ac:dyDescent="0.25">
      <c r="A100" s="3">
        <v>98</v>
      </c>
      <c r="B100" s="16">
        <v>2</v>
      </c>
      <c r="C100" s="9">
        <f>(0.5*'Off Road Buggy Specs'!$B$5*'Off Road Buggy Specs'!$B$21*'Off Road Buggy Specs'!$B$18*'Peramiters '!D100^2)</f>
        <v>3.1110937181356033</v>
      </c>
      <c r="D100" s="9">
        <f>('Off Road Buggy Specs'!$B$7*'Peramiters '!G100)</f>
        <v>0</v>
      </c>
      <c r="E100" s="9">
        <f>('Off Road Buggy Specs'!$B$7*'Off Road Buggy Specs'!$B$19*SIN('Peramiters '!I100))</f>
        <v>0</v>
      </c>
      <c r="G100" s="9">
        <f t="shared" si="1"/>
        <v>262.61454095469514</v>
      </c>
    </row>
    <row r="101" spans="1:7" ht="15.75" x14ac:dyDescent="0.25">
      <c r="A101" s="3">
        <v>99</v>
      </c>
      <c r="B101" s="16">
        <v>2</v>
      </c>
      <c r="C101" s="9">
        <f>(0.5*'Off Road Buggy Specs'!$B$5*'Off Road Buggy Specs'!$B$21*'Off Road Buggy Specs'!$B$18*'Peramiters '!D101^2)</f>
        <v>3.1110937181356033</v>
      </c>
      <c r="D101" s="9">
        <f>('Off Road Buggy Specs'!$B$7*'Peramiters '!G101)</f>
        <v>0</v>
      </c>
      <c r="E101" s="9">
        <f>('Off Road Buggy Specs'!$B$7*'Off Road Buggy Specs'!$B$19*SIN('Peramiters '!I101))</f>
        <v>0</v>
      </c>
      <c r="G101" s="9">
        <f t="shared" si="1"/>
        <v>262.61454095469514</v>
      </c>
    </row>
    <row r="102" spans="1:7" ht="15.75" x14ac:dyDescent="0.25">
      <c r="A102" s="3">
        <v>100</v>
      </c>
      <c r="B102" s="16">
        <v>2</v>
      </c>
      <c r="C102" s="9">
        <f>(0.5*'Off Road Buggy Specs'!$B$5*'Off Road Buggy Specs'!$B$21*'Off Road Buggy Specs'!$B$18*'Peramiters '!D102^2)</f>
        <v>3.1110937181356033</v>
      </c>
      <c r="D102" s="9">
        <f>('Off Road Buggy Specs'!$B$7*'Peramiters '!G102)</f>
        <v>0</v>
      </c>
      <c r="E102" s="9">
        <f>('Off Road Buggy Specs'!$B$7*'Off Road Buggy Specs'!$B$19*SIN('Peramiters '!I102))</f>
        <v>0</v>
      </c>
      <c r="G102" s="9">
        <f t="shared" si="1"/>
        <v>262.61454095469514</v>
      </c>
    </row>
    <row r="103" spans="1:7" ht="15.75" x14ac:dyDescent="0.25">
      <c r="A103" s="3">
        <v>101</v>
      </c>
      <c r="B103" s="15">
        <v>3</v>
      </c>
      <c r="C103" s="9">
        <f>(0.5*'Off Road Buggy Specs'!$B$5*'Off Road Buggy Specs'!$B$21*'Off Road Buggy Specs'!$B$18*'Peramiters '!D103^2)</f>
        <v>3.8408564421427194</v>
      </c>
      <c r="D103" s="9">
        <f>('Off Road Buggy Specs'!$B$7*'Peramiters '!G103)</f>
        <v>375.51359999999954</v>
      </c>
      <c r="E103" s="9">
        <f>('Off Road Buggy Specs'!$B$7*'Off Road Buggy Specs'!$B$19*SIN('Peramiters '!I103))</f>
        <v>0</v>
      </c>
      <c r="G103" s="9">
        <f t="shared" si="1"/>
        <v>638.85790367870186</v>
      </c>
    </row>
    <row r="104" spans="1:7" ht="15.75" x14ac:dyDescent="0.25">
      <c r="A104" s="3">
        <v>102</v>
      </c>
      <c r="B104" s="15">
        <v>3</v>
      </c>
      <c r="C104" s="9">
        <f>(0.5*'Off Road Buggy Specs'!$B$5*'Off Road Buggy Specs'!$B$21*'Off Road Buggy Specs'!$B$18*'Peramiters '!D104^2)</f>
        <v>4.6474362949926915</v>
      </c>
      <c r="D104" s="9">
        <f>('Off Road Buggy Specs'!$B$7*'Peramiters '!G104)</f>
        <v>375.51360000000028</v>
      </c>
      <c r="E104" s="9">
        <f>('Off Road Buggy Specs'!$B$7*'Off Road Buggy Specs'!$B$19*SIN('Peramiters '!I104))</f>
        <v>0</v>
      </c>
      <c r="G104" s="9">
        <f t="shared" si="1"/>
        <v>639.66448353155261</v>
      </c>
    </row>
    <row r="105" spans="1:7" ht="15.75" x14ac:dyDescent="0.25">
      <c r="A105" s="3">
        <v>103</v>
      </c>
      <c r="B105" s="15">
        <v>3</v>
      </c>
      <c r="C105" s="9">
        <f>(0.5*'Off Road Buggy Specs'!$B$5*'Off Road Buggy Specs'!$B$21*'Off Road Buggy Specs'!$B$18*'Peramiters '!D105^2)</f>
        <v>4.6474362949926915</v>
      </c>
      <c r="D105" s="9">
        <f>('Off Road Buggy Specs'!$B$7*'Peramiters '!G105)</f>
        <v>0</v>
      </c>
      <c r="E105" s="9">
        <f>('Off Road Buggy Specs'!$B$7*'Off Road Buggy Specs'!$B$19*SIN('Peramiters '!I105))</f>
        <v>0</v>
      </c>
      <c r="G105" s="9">
        <f t="shared" si="1"/>
        <v>264.15088353155227</v>
      </c>
    </row>
    <row r="106" spans="1:7" ht="15.75" x14ac:dyDescent="0.25">
      <c r="A106" s="3">
        <v>104</v>
      </c>
      <c r="B106" s="15">
        <v>3</v>
      </c>
      <c r="C106" s="9">
        <f>(0.5*'Off Road Buggy Specs'!$B$5*'Off Road Buggy Specs'!$B$21*'Off Road Buggy Specs'!$B$18*'Peramiters '!D106^2)</f>
        <v>3.8408564421427194</v>
      </c>
      <c r="D106" s="9">
        <f>('Off Road Buggy Specs'!$B$7*'Peramiters '!G106)</f>
        <v>-375.51360000000028</v>
      </c>
      <c r="E106" s="9">
        <f>('Off Road Buggy Specs'!$B$7*'Off Road Buggy Specs'!$B$19*SIN('Peramiters '!I106))</f>
        <v>0</v>
      </c>
      <c r="G106" s="9">
        <f t="shared" si="1"/>
        <v>-112.16929632129802</v>
      </c>
    </row>
    <row r="107" spans="1:7" ht="15.75" x14ac:dyDescent="0.25">
      <c r="A107" s="3">
        <v>105</v>
      </c>
      <c r="B107" s="15">
        <v>3</v>
      </c>
      <c r="C107" s="9">
        <f>(0.5*'Off Road Buggy Specs'!$B$5*'Off Road Buggy Specs'!$B$21*'Off Road Buggy Specs'!$B$18*'Peramiters '!D107^2)</f>
        <v>3.8408564421427194</v>
      </c>
      <c r="D107" s="9">
        <f>('Off Road Buggy Specs'!$B$7*'Peramiters '!G107)</f>
        <v>0</v>
      </c>
      <c r="E107" s="9">
        <f>('Off Road Buggy Specs'!$B$7*'Off Road Buggy Specs'!$B$19*SIN('Peramiters '!I107))</f>
        <v>0</v>
      </c>
      <c r="G107" s="9">
        <f t="shared" si="1"/>
        <v>263.34430367870226</v>
      </c>
    </row>
    <row r="108" spans="1:7" ht="15.75" x14ac:dyDescent="0.25">
      <c r="A108" s="3">
        <v>106</v>
      </c>
      <c r="B108" s="15">
        <v>3</v>
      </c>
      <c r="C108" s="9">
        <f>(0.5*'Off Road Buggy Specs'!$B$5*'Off Road Buggy Specs'!$B$21*'Off Road Buggy Specs'!$B$18*'Peramiters '!D108^2)</f>
        <v>3.8408564421427194</v>
      </c>
      <c r="D108" s="9">
        <f>('Off Road Buggy Specs'!$B$7*'Peramiters '!G108)</f>
        <v>0</v>
      </c>
      <c r="E108" s="9">
        <f>('Off Road Buggy Specs'!$B$7*'Off Road Buggy Specs'!$B$19*SIN('Peramiters '!I108))</f>
        <v>0</v>
      </c>
      <c r="G108" s="9">
        <f t="shared" si="1"/>
        <v>263.34430367870226</v>
      </c>
    </row>
    <row r="109" spans="1:7" ht="15.75" x14ac:dyDescent="0.25">
      <c r="A109" s="3">
        <v>107</v>
      </c>
      <c r="B109" s="15">
        <v>3</v>
      </c>
      <c r="C109" s="9">
        <f>(0.5*'Off Road Buggy Specs'!$B$5*'Off Road Buggy Specs'!$B$21*'Off Road Buggy Specs'!$B$18*'Peramiters '!D109^2)</f>
        <v>3.8408564421427194</v>
      </c>
      <c r="D109" s="9">
        <f>('Off Road Buggy Specs'!$B$7*'Peramiters '!G109)</f>
        <v>0</v>
      </c>
      <c r="E109" s="9">
        <f>('Off Road Buggy Specs'!$B$7*'Off Road Buggy Specs'!$B$19*SIN('Peramiters '!I109))</f>
        <v>0</v>
      </c>
      <c r="G109" s="9">
        <f t="shared" si="1"/>
        <v>263.34430367870226</v>
      </c>
    </row>
    <row r="110" spans="1:7" ht="15.75" x14ac:dyDescent="0.25">
      <c r="A110" s="3">
        <v>108</v>
      </c>
      <c r="B110" s="15">
        <v>3</v>
      </c>
      <c r="C110" s="9">
        <f>(0.5*'Off Road Buggy Specs'!$B$5*'Off Road Buggy Specs'!$B$21*'Off Road Buggy Specs'!$B$18*'Peramiters '!D110^2)</f>
        <v>3.8408564421427194</v>
      </c>
      <c r="D110" s="9">
        <f>('Off Road Buggy Specs'!$B$7*'Peramiters '!G110)</f>
        <v>0</v>
      </c>
      <c r="E110" s="9">
        <f>('Off Road Buggy Specs'!$B$7*'Off Road Buggy Specs'!$B$19*SIN('Peramiters '!I110))</f>
        <v>0</v>
      </c>
      <c r="G110" s="9">
        <f t="shared" si="1"/>
        <v>263.34430367870226</v>
      </c>
    </row>
    <row r="111" spans="1:7" ht="15.75" x14ac:dyDescent="0.25">
      <c r="A111" s="3">
        <v>109</v>
      </c>
      <c r="B111" s="15">
        <v>3</v>
      </c>
      <c r="C111" s="9">
        <f>(0.5*'Off Road Buggy Specs'!$B$5*'Off Road Buggy Specs'!$B$21*'Off Road Buggy Specs'!$B$18*'Peramiters '!D111^2)</f>
        <v>4.2345442274623499</v>
      </c>
      <c r="D111" s="9">
        <f>('Off Road Buggy Specs'!$B$7*'Peramiters '!G111)</f>
        <v>187.75680000000051</v>
      </c>
      <c r="E111" s="9">
        <f>('Off Road Buggy Specs'!$B$7*'Off Road Buggy Specs'!$B$19*SIN('Peramiters '!I111))</f>
        <v>0</v>
      </c>
      <c r="G111" s="9">
        <f t="shared" si="1"/>
        <v>451.49479146402246</v>
      </c>
    </row>
    <row r="112" spans="1:7" ht="15.75" x14ac:dyDescent="0.25">
      <c r="A112" s="3">
        <v>110</v>
      </c>
      <c r="B112" s="15">
        <v>3</v>
      </c>
      <c r="C112" s="9">
        <f>(0.5*'Off Road Buggy Specs'!$B$5*'Off Road Buggy Specs'!$B$21*'Off Road Buggy Specs'!$B$18*'Peramiters '!D112^2)</f>
        <v>5.0795326447337468</v>
      </c>
      <c r="D112" s="9">
        <f>('Off Road Buggy Specs'!$B$7*'Peramiters '!G112)</f>
        <v>375.51359999999954</v>
      </c>
      <c r="E112" s="9">
        <f>('Off Road Buggy Specs'!$B$7*'Off Road Buggy Specs'!$B$19*SIN('Peramiters '!I112))</f>
        <v>0</v>
      </c>
      <c r="G112" s="9">
        <f t="shared" si="1"/>
        <v>640.09657988129288</v>
      </c>
    </row>
    <row r="113" spans="1:7" ht="15.75" x14ac:dyDescent="0.25">
      <c r="A113" s="3">
        <v>111</v>
      </c>
      <c r="B113" s="15">
        <v>3</v>
      </c>
      <c r="C113" s="9">
        <f>(0.5*'Off Road Buggy Specs'!$B$5*'Off Road Buggy Specs'!$B$21*'Off Road Buggy Specs'!$B$18*'Peramiters '!D113^2)</f>
        <v>6.0013381908480001</v>
      </c>
      <c r="D113" s="9">
        <f>('Off Road Buggy Specs'!$B$7*'Peramiters '!G113)</f>
        <v>375.51360000000028</v>
      </c>
      <c r="E113" s="9">
        <f>('Off Road Buggy Specs'!$B$7*'Off Road Buggy Specs'!$B$19*SIN('Peramiters '!I113))</f>
        <v>0</v>
      </c>
      <c r="G113" s="9">
        <f t="shared" si="1"/>
        <v>641.01838542740779</v>
      </c>
    </row>
    <row r="114" spans="1:7" ht="15.75" x14ac:dyDescent="0.25">
      <c r="A114" s="3">
        <v>112</v>
      </c>
      <c r="B114" s="15">
        <v>3</v>
      </c>
      <c r="C114" s="9">
        <f>(0.5*'Off Road Buggy Specs'!$B$5*'Off Road Buggy Specs'!$B$21*'Off Road Buggy Specs'!$B$18*'Peramiters '!D114^2)</f>
        <v>6.4910473872211956</v>
      </c>
      <c r="D114" s="9">
        <f>('Off Road Buggy Specs'!$B$7*'Peramiters '!G114)</f>
        <v>187.75679999999977</v>
      </c>
      <c r="E114" s="9">
        <f>('Off Road Buggy Specs'!$B$7*'Off Road Buggy Specs'!$B$19*SIN('Peramiters '!I114))</f>
        <v>0</v>
      </c>
      <c r="G114" s="9">
        <f t="shared" si="1"/>
        <v>453.7512946237805</v>
      </c>
    </row>
    <row r="115" spans="1:7" ht="15.75" x14ac:dyDescent="0.25">
      <c r="A115" s="3">
        <v>113</v>
      </c>
      <c r="B115" s="15">
        <v>3</v>
      </c>
      <c r="C115" s="9">
        <f>(0.5*'Off Road Buggy Specs'!$B$5*'Off Road Buggy Specs'!$B$21*'Off Road Buggy Specs'!$B$18*'Peramiters '!D115^2)</f>
        <v>6.4910473872211956</v>
      </c>
      <c r="D115" s="9">
        <f>('Off Road Buggy Specs'!$B$7*'Peramiters '!G115)</f>
        <v>0</v>
      </c>
      <c r="E115" s="9">
        <f>('Off Road Buggy Specs'!$B$7*'Off Road Buggy Specs'!$B$19*SIN('Peramiters '!I115))</f>
        <v>0</v>
      </c>
      <c r="G115" s="9">
        <f t="shared" si="1"/>
        <v>265.99449462378078</v>
      </c>
    </row>
    <row r="116" spans="1:7" ht="15.75" x14ac:dyDescent="0.25">
      <c r="A116" s="3">
        <v>114</v>
      </c>
      <c r="B116" s="15">
        <v>3</v>
      </c>
      <c r="C116" s="9">
        <f>(0.5*'Off Road Buggy Specs'!$B$5*'Off Road Buggy Specs'!$B$21*'Off Road Buggy Specs'!$B$18*'Peramiters '!D116^2)</f>
        <v>6.4910473872211956</v>
      </c>
      <c r="D116" s="9">
        <f>('Off Road Buggy Specs'!$B$7*'Peramiters '!G116)</f>
        <v>0</v>
      </c>
      <c r="E116" s="9">
        <f>('Off Road Buggy Specs'!$B$7*'Off Road Buggy Specs'!$B$19*SIN('Peramiters '!I116))</f>
        <v>0</v>
      </c>
      <c r="G116" s="9">
        <f t="shared" si="1"/>
        <v>265.99449462378078</v>
      </c>
    </row>
    <row r="117" spans="1:7" ht="15.75" x14ac:dyDescent="0.25">
      <c r="A117" s="3">
        <v>115</v>
      </c>
      <c r="B117" s="15">
        <v>3</v>
      </c>
      <c r="C117" s="9">
        <f>(0.5*'Off Road Buggy Specs'!$B$5*'Off Road Buggy Specs'!$B$21*'Off Road Buggy Specs'!$B$18*'Peramiters '!D117^2)</f>
        <v>6.4910473872211956</v>
      </c>
      <c r="D117" s="9">
        <f>('Off Road Buggy Specs'!$B$7*'Peramiters '!G117)</f>
        <v>0</v>
      </c>
      <c r="E117" s="9">
        <f>('Off Road Buggy Specs'!$B$7*'Off Road Buggy Specs'!$B$19*SIN('Peramiters '!I117))</f>
        <v>0</v>
      </c>
      <c r="G117" s="9">
        <f t="shared" si="1"/>
        <v>265.99449462378078</v>
      </c>
    </row>
    <row r="118" spans="1:7" ht="15.75" x14ac:dyDescent="0.25">
      <c r="A118" s="3">
        <v>116</v>
      </c>
      <c r="B118" s="15">
        <v>3</v>
      </c>
      <c r="C118" s="9">
        <f>(0.5*'Off Road Buggy Specs'!$B$5*'Off Road Buggy Specs'!$B$21*'Off Road Buggy Specs'!$B$18*'Peramiters '!D118^2)</f>
        <v>6.4910473872211956</v>
      </c>
      <c r="D118" s="9">
        <f>('Off Road Buggy Specs'!$B$7*'Peramiters '!G118)</f>
        <v>0</v>
      </c>
      <c r="E118" s="9">
        <f>('Off Road Buggy Specs'!$B$7*'Off Road Buggy Specs'!$B$19*SIN('Peramiters '!I118))</f>
        <v>0</v>
      </c>
      <c r="G118" s="9">
        <f t="shared" si="1"/>
        <v>265.99449462378078</v>
      </c>
    </row>
    <row r="119" spans="1:7" ht="15.75" x14ac:dyDescent="0.25">
      <c r="A119" s="3">
        <v>117</v>
      </c>
      <c r="B119" s="15">
        <v>3</v>
      </c>
      <c r="C119" s="9">
        <f>(0.5*'Off Road Buggy Specs'!$B$5*'Off Road Buggy Specs'!$B$21*'Off Road Buggy Specs'!$B$18*'Peramiters '!D119^2)</f>
        <v>5.5308332766855175</v>
      </c>
      <c r="D119" s="9">
        <f>('Off Road Buggy Specs'!$B$7*'Peramiters '!G119)</f>
        <v>-375.51359999999954</v>
      </c>
      <c r="E119" s="9">
        <f>('Off Road Buggy Specs'!$B$7*'Off Road Buggy Specs'!$B$19*SIN('Peramiters '!I119))</f>
        <v>0</v>
      </c>
      <c r="G119" s="9">
        <f t="shared" si="1"/>
        <v>-110.47931948675443</v>
      </c>
    </row>
    <row r="120" spans="1:7" ht="15.75" x14ac:dyDescent="0.25">
      <c r="A120" s="3">
        <v>118</v>
      </c>
      <c r="B120" s="15">
        <v>3</v>
      </c>
      <c r="C120" s="9">
        <f>(0.5*'Off Road Buggy Specs'!$B$5*'Off Road Buggy Specs'!$B$21*'Off Road Buggy Specs'!$B$18*'Peramiters '!D120^2)</f>
        <v>4.6474362949926915</v>
      </c>
      <c r="D120" s="9">
        <f>('Off Road Buggy Specs'!$B$7*'Peramiters '!G120)</f>
        <v>-375.51360000000028</v>
      </c>
      <c r="E120" s="9">
        <f>('Off Road Buggy Specs'!$B$7*'Off Road Buggy Specs'!$B$19*SIN('Peramiters '!I120))</f>
        <v>0</v>
      </c>
      <c r="G120" s="9">
        <f t="shared" si="1"/>
        <v>-111.36271646844801</v>
      </c>
    </row>
    <row r="121" spans="1:7" ht="15.75" x14ac:dyDescent="0.25">
      <c r="A121" s="3">
        <v>119</v>
      </c>
      <c r="B121" s="15">
        <v>3</v>
      </c>
      <c r="C121" s="9">
        <f>(0.5*'Off Road Buggy Specs'!$B$5*'Off Road Buggy Specs'!$B$21*'Off Road Buggy Specs'!$B$18*'Peramiters '!D121^2)</f>
        <v>3.8408564421427194</v>
      </c>
      <c r="D121" s="9">
        <f>('Off Road Buggy Specs'!$B$7*'Peramiters '!G121)</f>
        <v>-375.51360000000028</v>
      </c>
      <c r="E121" s="9">
        <f>('Off Road Buggy Specs'!$B$7*'Off Road Buggy Specs'!$B$19*SIN('Peramiters '!I121))</f>
        <v>0</v>
      </c>
      <c r="G121" s="9">
        <f t="shared" si="1"/>
        <v>-112.16929632129802</v>
      </c>
    </row>
    <row r="122" spans="1:7" ht="15.75" x14ac:dyDescent="0.25">
      <c r="A122" s="3">
        <v>120</v>
      </c>
      <c r="B122" s="15">
        <v>3</v>
      </c>
      <c r="C122" s="9">
        <f>(0.5*'Off Road Buggy Specs'!$B$5*'Off Road Buggy Specs'!$B$21*'Off Road Buggy Specs'!$B$18*'Peramiters '!D122^2)</f>
        <v>3.8408564421427194</v>
      </c>
      <c r="D122" s="9">
        <f>('Off Road Buggy Specs'!$B$7*'Peramiters '!G122)</f>
        <v>0</v>
      </c>
      <c r="E122" s="9">
        <f>('Off Road Buggy Specs'!$B$7*'Off Road Buggy Specs'!$B$19*SIN('Peramiters '!I122))</f>
        <v>0</v>
      </c>
      <c r="G122" s="9">
        <f t="shared" si="1"/>
        <v>263.34430367870226</v>
      </c>
    </row>
    <row r="123" spans="1:7" ht="15.75" x14ac:dyDescent="0.25">
      <c r="A123" s="3">
        <v>121</v>
      </c>
      <c r="B123" s="15">
        <v>3</v>
      </c>
      <c r="C123" s="9">
        <f>(0.5*'Off Road Buggy Specs'!$B$5*'Off Road Buggy Specs'!$B$21*'Off Road Buggy Specs'!$B$18*'Peramiters '!D123^2)</f>
        <v>3.8408564421427194</v>
      </c>
      <c r="D123" s="9">
        <f>('Off Road Buggy Specs'!$B$7*'Peramiters '!G123)</f>
        <v>0</v>
      </c>
      <c r="E123" s="9">
        <f>('Off Road Buggy Specs'!$B$7*'Off Road Buggy Specs'!$B$19*SIN('Peramiters '!I123))</f>
        <v>0</v>
      </c>
      <c r="G123" s="9">
        <f t="shared" si="1"/>
        <v>263.34430367870226</v>
      </c>
    </row>
    <row r="124" spans="1:7" ht="15.75" x14ac:dyDescent="0.25">
      <c r="A124" s="3">
        <v>122</v>
      </c>
      <c r="B124" s="15">
        <v>3</v>
      </c>
      <c r="C124" s="9">
        <f>(0.5*'Off Road Buggy Specs'!$B$5*'Off Road Buggy Specs'!$B$21*'Off Road Buggy Specs'!$B$18*'Peramiters '!D124^2)</f>
        <v>3.8408564421427194</v>
      </c>
      <c r="D124" s="9">
        <f>('Off Road Buggy Specs'!$B$7*'Peramiters '!G124)</f>
        <v>0</v>
      </c>
      <c r="E124" s="9">
        <f>('Off Road Buggy Specs'!$B$7*'Off Road Buggy Specs'!$B$19*SIN('Peramiters '!I124))</f>
        <v>0</v>
      </c>
      <c r="G124" s="9">
        <f t="shared" si="1"/>
        <v>263.34430367870226</v>
      </c>
    </row>
    <row r="125" spans="1:7" ht="15.75" x14ac:dyDescent="0.25">
      <c r="A125" s="3">
        <v>123</v>
      </c>
      <c r="B125" s="15">
        <v>3</v>
      </c>
      <c r="C125" s="9">
        <f>(0.5*'Off Road Buggy Specs'!$B$5*'Off Road Buggy Specs'!$B$21*'Off Road Buggy Specs'!$B$18*'Peramiters '!D125^2)</f>
        <v>3.8408564421427194</v>
      </c>
      <c r="D125" s="9">
        <f>('Off Road Buggy Specs'!$B$7*'Peramiters '!G125)</f>
        <v>0</v>
      </c>
      <c r="E125" s="9">
        <f>('Off Road Buggy Specs'!$B$7*'Off Road Buggy Specs'!$B$19*SIN('Peramiters '!I125))</f>
        <v>0</v>
      </c>
      <c r="G125" s="9">
        <f t="shared" si="1"/>
        <v>263.34430367870226</v>
      </c>
    </row>
    <row r="126" spans="1:7" ht="15.75" x14ac:dyDescent="0.25">
      <c r="A126" s="3">
        <v>124</v>
      </c>
      <c r="B126" s="15">
        <v>3</v>
      </c>
      <c r="C126" s="9">
        <f>(0.5*'Off Road Buggy Specs'!$B$5*'Off Road Buggy Specs'!$B$21*'Off Road Buggy Specs'!$B$18*'Peramiters '!D126^2)</f>
        <v>3.8408564421427194</v>
      </c>
      <c r="D126" s="9">
        <f>('Off Road Buggy Specs'!$B$7*'Peramiters '!G126)</f>
        <v>0</v>
      </c>
      <c r="E126" s="9">
        <f>('Off Road Buggy Specs'!$B$7*'Off Road Buggy Specs'!$B$19*SIN('Peramiters '!I126))</f>
        <v>0</v>
      </c>
      <c r="G126" s="9">
        <f t="shared" si="1"/>
        <v>263.34430367870226</v>
      </c>
    </row>
    <row r="127" spans="1:7" ht="15.75" x14ac:dyDescent="0.25">
      <c r="A127" s="3">
        <v>125</v>
      </c>
      <c r="B127" s="15">
        <v>3</v>
      </c>
      <c r="C127" s="9">
        <f>(0.5*'Off Road Buggy Specs'!$B$5*'Off Road Buggy Specs'!$B$21*'Off Road Buggy Specs'!$B$18*'Peramiters '!D127^2)</f>
        <v>3.8408564421427194</v>
      </c>
      <c r="D127" s="9">
        <f>('Off Road Buggy Specs'!$B$7*'Peramiters '!G127)</f>
        <v>0</v>
      </c>
      <c r="E127" s="9">
        <f>('Off Road Buggy Specs'!$B$7*'Off Road Buggy Specs'!$B$19*SIN('Peramiters '!I127))</f>
        <v>0</v>
      </c>
      <c r="G127" s="9">
        <f t="shared" si="1"/>
        <v>263.34430367870226</v>
      </c>
    </row>
    <row r="128" spans="1:7" ht="15.75" x14ac:dyDescent="0.25">
      <c r="A128" s="3">
        <v>126</v>
      </c>
      <c r="B128" s="15">
        <v>3</v>
      </c>
      <c r="C128" s="9">
        <f>(0.5*'Off Road Buggy Specs'!$B$5*'Off Road Buggy Specs'!$B$21*'Off Road Buggy Specs'!$B$18*'Peramiters '!D128^2)</f>
        <v>3.8408564421427194</v>
      </c>
      <c r="D128" s="9">
        <f>('Off Road Buggy Specs'!$B$7*'Peramiters '!G128)</f>
        <v>0</v>
      </c>
      <c r="E128" s="9">
        <f>('Off Road Buggy Specs'!$B$7*'Off Road Buggy Specs'!$B$19*SIN('Peramiters '!I128))</f>
        <v>0</v>
      </c>
      <c r="G128" s="9">
        <f t="shared" si="1"/>
        <v>263.34430367870226</v>
      </c>
    </row>
    <row r="129" spans="1:7" ht="15.75" x14ac:dyDescent="0.25">
      <c r="A129" s="3">
        <v>127</v>
      </c>
      <c r="B129" s="15">
        <v>3</v>
      </c>
      <c r="C129" s="9">
        <f>(0.5*'Off Road Buggy Specs'!$B$5*'Off Road Buggy Specs'!$B$21*'Off Road Buggy Specs'!$B$18*'Peramiters '!D129^2)</f>
        <v>4.6474362949926915</v>
      </c>
      <c r="D129" s="9">
        <f>('Off Road Buggy Specs'!$B$7*'Peramiters '!G129)</f>
        <v>375.51360000000028</v>
      </c>
      <c r="E129" s="9">
        <f>('Off Road Buggy Specs'!$B$7*'Off Road Buggy Specs'!$B$19*SIN('Peramiters '!I129))</f>
        <v>0</v>
      </c>
      <c r="G129" s="9">
        <f t="shared" si="1"/>
        <v>639.66448353155261</v>
      </c>
    </row>
    <row r="130" spans="1:7" ht="15.75" x14ac:dyDescent="0.25">
      <c r="A130" s="3">
        <v>128</v>
      </c>
      <c r="B130" s="15">
        <v>3</v>
      </c>
      <c r="C130" s="9">
        <f>(0.5*'Off Road Buggy Specs'!$B$5*'Off Road Buggy Specs'!$B$21*'Off Road Buggy Specs'!$B$18*'Peramiters '!D130^2)</f>
        <v>5.5308332766855175</v>
      </c>
      <c r="D130" s="9">
        <f>('Off Road Buggy Specs'!$B$7*'Peramiters '!G130)</f>
        <v>375.51360000000028</v>
      </c>
      <c r="E130" s="9">
        <f>('Off Road Buggy Specs'!$B$7*'Off Road Buggy Specs'!$B$19*SIN('Peramiters '!I130))</f>
        <v>0</v>
      </c>
      <c r="G130" s="9">
        <f t="shared" si="1"/>
        <v>640.54788051324545</v>
      </c>
    </row>
    <row r="131" spans="1:7" ht="15.75" x14ac:dyDescent="0.25">
      <c r="A131" s="3">
        <v>129</v>
      </c>
      <c r="B131" s="15">
        <v>3</v>
      </c>
      <c r="C131" s="9">
        <f>(0.5*'Off Road Buggy Specs'!$B$5*'Off Road Buggy Specs'!$B$21*'Off Road Buggy Specs'!$B$18*'Peramiters '!D131^2)</f>
        <v>6.4910473872211956</v>
      </c>
      <c r="D131" s="9">
        <f>('Off Road Buggy Specs'!$B$7*'Peramiters '!G131)</f>
        <v>375.51359999999954</v>
      </c>
      <c r="E131" s="9">
        <f>('Off Road Buggy Specs'!$B$7*'Off Road Buggy Specs'!$B$19*SIN('Peramiters '!I131))</f>
        <v>0</v>
      </c>
      <c r="G131" s="9">
        <f t="shared" si="1"/>
        <v>641.50809462378038</v>
      </c>
    </row>
    <row r="132" spans="1:7" ht="15.75" x14ac:dyDescent="0.25">
      <c r="A132" s="3">
        <v>130</v>
      </c>
      <c r="B132" s="15">
        <v>3</v>
      </c>
      <c r="C132" s="9">
        <f>(0.5*'Off Road Buggy Specs'!$B$5*'Off Road Buggy Specs'!$B$21*'Off Road Buggy Specs'!$B$18*'Peramiters '!D132^2)</f>
        <v>6.4910473872211956</v>
      </c>
      <c r="D132" s="9">
        <f>('Off Road Buggy Specs'!$B$7*'Peramiters '!G132)</f>
        <v>0</v>
      </c>
      <c r="E132" s="9">
        <f>('Off Road Buggy Specs'!$B$7*'Off Road Buggy Specs'!$B$19*SIN('Peramiters '!I132))</f>
        <v>0</v>
      </c>
      <c r="G132" s="9">
        <f t="shared" ref="G132:G152" si="2">SUM(C132,D132,E132,$F$2)</f>
        <v>265.99449462378078</v>
      </c>
    </row>
    <row r="133" spans="1:7" ht="15.75" x14ac:dyDescent="0.25">
      <c r="A133" s="3">
        <v>131</v>
      </c>
      <c r="B133" s="15">
        <v>3</v>
      </c>
      <c r="C133" s="9">
        <f>(0.5*'Off Road Buggy Specs'!$B$5*'Off Road Buggy Specs'!$B$21*'Off Road Buggy Specs'!$B$18*'Peramiters '!D133^2)</f>
        <v>6.4910473872211956</v>
      </c>
      <c r="D133" s="9">
        <f>('Off Road Buggy Specs'!$B$7*'Peramiters '!G133)</f>
        <v>0</v>
      </c>
      <c r="E133" s="9">
        <f>('Off Road Buggy Specs'!$B$7*'Off Road Buggy Specs'!$B$19*SIN('Peramiters '!I133))</f>
        <v>0</v>
      </c>
      <c r="G133" s="9">
        <f t="shared" si="2"/>
        <v>265.99449462378078</v>
      </c>
    </row>
    <row r="134" spans="1:7" ht="15.75" x14ac:dyDescent="0.25">
      <c r="A134" s="3">
        <v>132</v>
      </c>
      <c r="B134" s="15">
        <v>3</v>
      </c>
      <c r="C134" s="9">
        <f>(0.5*'Off Road Buggy Specs'!$B$5*'Off Road Buggy Specs'!$B$21*'Off Road Buggy Specs'!$B$18*'Peramiters '!D134^2)</f>
        <v>6.4910473872211956</v>
      </c>
      <c r="D134" s="9">
        <f>('Off Road Buggy Specs'!$B$7*'Peramiters '!G134)</f>
        <v>0</v>
      </c>
      <c r="E134" s="9">
        <f>('Off Road Buggy Specs'!$B$7*'Off Road Buggy Specs'!$B$19*SIN('Peramiters '!I134))</f>
        <v>0</v>
      </c>
      <c r="G134" s="9">
        <f t="shared" si="2"/>
        <v>265.99449462378078</v>
      </c>
    </row>
    <row r="135" spans="1:7" ht="15.75" x14ac:dyDescent="0.25">
      <c r="A135" s="3">
        <v>133</v>
      </c>
      <c r="B135" s="15">
        <v>3</v>
      </c>
      <c r="C135" s="9">
        <f>(0.5*'Off Road Buggy Specs'!$B$5*'Off Road Buggy Specs'!$B$21*'Off Road Buggy Specs'!$B$18*'Peramiters '!D135^2)</f>
        <v>6.4910473872211956</v>
      </c>
      <c r="D135" s="9">
        <f>('Off Road Buggy Specs'!$B$7*'Peramiters '!G135)</f>
        <v>0</v>
      </c>
      <c r="E135" s="9">
        <f>('Off Road Buggy Specs'!$B$7*'Off Road Buggy Specs'!$B$19*SIN('Peramiters '!I135))</f>
        <v>0</v>
      </c>
      <c r="G135" s="9">
        <f t="shared" si="2"/>
        <v>265.99449462378078</v>
      </c>
    </row>
    <row r="136" spans="1:7" ht="15.75" x14ac:dyDescent="0.25">
      <c r="A136" s="3">
        <v>134</v>
      </c>
      <c r="B136" s="15">
        <v>3</v>
      </c>
      <c r="C136" s="9">
        <f>(0.5*'Off Road Buggy Specs'!$B$5*'Off Road Buggy Specs'!$B$21*'Off Road Buggy Specs'!$B$18*'Peramiters '!D136^2)</f>
        <v>6.4910473872211956</v>
      </c>
      <c r="D136" s="9">
        <f>('Off Road Buggy Specs'!$B$7*'Peramiters '!G136)</f>
        <v>0</v>
      </c>
      <c r="E136" s="9">
        <f>('Off Road Buggy Specs'!$B$7*'Off Road Buggy Specs'!$B$19*SIN('Peramiters '!I136))</f>
        <v>0</v>
      </c>
      <c r="G136" s="9">
        <f t="shared" si="2"/>
        <v>265.99449462378078</v>
      </c>
    </row>
    <row r="137" spans="1:7" ht="15.75" x14ac:dyDescent="0.25">
      <c r="A137" s="3">
        <v>135</v>
      </c>
      <c r="B137" s="15">
        <v>3</v>
      </c>
      <c r="C137" s="9">
        <f>(0.5*'Off Road Buggy Specs'!$B$5*'Off Road Buggy Specs'!$B$21*'Off Road Buggy Specs'!$B$18*'Peramiters '!D137^2)</f>
        <v>6.4910473872211956</v>
      </c>
      <c r="D137" s="9">
        <f>('Off Road Buggy Specs'!$B$7*'Peramiters '!G137)</f>
        <v>0</v>
      </c>
      <c r="E137" s="9">
        <f>('Off Road Buggy Specs'!$B$7*'Off Road Buggy Specs'!$B$19*SIN('Peramiters '!I137))</f>
        <v>0</v>
      </c>
      <c r="G137" s="9">
        <f t="shared" si="2"/>
        <v>265.99449462378078</v>
      </c>
    </row>
    <row r="138" spans="1:7" ht="15.75" x14ac:dyDescent="0.25">
      <c r="A138" s="3">
        <v>136</v>
      </c>
      <c r="B138" s="15">
        <v>3</v>
      </c>
      <c r="C138" s="9">
        <f>(0.5*'Off Road Buggy Specs'!$B$5*'Off Road Buggy Specs'!$B$21*'Off Road Buggy Specs'!$B$18*'Peramiters '!D138^2)</f>
        <v>6.4910473872211956</v>
      </c>
      <c r="D138" s="9">
        <f>('Off Road Buggy Specs'!$B$7*'Peramiters '!G138)</f>
        <v>0</v>
      </c>
      <c r="E138" s="9">
        <f>('Off Road Buggy Specs'!$B$7*'Off Road Buggy Specs'!$B$19*SIN('Peramiters '!I138))</f>
        <v>0</v>
      </c>
      <c r="G138" s="9">
        <f t="shared" si="2"/>
        <v>265.99449462378078</v>
      </c>
    </row>
    <row r="139" spans="1:7" ht="15.75" x14ac:dyDescent="0.25">
      <c r="A139" s="3">
        <v>137</v>
      </c>
      <c r="B139" s="15">
        <v>3</v>
      </c>
      <c r="C139" s="9">
        <f>(0.5*'Off Road Buggy Specs'!$B$5*'Off Road Buggy Specs'!$B$21*'Off Road Buggy Specs'!$B$18*'Peramiters '!D139^2)</f>
        <v>6.4910473872211956</v>
      </c>
      <c r="D139" s="9">
        <f>('Off Road Buggy Specs'!$B$7*'Peramiters '!G139)</f>
        <v>0</v>
      </c>
      <c r="E139" s="9">
        <f>('Off Road Buggy Specs'!$B$7*'Off Road Buggy Specs'!$B$19*SIN('Peramiters '!I139))</f>
        <v>0</v>
      </c>
      <c r="G139" s="9">
        <f t="shared" si="2"/>
        <v>265.99449462378078</v>
      </c>
    </row>
    <row r="140" spans="1:7" ht="15.75" x14ac:dyDescent="0.25">
      <c r="A140" s="3">
        <v>138</v>
      </c>
      <c r="B140" s="15">
        <v>3</v>
      </c>
      <c r="C140" s="9">
        <f>(0.5*'Off Road Buggy Specs'!$B$5*'Off Road Buggy Specs'!$B$21*'Off Road Buggy Specs'!$B$18*'Peramiters '!D140^2)</f>
        <v>5.5308332766855175</v>
      </c>
      <c r="D140" s="9">
        <f>('Off Road Buggy Specs'!$B$7*'Peramiters '!G140)</f>
        <v>-375.51359999999954</v>
      </c>
      <c r="E140" s="9">
        <f>('Off Road Buggy Specs'!$B$7*'Off Road Buggy Specs'!$B$19*SIN('Peramiters '!I140))</f>
        <v>0</v>
      </c>
      <c r="G140" s="9">
        <f t="shared" si="2"/>
        <v>-110.47931948675443</v>
      </c>
    </row>
    <row r="141" spans="1:7" ht="15.75" x14ac:dyDescent="0.25">
      <c r="A141" s="3">
        <v>139</v>
      </c>
      <c r="B141" s="15">
        <v>3</v>
      </c>
      <c r="C141" s="9">
        <f>(0.5*'Off Road Buggy Specs'!$B$5*'Off Road Buggy Specs'!$B$21*'Off Road Buggy Specs'!$B$18*'Peramiters '!D141^2)</f>
        <v>4.6474362949926915</v>
      </c>
      <c r="D141" s="9">
        <f>('Off Road Buggy Specs'!$B$7*'Peramiters '!G141)</f>
        <v>-375.51360000000028</v>
      </c>
      <c r="E141" s="9">
        <f>('Off Road Buggy Specs'!$B$7*'Off Road Buggy Specs'!$B$19*SIN('Peramiters '!I141))</f>
        <v>0</v>
      </c>
      <c r="G141" s="9">
        <f t="shared" si="2"/>
        <v>-111.36271646844801</v>
      </c>
    </row>
    <row r="142" spans="1:7" ht="15.75" x14ac:dyDescent="0.25">
      <c r="A142" s="3">
        <v>140</v>
      </c>
      <c r="B142" s="15">
        <v>3</v>
      </c>
      <c r="C142" s="9">
        <f>(0.5*'Off Road Buggy Specs'!$B$5*'Off Road Buggy Specs'!$B$21*'Off Road Buggy Specs'!$B$18*'Peramiters '!D142^2)</f>
        <v>3.8408564421427194</v>
      </c>
      <c r="D142" s="9">
        <f>('Off Road Buggy Specs'!$B$7*'Peramiters '!G142)</f>
        <v>-375.51360000000028</v>
      </c>
      <c r="E142" s="9">
        <f>('Off Road Buggy Specs'!$B$7*'Off Road Buggy Specs'!$B$19*SIN('Peramiters '!I142))</f>
        <v>0</v>
      </c>
      <c r="G142" s="9">
        <f t="shared" si="2"/>
        <v>-112.16929632129802</v>
      </c>
    </row>
    <row r="143" spans="1:7" ht="15.75" x14ac:dyDescent="0.25">
      <c r="A143" s="3">
        <v>141</v>
      </c>
      <c r="B143" s="15">
        <v>3</v>
      </c>
      <c r="C143" s="9">
        <f>(0.5*'Off Road Buggy Specs'!$B$5*'Off Road Buggy Specs'!$B$21*'Off Road Buggy Specs'!$B$18*'Peramiters '!D143^2)</f>
        <v>3.8408564421427194</v>
      </c>
      <c r="D143" s="9">
        <f>('Off Road Buggy Specs'!$B$7*'Peramiters '!G143)</f>
        <v>0</v>
      </c>
      <c r="E143" s="9">
        <f>('Off Road Buggy Specs'!$B$7*'Off Road Buggy Specs'!$B$19*SIN('Peramiters '!I143))</f>
        <v>0</v>
      </c>
      <c r="G143" s="9">
        <f t="shared" si="2"/>
        <v>263.34430367870226</v>
      </c>
    </row>
    <row r="144" spans="1:7" ht="15.75" x14ac:dyDescent="0.25">
      <c r="A144" s="3">
        <v>142</v>
      </c>
      <c r="B144" s="15">
        <v>3</v>
      </c>
      <c r="C144" s="9">
        <f>(0.5*'Off Road Buggy Specs'!$B$5*'Off Road Buggy Specs'!$B$21*'Off Road Buggy Specs'!$B$18*'Peramiters '!D144^2)</f>
        <v>3.8408564421427194</v>
      </c>
      <c r="D144" s="9">
        <f>('Off Road Buggy Specs'!$B$7*'Peramiters '!G144)</f>
        <v>0</v>
      </c>
      <c r="E144" s="9">
        <f>('Off Road Buggy Specs'!$B$7*'Off Road Buggy Specs'!$B$19*SIN('Peramiters '!I144))</f>
        <v>0</v>
      </c>
      <c r="G144" s="9">
        <f t="shared" si="2"/>
        <v>263.34430367870226</v>
      </c>
    </row>
    <row r="145" spans="1:7" ht="15.75" x14ac:dyDescent="0.25">
      <c r="A145" s="3">
        <v>143</v>
      </c>
      <c r="B145" s="15">
        <v>3</v>
      </c>
      <c r="C145" s="9">
        <f>(0.5*'Off Road Buggy Specs'!$B$5*'Off Road Buggy Specs'!$B$21*'Off Road Buggy Specs'!$B$18*'Peramiters '!D145^2)</f>
        <v>3.8408564421427194</v>
      </c>
      <c r="D145" s="9">
        <f>('Off Road Buggy Specs'!$B$7*'Peramiters '!G145)</f>
        <v>0</v>
      </c>
      <c r="E145" s="9">
        <f>('Off Road Buggy Specs'!$B$7*'Off Road Buggy Specs'!$B$19*SIN('Peramiters '!I145))</f>
        <v>0</v>
      </c>
      <c r="G145" s="9">
        <f t="shared" si="2"/>
        <v>263.34430367870226</v>
      </c>
    </row>
    <row r="146" spans="1:7" ht="15.75" x14ac:dyDescent="0.25">
      <c r="A146" s="3">
        <v>144</v>
      </c>
      <c r="B146" s="15">
        <v>3</v>
      </c>
      <c r="C146" s="9">
        <f>(0.5*'Off Road Buggy Specs'!$B$5*'Off Road Buggy Specs'!$B$21*'Off Road Buggy Specs'!$B$18*'Peramiters '!D146^2)</f>
        <v>3.8408564421427194</v>
      </c>
      <c r="D146" s="9">
        <f>('Off Road Buggy Specs'!$B$7*'Peramiters '!G146)</f>
        <v>0</v>
      </c>
      <c r="E146" s="9">
        <f>('Off Road Buggy Specs'!$B$7*'Off Road Buggy Specs'!$B$19*SIN('Peramiters '!I146))</f>
        <v>0</v>
      </c>
      <c r="G146" s="9">
        <f t="shared" si="2"/>
        <v>263.34430367870226</v>
      </c>
    </row>
    <row r="147" spans="1:7" ht="15.75" x14ac:dyDescent="0.25">
      <c r="A147" s="3">
        <v>145</v>
      </c>
      <c r="B147" s="15">
        <v>3</v>
      </c>
      <c r="C147" s="9">
        <f>(0.5*'Off Road Buggy Specs'!$B$5*'Off Road Buggy Specs'!$B$21*'Off Road Buggy Specs'!$B$18*'Peramiters '!D147^2)</f>
        <v>3.8408564421427194</v>
      </c>
      <c r="D147" s="9">
        <f>('Off Road Buggy Specs'!$B$7*'Peramiters '!G147)</f>
        <v>0</v>
      </c>
      <c r="E147" s="9">
        <f>('Off Road Buggy Specs'!$B$7*'Off Road Buggy Specs'!$B$19*SIN('Peramiters '!I147))</f>
        <v>0</v>
      </c>
      <c r="G147" s="9">
        <f t="shared" si="2"/>
        <v>263.34430367870226</v>
      </c>
    </row>
    <row r="148" spans="1:7" ht="15.75" x14ac:dyDescent="0.25">
      <c r="A148" s="3">
        <v>146</v>
      </c>
      <c r="B148" s="15">
        <v>3</v>
      </c>
      <c r="C148" s="9">
        <f>(0.5*'Off Road Buggy Specs'!$B$5*'Off Road Buggy Specs'!$B$21*'Off Road Buggy Specs'!$B$18*'Peramiters '!D148^2)</f>
        <v>3.8408564421427194</v>
      </c>
      <c r="D148" s="9">
        <f>('Off Road Buggy Specs'!$B$7*'Peramiters '!G148)</f>
        <v>0</v>
      </c>
      <c r="E148" s="9">
        <f>('Off Road Buggy Specs'!$B$7*'Off Road Buggy Specs'!$B$19*SIN('Peramiters '!I148))</f>
        <v>0</v>
      </c>
      <c r="G148" s="9">
        <f t="shared" si="2"/>
        <v>263.34430367870226</v>
      </c>
    </row>
    <row r="149" spans="1:7" ht="15.75" x14ac:dyDescent="0.25">
      <c r="A149" s="3">
        <v>147</v>
      </c>
      <c r="B149" s="15">
        <v>3</v>
      </c>
      <c r="C149" s="9">
        <f>(0.5*'Off Road Buggy Specs'!$B$5*'Off Road Buggy Specs'!$B$21*'Off Road Buggy Specs'!$B$18*'Peramiters '!D149^2)</f>
        <v>2.1604817487052799</v>
      </c>
      <c r="D149" s="9">
        <f>('Off Road Buggy Specs'!$B$7*'Peramiters '!G149)</f>
        <v>-938.78399999999999</v>
      </c>
      <c r="E149" s="9">
        <f>('Off Road Buggy Specs'!$B$7*'Off Road Buggy Specs'!$B$19*SIN('Peramiters '!I149))</f>
        <v>0</v>
      </c>
      <c r="G149" s="9">
        <f t="shared" si="2"/>
        <v>-677.12007101473523</v>
      </c>
    </row>
    <row r="150" spans="1:7" ht="15.75" x14ac:dyDescent="0.25">
      <c r="A150" s="3">
        <v>148</v>
      </c>
      <c r="B150" s="15">
        <v>3</v>
      </c>
      <c r="C150" s="9">
        <f>(0.5*'Off Road Buggy Specs'!$B$5*'Off Road Buggy Specs'!$B$21*'Off Road Buggy Specs'!$B$18*'Peramiters '!D150^2)</f>
        <v>0.96021411053567984</v>
      </c>
      <c r="D150" s="9">
        <f>('Off Road Buggy Specs'!$B$7*'Peramiters '!G150)</f>
        <v>-938.78399999999999</v>
      </c>
      <c r="E150" s="9">
        <f>('Off Road Buggy Specs'!$B$7*'Off Road Buggy Specs'!$B$19*SIN('Peramiters '!I150))</f>
        <v>0</v>
      </c>
      <c r="G150" s="9">
        <f t="shared" si="2"/>
        <v>-678.32033865290464</v>
      </c>
    </row>
    <row r="151" spans="1:7" ht="15.75" x14ac:dyDescent="0.25">
      <c r="A151" s="3">
        <v>149</v>
      </c>
      <c r="B151" s="15">
        <v>3</v>
      </c>
      <c r="C151" s="9">
        <f>(0.5*'Off Road Buggy Specs'!$B$5*'Off Road Buggy Specs'!$B$21*'Off Road Buggy Specs'!$B$18*'Peramiters '!D151^2)</f>
        <v>0.24005352763391996</v>
      </c>
      <c r="D151" s="9">
        <f>('Off Road Buggy Specs'!$B$7*'Peramiters '!G151)</f>
        <v>-938.78399999999999</v>
      </c>
      <c r="E151" s="9">
        <f>('Off Road Buggy Specs'!$B$7*'Off Road Buggy Specs'!$B$19*SIN('Peramiters '!I151))</f>
        <v>0</v>
      </c>
      <c r="G151" s="9">
        <f t="shared" si="2"/>
        <v>-679.04049923580646</v>
      </c>
    </row>
    <row r="152" spans="1:7" ht="15.75" x14ac:dyDescent="0.25">
      <c r="A152" s="3">
        <v>150</v>
      </c>
      <c r="B152" s="15">
        <v>3</v>
      </c>
      <c r="C152" s="9">
        <f>(0.5*'Off Road Buggy Specs'!$B$5*'Off Road Buggy Specs'!$B$21*'Off Road Buggy Specs'!$B$18*'Peramiters '!D152^2)</f>
        <v>0</v>
      </c>
      <c r="D152" s="9">
        <f>('Off Road Buggy Specs'!$B$7*'Peramiters '!G152)</f>
        <v>0</v>
      </c>
      <c r="E152" s="9">
        <f>('Off Road Buggy Specs'!$B$7*'Off Road Buggy Specs'!$B$19*SIN('Peramiters '!I152))</f>
        <v>0</v>
      </c>
      <c r="G152" s="9">
        <f t="shared" si="2"/>
        <v>259.50344723655957</v>
      </c>
    </row>
    <row r="153" spans="1:7" x14ac:dyDescent="0.25">
      <c r="B153" s="6"/>
      <c r="C153" s="5"/>
      <c r="D153" s="5"/>
      <c r="E153" s="5"/>
      <c r="G153" s="5"/>
    </row>
    <row r="154" spans="1:7" x14ac:dyDescent="0.25">
      <c r="B154" s="6"/>
      <c r="C154" s="5"/>
      <c r="D154" s="5"/>
      <c r="E154" s="5"/>
      <c r="G154" s="5"/>
    </row>
    <row r="155" spans="1:7" x14ac:dyDescent="0.25">
      <c r="B155" s="6"/>
      <c r="C155" s="5"/>
      <c r="D155" s="5"/>
      <c r="E155" s="5"/>
      <c r="G155" s="5"/>
    </row>
    <row r="156" spans="1:7" x14ac:dyDescent="0.25">
      <c r="B156" s="6"/>
      <c r="C156" s="5"/>
      <c r="D156" s="5"/>
      <c r="E156" s="5"/>
      <c r="G156" s="5"/>
    </row>
    <row r="157" spans="1:7" x14ac:dyDescent="0.25">
      <c r="B157" s="6"/>
      <c r="C157" s="5"/>
      <c r="D157" s="5"/>
      <c r="E157" s="5"/>
      <c r="G157" s="5"/>
    </row>
    <row r="158" spans="1:7" x14ac:dyDescent="0.25">
      <c r="B158" s="6"/>
      <c r="C158" s="5"/>
      <c r="D158" s="5"/>
      <c r="E158" s="5"/>
      <c r="G158" s="5"/>
    </row>
    <row r="159" spans="1:7" x14ac:dyDescent="0.25">
      <c r="B159" s="6"/>
      <c r="C159" s="5"/>
      <c r="D159" s="5"/>
      <c r="E159" s="5"/>
      <c r="G159" s="5"/>
    </row>
    <row r="160" spans="1:7" x14ac:dyDescent="0.25">
      <c r="B160" s="6"/>
      <c r="C160" s="5"/>
      <c r="D160" s="5"/>
      <c r="E160" s="5"/>
      <c r="G160" s="5"/>
    </row>
    <row r="161" spans="2:7" x14ac:dyDescent="0.25">
      <c r="B161" s="6"/>
      <c r="C161" s="5"/>
      <c r="D161" s="5"/>
      <c r="E161" s="5"/>
      <c r="G161" s="5"/>
    </row>
    <row r="162" spans="2:7" x14ac:dyDescent="0.25">
      <c r="B162" s="6"/>
      <c r="C162" s="5"/>
      <c r="D162" s="5"/>
      <c r="E162" s="5"/>
      <c r="G162" s="5"/>
    </row>
    <row r="163" spans="2:7" x14ac:dyDescent="0.25">
      <c r="B163" s="6"/>
      <c r="C163" s="5"/>
      <c r="D163" s="5"/>
      <c r="E163" s="5"/>
      <c r="G163" s="5"/>
    </row>
    <row r="164" spans="2:7" x14ac:dyDescent="0.25">
      <c r="B164" s="6"/>
      <c r="C164" s="5"/>
      <c r="D164" s="5"/>
      <c r="E164" s="5"/>
      <c r="G164" s="5"/>
    </row>
    <row r="165" spans="2:7" x14ac:dyDescent="0.25">
      <c r="B165" s="6"/>
      <c r="C165" s="5"/>
      <c r="D165" s="5"/>
      <c r="E165" s="5"/>
      <c r="G165" s="5"/>
    </row>
    <row r="166" spans="2:7" x14ac:dyDescent="0.25">
      <c r="B166" s="6"/>
      <c r="C166" s="5"/>
      <c r="D166" s="5"/>
      <c r="E166" s="5"/>
      <c r="G166" s="5"/>
    </row>
    <row r="167" spans="2:7" x14ac:dyDescent="0.25">
      <c r="B167" s="6"/>
      <c r="C167" s="5"/>
      <c r="D167" s="5"/>
      <c r="E167" s="5"/>
      <c r="G167" s="5"/>
    </row>
    <row r="168" spans="2:7" x14ac:dyDescent="0.25">
      <c r="B168" s="6"/>
      <c r="C168" s="5"/>
      <c r="D168" s="5"/>
      <c r="E168" s="5"/>
      <c r="G168" s="5"/>
    </row>
    <row r="169" spans="2:7" x14ac:dyDescent="0.25">
      <c r="B169" s="6"/>
      <c r="C169" s="5"/>
      <c r="D169" s="5"/>
      <c r="E169" s="5"/>
      <c r="G169" s="5"/>
    </row>
    <row r="170" spans="2:7" x14ac:dyDescent="0.25">
      <c r="B170" s="6"/>
      <c r="C170" s="5"/>
      <c r="D170" s="5"/>
      <c r="E170" s="5"/>
      <c r="G170" s="5"/>
    </row>
    <row r="171" spans="2:7" x14ac:dyDescent="0.25">
      <c r="B171" s="6"/>
      <c r="C171" s="5"/>
      <c r="D171" s="5"/>
      <c r="E171" s="5"/>
      <c r="G171" s="5"/>
    </row>
    <row r="172" spans="2:7" x14ac:dyDescent="0.25">
      <c r="B172" s="6"/>
      <c r="C172" s="5"/>
      <c r="D172" s="5"/>
      <c r="E172" s="5"/>
      <c r="G172" s="5"/>
    </row>
    <row r="173" spans="2:7" x14ac:dyDescent="0.25">
      <c r="B173" s="6"/>
      <c r="C173" s="5"/>
      <c r="D173" s="5"/>
      <c r="E173" s="5"/>
      <c r="G173" s="5"/>
    </row>
    <row r="174" spans="2:7" x14ac:dyDescent="0.25">
      <c r="B174" s="6"/>
      <c r="C174" s="5"/>
      <c r="D174" s="5"/>
      <c r="E174" s="5"/>
      <c r="G174" s="5"/>
    </row>
    <row r="175" spans="2:7" x14ac:dyDescent="0.25">
      <c r="B175" s="6"/>
      <c r="C175" s="5"/>
      <c r="D175" s="5"/>
      <c r="E175" s="5"/>
      <c r="G175" s="5"/>
    </row>
    <row r="176" spans="2:7" x14ac:dyDescent="0.25">
      <c r="B176" s="6"/>
      <c r="C176" s="5"/>
      <c r="D176" s="5"/>
      <c r="E176" s="5"/>
      <c r="G176" s="5"/>
    </row>
    <row r="177" spans="2:7" x14ac:dyDescent="0.25">
      <c r="B177" s="6"/>
      <c r="C177" s="5"/>
      <c r="D177" s="5"/>
      <c r="E177" s="5"/>
      <c r="G177" s="5"/>
    </row>
    <row r="178" spans="2:7" x14ac:dyDescent="0.25">
      <c r="B178" s="6"/>
      <c r="C178" s="5"/>
      <c r="D178" s="5"/>
      <c r="E178" s="5"/>
      <c r="G178" s="5"/>
    </row>
    <row r="179" spans="2:7" x14ac:dyDescent="0.25">
      <c r="B179" s="6"/>
      <c r="C179" s="5"/>
      <c r="D179" s="5"/>
      <c r="E179" s="5"/>
      <c r="G179" s="5"/>
    </row>
    <row r="180" spans="2:7" x14ac:dyDescent="0.25">
      <c r="B180" s="6"/>
      <c r="C180" s="5"/>
      <c r="D180" s="5"/>
      <c r="E180" s="5"/>
      <c r="G180" s="5"/>
    </row>
    <row r="181" spans="2:7" x14ac:dyDescent="0.25">
      <c r="B181" s="6"/>
      <c r="C181" s="5"/>
      <c r="D181" s="5"/>
      <c r="E181" s="5"/>
      <c r="G181" s="5"/>
    </row>
    <row r="182" spans="2:7" x14ac:dyDescent="0.25">
      <c r="B182" s="6"/>
      <c r="C182" s="5"/>
      <c r="D182" s="5"/>
      <c r="E182" s="5"/>
      <c r="G182" s="5"/>
    </row>
    <row r="183" spans="2:7" x14ac:dyDescent="0.25">
      <c r="B183" s="6"/>
      <c r="C183" s="5"/>
      <c r="D183" s="5"/>
      <c r="E183" s="5"/>
      <c r="G183" s="5"/>
    </row>
    <row r="184" spans="2:7" x14ac:dyDescent="0.25">
      <c r="B184" s="6"/>
      <c r="C184" s="5"/>
      <c r="D184" s="5"/>
      <c r="E184" s="5"/>
      <c r="G184" s="5"/>
    </row>
    <row r="185" spans="2:7" x14ac:dyDescent="0.25">
      <c r="B185" s="6"/>
      <c r="C185" s="5"/>
      <c r="D185" s="5"/>
      <c r="E185" s="5"/>
      <c r="G185" s="5"/>
    </row>
    <row r="186" spans="2:7" x14ac:dyDescent="0.25">
      <c r="B186" s="6"/>
      <c r="C186" s="5"/>
      <c r="D186" s="5"/>
      <c r="E186" s="5"/>
      <c r="G186" s="5"/>
    </row>
    <row r="187" spans="2:7" x14ac:dyDescent="0.25">
      <c r="B187" s="6"/>
      <c r="C187" s="5"/>
      <c r="D187" s="5"/>
      <c r="E187" s="5"/>
      <c r="G187" s="5"/>
    </row>
    <row r="188" spans="2:7" x14ac:dyDescent="0.25">
      <c r="B188" s="6"/>
      <c r="C188" s="5"/>
      <c r="D188" s="5"/>
      <c r="E188" s="5"/>
      <c r="G188" s="5"/>
    </row>
    <row r="189" spans="2:7" x14ac:dyDescent="0.25">
      <c r="B189" s="6"/>
      <c r="C189" s="5"/>
      <c r="D189" s="5"/>
      <c r="E189" s="5"/>
      <c r="G189" s="5"/>
    </row>
    <row r="190" spans="2:7" x14ac:dyDescent="0.25">
      <c r="B190" s="6"/>
      <c r="C190" s="5"/>
      <c r="D190" s="5"/>
      <c r="E190" s="5"/>
      <c r="G190" s="5"/>
    </row>
    <row r="191" spans="2:7" x14ac:dyDescent="0.25">
      <c r="B191" s="6"/>
      <c r="C191" s="5"/>
      <c r="D191" s="5"/>
      <c r="E191" s="5"/>
      <c r="G191" s="5"/>
    </row>
    <row r="192" spans="2:7" x14ac:dyDescent="0.25">
      <c r="B192" s="6"/>
      <c r="C192" s="5"/>
      <c r="D192" s="5"/>
      <c r="E192" s="5"/>
      <c r="G192" s="5"/>
    </row>
    <row r="193" spans="2:7" x14ac:dyDescent="0.25">
      <c r="B193" s="6"/>
      <c r="C193" s="5"/>
      <c r="D193" s="5"/>
      <c r="E193" s="5"/>
      <c r="G193" s="5"/>
    </row>
    <row r="194" spans="2:7" x14ac:dyDescent="0.25">
      <c r="B194" s="6"/>
      <c r="C194" s="5"/>
      <c r="D194" s="5"/>
      <c r="E194" s="5"/>
      <c r="G194" s="5"/>
    </row>
    <row r="195" spans="2:7" x14ac:dyDescent="0.25">
      <c r="B195" s="6"/>
      <c r="C195" s="5"/>
      <c r="D195" s="5"/>
      <c r="E195" s="5"/>
      <c r="G195" s="5"/>
    </row>
    <row r="196" spans="2:7" x14ac:dyDescent="0.25">
      <c r="B196" s="6"/>
      <c r="C196" s="5"/>
      <c r="D196" s="5"/>
      <c r="E196" s="5"/>
      <c r="G196" s="5"/>
    </row>
    <row r="197" spans="2:7" x14ac:dyDescent="0.25">
      <c r="B197" s="6"/>
      <c r="C197" s="5"/>
      <c r="D197" s="5"/>
      <c r="E197" s="5"/>
      <c r="G197" s="5"/>
    </row>
    <row r="198" spans="2:7" x14ac:dyDescent="0.25">
      <c r="B198" s="6"/>
      <c r="C198" s="5"/>
      <c r="D198" s="5"/>
      <c r="E198" s="5"/>
      <c r="G198" s="5"/>
    </row>
    <row r="199" spans="2:7" x14ac:dyDescent="0.25">
      <c r="B199" s="6"/>
      <c r="C199" s="5"/>
      <c r="D199" s="5"/>
      <c r="E199" s="5"/>
      <c r="G199" s="5"/>
    </row>
    <row r="200" spans="2:7" x14ac:dyDescent="0.25">
      <c r="B200" s="6"/>
      <c r="C200" s="5"/>
      <c r="D200" s="5"/>
      <c r="E200" s="5"/>
      <c r="G200" s="5"/>
    </row>
    <row r="201" spans="2:7" x14ac:dyDescent="0.25">
      <c r="B201" s="6"/>
      <c r="C201" s="5"/>
      <c r="D201" s="5"/>
      <c r="E201" s="5"/>
      <c r="G201" s="5"/>
    </row>
    <row r="202" spans="2:7" x14ac:dyDescent="0.25">
      <c r="B202" s="6"/>
      <c r="C202" s="5"/>
      <c r="D202" s="5"/>
      <c r="E202" s="5"/>
      <c r="G202" s="5"/>
    </row>
    <row r="203" spans="2:7" x14ac:dyDescent="0.25">
      <c r="B203" s="6"/>
      <c r="C203" s="5"/>
      <c r="D203" s="5"/>
      <c r="E203" s="5"/>
      <c r="G203" s="5"/>
    </row>
    <row r="204" spans="2:7" x14ac:dyDescent="0.25">
      <c r="B204" s="6"/>
      <c r="C204" s="5"/>
      <c r="D204" s="5"/>
      <c r="E204" s="5"/>
      <c r="G204" s="5"/>
    </row>
    <row r="205" spans="2:7" x14ac:dyDescent="0.25">
      <c r="B205" s="6"/>
      <c r="C205" s="5"/>
      <c r="D205" s="5"/>
      <c r="E205" s="5"/>
      <c r="G205" s="5"/>
    </row>
    <row r="206" spans="2:7" x14ac:dyDescent="0.25">
      <c r="B206" s="6"/>
      <c r="C206" s="5"/>
      <c r="D206" s="5"/>
      <c r="E206" s="5"/>
      <c r="G206" s="5"/>
    </row>
    <row r="207" spans="2:7" x14ac:dyDescent="0.25">
      <c r="B207" s="6"/>
      <c r="C207" s="5"/>
      <c r="D207" s="5"/>
      <c r="E207" s="5"/>
      <c r="G207" s="5"/>
    </row>
    <row r="208" spans="2:7" x14ac:dyDescent="0.25">
      <c r="B208" s="6"/>
      <c r="C208" s="5"/>
      <c r="D208" s="5"/>
      <c r="E208" s="5"/>
      <c r="G208" s="5"/>
    </row>
    <row r="209" spans="2:7" x14ac:dyDescent="0.25">
      <c r="B209" s="6"/>
      <c r="C209" s="5"/>
      <c r="D209" s="5"/>
      <c r="E209" s="5"/>
      <c r="G209" s="5"/>
    </row>
    <row r="210" spans="2:7" x14ac:dyDescent="0.25">
      <c r="B210" s="6"/>
      <c r="C210" s="5"/>
      <c r="D210" s="5"/>
      <c r="E210" s="5"/>
      <c r="G210" s="5"/>
    </row>
    <row r="211" spans="2:7" x14ac:dyDescent="0.25">
      <c r="B211" s="6"/>
      <c r="C211" s="5"/>
      <c r="D211" s="5"/>
      <c r="E211" s="5"/>
      <c r="G211" s="5"/>
    </row>
    <row r="212" spans="2:7" x14ac:dyDescent="0.25">
      <c r="B212" s="6"/>
      <c r="C212" s="5"/>
      <c r="D212" s="5"/>
      <c r="E212" s="5"/>
      <c r="G212" s="5"/>
    </row>
    <row r="213" spans="2:7" x14ac:dyDescent="0.25">
      <c r="B213" s="6"/>
      <c r="C213" s="5"/>
      <c r="D213" s="5"/>
      <c r="E213" s="5"/>
      <c r="G213" s="5"/>
    </row>
    <row r="214" spans="2:7" x14ac:dyDescent="0.25">
      <c r="B214" s="6"/>
      <c r="C214" s="5"/>
      <c r="D214" s="5"/>
      <c r="E214" s="5"/>
      <c r="G214" s="5"/>
    </row>
    <row r="215" spans="2:7" x14ac:dyDescent="0.25">
      <c r="B215" s="6"/>
      <c r="C215" s="5"/>
      <c r="D215" s="5"/>
      <c r="E215" s="5"/>
      <c r="G215" s="5"/>
    </row>
    <row r="216" spans="2:7" x14ac:dyDescent="0.25">
      <c r="B216" s="6"/>
      <c r="C216" s="5"/>
      <c r="D216" s="5"/>
      <c r="E216" s="5"/>
      <c r="G216" s="5"/>
    </row>
    <row r="217" spans="2:7" x14ac:dyDescent="0.25">
      <c r="B217" s="6"/>
      <c r="C217" s="5"/>
      <c r="D217" s="5"/>
      <c r="E217" s="5"/>
      <c r="G217" s="5"/>
    </row>
    <row r="218" spans="2:7" x14ac:dyDescent="0.25">
      <c r="B218" s="6"/>
      <c r="C218" s="5"/>
      <c r="D218" s="5"/>
      <c r="E218" s="5"/>
      <c r="G218" s="5"/>
    </row>
    <row r="219" spans="2:7" x14ac:dyDescent="0.25">
      <c r="B219" s="6"/>
      <c r="C219" s="5"/>
      <c r="D219" s="5"/>
      <c r="E219" s="5"/>
      <c r="G219" s="5"/>
    </row>
    <row r="220" spans="2:7" x14ac:dyDescent="0.25">
      <c r="B220" s="6"/>
      <c r="C220" s="5"/>
      <c r="D220" s="5"/>
      <c r="E220" s="5"/>
      <c r="G220" s="5"/>
    </row>
    <row r="221" spans="2:7" x14ac:dyDescent="0.25">
      <c r="B221" s="6"/>
      <c r="C221" s="5"/>
      <c r="D221" s="5"/>
      <c r="E221" s="5"/>
      <c r="G221" s="5"/>
    </row>
    <row r="222" spans="2:7" x14ac:dyDescent="0.25">
      <c r="B222" s="6"/>
      <c r="C222" s="5"/>
      <c r="D222" s="5"/>
      <c r="E222" s="5"/>
      <c r="G222" s="5"/>
    </row>
    <row r="223" spans="2:7" x14ac:dyDescent="0.25">
      <c r="B223" s="6"/>
      <c r="C223" s="5"/>
      <c r="D223" s="5"/>
      <c r="E223" s="5"/>
      <c r="G223" s="5"/>
    </row>
    <row r="224" spans="2:7" x14ac:dyDescent="0.25">
      <c r="B224" s="6"/>
      <c r="C224" s="5"/>
      <c r="D224" s="5"/>
      <c r="E224" s="5"/>
      <c r="G224" s="5"/>
    </row>
    <row r="225" spans="2:7" x14ac:dyDescent="0.25">
      <c r="B225" s="6"/>
      <c r="C225" s="5"/>
      <c r="D225" s="5"/>
      <c r="E225" s="5"/>
      <c r="G225" s="5"/>
    </row>
    <row r="226" spans="2:7" x14ac:dyDescent="0.25">
      <c r="B226" s="6"/>
      <c r="C226" s="5"/>
      <c r="D226" s="5"/>
      <c r="E226" s="5"/>
      <c r="G226" s="5"/>
    </row>
    <row r="227" spans="2:7" x14ac:dyDescent="0.25">
      <c r="B227" s="6"/>
      <c r="C227" s="5"/>
      <c r="D227" s="5"/>
      <c r="E227" s="5"/>
      <c r="G227" s="5"/>
    </row>
    <row r="228" spans="2:7" x14ac:dyDescent="0.25">
      <c r="B228" s="6"/>
      <c r="C228" s="5"/>
      <c r="D228" s="5"/>
      <c r="E228" s="5"/>
      <c r="G228" s="5"/>
    </row>
    <row r="229" spans="2:7" x14ac:dyDescent="0.25">
      <c r="B229" s="6"/>
      <c r="C229" s="5"/>
      <c r="D229" s="5"/>
      <c r="E229" s="5"/>
      <c r="G229" s="5"/>
    </row>
    <row r="230" spans="2:7" x14ac:dyDescent="0.25">
      <c r="B230" s="6"/>
      <c r="C230" s="5"/>
      <c r="D230" s="5"/>
      <c r="E230" s="5"/>
      <c r="G230" s="5"/>
    </row>
    <row r="231" spans="2:7" x14ac:dyDescent="0.25">
      <c r="B231" s="6"/>
      <c r="C231" s="5"/>
      <c r="D231" s="5"/>
      <c r="E231" s="5"/>
      <c r="G231" s="5"/>
    </row>
    <row r="232" spans="2:7" x14ac:dyDescent="0.25">
      <c r="B232" s="6"/>
      <c r="C232" s="5"/>
      <c r="D232" s="5"/>
      <c r="E232" s="5"/>
      <c r="G232" s="5"/>
    </row>
    <row r="233" spans="2:7" x14ac:dyDescent="0.25">
      <c r="B233" s="6"/>
      <c r="C233" s="5"/>
      <c r="D233" s="5"/>
      <c r="E233" s="5"/>
      <c r="G233" s="5"/>
    </row>
    <row r="234" spans="2:7" x14ac:dyDescent="0.25">
      <c r="B234" s="6"/>
      <c r="C234" s="5"/>
      <c r="D234" s="5"/>
      <c r="E234" s="5"/>
      <c r="G234" s="5"/>
    </row>
    <row r="235" spans="2:7" x14ac:dyDescent="0.25">
      <c r="B235" s="6"/>
      <c r="C235" s="5"/>
      <c r="D235" s="5"/>
      <c r="E235" s="5"/>
      <c r="G235" s="5"/>
    </row>
    <row r="236" spans="2:7" x14ac:dyDescent="0.25">
      <c r="B236" s="6"/>
      <c r="C236" s="5"/>
      <c r="D236" s="5"/>
      <c r="E236" s="5"/>
      <c r="G236" s="5"/>
    </row>
    <row r="237" spans="2:7" x14ac:dyDescent="0.25">
      <c r="B237" s="6"/>
      <c r="C237" s="5"/>
      <c r="D237" s="5"/>
      <c r="E237" s="5"/>
      <c r="G237" s="5"/>
    </row>
    <row r="238" spans="2:7" x14ac:dyDescent="0.25">
      <c r="B238" s="6"/>
      <c r="C238" s="5"/>
      <c r="D238" s="5"/>
      <c r="E238" s="5"/>
      <c r="G238" s="5"/>
    </row>
    <row r="239" spans="2:7" x14ac:dyDescent="0.25">
      <c r="B239" s="6"/>
      <c r="C239" s="5"/>
      <c r="D239" s="5"/>
      <c r="E239" s="5"/>
      <c r="G239" s="5"/>
    </row>
    <row r="240" spans="2:7" x14ac:dyDescent="0.25">
      <c r="B240" s="6"/>
      <c r="C240" s="5"/>
      <c r="D240" s="5"/>
      <c r="E240" s="5"/>
      <c r="G240" s="5"/>
    </row>
    <row r="241" spans="2:7" x14ac:dyDescent="0.25">
      <c r="B241" s="6"/>
      <c r="C241" s="5"/>
      <c r="D241" s="5"/>
      <c r="E241" s="5"/>
      <c r="G241" s="5"/>
    </row>
    <row r="242" spans="2:7" x14ac:dyDescent="0.25">
      <c r="B242" s="6"/>
      <c r="C242" s="5"/>
      <c r="D242" s="5"/>
      <c r="E242" s="5"/>
      <c r="G242" s="5"/>
    </row>
    <row r="243" spans="2:7" x14ac:dyDescent="0.25">
      <c r="B243" s="6"/>
      <c r="C243" s="5"/>
      <c r="D243" s="5"/>
      <c r="E243" s="5"/>
      <c r="G243" s="5"/>
    </row>
    <row r="244" spans="2:7" x14ac:dyDescent="0.25">
      <c r="B244" s="6"/>
      <c r="C244" s="5"/>
      <c r="D244" s="5"/>
      <c r="E244" s="5"/>
      <c r="G244" s="5"/>
    </row>
    <row r="245" spans="2:7" x14ac:dyDescent="0.25">
      <c r="B245" s="6"/>
      <c r="C245" s="5"/>
      <c r="D245" s="5"/>
      <c r="E245" s="5"/>
      <c r="G245" s="5"/>
    </row>
    <row r="246" spans="2:7" x14ac:dyDescent="0.25">
      <c r="B246" s="6"/>
      <c r="C246" s="5"/>
      <c r="D246" s="5"/>
      <c r="E246" s="5"/>
      <c r="G246" s="5"/>
    </row>
    <row r="247" spans="2:7" x14ac:dyDescent="0.25">
      <c r="B247" s="6"/>
      <c r="C247" s="5"/>
      <c r="D247" s="5"/>
      <c r="E247" s="5"/>
      <c r="G247" s="5"/>
    </row>
    <row r="248" spans="2:7" x14ac:dyDescent="0.25">
      <c r="B248" s="6"/>
      <c r="C248" s="5"/>
      <c r="D248" s="5"/>
      <c r="E248" s="5"/>
      <c r="G248" s="5"/>
    </row>
    <row r="249" spans="2:7" x14ac:dyDescent="0.25">
      <c r="B249" s="6"/>
      <c r="C249" s="5"/>
      <c r="D249" s="5"/>
      <c r="E249" s="5"/>
      <c r="G249" s="5"/>
    </row>
    <row r="250" spans="2:7" x14ac:dyDescent="0.25">
      <c r="B250" s="6"/>
      <c r="C250" s="5"/>
      <c r="D250" s="5"/>
      <c r="E250" s="5"/>
      <c r="G250" s="5"/>
    </row>
    <row r="251" spans="2:7" x14ac:dyDescent="0.25">
      <c r="B251" s="6"/>
      <c r="C251" s="5"/>
      <c r="D251" s="5"/>
      <c r="E251" s="5"/>
      <c r="G251" s="5"/>
    </row>
    <row r="252" spans="2:7" x14ac:dyDescent="0.25">
      <c r="B252" s="6"/>
      <c r="C252" s="5"/>
      <c r="D252" s="5"/>
      <c r="E252" s="5"/>
      <c r="G252" s="5"/>
    </row>
    <row r="253" spans="2:7" x14ac:dyDescent="0.25">
      <c r="B253" s="6"/>
      <c r="C253" s="5"/>
      <c r="D253" s="5"/>
      <c r="E253" s="5"/>
      <c r="G253" s="5"/>
    </row>
    <row r="254" spans="2:7" x14ac:dyDescent="0.25">
      <c r="B254" s="6"/>
      <c r="C254" s="5"/>
      <c r="D254" s="5"/>
      <c r="E254" s="5"/>
      <c r="G254" s="5"/>
    </row>
    <row r="255" spans="2:7" x14ac:dyDescent="0.25">
      <c r="B255" s="6"/>
      <c r="C255" s="5"/>
      <c r="D255" s="5"/>
      <c r="E255" s="5"/>
      <c r="G255" s="5"/>
    </row>
    <row r="256" spans="2:7" x14ac:dyDescent="0.25">
      <c r="B256" s="6"/>
      <c r="C256" s="5"/>
      <c r="D256" s="5"/>
      <c r="E256" s="5"/>
      <c r="G256" s="5"/>
    </row>
    <row r="257" spans="2:7" x14ac:dyDescent="0.25">
      <c r="B257" s="6"/>
      <c r="C257" s="5"/>
      <c r="D257" s="5"/>
      <c r="E257" s="5"/>
      <c r="G257" s="5"/>
    </row>
    <row r="258" spans="2:7" x14ac:dyDescent="0.25">
      <c r="B258" s="6"/>
      <c r="C258" s="5"/>
      <c r="D258" s="5"/>
      <c r="E258" s="5"/>
      <c r="G258" s="5"/>
    </row>
    <row r="259" spans="2:7" x14ac:dyDescent="0.25">
      <c r="B259" s="6"/>
      <c r="C259" s="5"/>
      <c r="D259" s="5"/>
      <c r="E259" s="5"/>
      <c r="G259" s="5"/>
    </row>
    <row r="260" spans="2:7" x14ac:dyDescent="0.25">
      <c r="B260" s="6"/>
      <c r="C260" s="5"/>
      <c r="D260" s="5"/>
      <c r="E260" s="5"/>
      <c r="G260" s="5"/>
    </row>
    <row r="261" spans="2:7" x14ac:dyDescent="0.25">
      <c r="B261" s="6"/>
      <c r="C261" s="5"/>
      <c r="D261" s="5"/>
      <c r="E261" s="5"/>
      <c r="G261" s="5"/>
    </row>
    <row r="262" spans="2:7" x14ac:dyDescent="0.25">
      <c r="B262" s="6"/>
      <c r="C262" s="5"/>
      <c r="D262" s="5"/>
      <c r="E262" s="5"/>
      <c r="G262" s="5"/>
    </row>
    <row r="263" spans="2:7" x14ac:dyDescent="0.25">
      <c r="B263" s="6"/>
      <c r="C263" s="5"/>
      <c r="D263" s="5"/>
      <c r="E263" s="5"/>
      <c r="G263" s="5"/>
    </row>
    <row r="264" spans="2:7" x14ac:dyDescent="0.25">
      <c r="B264" s="6"/>
      <c r="C264" s="5"/>
      <c r="D264" s="5"/>
      <c r="E264" s="5"/>
      <c r="G264" s="5"/>
    </row>
    <row r="265" spans="2:7" x14ac:dyDescent="0.25">
      <c r="B265" s="6"/>
      <c r="C265" s="5"/>
      <c r="D265" s="5"/>
      <c r="E265" s="5"/>
      <c r="G265" s="5"/>
    </row>
    <row r="266" spans="2:7" x14ac:dyDescent="0.25">
      <c r="B266" s="6"/>
      <c r="C266" s="5"/>
      <c r="D266" s="5"/>
      <c r="E266" s="5"/>
      <c r="G266" s="5"/>
    </row>
    <row r="267" spans="2:7" x14ac:dyDescent="0.25">
      <c r="B267" s="6"/>
      <c r="C267" s="5"/>
      <c r="D267" s="5"/>
      <c r="E267" s="5"/>
      <c r="G267" s="5"/>
    </row>
    <row r="268" spans="2:7" x14ac:dyDescent="0.25">
      <c r="B268" s="6"/>
      <c r="C268" s="5"/>
      <c r="D268" s="5"/>
      <c r="E268" s="5"/>
      <c r="G268" s="5"/>
    </row>
    <row r="269" spans="2:7" x14ac:dyDescent="0.25">
      <c r="B269" s="6"/>
      <c r="C269" s="5"/>
      <c r="D269" s="5"/>
      <c r="E269" s="5"/>
      <c r="G269" s="5"/>
    </row>
    <row r="270" spans="2:7" x14ac:dyDescent="0.25">
      <c r="B270" s="6"/>
      <c r="C270" s="5"/>
      <c r="D270" s="5"/>
      <c r="E270" s="5"/>
      <c r="G270" s="5"/>
    </row>
    <row r="271" spans="2:7" x14ac:dyDescent="0.25">
      <c r="B271" s="6"/>
      <c r="C271" s="5"/>
      <c r="D271" s="5"/>
      <c r="E271" s="5"/>
      <c r="G271" s="5"/>
    </row>
    <row r="272" spans="2:7" x14ac:dyDescent="0.25">
      <c r="B272" s="6"/>
      <c r="C272" s="5"/>
      <c r="D272" s="5"/>
      <c r="E272" s="5"/>
      <c r="G272" s="5"/>
    </row>
    <row r="273" spans="2:7" x14ac:dyDescent="0.25">
      <c r="B273" s="6"/>
      <c r="C273" s="5"/>
      <c r="D273" s="5"/>
      <c r="E273" s="5"/>
      <c r="G273" s="5"/>
    </row>
    <row r="274" spans="2:7" x14ac:dyDescent="0.25">
      <c r="B274" s="6"/>
      <c r="C274" s="5"/>
      <c r="D274" s="5"/>
      <c r="E274" s="5"/>
      <c r="G274" s="5"/>
    </row>
    <row r="275" spans="2:7" x14ac:dyDescent="0.25">
      <c r="B275" s="6"/>
      <c r="C275" s="5"/>
      <c r="D275" s="5"/>
      <c r="E275" s="5"/>
      <c r="G275" s="5"/>
    </row>
    <row r="276" spans="2:7" x14ac:dyDescent="0.25">
      <c r="B276" s="6"/>
      <c r="C276" s="5"/>
      <c r="D276" s="5"/>
      <c r="E276" s="5"/>
      <c r="G276" s="5"/>
    </row>
    <row r="277" spans="2:7" x14ac:dyDescent="0.25">
      <c r="B277" s="6"/>
      <c r="C277" s="5"/>
      <c r="D277" s="5"/>
      <c r="E277" s="5"/>
      <c r="G277" s="5"/>
    </row>
    <row r="278" spans="2:7" x14ac:dyDescent="0.25">
      <c r="B278" s="6"/>
      <c r="C278" s="5"/>
      <c r="D278" s="5"/>
      <c r="E278" s="5"/>
      <c r="G278" s="5"/>
    </row>
    <row r="279" spans="2:7" x14ac:dyDescent="0.25">
      <c r="B279" s="6"/>
      <c r="C279" s="5"/>
      <c r="D279" s="5"/>
      <c r="E279" s="5"/>
      <c r="G279" s="5"/>
    </row>
    <row r="280" spans="2:7" x14ac:dyDescent="0.25">
      <c r="B280" s="6"/>
      <c r="C280" s="5"/>
      <c r="D280" s="5"/>
      <c r="E280" s="5"/>
      <c r="G280" s="5"/>
    </row>
    <row r="281" spans="2:7" x14ac:dyDescent="0.25">
      <c r="B281" s="6"/>
      <c r="C281" s="5"/>
      <c r="D281" s="5"/>
      <c r="E281" s="5"/>
      <c r="G281" s="5"/>
    </row>
    <row r="282" spans="2:7" x14ac:dyDescent="0.25">
      <c r="B282" s="6"/>
      <c r="C282" s="5"/>
      <c r="D282" s="5"/>
      <c r="E282" s="5"/>
      <c r="G282" s="5"/>
    </row>
    <row r="283" spans="2:7" x14ac:dyDescent="0.25">
      <c r="B283" s="6"/>
      <c r="C283" s="5"/>
      <c r="D283" s="5"/>
      <c r="E283" s="5"/>
      <c r="G283" s="5"/>
    </row>
    <row r="284" spans="2:7" x14ac:dyDescent="0.25">
      <c r="B284" s="6"/>
      <c r="C284" s="5"/>
      <c r="D284" s="5"/>
      <c r="E284" s="5"/>
      <c r="G284" s="5"/>
    </row>
    <row r="285" spans="2:7" x14ac:dyDescent="0.25">
      <c r="B285" s="6"/>
      <c r="C285" s="5"/>
      <c r="D285" s="5"/>
      <c r="E285" s="5"/>
      <c r="G285" s="5"/>
    </row>
    <row r="286" spans="2:7" x14ac:dyDescent="0.25">
      <c r="B286" s="6"/>
      <c r="C286" s="5"/>
      <c r="D286" s="5"/>
      <c r="E286" s="5"/>
      <c r="G286" s="5"/>
    </row>
    <row r="287" spans="2:7" x14ac:dyDescent="0.25">
      <c r="B287" s="6"/>
      <c r="C287" s="5"/>
      <c r="D287" s="5"/>
      <c r="E287" s="5"/>
      <c r="G287" s="5"/>
    </row>
    <row r="288" spans="2:7" x14ac:dyDescent="0.25">
      <c r="B288" s="6"/>
      <c r="C288" s="5"/>
      <c r="D288" s="5"/>
      <c r="E288" s="5"/>
      <c r="G288" s="5"/>
    </row>
    <row r="289" spans="2:7" x14ac:dyDescent="0.25">
      <c r="B289" s="6"/>
      <c r="C289" s="5"/>
      <c r="D289" s="5"/>
      <c r="E289" s="5"/>
      <c r="G289" s="5"/>
    </row>
    <row r="290" spans="2:7" x14ac:dyDescent="0.25">
      <c r="B290" s="6"/>
      <c r="C290" s="5"/>
      <c r="D290" s="5"/>
      <c r="E290" s="5"/>
      <c r="G290" s="5"/>
    </row>
    <row r="291" spans="2:7" x14ac:dyDescent="0.25">
      <c r="B291" s="6"/>
      <c r="C291" s="5"/>
      <c r="D291" s="5"/>
      <c r="E291" s="5"/>
      <c r="G291" s="5"/>
    </row>
    <row r="292" spans="2:7" x14ac:dyDescent="0.25">
      <c r="B292" s="6"/>
      <c r="C292" s="5"/>
      <c r="D292" s="5"/>
      <c r="E292" s="5"/>
      <c r="G292" s="5"/>
    </row>
    <row r="293" spans="2:7" x14ac:dyDescent="0.25">
      <c r="B293" s="6"/>
      <c r="C293" s="5"/>
      <c r="D293" s="5"/>
      <c r="E293" s="5"/>
      <c r="G293" s="5"/>
    </row>
    <row r="294" spans="2:7" x14ac:dyDescent="0.25">
      <c r="B294" s="6"/>
      <c r="C294" s="5"/>
      <c r="D294" s="5"/>
      <c r="E294" s="5"/>
      <c r="G294" s="5"/>
    </row>
    <row r="295" spans="2:7" x14ac:dyDescent="0.25">
      <c r="B295" s="6"/>
      <c r="C295" s="5"/>
      <c r="D295" s="5"/>
      <c r="E295" s="5"/>
      <c r="G295" s="5"/>
    </row>
    <row r="296" spans="2:7" x14ac:dyDescent="0.25">
      <c r="B296" s="6"/>
      <c r="C296" s="5"/>
      <c r="D296" s="5"/>
      <c r="E296" s="5"/>
      <c r="G296" s="5"/>
    </row>
    <row r="297" spans="2:7" x14ac:dyDescent="0.25">
      <c r="B297" s="6"/>
      <c r="C297" s="5"/>
      <c r="D297" s="5"/>
      <c r="E297" s="5"/>
      <c r="G297" s="5"/>
    </row>
    <row r="298" spans="2:7" x14ac:dyDescent="0.25">
      <c r="B298" s="6"/>
      <c r="C298" s="5"/>
      <c r="D298" s="5"/>
      <c r="E298" s="5"/>
      <c r="G298" s="5"/>
    </row>
    <row r="299" spans="2:7" x14ac:dyDescent="0.25">
      <c r="B299" s="6"/>
      <c r="C299" s="5"/>
      <c r="D299" s="5"/>
      <c r="E299" s="5"/>
      <c r="G299" s="5"/>
    </row>
    <row r="300" spans="2:7" x14ac:dyDescent="0.25">
      <c r="B300" s="6"/>
      <c r="C300" s="5"/>
      <c r="D300" s="5"/>
      <c r="E300" s="5"/>
      <c r="G300" s="5"/>
    </row>
    <row r="301" spans="2:7" x14ac:dyDescent="0.25">
      <c r="B301" s="6"/>
      <c r="C301" s="5"/>
      <c r="D301" s="5"/>
      <c r="E301" s="5"/>
      <c r="G301" s="5"/>
    </row>
    <row r="302" spans="2:7" x14ac:dyDescent="0.25">
      <c r="B302" s="6"/>
      <c r="C302" s="5"/>
      <c r="D302" s="5"/>
      <c r="E302" s="5"/>
      <c r="G302" s="5"/>
    </row>
    <row r="303" spans="2:7" x14ac:dyDescent="0.25">
      <c r="B303" s="1"/>
    </row>
    <row r="305" spans="2:2" x14ac:dyDescent="0.25">
      <c r="B305" s="1"/>
    </row>
    <row r="307" spans="2:2" x14ac:dyDescent="0.25">
      <c r="B307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9" spans="2:2" x14ac:dyDescent="0.25">
      <c r="B319" s="1"/>
    </row>
    <row r="320" spans="2:2" x14ac:dyDescent="0.25">
      <c r="B320" s="1"/>
    </row>
    <row r="322" spans="2:2" x14ac:dyDescent="0.25">
      <c r="B322" s="1"/>
    </row>
    <row r="324" spans="2:2" x14ac:dyDescent="0.25">
      <c r="B324" s="1"/>
    </row>
    <row r="326" spans="2:2" x14ac:dyDescent="0.25">
      <c r="B326" s="1"/>
    </row>
    <row r="328" spans="2:2" x14ac:dyDescent="0.25">
      <c r="B328" s="1"/>
    </row>
    <row r="329" spans="2:2" x14ac:dyDescent="0.25">
      <c r="B329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4" spans="2:2" x14ac:dyDescent="0.25">
      <c r="B344" s="1"/>
    </row>
    <row r="345" spans="2:2" x14ac:dyDescent="0.25">
      <c r="B345" s="1"/>
    </row>
    <row r="347" spans="2:2" x14ac:dyDescent="0.25">
      <c r="B347" s="1"/>
    </row>
    <row r="349" spans="2:2" x14ac:dyDescent="0.25">
      <c r="B349" s="1"/>
    </row>
    <row r="350" spans="2:2" x14ac:dyDescent="0.25">
      <c r="B350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63" spans="2:2" x14ac:dyDescent="0.25">
      <c r="B363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70" spans="2:2" x14ac:dyDescent="0.25">
      <c r="B370" s="1"/>
    </row>
    <row r="373" spans="2:2" x14ac:dyDescent="0.25">
      <c r="B373" s="1"/>
    </row>
    <row r="374" spans="2:2" x14ac:dyDescent="0.25">
      <c r="B374" s="1"/>
    </row>
    <row r="376" spans="2:2" x14ac:dyDescent="0.25">
      <c r="B376" s="1"/>
    </row>
    <row r="377" spans="2:2" x14ac:dyDescent="0.25">
      <c r="B377" s="1"/>
    </row>
    <row r="379" spans="2:2" x14ac:dyDescent="0.25">
      <c r="B379" s="1"/>
    </row>
    <row r="380" spans="2:2" x14ac:dyDescent="0.25">
      <c r="B380" s="1"/>
    </row>
    <row r="382" spans="2:2" x14ac:dyDescent="0.25">
      <c r="B382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3" spans="2:2" x14ac:dyDescent="0.25">
      <c r="B393" s="1"/>
    </row>
    <row r="398" spans="2:2" x14ac:dyDescent="0.25">
      <c r="B398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3" spans="2:2" x14ac:dyDescent="0.25">
      <c r="B423" s="1"/>
    </row>
    <row r="425" spans="2:2" x14ac:dyDescent="0.25">
      <c r="B425" s="1"/>
    </row>
    <row r="426" spans="2:2" x14ac:dyDescent="0.25">
      <c r="B426" s="1"/>
    </row>
    <row r="428" spans="2:2" x14ac:dyDescent="0.25">
      <c r="B428" s="1"/>
    </row>
    <row r="430" spans="2:2" x14ac:dyDescent="0.25">
      <c r="B430" s="1"/>
    </row>
    <row r="433" spans="2:2" x14ac:dyDescent="0.25">
      <c r="B433" s="1"/>
    </row>
    <row r="435" spans="2:2" x14ac:dyDescent="0.25">
      <c r="B435" s="1"/>
    </row>
    <row r="439" spans="2:2" x14ac:dyDescent="0.25">
      <c r="B439" s="1"/>
    </row>
    <row r="440" spans="2:2" x14ac:dyDescent="0.25">
      <c r="B440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6" spans="2:2" x14ac:dyDescent="0.25">
      <c r="B456" s="1"/>
    </row>
    <row r="459" spans="2:2" x14ac:dyDescent="0.25">
      <c r="B459" s="1"/>
    </row>
    <row r="460" spans="2:2" x14ac:dyDescent="0.25">
      <c r="B460" s="1"/>
    </row>
    <row r="462" spans="2:2" x14ac:dyDescent="0.25">
      <c r="B462" s="1"/>
    </row>
    <row r="463" spans="2:2" x14ac:dyDescent="0.25">
      <c r="B463" s="1"/>
    </row>
    <row r="465" spans="2:2" x14ac:dyDescent="0.25">
      <c r="B465" s="1"/>
    </row>
    <row r="467" spans="2:2" x14ac:dyDescent="0.25">
      <c r="B467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3" spans="2:2" x14ac:dyDescent="0.25">
      <c r="B473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6" spans="2:2" x14ac:dyDescent="0.25">
      <c r="B486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3" spans="2:2" x14ac:dyDescent="0.25">
      <c r="B493" s="1"/>
    </row>
    <row r="501" spans="2:2" x14ac:dyDescent="0.25">
      <c r="B501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8" spans="2:2" x14ac:dyDescent="0.25">
      <c r="B508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5" spans="2:2" x14ac:dyDescent="0.25">
      <c r="B515" s="1"/>
    </row>
    <row r="516" spans="2:2" x14ac:dyDescent="0.25">
      <c r="B516" s="1"/>
    </row>
    <row r="519" spans="2:2" x14ac:dyDescent="0.25">
      <c r="B519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6" spans="2:2" x14ac:dyDescent="0.25">
      <c r="B526" s="1"/>
    </row>
    <row r="529" spans="2:2" x14ac:dyDescent="0.25">
      <c r="B529" s="1"/>
    </row>
    <row r="534" spans="2:2" x14ac:dyDescent="0.25">
      <c r="B534" s="1"/>
    </row>
    <row r="536" spans="2:2" x14ac:dyDescent="0.25">
      <c r="B536" s="1"/>
    </row>
    <row r="539" spans="2:2" x14ac:dyDescent="0.25">
      <c r="B539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8" spans="2:2" x14ac:dyDescent="0.25">
      <c r="B548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6" spans="2:2" x14ac:dyDescent="0.25">
      <c r="B586" s="1"/>
    </row>
    <row r="587" spans="2:2" x14ac:dyDescent="0.25">
      <c r="B587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4" spans="2:2" x14ac:dyDescent="0.25">
      <c r="B604" s="1"/>
    </row>
    <row r="605" spans="2:2" x14ac:dyDescent="0.25">
      <c r="B605" s="1"/>
    </row>
    <row r="612" spans="2:2" x14ac:dyDescent="0.25">
      <c r="B612" s="1"/>
    </row>
    <row r="619" spans="2:2" x14ac:dyDescent="0.25">
      <c r="B619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5" spans="2:2" x14ac:dyDescent="0.25">
      <c r="B625" s="1"/>
    </row>
    <row r="626" spans="2:2" x14ac:dyDescent="0.25">
      <c r="B626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7" spans="2:2" x14ac:dyDescent="0.25">
      <c r="B647" s="1"/>
    </row>
    <row r="648" spans="2:2" x14ac:dyDescent="0.25">
      <c r="B648" s="1"/>
    </row>
    <row r="650" spans="2:2" x14ac:dyDescent="0.25">
      <c r="B650" s="1"/>
    </row>
    <row r="651" spans="2:2" x14ac:dyDescent="0.25">
      <c r="B651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62" spans="2:2" x14ac:dyDescent="0.25">
      <c r="B662" s="1"/>
    </row>
    <row r="664" spans="2:2" x14ac:dyDescent="0.25">
      <c r="B664" s="1"/>
    </row>
    <row r="665" spans="2:2" x14ac:dyDescent="0.25">
      <c r="B665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80" spans="2:2" x14ac:dyDescent="0.25">
      <c r="B680" s="1"/>
    </row>
    <row r="681" spans="2:2" x14ac:dyDescent="0.25">
      <c r="B681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7" spans="2:2" x14ac:dyDescent="0.25">
      <c r="B697" s="1"/>
    </row>
    <row r="698" spans="2:2" x14ac:dyDescent="0.25">
      <c r="B698" s="1"/>
    </row>
    <row r="709" spans="2:2" x14ac:dyDescent="0.25">
      <c r="B709" s="1"/>
    </row>
    <row r="711" spans="2:2" x14ac:dyDescent="0.25">
      <c r="B711" s="1"/>
    </row>
    <row r="715" spans="2:2" x14ac:dyDescent="0.25">
      <c r="B715" s="1"/>
    </row>
    <row r="716" spans="2:2" x14ac:dyDescent="0.25">
      <c r="B716" s="1"/>
    </row>
    <row r="718" spans="2:2" x14ac:dyDescent="0.25">
      <c r="B718" s="1"/>
    </row>
    <row r="720" spans="2:2" x14ac:dyDescent="0.25">
      <c r="B720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31" spans="2:2" x14ac:dyDescent="0.25">
      <c r="B731" s="1"/>
    </row>
    <row r="733" spans="2:2" x14ac:dyDescent="0.25">
      <c r="B733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40" spans="2:2" x14ac:dyDescent="0.25">
      <c r="B740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2" spans="2:2" x14ac:dyDescent="0.25">
      <c r="B782" s="1"/>
    </row>
    <row r="783" spans="2:2" x14ac:dyDescent="0.25">
      <c r="B783" s="1"/>
    </row>
    <row r="785" spans="2:2" x14ac:dyDescent="0.25">
      <c r="B785" s="1"/>
    </row>
    <row r="787" spans="2:2" x14ac:dyDescent="0.25">
      <c r="B787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2" spans="2:2" x14ac:dyDescent="0.25">
      <c r="B802" s="1"/>
    </row>
    <row r="803" spans="2:2" x14ac:dyDescent="0.25">
      <c r="B803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3" spans="2:2" x14ac:dyDescent="0.25">
      <c r="B823" s="1"/>
    </row>
    <row r="824" spans="2:2" x14ac:dyDescent="0.25">
      <c r="B824" s="1"/>
    </row>
    <row r="826" spans="2:2" x14ac:dyDescent="0.25">
      <c r="B826" s="1"/>
    </row>
    <row r="829" spans="2:2" x14ac:dyDescent="0.25">
      <c r="B829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4" spans="2:2" x14ac:dyDescent="0.25">
      <c r="B844" s="1"/>
    </row>
    <row r="847" spans="2:2" x14ac:dyDescent="0.25">
      <c r="B847" s="1"/>
    </row>
    <row r="849" spans="2:2" x14ac:dyDescent="0.25">
      <c r="B849" s="1"/>
    </row>
    <row r="850" spans="2:2" x14ac:dyDescent="0.25">
      <c r="B850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8" spans="2:2" x14ac:dyDescent="0.25">
      <c r="B858" s="1"/>
    </row>
    <row r="859" spans="2:2" x14ac:dyDescent="0.25">
      <c r="B859" s="1"/>
    </row>
    <row r="862" spans="2:2" x14ac:dyDescent="0.25">
      <c r="B862" s="1"/>
    </row>
    <row r="865" spans="2:2" x14ac:dyDescent="0.25">
      <c r="B865" s="1"/>
    </row>
    <row r="867" spans="2:2" x14ac:dyDescent="0.25">
      <c r="B867" s="1"/>
    </row>
    <row r="872" spans="2:2" x14ac:dyDescent="0.25">
      <c r="B872" s="1"/>
    </row>
    <row r="873" spans="2:2" x14ac:dyDescent="0.25">
      <c r="B873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80" spans="2:2" x14ac:dyDescent="0.25">
      <c r="B880" s="1"/>
    </row>
    <row r="882" spans="2:2" x14ac:dyDescent="0.25">
      <c r="B882" s="1"/>
    </row>
    <row r="883" spans="2:2" x14ac:dyDescent="0.25">
      <c r="B883" s="1"/>
    </row>
    <row r="885" spans="2:2" x14ac:dyDescent="0.25">
      <c r="B885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3" spans="2:2" x14ac:dyDescent="0.25">
      <c r="B893" s="1"/>
    </row>
    <row r="894" spans="2:2" x14ac:dyDescent="0.25">
      <c r="B894" s="1"/>
    </row>
    <row r="897" spans="2:2" x14ac:dyDescent="0.25">
      <c r="B897" s="1"/>
    </row>
    <row r="899" spans="2:2" x14ac:dyDescent="0.25">
      <c r="B899" s="1"/>
    </row>
    <row r="900" spans="2:2" x14ac:dyDescent="0.25">
      <c r="B900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9" spans="2:2" x14ac:dyDescent="0.25">
      <c r="B919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5" spans="2:2" x14ac:dyDescent="0.25">
      <c r="B925" s="1"/>
    </row>
    <row r="926" spans="2:2" x14ac:dyDescent="0.25">
      <c r="B926" s="1"/>
    </row>
    <row r="930" spans="2:2" x14ac:dyDescent="0.25">
      <c r="B930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8" spans="2:2" x14ac:dyDescent="0.25">
      <c r="B938" s="1"/>
    </row>
    <row r="940" spans="2:2" x14ac:dyDescent="0.25">
      <c r="B940" s="1"/>
    </row>
    <row r="941" spans="2:2" x14ac:dyDescent="0.25">
      <c r="B941" s="1"/>
    </row>
    <row r="944" spans="2:2" x14ac:dyDescent="0.25">
      <c r="B944" s="1"/>
    </row>
    <row r="946" spans="2:2" x14ac:dyDescent="0.25">
      <c r="B946" s="1"/>
    </row>
    <row r="948" spans="2:2" x14ac:dyDescent="0.25">
      <c r="B948" s="1"/>
    </row>
    <row r="950" spans="2:2" x14ac:dyDescent="0.25">
      <c r="B950" s="1"/>
    </row>
    <row r="953" spans="2:2" x14ac:dyDescent="0.25">
      <c r="B953" s="1"/>
    </row>
    <row r="954" spans="2:2" x14ac:dyDescent="0.25">
      <c r="B954" s="1"/>
    </row>
    <row r="956" spans="2:2" x14ac:dyDescent="0.25">
      <c r="B956" s="1"/>
    </row>
    <row r="958" spans="2:2" x14ac:dyDescent="0.25">
      <c r="B958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5" spans="2:2" x14ac:dyDescent="0.25">
      <c r="B965" s="1"/>
    </row>
    <row r="966" spans="2:2" x14ac:dyDescent="0.25">
      <c r="B966" s="1"/>
    </row>
    <row r="970" spans="2:2" x14ac:dyDescent="0.25">
      <c r="B970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2" spans="2:2" x14ac:dyDescent="0.25">
      <c r="B992" s="1"/>
    </row>
    <row r="994" spans="2:2" x14ac:dyDescent="0.25">
      <c r="B994" s="1"/>
    </row>
    <row r="995" spans="2:2" x14ac:dyDescent="0.25">
      <c r="B995" s="1"/>
    </row>
    <row r="997" spans="2:2" x14ac:dyDescent="0.25">
      <c r="B997" s="1"/>
    </row>
    <row r="999" spans="2:2" x14ac:dyDescent="0.25">
      <c r="B999" s="1"/>
    </row>
    <row r="1000" spans="2:2" x14ac:dyDescent="0.25">
      <c r="B1000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3" spans="2:2" x14ac:dyDescent="0.25">
      <c r="B1013" s="1"/>
    </row>
    <row r="1016" spans="2:2" x14ac:dyDescent="0.25">
      <c r="B1016" s="1"/>
    </row>
    <row r="1024" spans="2:2" x14ac:dyDescent="0.25">
      <c r="B1024" s="1"/>
    </row>
    <row r="1026" spans="2:2" x14ac:dyDescent="0.25">
      <c r="B1026" s="1"/>
    </row>
    <row r="1027" spans="2:2" x14ac:dyDescent="0.25">
      <c r="B1027" s="1"/>
    </row>
    <row r="1029" spans="2:2" x14ac:dyDescent="0.25">
      <c r="B1029" s="1"/>
    </row>
    <row r="1030" spans="2:2" x14ac:dyDescent="0.25">
      <c r="B1030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41" spans="2:2" x14ac:dyDescent="0.25">
      <c r="B1041" s="1"/>
    </row>
    <row r="1043" spans="2:2" x14ac:dyDescent="0.25">
      <c r="B1043" s="1"/>
    </row>
    <row r="1045" spans="2:2" x14ac:dyDescent="0.25">
      <c r="B1045" s="1"/>
    </row>
    <row r="1046" spans="2:2" x14ac:dyDescent="0.25">
      <c r="B1046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3" spans="2:2" x14ac:dyDescent="0.25">
      <c r="B1053" s="1"/>
    </row>
    <row r="1055" spans="2:2" x14ac:dyDescent="0.25">
      <c r="B1055" s="1"/>
    </row>
    <row r="1056" spans="2:2" x14ac:dyDescent="0.25">
      <c r="B1056" s="1"/>
    </row>
    <row r="1058" spans="2:2" x14ac:dyDescent="0.25">
      <c r="B1058" s="1"/>
    </row>
    <row r="1060" spans="2:2" x14ac:dyDescent="0.25">
      <c r="B1060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8" spans="2:2" x14ac:dyDescent="0.25">
      <c r="B1068" s="1"/>
    </row>
    <row r="1069" spans="2:2" x14ac:dyDescent="0.25">
      <c r="B1069" s="1"/>
    </row>
    <row r="1071" spans="2:2" x14ac:dyDescent="0.25">
      <c r="B1071" s="1"/>
    </row>
    <row r="1074" spans="2:2" x14ac:dyDescent="0.25">
      <c r="B1074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82" spans="2:2" x14ac:dyDescent="0.25">
      <c r="B1082" s="1"/>
    </row>
    <row r="1084" spans="2:2" x14ac:dyDescent="0.25">
      <c r="B1084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2" spans="2:2" x14ac:dyDescent="0.25">
      <c r="B1092" s="1"/>
    </row>
    <row r="1093" spans="2:2" x14ac:dyDescent="0.25">
      <c r="B1093" s="1"/>
    </row>
    <row r="1096" spans="2:2" x14ac:dyDescent="0.25">
      <c r="B1096" s="1"/>
    </row>
    <row r="1099" spans="2:2" x14ac:dyDescent="0.25">
      <c r="B1099" s="1"/>
    </row>
    <row r="1101" spans="2:2" x14ac:dyDescent="0.25">
      <c r="B1101" s="1"/>
    </row>
    <row r="1102" spans="2:2" x14ac:dyDescent="0.25">
      <c r="B1102" s="1"/>
    </row>
    <row r="1105" spans="2:2" x14ac:dyDescent="0.25">
      <c r="B1105" s="1"/>
    </row>
    <row r="1106" spans="2:2" x14ac:dyDescent="0.25">
      <c r="B1106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5" spans="2:2" x14ac:dyDescent="0.25">
      <c r="B1115" s="1"/>
    </row>
    <row r="1117" spans="2:2" x14ac:dyDescent="0.25">
      <c r="B1117" s="1"/>
    </row>
    <row r="1119" spans="2:2" x14ac:dyDescent="0.25">
      <c r="B1119" s="1"/>
    </row>
    <row r="1123" spans="2:2" x14ac:dyDescent="0.25">
      <c r="B1123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2" spans="2:2" x14ac:dyDescent="0.25">
      <c r="B1132" s="1"/>
    </row>
    <row r="1133" spans="2:2" x14ac:dyDescent="0.25">
      <c r="B1133" s="1"/>
    </row>
    <row r="1135" spans="2:2" x14ac:dyDescent="0.25">
      <c r="B1135" s="1"/>
    </row>
    <row r="1137" spans="2:2" x14ac:dyDescent="0.25">
      <c r="B1137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51" spans="2:2" x14ac:dyDescent="0.25">
      <c r="B1151" s="1"/>
    </row>
    <row r="1152" spans="2:2" x14ac:dyDescent="0.25">
      <c r="B1152" s="1"/>
    </row>
    <row r="1155" spans="2:2" x14ac:dyDescent="0.25">
      <c r="B1155" s="1"/>
    </row>
    <row r="1156" spans="2:2" x14ac:dyDescent="0.25">
      <c r="B1156" s="1"/>
    </row>
    <row r="1158" spans="2:2" x14ac:dyDescent="0.25">
      <c r="B1158" s="1"/>
    </row>
    <row r="1159" spans="2:2" x14ac:dyDescent="0.25">
      <c r="B1159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5" spans="2:2" x14ac:dyDescent="0.25">
      <c r="B1175" s="1"/>
    </row>
    <row r="1178" spans="2:2" x14ac:dyDescent="0.25">
      <c r="B1178" s="1"/>
    </row>
    <row r="1179" spans="2:2" x14ac:dyDescent="0.25">
      <c r="B1179" s="1"/>
    </row>
    <row r="1183" spans="2:2" x14ac:dyDescent="0.25">
      <c r="B1183" s="1"/>
    </row>
    <row r="1185" spans="2:2" x14ac:dyDescent="0.25">
      <c r="B1185" s="1"/>
    </row>
    <row r="1186" spans="2:2" x14ac:dyDescent="0.25">
      <c r="B1186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2" spans="2:2" x14ac:dyDescent="0.25">
      <c r="B1192" s="1"/>
    </row>
    <row r="1196" spans="2:2" x14ac:dyDescent="0.25">
      <c r="B1196" s="1"/>
    </row>
    <row r="1199" spans="2:2" x14ac:dyDescent="0.25">
      <c r="B1199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5" spans="2:2" x14ac:dyDescent="0.25">
      <c r="B1205" s="1"/>
    </row>
    <row r="1207" spans="2:2" x14ac:dyDescent="0.25">
      <c r="B1207" s="1"/>
    </row>
    <row r="1211" spans="2:2" x14ac:dyDescent="0.25">
      <c r="B1211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8" spans="2:2" x14ac:dyDescent="0.25">
      <c r="B1228" s="1"/>
    </row>
    <row r="1230" spans="2:2" x14ac:dyDescent="0.25">
      <c r="B1230" s="1"/>
    </row>
    <row r="1232" spans="2:2" x14ac:dyDescent="0.25">
      <c r="B1232" s="1"/>
    </row>
    <row r="1233" spans="2:2" x14ac:dyDescent="0.25">
      <c r="B1233" s="1"/>
    </row>
    <row r="1236" spans="2:2" x14ac:dyDescent="0.25">
      <c r="B1236" s="1"/>
    </row>
    <row r="1238" spans="2:2" x14ac:dyDescent="0.25">
      <c r="B1238" s="1"/>
    </row>
    <row r="1239" spans="2:2" x14ac:dyDescent="0.25">
      <c r="B1239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7" spans="2:2" x14ac:dyDescent="0.25">
      <c r="B1247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4" spans="2:2" x14ac:dyDescent="0.25">
      <c r="B1254" s="1"/>
    </row>
    <row r="1255" spans="2:2" x14ac:dyDescent="0.25">
      <c r="B1255" s="1"/>
    </row>
    <row r="1257" spans="2:2" x14ac:dyDescent="0.25">
      <c r="B1257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7" spans="2:2" x14ac:dyDescent="0.25">
      <c r="B1277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6" spans="2:2" x14ac:dyDescent="0.25">
      <c r="B1286" s="1"/>
    </row>
    <row r="1287" spans="2:2" x14ac:dyDescent="0.25">
      <c r="B1287" s="1"/>
    </row>
    <row r="1291" spans="2:2" x14ac:dyDescent="0.25">
      <c r="B1291" s="1"/>
    </row>
    <row r="1292" spans="2:2" x14ac:dyDescent="0.25">
      <c r="B1292" s="1"/>
    </row>
    <row r="1299" spans="2:2" x14ac:dyDescent="0.25">
      <c r="B1299" s="1"/>
    </row>
    <row r="1301" spans="2:2" x14ac:dyDescent="0.25">
      <c r="B1301" s="1"/>
    </row>
    <row r="1303" spans="2:2" x14ac:dyDescent="0.25">
      <c r="B1303" s="1"/>
    </row>
    <row r="1304" spans="2:2" x14ac:dyDescent="0.25">
      <c r="B1304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7" spans="2:2" x14ac:dyDescent="0.25">
      <c r="B1317" s="1"/>
    </row>
    <row r="1318" spans="2:2" x14ac:dyDescent="0.25">
      <c r="B1318" s="1"/>
    </row>
    <row r="1320" spans="2:2" x14ac:dyDescent="0.25">
      <c r="B1320" s="1"/>
    </row>
    <row r="1321" spans="2:2" x14ac:dyDescent="0.25">
      <c r="B1321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30" spans="2:2" x14ac:dyDescent="0.25">
      <c r="B1330" s="1"/>
    </row>
    <row r="1335" spans="2:2" x14ac:dyDescent="0.25">
      <c r="B1335" s="1"/>
    </row>
    <row r="1337" spans="2:2" x14ac:dyDescent="0.25">
      <c r="B1337" s="1"/>
    </row>
    <row r="1349" spans="2:2" x14ac:dyDescent="0.25">
      <c r="B1349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70" spans="2:2" x14ac:dyDescent="0.25">
      <c r="B1370" s="1"/>
    </row>
    <row r="1371" spans="2:2" x14ac:dyDescent="0.25">
      <c r="B1371" s="1"/>
    </row>
    <row r="1375" spans="2:2" x14ac:dyDescent="0.25">
      <c r="B1375" s="1"/>
    </row>
    <row r="1378" spans="2:2" x14ac:dyDescent="0.25">
      <c r="B1378" s="1"/>
    </row>
    <row r="1379" spans="2:2" x14ac:dyDescent="0.25">
      <c r="B1379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7" spans="2:2" x14ac:dyDescent="0.25">
      <c r="B1387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3" spans="2:2" x14ac:dyDescent="0.25">
      <c r="B1393" s="1"/>
    </row>
    <row r="1394" spans="2:2" x14ac:dyDescent="0.25">
      <c r="B1394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6" spans="2:2" x14ac:dyDescent="0.25">
      <c r="B1406" s="1"/>
    </row>
    <row r="1410" spans="2:2" x14ac:dyDescent="0.25">
      <c r="B1410" s="1"/>
    </row>
    <row r="1416" spans="2:2" x14ac:dyDescent="0.25">
      <c r="B1416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4" spans="2:2" x14ac:dyDescent="0.25">
      <c r="B1424" s="1"/>
    </row>
    <row r="1425" spans="2:2" x14ac:dyDescent="0.25">
      <c r="B1425" s="1"/>
    </row>
    <row r="1429" spans="2:2" x14ac:dyDescent="0.25">
      <c r="B1429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8" spans="2:2" x14ac:dyDescent="0.25">
      <c r="B1438" s="1"/>
    </row>
    <row r="1440" spans="2:2" x14ac:dyDescent="0.25">
      <c r="B1440" s="1"/>
    </row>
    <row r="1441" spans="2:2" x14ac:dyDescent="0.25">
      <c r="B1441" s="1"/>
    </row>
    <row r="1444" spans="2:2" x14ac:dyDescent="0.25">
      <c r="B1444" s="1"/>
    </row>
    <row r="1446" spans="2:2" x14ac:dyDescent="0.25">
      <c r="B1446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2" spans="2:2" x14ac:dyDescent="0.25">
      <c r="B1472" s="1"/>
    </row>
    <row r="1473" spans="2:2" x14ac:dyDescent="0.25">
      <c r="B1473" s="1"/>
    </row>
    <row r="1475" spans="2:2" x14ac:dyDescent="0.25">
      <c r="B1475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4" spans="2:2" x14ac:dyDescent="0.25">
      <c r="B1484" s="1"/>
    </row>
    <row r="1486" spans="2:2" x14ac:dyDescent="0.25">
      <c r="B1486" s="1"/>
    </row>
    <row r="1487" spans="2:2" x14ac:dyDescent="0.25">
      <c r="B1487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5" spans="2:2" x14ac:dyDescent="0.25">
      <c r="B1495" s="1"/>
    </row>
    <row r="1496" spans="2:2" x14ac:dyDescent="0.25">
      <c r="B1496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4" spans="2:2" x14ac:dyDescent="0.25">
      <c r="B1504" s="1"/>
    </row>
    <row r="1506" spans="2:2" x14ac:dyDescent="0.25">
      <c r="B1506" s="1"/>
    </row>
    <row r="1513" spans="2:2" x14ac:dyDescent="0.25">
      <c r="B1513" s="1"/>
    </row>
    <row r="1516" spans="2:2" x14ac:dyDescent="0.25">
      <c r="B1516" s="1"/>
    </row>
    <row r="1519" spans="2:2" x14ac:dyDescent="0.25">
      <c r="B1519" s="1"/>
    </row>
    <row r="1523" spans="2:2" x14ac:dyDescent="0.25">
      <c r="B1523" s="1"/>
    </row>
    <row r="1529" spans="2:2" x14ac:dyDescent="0.25">
      <c r="B1529" s="1"/>
    </row>
    <row r="1533" spans="2:2" x14ac:dyDescent="0.25">
      <c r="B1533" s="1"/>
    </row>
    <row r="1535" spans="2:2" x14ac:dyDescent="0.25">
      <c r="B1535" s="1"/>
    </row>
    <row r="1539" spans="2:2" x14ac:dyDescent="0.25">
      <c r="B1539" s="1"/>
    </row>
    <row r="1540" spans="2:2" x14ac:dyDescent="0.25">
      <c r="B1540" s="1"/>
    </row>
    <row r="1549" spans="2:2" x14ac:dyDescent="0.25">
      <c r="B1549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9" spans="2:2" x14ac:dyDescent="0.25">
      <c r="B1569" s="1"/>
    </row>
    <row r="1570" spans="2:2" x14ac:dyDescent="0.25">
      <c r="B1570" s="1"/>
    </row>
    <row r="1572" spans="2:2" x14ac:dyDescent="0.25">
      <c r="B1572" s="1"/>
    </row>
    <row r="1574" spans="2:2" x14ac:dyDescent="0.25">
      <c r="B1574" s="1"/>
    </row>
    <row r="1576" spans="2:2" x14ac:dyDescent="0.25">
      <c r="B1576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7" spans="2:2" x14ac:dyDescent="0.25">
      <c r="B1587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9" spans="2:2" x14ac:dyDescent="0.25">
      <c r="B1599" s="1"/>
    </row>
    <row r="1601" spans="2:2" x14ac:dyDescent="0.25">
      <c r="B1601" s="1"/>
    </row>
    <row r="1602" spans="2:2" x14ac:dyDescent="0.25">
      <c r="B1602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3" spans="2:2" x14ac:dyDescent="0.25">
      <c r="B1613" s="1"/>
    </row>
    <row r="1614" spans="2:2" x14ac:dyDescent="0.25">
      <c r="B1614" s="1"/>
    </row>
    <row r="1616" spans="2:2" x14ac:dyDescent="0.25">
      <c r="B1616" s="1"/>
    </row>
    <row r="1617" spans="2:2" x14ac:dyDescent="0.25">
      <c r="B1617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F20D-2A00-49DD-9C1B-B3253CC41483}">
  <dimension ref="A1:M1621"/>
  <sheetViews>
    <sheetView workbookViewId="0">
      <pane xSplit="1" ySplit="1" topLeftCell="B119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RowHeight="15" x14ac:dyDescent="0.25"/>
  <cols>
    <col min="1" max="1" width="10.42578125" bestFit="1" customWidth="1"/>
    <col min="2" max="2" width="17.140625" bestFit="1" customWidth="1"/>
    <col min="3" max="3" width="14.85546875" bestFit="1" customWidth="1"/>
    <col min="4" max="4" width="30" bestFit="1" customWidth="1"/>
    <col min="5" max="5" width="32.28515625" bestFit="1" customWidth="1"/>
    <col min="6" max="6" width="16.7109375" bestFit="1" customWidth="1"/>
    <col min="7" max="7" width="17.28515625" bestFit="1" customWidth="1"/>
    <col min="8" max="8" width="31.28515625" bestFit="1" customWidth="1"/>
  </cols>
  <sheetData>
    <row r="1" spans="1:13" ht="18.75" x14ac:dyDescent="0.3">
      <c r="A1" s="19" t="s">
        <v>38</v>
      </c>
      <c r="B1" s="20" t="s">
        <v>24</v>
      </c>
      <c r="C1" s="14" t="s">
        <v>37</v>
      </c>
      <c r="D1" s="14" t="s">
        <v>35</v>
      </c>
      <c r="E1" s="14" t="s">
        <v>30</v>
      </c>
      <c r="F1" s="14" t="s">
        <v>69</v>
      </c>
      <c r="G1" s="14" t="s">
        <v>83</v>
      </c>
      <c r="H1" s="14" t="s">
        <v>71</v>
      </c>
    </row>
    <row r="2" spans="1:13" ht="15.75" x14ac:dyDescent="0.25">
      <c r="A2" s="3">
        <v>0</v>
      </c>
      <c r="B2" s="17">
        <v>1</v>
      </c>
      <c r="C2" s="9">
        <f>('Peramiters '!D2/'Off Road Buggy Specs'!$B$22)*60</f>
        <v>0</v>
      </c>
      <c r="D2" s="9">
        <f>'Forces '!G2*'Peramiters '!D2</f>
        <v>0</v>
      </c>
      <c r="E2" s="9">
        <f>IF('Forces '!G2*'Off Road Buggy Specs'!$B$15&lt;0,0,'Forces '!G2*'Off Road Buggy Specs'!$B$15)</f>
        <v>72.505263157894731</v>
      </c>
      <c r="F2" s="9">
        <f>D2*1</f>
        <v>0</v>
      </c>
      <c r="G2" s="9">
        <f>D2*0.0416667</f>
        <v>0</v>
      </c>
      <c r="H2" s="9">
        <f>SUM(G2,H1)</f>
        <v>0</v>
      </c>
    </row>
    <row r="3" spans="1:13" ht="15.75" x14ac:dyDescent="0.25">
      <c r="A3" s="3">
        <v>1</v>
      </c>
      <c r="B3" s="17">
        <v>1</v>
      </c>
      <c r="C3" s="9">
        <f>('Peramiters '!D3/'Off Road Buggy Specs'!$B$22)*60</f>
        <v>76.43312101910827</v>
      </c>
      <c r="D3" s="9">
        <f>'Forces '!G3*'Peramiters '!D3</f>
        <v>2678.9486697081252</v>
      </c>
      <c r="E3" s="9">
        <f>IF('Forces '!G3*'Off Road Buggy Specs'!$B$15&lt;0,0,'Forces '!G3*'Off Road Buggy Specs'!$B$15)</f>
        <v>334.86858371351565</v>
      </c>
      <c r="F3" s="9">
        <f>D3*1</f>
        <v>2678.9486697081252</v>
      </c>
      <c r="G3" s="9">
        <f>D3*0.0416667</f>
        <v>111.62295053612755</v>
      </c>
      <c r="H3" s="9">
        <f>SUM(G3,H2)</f>
        <v>111.62295053612755</v>
      </c>
    </row>
    <row r="4" spans="1:13" ht="15.75" x14ac:dyDescent="0.25">
      <c r="A4" s="3">
        <v>2</v>
      </c>
      <c r="B4" s="17">
        <v>1</v>
      </c>
      <c r="C4" s="9">
        <f>('Peramiters '!D4/'Off Road Buggy Specs'!$B$22)*60</f>
        <v>152.86624203821654</v>
      </c>
      <c r="D4" s="9">
        <f>'Forces '!G4*'Peramiters '!D4</f>
        <v>5361.1167452860545</v>
      </c>
      <c r="E4" s="9">
        <f>IF('Forces '!G4*'Off Road Buggy Specs'!$B$15&lt;0,0,'Forces '!G4*'Off Road Buggy Specs'!$B$15)</f>
        <v>335.06979658037841</v>
      </c>
      <c r="F4" s="9">
        <f t="shared" ref="F4:F67" si="0">D4*1</f>
        <v>5361.1167452860545</v>
      </c>
      <c r="G4" s="9">
        <f t="shared" ref="G4:G67" si="1">D4*0.0416667</f>
        <v>223.38004309081046</v>
      </c>
      <c r="H4" s="9">
        <f t="shared" ref="H4:H66" si="2">SUM(G4,H3)</f>
        <v>335.00299362693801</v>
      </c>
      <c r="M4" s="24"/>
    </row>
    <row r="5" spans="1:13" ht="15.75" x14ac:dyDescent="0.25">
      <c r="A5" s="3">
        <v>3</v>
      </c>
      <c r="B5" s="17">
        <v>1</v>
      </c>
      <c r="C5" s="9">
        <f>('Peramiters '!D5/'Off Road Buggy Specs'!$B$22)*60</f>
        <v>229.29936305732483</v>
      </c>
      <c r="D5" s="9">
        <f>'Forces '!G5*'Peramiters '!D5</f>
        <v>8049.7236326035909</v>
      </c>
      <c r="E5" s="9">
        <f>IF('Forces '!G5*'Off Road Buggy Specs'!$B$15&lt;0,0,'Forces '!G5*'Off Road Buggy Specs'!$B$15)</f>
        <v>335.40515135848295</v>
      </c>
      <c r="F5" s="9">
        <f t="shared" si="0"/>
        <v>8049.7236326035909</v>
      </c>
      <c r="G5" s="9">
        <f t="shared" si="1"/>
        <v>335.40541968260402</v>
      </c>
      <c r="H5" s="9">
        <f t="shared" si="2"/>
        <v>670.40841330954208</v>
      </c>
    </row>
    <row r="6" spans="1:13" ht="15.75" x14ac:dyDescent="0.25">
      <c r="A6" s="3">
        <v>4</v>
      </c>
      <c r="B6" s="17">
        <v>1</v>
      </c>
      <c r="C6" s="9">
        <f>('Peramiters '!D6/'Off Road Buggy Specs'!$B$22)*60</f>
        <v>305.73248407643308</v>
      </c>
      <c r="D6" s="9">
        <f>'Forces '!G6*'Peramiters '!D6</f>
        <v>10747.988737530541</v>
      </c>
      <c r="E6" s="9">
        <f>IF('Forces '!G6*'Off Road Buggy Specs'!$B$15&lt;0,0,'Forces '!G6*'Off Road Buggy Specs'!$B$15)</f>
        <v>335.8746480478294</v>
      </c>
      <c r="F6" s="9">
        <f t="shared" si="0"/>
        <v>10747.988737530541</v>
      </c>
      <c r="G6" s="9">
        <f t="shared" si="1"/>
        <v>447.83322233006379</v>
      </c>
      <c r="H6" s="9">
        <f t="shared" si="2"/>
        <v>1118.2416356396059</v>
      </c>
    </row>
    <row r="7" spans="1:13" ht="15.75" x14ac:dyDescent="0.25">
      <c r="A7" s="3">
        <v>5</v>
      </c>
      <c r="B7" s="17">
        <v>1</v>
      </c>
      <c r="C7" s="9">
        <f>('Peramiters '!D7/'Off Road Buggy Specs'!$B$22)*60</f>
        <v>382.16560509554142</v>
      </c>
      <c r="D7" s="9">
        <f>'Forces '!G7*'Peramiters '!D7</f>
        <v>13459.131465936711</v>
      </c>
      <c r="E7" s="9">
        <f>IF('Forces '!G7*'Off Road Buggy Specs'!$B$15&lt;0,0,'Forces '!G7*'Off Road Buggy Specs'!$B$15)</f>
        <v>336.47828664841774</v>
      </c>
      <c r="F7" s="9">
        <f t="shared" si="0"/>
        <v>13459.131465936711</v>
      </c>
      <c r="G7" s="9">
        <f t="shared" si="1"/>
        <v>560.79759305174514</v>
      </c>
      <c r="H7" s="9">
        <f t="shared" si="2"/>
        <v>1679.0392286913511</v>
      </c>
    </row>
    <row r="8" spans="1:13" ht="15.75" x14ac:dyDescent="0.25">
      <c r="A8" s="3">
        <v>6</v>
      </c>
      <c r="B8" s="17">
        <v>1</v>
      </c>
      <c r="C8" s="9">
        <f>('Peramiters '!D8/'Off Road Buggy Specs'!$B$22)*60</f>
        <v>382.16560509554142</v>
      </c>
      <c r="D8" s="9">
        <f>'Forces '!G8*'Peramiters '!D8</f>
        <v>2967.2814819367072</v>
      </c>
      <c r="E8" s="9">
        <f>IF('Forces '!G8*'Off Road Buggy Specs'!$B$15&lt;0,0,'Forces '!G8*'Off Road Buggy Specs'!$B$15)</f>
        <v>74.182037048417669</v>
      </c>
      <c r="F8" s="9">
        <f t="shared" si="0"/>
        <v>2967.2814819367072</v>
      </c>
      <c r="G8" s="9">
        <f t="shared" si="1"/>
        <v>123.63682732341221</v>
      </c>
      <c r="H8" s="9">
        <f t="shared" si="2"/>
        <v>1802.6760560147634</v>
      </c>
    </row>
    <row r="9" spans="1:13" ht="15.75" x14ac:dyDescent="0.25">
      <c r="A9" s="3">
        <v>7</v>
      </c>
      <c r="B9" s="17">
        <v>1</v>
      </c>
      <c r="C9" s="9">
        <f>('Peramiters '!D9/'Off Road Buggy Specs'!$B$22)*60</f>
        <v>397.45222929936307</v>
      </c>
      <c r="D9" s="9">
        <f>'Forces '!G9*'Peramiters '!D9</f>
        <v>5273.9694474639855</v>
      </c>
      <c r="E9" s="9">
        <f>IF('Forces '!G9*'Off Road Buggy Specs'!$B$15&lt;0,0,'Forces '!G9*'Off Road Buggy Specs'!$B$15)</f>
        <v>126.77811171788426</v>
      </c>
      <c r="F9" s="9">
        <f t="shared" si="0"/>
        <v>5273.9694474639855</v>
      </c>
      <c r="G9" s="9">
        <f t="shared" si="1"/>
        <v>219.74890277664764</v>
      </c>
      <c r="H9" s="9">
        <f t="shared" si="2"/>
        <v>2022.424958791411</v>
      </c>
    </row>
    <row r="10" spans="1:13" ht="15.75" x14ac:dyDescent="0.25">
      <c r="A10" s="3">
        <v>8</v>
      </c>
      <c r="B10" s="17">
        <v>1</v>
      </c>
      <c r="C10" s="9">
        <f>('Peramiters '!D10/'Off Road Buggy Specs'!$B$22)*60</f>
        <v>397.45222929936307</v>
      </c>
      <c r="D10" s="9">
        <f>'Forces '!G10*'Peramiters '!D10</f>
        <v>3091.6646507919891</v>
      </c>
      <c r="E10" s="9">
        <f>IF('Forces '!G10*'Off Road Buggy Specs'!$B$15&lt;0,0,'Forces '!G10*'Off Road Buggy Specs'!$B$15)</f>
        <v>74.318861797884352</v>
      </c>
      <c r="F10" s="9">
        <f t="shared" si="0"/>
        <v>3091.6646507919891</v>
      </c>
      <c r="G10" s="9">
        <f t="shared" si="1"/>
        <v>128.81946350515457</v>
      </c>
      <c r="H10" s="9">
        <f t="shared" si="2"/>
        <v>2151.2444222965655</v>
      </c>
    </row>
    <row r="11" spans="1:13" ht="15.75" x14ac:dyDescent="0.25">
      <c r="A11" s="3">
        <v>9</v>
      </c>
      <c r="B11" s="17">
        <v>1</v>
      </c>
      <c r="C11" s="9">
        <f>('Peramiters '!D11/'Off Road Buggy Specs'!$B$22)*60</f>
        <v>412.73885350318466</v>
      </c>
      <c r="D11" s="9">
        <f>'Forces '!G11*'Peramiters '!D11</f>
        <v>5482.957052612187</v>
      </c>
      <c r="E11" s="9">
        <f>IF('Forces '!G11*'Off Road Buggy Specs'!$B$15&lt;0,0,'Forces '!G11*'Off Road Buggy Specs'!$B$15)</f>
        <v>126.92030214380063</v>
      </c>
      <c r="F11" s="9">
        <f t="shared" si="0"/>
        <v>5482.957052612187</v>
      </c>
      <c r="G11" s="9">
        <f t="shared" si="1"/>
        <v>228.45672662407623</v>
      </c>
      <c r="H11" s="9">
        <f t="shared" si="2"/>
        <v>2379.7011489206416</v>
      </c>
    </row>
    <row r="12" spans="1:13" ht="15.75" x14ac:dyDescent="0.25">
      <c r="A12" s="3">
        <v>10</v>
      </c>
      <c r="B12" s="17">
        <v>1</v>
      </c>
      <c r="C12" s="9">
        <f>('Peramiters '!D12/'Off Road Buggy Specs'!$B$22)*60</f>
        <v>412.73885350318466</v>
      </c>
      <c r="D12" s="9">
        <f>'Forces '!G12*'Peramiters '!D12</f>
        <v>3216.7174560681897</v>
      </c>
      <c r="E12" s="9">
        <f>IF('Forces '!G12*'Off Road Buggy Specs'!$B$15&lt;0,0,'Forces '!G12*'Off Road Buggy Specs'!$B$15)</f>
        <v>74.461052223800692</v>
      </c>
      <c r="F12" s="9">
        <f t="shared" si="0"/>
        <v>3216.7174560681897</v>
      </c>
      <c r="G12" s="9">
        <f t="shared" si="1"/>
        <v>134.03000122675644</v>
      </c>
      <c r="H12" s="9">
        <f t="shared" si="2"/>
        <v>2513.7311501473978</v>
      </c>
    </row>
    <row r="13" spans="1:13" ht="15.75" x14ac:dyDescent="0.25">
      <c r="A13" s="3">
        <v>11</v>
      </c>
      <c r="B13" s="17">
        <v>1</v>
      </c>
      <c r="C13" s="9">
        <f>('Peramiters '!D13/'Off Road Buggy Specs'!$B$22)*60</f>
        <v>412.73885350318466</v>
      </c>
      <c r="D13" s="9">
        <f>'Forces '!G13*'Peramiters '!D13</f>
        <v>3216.7174560681897</v>
      </c>
      <c r="E13" s="9">
        <f>IF('Forces '!G13*'Off Road Buggy Specs'!$B$15&lt;0,0,'Forces '!G13*'Off Road Buggy Specs'!$B$15)</f>
        <v>74.461052223800692</v>
      </c>
      <c r="F13" s="9">
        <f t="shared" si="0"/>
        <v>3216.7174560681897</v>
      </c>
      <c r="G13" s="9">
        <f t="shared" si="1"/>
        <v>134.03000122675644</v>
      </c>
      <c r="H13" s="9">
        <f t="shared" si="2"/>
        <v>2647.761151374154</v>
      </c>
    </row>
    <row r="14" spans="1:13" ht="15.75" x14ac:dyDescent="0.25">
      <c r="A14" s="3">
        <v>12</v>
      </c>
      <c r="B14" s="17">
        <v>1</v>
      </c>
      <c r="C14" s="9">
        <f>('Peramiters '!D14/'Off Road Buggy Specs'!$B$22)*60</f>
        <v>428.02547770700636</v>
      </c>
      <c r="D14" s="9">
        <f>'Forces '!G14*'Peramiters '!D14</f>
        <v>5692.6400494282752</v>
      </c>
      <c r="E14" s="9">
        <f>IF('Forces '!G14*'Off Road Buggy Specs'!$B$15&lt;0,0,'Forces '!G14*'Off Road Buggy Specs'!$B$15)</f>
        <v>127.06785824616684</v>
      </c>
      <c r="F14" s="9">
        <f t="shared" si="0"/>
        <v>5692.6400494282752</v>
      </c>
      <c r="G14" s="9">
        <f t="shared" si="1"/>
        <v>237.19352514751313</v>
      </c>
      <c r="H14" s="9">
        <f t="shared" si="2"/>
        <v>2884.9546765216674</v>
      </c>
    </row>
    <row r="15" spans="1:13" ht="15.75" x14ac:dyDescent="0.25">
      <c r="A15" s="3">
        <v>13</v>
      </c>
      <c r="B15" s="17">
        <v>1</v>
      </c>
      <c r="C15" s="9">
        <f>('Peramiters '!D15/'Off Road Buggy Specs'!$B$22)*60</f>
        <v>458.59872611464965</v>
      </c>
      <c r="D15" s="9">
        <f>'Forces '!G15*'Peramiters '!D15</f>
        <v>8632.2392352118859</v>
      </c>
      <c r="E15" s="9">
        <f>IF('Forces '!G15*'Off Road Buggy Specs'!$B$15&lt;0,0,'Forces '!G15*'Off Road Buggy Specs'!$B$15)</f>
        <v>179.8383174002476</v>
      </c>
      <c r="F15" s="9">
        <f t="shared" si="0"/>
        <v>8632.2392352118859</v>
      </c>
      <c r="G15" s="9">
        <f t="shared" si="1"/>
        <v>359.67692254180309</v>
      </c>
      <c r="H15" s="9">
        <f t="shared" si="2"/>
        <v>3244.6315990634703</v>
      </c>
    </row>
    <row r="16" spans="1:13" ht="15.75" x14ac:dyDescent="0.25">
      <c r="A16" s="3">
        <v>14</v>
      </c>
      <c r="B16" s="17">
        <v>1</v>
      </c>
      <c r="C16" s="9">
        <f>('Peramiters '!D16/'Off Road Buggy Specs'!$B$22)*60</f>
        <v>489.171974522293</v>
      </c>
      <c r="D16" s="9">
        <f>'Forces '!G16*'Peramiters '!D16</f>
        <v>9224.7546542145337</v>
      </c>
      <c r="E16" s="9">
        <f>IF('Forces '!G16*'Off Road Buggy Specs'!$B$15&lt;0,0,'Forces '!G16*'Off Road Buggy Specs'!$B$15)</f>
        <v>180.17098934012759</v>
      </c>
      <c r="F16" s="9">
        <f t="shared" si="0"/>
        <v>9224.7546542145337</v>
      </c>
      <c r="G16" s="9">
        <f t="shared" si="1"/>
        <v>384.36508475076073</v>
      </c>
      <c r="H16" s="9">
        <f t="shared" si="2"/>
        <v>3628.9966838142309</v>
      </c>
    </row>
    <row r="17" spans="1:8" ht="15.75" x14ac:dyDescent="0.25">
      <c r="A17" s="3">
        <v>15</v>
      </c>
      <c r="B17" s="17">
        <v>1</v>
      </c>
      <c r="C17" s="9">
        <f>('Peramiters '!D17/'Off Road Buggy Specs'!$B$22)*60</f>
        <v>519.74522292993629</v>
      </c>
      <c r="D17" s="9">
        <f>'Forces '!G17*'Peramiters '!D17</f>
        <v>9820.5667448278491</v>
      </c>
      <c r="E17" s="9">
        <f>IF('Forces '!G17*'Off Road Buggy Specs'!$B$15&lt;0,0,'Forces '!G17*'Off Road Buggy Specs'!$B$15)</f>
        <v>180.52512398580603</v>
      </c>
      <c r="F17" s="9">
        <f t="shared" si="0"/>
        <v>9820.5667448278491</v>
      </c>
      <c r="G17" s="9">
        <f t="shared" si="1"/>
        <v>409.19060838671857</v>
      </c>
      <c r="H17" s="9">
        <f t="shared" si="2"/>
        <v>4038.1872922009493</v>
      </c>
    </row>
    <row r="18" spans="1:8" ht="15.75" x14ac:dyDescent="0.25">
      <c r="A18" s="3">
        <v>16</v>
      </c>
      <c r="B18" s="17">
        <v>1</v>
      </c>
      <c r="C18" s="9">
        <f>('Peramiters '!D18/'Off Road Buggy Specs'!$B$22)*60</f>
        <v>550.31847133757969</v>
      </c>
      <c r="D18" s="9">
        <f>'Forces '!G18*'Peramiters '!D18</f>
        <v>10419.881549027512</v>
      </c>
      <c r="E18" s="9">
        <f>IF('Forces '!G18*'Off Road Buggy Specs'!$B$15&lt;0,0,'Forces '!G18*'Off Road Buggy Specs'!$B$15)</f>
        <v>180.90072133728316</v>
      </c>
      <c r="F18" s="9">
        <f t="shared" si="0"/>
        <v>10419.881549027512</v>
      </c>
      <c r="G18" s="9">
        <f t="shared" si="1"/>
        <v>434.16207853886465</v>
      </c>
      <c r="H18" s="9">
        <f t="shared" si="2"/>
        <v>4472.3493707398138</v>
      </c>
    </row>
    <row r="19" spans="1:8" ht="15.75" x14ac:dyDescent="0.25">
      <c r="A19" s="3">
        <v>17</v>
      </c>
      <c r="B19" s="17">
        <v>1</v>
      </c>
      <c r="C19" s="9">
        <f>('Peramiters '!D19/'Off Road Buggy Specs'!$B$22)*60</f>
        <v>580.89171974522287</v>
      </c>
      <c r="D19" s="9">
        <f>'Forces '!G19*'Peramiters '!D19</f>
        <v>11022.905108789175</v>
      </c>
      <c r="E19" s="9">
        <f>IF('Forces '!G19*'Off Road Buggy Specs'!$B$15&lt;0,0,'Forces '!G19*'Off Road Buggy Specs'!$B$15)</f>
        <v>181.29778139455877</v>
      </c>
      <c r="F19" s="9">
        <f t="shared" si="0"/>
        <v>11022.905108789175</v>
      </c>
      <c r="G19" s="9">
        <f t="shared" si="1"/>
        <v>459.28808029638594</v>
      </c>
      <c r="H19" s="9">
        <f t="shared" si="2"/>
        <v>4931.6374510362002</v>
      </c>
    </row>
    <row r="20" spans="1:8" ht="15.75" x14ac:dyDescent="0.25">
      <c r="A20" s="3">
        <v>18</v>
      </c>
      <c r="B20" s="17">
        <v>1</v>
      </c>
      <c r="C20" s="9">
        <f>('Peramiters '!D20/'Off Road Buggy Specs'!$B$22)*60</f>
        <v>611.46496815286616</v>
      </c>
      <c r="D20" s="9">
        <f>'Forces '!G20*'Peramiters '!D20</f>
        <v>11629.84346608853</v>
      </c>
      <c r="E20" s="9">
        <f>IF('Forces '!G20*'Off Road Buggy Specs'!$B$15&lt;0,0,'Forces '!G20*'Off Road Buggy Specs'!$B$15)</f>
        <v>181.71630415763329</v>
      </c>
      <c r="F20" s="9">
        <f t="shared" si="0"/>
        <v>11629.84346608853</v>
      </c>
      <c r="G20" s="9">
        <f t="shared" si="1"/>
        <v>484.57719874847101</v>
      </c>
      <c r="H20" s="9">
        <f t="shared" si="2"/>
        <v>5416.2146497846716</v>
      </c>
    </row>
    <row r="21" spans="1:8" ht="15.75" x14ac:dyDescent="0.25">
      <c r="A21" s="3">
        <v>19</v>
      </c>
      <c r="B21" s="17">
        <v>1</v>
      </c>
      <c r="C21" s="9">
        <f>('Peramiters '!D21/'Off Road Buggy Specs'!$B$22)*60</f>
        <v>611.46496815286616</v>
      </c>
      <c r="D21" s="9">
        <f>'Forces '!G21*'Peramiters '!D21</f>
        <v>4915.0594763285408</v>
      </c>
      <c r="E21" s="9">
        <f>IF('Forces '!G21*'Off Road Buggy Specs'!$B$15&lt;0,0,'Forces '!G21*'Off Road Buggy Specs'!$B$15)</f>
        <v>76.79780431763345</v>
      </c>
      <c r="F21" s="9">
        <f t="shared" si="0"/>
        <v>4915.0594763285408</v>
      </c>
      <c r="G21" s="9">
        <f t="shared" si="1"/>
        <v>204.79430868233842</v>
      </c>
      <c r="H21" s="9">
        <f t="shared" si="2"/>
        <v>5621.0089584670104</v>
      </c>
    </row>
    <row r="22" spans="1:8" ht="15.75" x14ac:dyDescent="0.25">
      <c r="A22" s="3">
        <v>20</v>
      </c>
      <c r="B22" s="17">
        <v>1</v>
      </c>
      <c r="C22" s="9">
        <f>('Peramiters '!D22/'Off Road Buggy Specs'!$B$22)*60</f>
        <v>611.46496815286616</v>
      </c>
      <c r="D22" s="9">
        <f>'Forces '!G22*'Peramiters '!D22</f>
        <v>4915.0594763285408</v>
      </c>
      <c r="E22" s="9">
        <f>IF('Forces '!G22*'Off Road Buggy Specs'!$B$15&lt;0,0,'Forces '!G22*'Off Road Buggy Specs'!$B$15)</f>
        <v>76.79780431763345</v>
      </c>
      <c r="F22" s="9">
        <f t="shared" si="0"/>
        <v>4915.0594763285408</v>
      </c>
      <c r="G22" s="9">
        <f t="shared" si="1"/>
        <v>204.79430868233842</v>
      </c>
      <c r="H22" s="9">
        <f t="shared" si="2"/>
        <v>5825.8032671493493</v>
      </c>
    </row>
    <row r="23" spans="1:8" ht="15.75" x14ac:dyDescent="0.25">
      <c r="A23" s="3">
        <v>21</v>
      </c>
      <c r="B23" s="17">
        <v>1</v>
      </c>
      <c r="C23" s="9">
        <f>('Peramiters '!D23/'Off Road Buggy Specs'!$B$22)*60</f>
        <v>611.46496815286616</v>
      </c>
      <c r="D23" s="9">
        <f>'Forces '!G23*'Peramiters '!D23</f>
        <v>4915.0594763285408</v>
      </c>
      <c r="E23" s="9">
        <f>IF('Forces '!G23*'Off Road Buggy Specs'!$B$15&lt;0,0,'Forces '!G23*'Off Road Buggy Specs'!$B$15)</f>
        <v>76.79780431763345</v>
      </c>
      <c r="F23" s="9">
        <f t="shared" si="0"/>
        <v>4915.0594763285408</v>
      </c>
      <c r="G23" s="9">
        <f t="shared" si="1"/>
        <v>204.79430868233842</v>
      </c>
      <c r="H23" s="9">
        <f t="shared" si="2"/>
        <v>6030.5975758316881</v>
      </c>
    </row>
    <row r="24" spans="1:8" ht="15.75" x14ac:dyDescent="0.25">
      <c r="A24" s="3">
        <v>22</v>
      </c>
      <c r="B24" s="17">
        <v>1</v>
      </c>
      <c r="C24" s="9">
        <f>('Peramiters '!D24/'Off Road Buggy Specs'!$B$22)*60</f>
        <v>611.46496815286616</v>
      </c>
      <c r="D24" s="9">
        <f>'Forces '!G24*'Peramiters '!D24</f>
        <v>4915.0594763285408</v>
      </c>
      <c r="E24" s="9">
        <f>IF('Forces '!G24*'Off Road Buggy Specs'!$B$15&lt;0,0,'Forces '!G24*'Off Road Buggy Specs'!$B$15)</f>
        <v>76.79780431763345</v>
      </c>
      <c r="F24" s="9">
        <f t="shared" si="0"/>
        <v>4915.0594763285408</v>
      </c>
      <c r="G24" s="9">
        <f t="shared" si="1"/>
        <v>204.79430868233842</v>
      </c>
      <c r="H24" s="9">
        <f t="shared" si="2"/>
        <v>6235.391884514027</v>
      </c>
    </row>
    <row r="25" spans="1:8" ht="15.75" x14ac:dyDescent="0.25">
      <c r="A25" s="3">
        <v>23</v>
      </c>
      <c r="B25" s="17">
        <v>1</v>
      </c>
      <c r="C25" s="9">
        <f>('Peramiters '!D25/'Off Road Buggy Specs'!$B$22)*60</f>
        <v>611.46496815286616</v>
      </c>
      <c r="D25" s="9">
        <f>'Forces '!G25*'Peramiters '!D25</f>
        <v>4915.0594763285408</v>
      </c>
      <c r="E25" s="9">
        <f>IF('Forces '!G25*'Off Road Buggy Specs'!$B$15&lt;0,0,'Forces '!G25*'Off Road Buggy Specs'!$B$15)</f>
        <v>76.79780431763345</v>
      </c>
      <c r="F25" s="9">
        <f t="shared" si="0"/>
        <v>4915.0594763285408</v>
      </c>
      <c r="G25" s="9">
        <f t="shared" si="1"/>
        <v>204.79430868233842</v>
      </c>
      <c r="H25" s="9">
        <f t="shared" si="2"/>
        <v>6440.1861931963658</v>
      </c>
    </row>
    <row r="26" spans="1:8" ht="15.75" x14ac:dyDescent="0.25">
      <c r="A26" s="3">
        <v>24</v>
      </c>
      <c r="B26" s="17">
        <v>1</v>
      </c>
      <c r="C26" s="9">
        <f>('Peramiters '!D26/'Off Road Buggy Specs'!$B$22)*60</f>
        <v>611.46496815286616</v>
      </c>
      <c r="D26" s="9">
        <f>'Forces '!G26*'Peramiters '!D26</f>
        <v>4915.0594763285408</v>
      </c>
      <c r="E26" s="9">
        <f>IF('Forces '!G26*'Off Road Buggy Specs'!$B$15&lt;0,0,'Forces '!G26*'Off Road Buggy Specs'!$B$15)</f>
        <v>76.79780431763345</v>
      </c>
      <c r="F26" s="9">
        <f t="shared" si="0"/>
        <v>4915.0594763285408</v>
      </c>
      <c r="G26" s="9">
        <f t="shared" si="1"/>
        <v>204.79430868233842</v>
      </c>
      <c r="H26" s="9">
        <f t="shared" si="2"/>
        <v>6644.9805018787047</v>
      </c>
    </row>
    <row r="27" spans="1:8" ht="15.75" x14ac:dyDescent="0.25">
      <c r="A27" s="3">
        <v>25</v>
      </c>
      <c r="B27" s="17">
        <v>1</v>
      </c>
      <c r="C27" s="9">
        <f>('Peramiters '!D27/'Off Road Buggy Specs'!$B$22)*60</f>
        <v>611.46496815286616</v>
      </c>
      <c r="D27" s="9">
        <f>'Forces '!G27*'Peramiters '!D27</f>
        <v>4915.0594763285408</v>
      </c>
      <c r="E27" s="9">
        <f>IF('Forces '!G27*'Off Road Buggy Specs'!$B$15&lt;0,0,'Forces '!G27*'Off Road Buggy Specs'!$B$15)</f>
        <v>76.79780431763345</v>
      </c>
      <c r="F27" s="9">
        <f t="shared" si="0"/>
        <v>4915.0594763285408</v>
      </c>
      <c r="G27" s="9">
        <f t="shared" si="1"/>
        <v>204.79430868233842</v>
      </c>
      <c r="H27" s="9">
        <f t="shared" si="2"/>
        <v>6849.7748105610435</v>
      </c>
    </row>
    <row r="28" spans="1:8" ht="15.75" x14ac:dyDescent="0.25">
      <c r="A28" s="3">
        <v>26</v>
      </c>
      <c r="B28" s="17">
        <v>1</v>
      </c>
      <c r="C28" s="9">
        <f>('Peramiters '!D28/'Off Road Buggy Specs'!$B$22)*60</f>
        <v>611.46496815286616</v>
      </c>
      <c r="D28" s="9">
        <f>'Forces '!G28*'Peramiters '!D28</f>
        <v>4915.0594763285408</v>
      </c>
      <c r="E28" s="9">
        <f>IF('Forces '!G28*'Off Road Buggy Specs'!$B$15&lt;0,0,'Forces '!G28*'Off Road Buggy Specs'!$B$15)</f>
        <v>76.79780431763345</v>
      </c>
      <c r="F28" s="9">
        <f t="shared" si="0"/>
        <v>4915.0594763285408</v>
      </c>
      <c r="G28" s="9">
        <f t="shared" si="1"/>
        <v>204.79430868233842</v>
      </c>
      <c r="H28" s="9">
        <f t="shared" si="2"/>
        <v>7054.5691192433824</v>
      </c>
    </row>
    <row r="29" spans="1:8" ht="15.75" x14ac:dyDescent="0.25">
      <c r="A29" s="3">
        <v>27</v>
      </c>
      <c r="B29" s="17">
        <v>1</v>
      </c>
      <c r="C29" s="9">
        <f>('Peramiters '!D29/'Off Road Buggy Specs'!$B$22)*60</f>
        <v>611.46496815286616</v>
      </c>
      <c r="D29" s="9">
        <f>'Forces '!G29*'Peramiters '!D29</f>
        <v>4915.0594763285408</v>
      </c>
      <c r="E29" s="9">
        <f>IF('Forces '!G29*'Off Road Buggy Specs'!$B$15&lt;0,0,'Forces '!G29*'Off Road Buggy Specs'!$B$15)</f>
        <v>76.79780431763345</v>
      </c>
      <c r="F29" s="9">
        <f t="shared" si="0"/>
        <v>4915.0594763285408</v>
      </c>
      <c r="G29" s="9">
        <f t="shared" si="1"/>
        <v>204.79430868233842</v>
      </c>
      <c r="H29" s="9">
        <f t="shared" si="2"/>
        <v>7259.3634279257212</v>
      </c>
    </row>
    <row r="30" spans="1:8" ht="15.75" x14ac:dyDescent="0.25">
      <c r="A30" s="3">
        <v>28</v>
      </c>
      <c r="B30" s="17">
        <v>1</v>
      </c>
      <c r="C30" s="9">
        <f>('Peramiters '!D30/'Off Road Buggy Specs'!$B$22)*60</f>
        <v>535.03184713375799</v>
      </c>
      <c r="D30" s="9">
        <f>'Forces '!G30*'Peramiters '!D30</f>
        <v>-10444.25253853409</v>
      </c>
      <c r="E30" s="9">
        <f>IF('Forces '!G30*'Off Road Buggy Specs'!$B$15&lt;0,0,'Forces '!G30*'Off Road Buggy Specs'!$B$15)</f>
        <v>0</v>
      </c>
      <c r="F30" s="9">
        <f t="shared" si="0"/>
        <v>-10444.25253853409</v>
      </c>
      <c r="G30" s="9">
        <f t="shared" si="1"/>
        <v>-435.17753724733842</v>
      </c>
      <c r="H30" s="9">
        <f t="shared" si="2"/>
        <v>6824.1858906783827</v>
      </c>
    </row>
    <row r="31" spans="1:8" ht="15.75" x14ac:dyDescent="0.25">
      <c r="A31" s="3">
        <v>29</v>
      </c>
      <c r="B31" s="17">
        <v>1</v>
      </c>
      <c r="C31" s="9">
        <f>('Peramiters '!D31/'Off Road Buggy Specs'!$B$22)*60</f>
        <v>458.59872611464965</v>
      </c>
      <c r="D31" s="9">
        <f>'Forces '!G31*'Peramiters '!D31</f>
        <v>-8994.0687379081119</v>
      </c>
      <c r="E31" s="9">
        <f>IF('Forces '!G31*'Off Road Buggy Specs'!$B$15&lt;0,0,'Forces '!G31*'Off Road Buggy Specs'!$B$15)</f>
        <v>0</v>
      </c>
      <c r="F31" s="9">
        <f t="shared" si="0"/>
        <v>-8994.0687379081119</v>
      </c>
      <c r="G31" s="9">
        <f t="shared" si="1"/>
        <v>-374.75316388179596</v>
      </c>
      <c r="H31" s="9">
        <f t="shared" si="2"/>
        <v>6449.4327267965864</v>
      </c>
    </row>
    <row r="32" spans="1:8" ht="15.75" x14ac:dyDescent="0.25">
      <c r="A32" s="3">
        <v>30</v>
      </c>
      <c r="B32" s="17">
        <v>1</v>
      </c>
      <c r="C32" s="9">
        <f>('Peramiters '!D32/'Off Road Buggy Specs'!$B$22)*60</f>
        <v>382.16560509554142</v>
      </c>
      <c r="D32" s="9">
        <f>'Forces '!G32*'Peramiters '!D32</f>
        <v>-7524.5685020632891</v>
      </c>
      <c r="E32" s="9">
        <f>IF('Forces '!G32*'Off Road Buggy Specs'!$B$15&lt;0,0,'Forces '!G32*'Off Road Buggy Specs'!$B$15)</f>
        <v>0</v>
      </c>
      <c r="F32" s="9">
        <f t="shared" si="0"/>
        <v>-7524.5685020632891</v>
      </c>
      <c r="G32" s="9">
        <f t="shared" si="1"/>
        <v>-313.52393840492044</v>
      </c>
      <c r="H32" s="9">
        <f t="shared" si="2"/>
        <v>6135.9087883916663</v>
      </c>
    </row>
    <row r="33" spans="1:8" ht="15.75" x14ac:dyDescent="0.25">
      <c r="A33" s="3">
        <v>31</v>
      </c>
      <c r="B33" s="16">
        <v>2</v>
      </c>
      <c r="C33" s="9">
        <f>('Peramiters '!D33/'Off Road Buggy Specs'!$B$22)*60</f>
        <v>305.73248407643308</v>
      </c>
      <c r="D33" s="9">
        <f>'Forces '!G33*'Peramiters '!D33</f>
        <v>-6038.9712368694609</v>
      </c>
      <c r="E33" s="9">
        <f>IF('Forces '!G33*'Off Road Buggy Specs'!$B$15&lt;0,0,'Forces '!G33*'Off Road Buggy Specs'!$B$15)</f>
        <v>0</v>
      </c>
      <c r="F33" s="9">
        <f t="shared" si="0"/>
        <v>-6038.9712368694609</v>
      </c>
      <c r="G33" s="9">
        <f t="shared" si="1"/>
        <v>-251.62400283526878</v>
      </c>
      <c r="H33" s="9">
        <f t="shared" si="2"/>
        <v>5884.2847855563978</v>
      </c>
    </row>
    <row r="34" spans="1:8" ht="15.75" x14ac:dyDescent="0.25">
      <c r="A34" s="3">
        <v>32</v>
      </c>
      <c r="B34" s="16">
        <v>2</v>
      </c>
      <c r="C34" s="9">
        <f>('Peramiters '!D34/'Off Road Buggy Specs'!$B$22)*60</f>
        <v>229.29936305732483</v>
      </c>
      <c r="D34" s="9">
        <f>'Forces '!G34*'Peramiters '!D34</f>
        <v>-4540.4963481964087</v>
      </c>
      <c r="E34" s="9">
        <f>IF('Forces '!G34*'Off Road Buggy Specs'!$B$15&lt;0,0,'Forces '!G34*'Off Road Buggy Specs'!$B$15)</f>
        <v>0</v>
      </c>
      <c r="F34" s="9">
        <f t="shared" si="0"/>
        <v>-4540.4963481964087</v>
      </c>
      <c r="G34" s="9">
        <f t="shared" si="1"/>
        <v>-189.18749919139532</v>
      </c>
      <c r="H34" s="9">
        <f t="shared" si="2"/>
        <v>5695.0972863650022</v>
      </c>
    </row>
    <row r="35" spans="1:8" ht="15.75" x14ac:dyDescent="0.25">
      <c r="A35" s="3">
        <v>33</v>
      </c>
      <c r="B35" s="16">
        <v>2</v>
      </c>
      <c r="C35" s="9">
        <f>('Peramiters '!D35/'Off Road Buggy Specs'!$B$22)*60</f>
        <v>152.86624203821654</v>
      </c>
      <c r="D35" s="9">
        <f>'Forces '!G35*'Peramiters '!D35</f>
        <v>-3032.3632419139449</v>
      </c>
      <c r="E35" s="9">
        <f>IF('Forces '!G35*'Off Road Buggy Specs'!$B$15&lt;0,0,'Forces '!G35*'Off Road Buggy Specs'!$B$15)</f>
        <v>0</v>
      </c>
      <c r="F35" s="9">
        <f t="shared" si="0"/>
        <v>-3032.3632419139449</v>
      </c>
      <c r="G35" s="9">
        <f t="shared" si="1"/>
        <v>-126.34856949185577</v>
      </c>
      <c r="H35" s="9">
        <f t="shared" si="2"/>
        <v>5568.7487168731468</v>
      </c>
    </row>
    <row r="36" spans="1:8" ht="15.75" x14ac:dyDescent="0.25">
      <c r="A36" s="3">
        <v>34</v>
      </c>
      <c r="B36" s="16">
        <v>2</v>
      </c>
      <c r="C36" s="9">
        <f>('Peramiters '!D36/'Off Road Buggy Specs'!$B$22)*60</f>
        <v>152.86624203821654</v>
      </c>
      <c r="D36" s="9">
        <f>'Forces '!G36*'Peramiters '!D36</f>
        <v>19576.856913036871</v>
      </c>
      <c r="E36" s="9">
        <f>IF('Forces '!G36*'Off Road Buggy Specs'!$B$15&lt;0,0,'Forces '!G36*'Off Road Buggy Specs'!$B$15)</f>
        <v>1223.5535570648044</v>
      </c>
      <c r="F36" s="9">
        <f t="shared" si="0"/>
        <v>19576.856913036871</v>
      </c>
      <c r="G36" s="9">
        <f t="shared" si="1"/>
        <v>815.70302393843338</v>
      </c>
      <c r="H36" s="9">
        <f t="shared" si="2"/>
        <v>6384.4517408115798</v>
      </c>
    </row>
    <row r="37" spans="1:8" ht="15.75" x14ac:dyDescent="0.25">
      <c r="A37" s="3">
        <v>35</v>
      </c>
      <c r="B37" s="16">
        <v>2</v>
      </c>
      <c r="C37" s="9">
        <f>('Peramiters '!D37/'Off Road Buggy Specs'!$B$22)*60</f>
        <v>152.86624203821654</v>
      </c>
      <c r="D37" s="9">
        <f>'Forces '!G37*'Peramiters '!D37</f>
        <v>19576.856913036871</v>
      </c>
      <c r="E37" s="9">
        <f>IF('Forces '!G37*'Off Road Buggy Specs'!$B$15&lt;0,0,'Forces '!G37*'Off Road Buggy Specs'!$B$15)</f>
        <v>1223.5535570648044</v>
      </c>
      <c r="F37" s="9">
        <f t="shared" si="0"/>
        <v>19576.856913036871</v>
      </c>
      <c r="G37" s="9">
        <f t="shared" si="1"/>
        <v>815.70302393843338</v>
      </c>
      <c r="H37" s="9">
        <f t="shared" si="2"/>
        <v>7200.1547647500129</v>
      </c>
    </row>
    <row r="38" spans="1:8" ht="15.75" x14ac:dyDescent="0.25">
      <c r="A38" s="3">
        <v>36</v>
      </c>
      <c r="B38" s="16">
        <v>2</v>
      </c>
      <c r="C38" s="9">
        <f>('Peramiters '!D38/'Off Road Buggy Specs'!$B$22)*60</f>
        <v>152.86624203821654</v>
      </c>
      <c r="D38" s="9">
        <f>'Forces '!G38*'Peramiters '!D38</f>
        <v>19576.856913036871</v>
      </c>
      <c r="E38" s="9">
        <f>IF('Forces '!G38*'Off Road Buggy Specs'!$B$15&lt;0,0,'Forces '!G38*'Off Road Buggy Specs'!$B$15)</f>
        <v>1223.5535570648044</v>
      </c>
      <c r="F38" s="9">
        <f t="shared" si="0"/>
        <v>19576.856913036871</v>
      </c>
      <c r="G38" s="9">
        <f t="shared" si="1"/>
        <v>815.70302393843338</v>
      </c>
      <c r="H38" s="9">
        <f t="shared" si="2"/>
        <v>8015.8577886884459</v>
      </c>
    </row>
    <row r="39" spans="1:8" ht="15.75" x14ac:dyDescent="0.25">
      <c r="A39" s="3">
        <v>37</v>
      </c>
      <c r="B39" s="16">
        <v>2</v>
      </c>
      <c r="C39" s="9">
        <f>('Peramiters '!D39/'Off Road Buggy Specs'!$B$22)*60</f>
        <v>152.86624203821654</v>
      </c>
      <c r="D39" s="9">
        <f>'Forces '!G39*'Peramiters '!D39</f>
        <v>19576.856913036871</v>
      </c>
      <c r="E39" s="9">
        <f>IF('Forces '!G39*'Off Road Buggy Specs'!$B$15&lt;0,0,'Forces '!G39*'Off Road Buggy Specs'!$B$15)</f>
        <v>1223.5535570648044</v>
      </c>
      <c r="F39" s="9">
        <f t="shared" si="0"/>
        <v>19576.856913036871</v>
      </c>
      <c r="G39" s="9">
        <f t="shared" si="1"/>
        <v>815.70302393843338</v>
      </c>
      <c r="H39" s="9">
        <f t="shared" si="2"/>
        <v>8831.5608126268799</v>
      </c>
    </row>
    <row r="40" spans="1:8" ht="15.75" x14ac:dyDescent="0.25">
      <c r="A40" s="3">
        <v>38</v>
      </c>
      <c r="B40" s="16">
        <v>2</v>
      </c>
      <c r="C40" s="9">
        <f>('Peramiters '!D40/'Off Road Buggy Specs'!$B$22)*60</f>
        <v>152.86624203821654</v>
      </c>
      <c r="D40" s="9">
        <f>'Forces '!G40*'Peramiters '!D40</f>
        <v>19576.856913036871</v>
      </c>
      <c r="E40" s="9">
        <f>IF('Forces '!G40*'Off Road Buggy Specs'!$B$15&lt;0,0,'Forces '!G40*'Off Road Buggy Specs'!$B$15)</f>
        <v>1223.5535570648044</v>
      </c>
      <c r="F40" s="9">
        <f t="shared" si="0"/>
        <v>19576.856913036871</v>
      </c>
      <c r="G40" s="9">
        <f t="shared" si="1"/>
        <v>815.70302393843338</v>
      </c>
      <c r="H40" s="9">
        <f t="shared" si="2"/>
        <v>9647.2638365653129</v>
      </c>
    </row>
    <row r="41" spans="1:8" ht="15.75" x14ac:dyDescent="0.25">
      <c r="A41" s="3">
        <v>39</v>
      </c>
      <c r="B41" s="16">
        <v>2</v>
      </c>
      <c r="C41" s="9">
        <f>('Peramiters '!D41/'Off Road Buggy Specs'!$B$22)*60</f>
        <v>152.86624203821654</v>
      </c>
      <c r="D41" s="9">
        <f>'Forces '!G41*'Peramiters '!D41</f>
        <v>19576.856913036871</v>
      </c>
      <c r="E41" s="9">
        <f>IF('Forces '!G41*'Off Road Buggy Specs'!$B$15&lt;0,0,'Forces '!G41*'Off Road Buggy Specs'!$B$15)</f>
        <v>1223.5535570648044</v>
      </c>
      <c r="F41" s="9">
        <f t="shared" si="0"/>
        <v>19576.856913036871</v>
      </c>
      <c r="G41" s="9">
        <f t="shared" si="1"/>
        <v>815.70302393843338</v>
      </c>
      <c r="H41" s="9">
        <f t="shared" si="2"/>
        <v>10462.966860503746</v>
      </c>
    </row>
    <row r="42" spans="1:8" ht="15.75" x14ac:dyDescent="0.25">
      <c r="A42" s="3">
        <v>40</v>
      </c>
      <c r="B42" s="16">
        <v>2</v>
      </c>
      <c r="C42" s="9">
        <f>('Peramiters '!D42/'Off Road Buggy Specs'!$B$22)*60</f>
        <v>152.86624203821654</v>
      </c>
      <c r="D42" s="9">
        <f>'Forces '!G42*'Peramiters '!D42</f>
        <v>19576.856913036871</v>
      </c>
      <c r="E42" s="9">
        <f>IF('Forces '!G42*'Off Road Buggy Specs'!$B$15&lt;0,0,'Forces '!G42*'Off Road Buggy Specs'!$B$15)</f>
        <v>1223.5535570648044</v>
      </c>
      <c r="F42" s="9">
        <f t="shared" si="0"/>
        <v>19576.856913036871</v>
      </c>
      <c r="G42" s="9">
        <f t="shared" si="1"/>
        <v>815.70302393843338</v>
      </c>
      <c r="H42" s="9">
        <f t="shared" si="2"/>
        <v>11278.669884442179</v>
      </c>
    </row>
    <row r="43" spans="1:8" ht="15.75" x14ac:dyDescent="0.25">
      <c r="A43" s="3">
        <v>41</v>
      </c>
      <c r="B43" s="16">
        <v>2</v>
      </c>
      <c r="C43" s="9">
        <f>('Peramiters '!D43/'Off Road Buggy Specs'!$B$22)*60</f>
        <v>152.86624203821654</v>
      </c>
      <c r="D43" s="9">
        <f>'Forces '!G43*'Peramiters '!D43</f>
        <v>19576.856913036867</v>
      </c>
      <c r="E43" s="9">
        <f>IF('Forces '!G43*'Off Road Buggy Specs'!$B$15&lt;0,0,'Forces '!G43*'Off Road Buggy Specs'!$B$15)</f>
        <v>1223.5535570648042</v>
      </c>
      <c r="F43" s="9">
        <f t="shared" si="0"/>
        <v>19576.856913036867</v>
      </c>
      <c r="G43" s="9">
        <f t="shared" si="1"/>
        <v>815.70302393843326</v>
      </c>
      <c r="H43" s="9">
        <f t="shared" si="2"/>
        <v>12094.372908380612</v>
      </c>
    </row>
    <row r="44" spans="1:8" ht="15.75" x14ac:dyDescent="0.25">
      <c r="A44" s="3">
        <v>42</v>
      </c>
      <c r="B44" s="16">
        <v>2</v>
      </c>
      <c r="C44" s="9">
        <f>('Peramiters '!D44/'Off Road Buggy Specs'!$B$22)*60</f>
        <v>152.86624203821654</v>
      </c>
      <c r="D44" s="9">
        <f>'Forces '!G44*'Peramiters '!D44</f>
        <v>19576.856913036871</v>
      </c>
      <c r="E44" s="9">
        <f>IF('Forces '!G44*'Off Road Buggy Specs'!$B$15&lt;0,0,'Forces '!G44*'Off Road Buggy Specs'!$B$15)</f>
        <v>1223.5535570648044</v>
      </c>
      <c r="F44" s="9">
        <f t="shared" si="0"/>
        <v>19576.856913036871</v>
      </c>
      <c r="G44" s="9">
        <f t="shared" si="1"/>
        <v>815.70302393843338</v>
      </c>
      <c r="H44" s="9">
        <f t="shared" si="2"/>
        <v>12910.075932319045</v>
      </c>
    </row>
    <row r="45" spans="1:8" ht="15.75" x14ac:dyDescent="0.25">
      <c r="A45" s="3">
        <v>43</v>
      </c>
      <c r="B45" s="16">
        <v>2</v>
      </c>
      <c r="C45" s="9">
        <f>('Peramiters '!D45/'Off Road Buggy Specs'!$B$22)*60</f>
        <v>152.86624203821654</v>
      </c>
      <c r="D45" s="9">
        <f>'Forces '!G45*'Peramiters '!D45</f>
        <v>19576.856913036871</v>
      </c>
      <c r="E45" s="9">
        <f>IF('Forces '!G45*'Off Road Buggy Specs'!$B$15&lt;0,0,'Forces '!G45*'Off Road Buggy Specs'!$B$15)</f>
        <v>1223.5535570648044</v>
      </c>
      <c r="F45" s="9">
        <f t="shared" si="0"/>
        <v>19576.856913036871</v>
      </c>
      <c r="G45" s="9">
        <f t="shared" si="1"/>
        <v>815.70302393843338</v>
      </c>
      <c r="H45" s="9">
        <f t="shared" si="2"/>
        <v>13725.778956257478</v>
      </c>
    </row>
    <row r="46" spans="1:8" ht="15.75" x14ac:dyDescent="0.25">
      <c r="A46" s="3">
        <v>44</v>
      </c>
      <c r="B46" s="16">
        <v>2</v>
      </c>
      <c r="C46" s="9">
        <f>('Peramiters '!D46/'Off Road Buggy Specs'!$B$22)*60</f>
        <v>152.86624203821654</v>
      </c>
      <c r="D46" s="9">
        <f>'Forces '!G46*'Peramiters '!D46</f>
        <v>19576.856913036871</v>
      </c>
      <c r="E46" s="9">
        <f>IF('Forces '!G46*'Off Road Buggy Specs'!$B$15&lt;0,0,'Forces '!G46*'Off Road Buggy Specs'!$B$15)</f>
        <v>1223.5535570648044</v>
      </c>
      <c r="F46" s="9">
        <f t="shared" si="0"/>
        <v>19576.856913036871</v>
      </c>
      <c r="G46" s="9">
        <f t="shared" si="1"/>
        <v>815.70302393843338</v>
      </c>
      <c r="H46" s="9">
        <f t="shared" si="2"/>
        <v>14541.481980195911</v>
      </c>
    </row>
    <row r="47" spans="1:8" ht="15.75" x14ac:dyDescent="0.25">
      <c r="A47" s="3">
        <v>45</v>
      </c>
      <c r="B47" s="16">
        <v>2</v>
      </c>
      <c r="C47" s="9">
        <f>('Peramiters '!D47/'Off Road Buggy Specs'!$B$22)*60</f>
        <v>152.86624203821654</v>
      </c>
      <c r="D47" s="9">
        <f>'Forces '!G47*'Peramiters '!D47</f>
        <v>19576.856913036871</v>
      </c>
      <c r="E47" s="9">
        <f>IF('Forces '!G47*'Off Road Buggy Specs'!$B$15&lt;0,0,'Forces '!G47*'Off Road Buggy Specs'!$B$15)</f>
        <v>1223.5535570648044</v>
      </c>
      <c r="F47" s="9">
        <f t="shared" si="0"/>
        <v>19576.856913036871</v>
      </c>
      <c r="G47" s="9">
        <f t="shared" si="1"/>
        <v>815.70302393843338</v>
      </c>
      <c r="H47" s="9">
        <f t="shared" si="2"/>
        <v>15357.185004134344</v>
      </c>
    </row>
    <row r="48" spans="1:8" ht="15.75" x14ac:dyDescent="0.25">
      <c r="A48" s="3">
        <v>46</v>
      </c>
      <c r="B48" s="16">
        <v>2</v>
      </c>
      <c r="C48" s="9">
        <f>('Peramiters '!D48/'Off Road Buggy Specs'!$B$22)*60</f>
        <v>152.86624203821654</v>
      </c>
      <c r="D48" s="9">
        <f>'Forces '!G48*'Peramiters '!D48</f>
        <v>19576.856913036867</v>
      </c>
      <c r="E48" s="9">
        <f>IF('Forces '!G48*'Off Road Buggy Specs'!$B$15&lt;0,0,'Forces '!G48*'Off Road Buggy Specs'!$B$15)</f>
        <v>1223.5535570648042</v>
      </c>
      <c r="F48" s="9">
        <f t="shared" si="0"/>
        <v>19576.856913036867</v>
      </c>
      <c r="G48" s="9">
        <f t="shared" si="1"/>
        <v>815.70302393843326</v>
      </c>
      <c r="H48" s="9">
        <f t="shared" si="2"/>
        <v>16172.888028072777</v>
      </c>
    </row>
    <row r="49" spans="1:8" ht="15.75" x14ac:dyDescent="0.25">
      <c r="A49" s="3">
        <v>47</v>
      </c>
      <c r="B49" s="16">
        <v>2</v>
      </c>
      <c r="C49" s="9">
        <f>('Peramiters '!D49/'Off Road Buggy Specs'!$B$22)*60</f>
        <v>152.86624203821654</v>
      </c>
      <c r="D49" s="9">
        <f>'Forces '!G49*'Peramiters '!D49</f>
        <v>19576.856913036874</v>
      </c>
      <c r="E49" s="9">
        <f>IF('Forces '!G49*'Off Road Buggy Specs'!$B$15&lt;0,0,'Forces '!G49*'Off Road Buggy Specs'!$B$15)</f>
        <v>1223.5535570648046</v>
      </c>
      <c r="F49" s="9">
        <f t="shared" si="0"/>
        <v>19576.856913036874</v>
      </c>
      <c r="G49" s="9">
        <f t="shared" si="1"/>
        <v>815.70302393843349</v>
      </c>
      <c r="H49" s="9">
        <f t="shared" si="2"/>
        <v>16988.591052011212</v>
      </c>
    </row>
    <row r="50" spans="1:8" ht="15.75" x14ac:dyDescent="0.25">
      <c r="A50" s="3">
        <v>48</v>
      </c>
      <c r="B50" s="16">
        <v>2</v>
      </c>
      <c r="C50" s="9">
        <f>('Peramiters '!D50/'Off Road Buggy Specs'!$B$22)*60</f>
        <v>152.86624203821654</v>
      </c>
      <c r="D50" s="9">
        <f>'Forces '!G50*'Peramiters '!D50</f>
        <v>19576.856913036867</v>
      </c>
      <c r="E50" s="9">
        <f>IF('Forces '!G50*'Off Road Buggy Specs'!$B$15&lt;0,0,'Forces '!G50*'Off Road Buggy Specs'!$B$15)</f>
        <v>1223.5535570648042</v>
      </c>
      <c r="F50" s="9">
        <f t="shared" si="0"/>
        <v>19576.856913036867</v>
      </c>
      <c r="G50" s="9">
        <f t="shared" si="1"/>
        <v>815.70302393843326</v>
      </c>
      <c r="H50" s="9">
        <f t="shared" si="2"/>
        <v>17804.294075949645</v>
      </c>
    </row>
    <row r="51" spans="1:8" ht="15.75" x14ac:dyDescent="0.25">
      <c r="A51" s="3">
        <v>49</v>
      </c>
      <c r="B51" s="16">
        <v>2</v>
      </c>
      <c r="C51" s="9">
        <f>('Peramiters '!D51/'Off Road Buggy Specs'!$B$22)*60</f>
        <v>152.86624203821654</v>
      </c>
      <c r="D51" s="9">
        <f>'Forces '!G51*'Peramiters '!D51</f>
        <v>19576.856913036867</v>
      </c>
      <c r="E51" s="9">
        <f>IF('Forces '!G51*'Off Road Buggy Specs'!$B$15&lt;0,0,'Forces '!G51*'Off Road Buggy Specs'!$B$15)</f>
        <v>1223.5535570648042</v>
      </c>
      <c r="F51" s="9">
        <f t="shared" si="0"/>
        <v>19576.856913036867</v>
      </c>
      <c r="G51" s="9">
        <f t="shared" si="1"/>
        <v>815.70302393843326</v>
      </c>
      <c r="H51" s="9">
        <f t="shared" si="2"/>
        <v>18619.997099888078</v>
      </c>
    </row>
    <row r="52" spans="1:8" ht="15.75" x14ac:dyDescent="0.25">
      <c r="A52" s="3">
        <v>50</v>
      </c>
      <c r="B52" s="16">
        <v>2</v>
      </c>
      <c r="C52" s="9">
        <f>('Peramiters '!D52/'Off Road Buggy Specs'!$B$22)*60</f>
        <v>152.86624203821654</v>
      </c>
      <c r="D52" s="9">
        <f>'Forces '!G52*'Peramiters '!D52</f>
        <v>19576.856913036874</v>
      </c>
      <c r="E52" s="9">
        <f>IF('Forces '!G52*'Off Road Buggy Specs'!$B$15&lt;0,0,'Forces '!G52*'Off Road Buggy Specs'!$B$15)</f>
        <v>1223.5535570648046</v>
      </c>
      <c r="F52" s="9">
        <f t="shared" si="0"/>
        <v>19576.856913036874</v>
      </c>
      <c r="G52" s="9">
        <f t="shared" si="1"/>
        <v>815.70302393843349</v>
      </c>
      <c r="H52" s="9">
        <f t="shared" si="2"/>
        <v>19435.700123826511</v>
      </c>
    </row>
    <row r="53" spans="1:8" ht="15.75" x14ac:dyDescent="0.25">
      <c r="A53" s="3">
        <v>51</v>
      </c>
      <c r="B53" s="16">
        <v>2</v>
      </c>
      <c r="C53" s="9">
        <f>('Peramiters '!D53/'Off Road Buggy Specs'!$B$22)*60</f>
        <v>152.86624203821654</v>
      </c>
      <c r="D53" s="9">
        <f>'Forces '!G53*'Peramiters '!D53</f>
        <v>19576.85691303682</v>
      </c>
      <c r="E53" s="9">
        <f>IF('Forces '!G53*'Off Road Buggy Specs'!$B$15&lt;0,0,'Forces '!G53*'Off Road Buggy Specs'!$B$15)</f>
        <v>1223.5535570648012</v>
      </c>
      <c r="F53" s="9">
        <f t="shared" si="0"/>
        <v>19576.85691303682</v>
      </c>
      <c r="G53" s="9">
        <f t="shared" si="1"/>
        <v>815.70302393843122</v>
      </c>
      <c r="H53" s="9">
        <f t="shared" si="2"/>
        <v>20251.403147764941</v>
      </c>
    </row>
    <row r="54" spans="1:8" ht="15.75" x14ac:dyDescent="0.25">
      <c r="A54" s="3">
        <v>52</v>
      </c>
      <c r="B54" s="16">
        <v>2</v>
      </c>
      <c r="C54" s="9">
        <f>('Peramiters '!D54/'Off Road Buggy Specs'!$B$22)*60</f>
        <v>152.86624203821654</v>
      </c>
      <c r="D54" s="9">
        <f>'Forces '!G54*'Peramiters '!D54</f>
        <v>19576.856913036827</v>
      </c>
      <c r="E54" s="9">
        <f>IF('Forces '!G54*'Off Road Buggy Specs'!$B$15&lt;0,0,'Forces '!G54*'Off Road Buggy Specs'!$B$15)</f>
        <v>1223.5535570648017</v>
      </c>
      <c r="F54" s="9">
        <f t="shared" si="0"/>
        <v>19576.856913036827</v>
      </c>
      <c r="G54" s="9">
        <f t="shared" si="1"/>
        <v>815.70302393843156</v>
      </c>
      <c r="H54" s="9">
        <f t="shared" si="2"/>
        <v>21067.106171703374</v>
      </c>
    </row>
    <row r="55" spans="1:8" ht="15.75" x14ac:dyDescent="0.25">
      <c r="A55" s="3">
        <v>53</v>
      </c>
      <c r="B55" s="16">
        <v>2</v>
      </c>
      <c r="C55" s="9">
        <f>('Peramiters '!D55/'Off Road Buggy Specs'!$B$22)*60</f>
        <v>152.86624203821654</v>
      </c>
      <c r="D55" s="9">
        <f>'Forces '!G55*'Peramiters '!D55</f>
        <v>19576.85691303682</v>
      </c>
      <c r="E55" s="9">
        <f>IF('Forces '!G55*'Off Road Buggy Specs'!$B$15&lt;0,0,'Forces '!G55*'Off Road Buggy Specs'!$B$15)</f>
        <v>1223.5535570648012</v>
      </c>
      <c r="F55" s="9">
        <f t="shared" si="0"/>
        <v>19576.85691303682</v>
      </c>
      <c r="G55" s="9">
        <f t="shared" si="1"/>
        <v>815.70302393843122</v>
      </c>
      <c r="H55" s="9">
        <f t="shared" si="2"/>
        <v>21882.809195641807</v>
      </c>
    </row>
    <row r="56" spans="1:8" ht="15.75" x14ac:dyDescent="0.25">
      <c r="A56" s="3">
        <v>54</v>
      </c>
      <c r="B56" s="16">
        <v>2</v>
      </c>
      <c r="C56" s="9">
        <f>('Peramiters '!D56/'Off Road Buggy Specs'!$B$22)*60</f>
        <v>152.86624203821654</v>
      </c>
      <c r="D56" s="9">
        <f>'Forces '!G56*'Peramiters '!D56</f>
        <v>19576.85691303682</v>
      </c>
      <c r="E56" s="9">
        <f>IF('Forces '!G56*'Off Road Buggy Specs'!$B$15&lt;0,0,'Forces '!G56*'Off Road Buggy Specs'!$B$15)</f>
        <v>1223.5535570648012</v>
      </c>
      <c r="F56" s="9">
        <f t="shared" si="0"/>
        <v>19576.85691303682</v>
      </c>
      <c r="G56" s="9">
        <f t="shared" si="1"/>
        <v>815.70302393843122</v>
      </c>
      <c r="H56" s="9">
        <f t="shared" si="2"/>
        <v>22698.51221958024</v>
      </c>
    </row>
    <row r="57" spans="1:8" ht="15.75" x14ac:dyDescent="0.25">
      <c r="A57" s="3">
        <v>55</v>
      </c>
      <c r="B57" s="16">
        <v>2</v>
      </c>
      <c r="C57" s="9">
        <f>('Peramiters '!D57/'Off Road Buggy Specs'!$B$22)*60</f>
        <v>152.86624203821654</v>
      </c>
      <c r="D57" s="9">
        <f>'Forces '!G57*'Peramiters '!D57</f>
        <v>19576.856913036827</v>
      </c>
      <c r="E57" s="9">
        <f>IF('Forces '!G57*'Off Road Buggy Specs'!$B$15&lt;0,0,'Forces '!G57*'Off Road Buggy Specs'!$B$15)</f>
        <v>1223.5535570648017</v>
      </c>
      <c r="F57" s="9">
        <f t="shared" si="0"/>
        <v>19576.856913036827</v>
      </c>
      <c r="G57" s="9">
        <f t="shared" si="1"/>
        <v>815.70302393843156</v>
      </c>
      <c r="H57" s="9">
        <f t="shared" si="2"/>
        <v>23514.215243518673</v>
      </c>
    </row>
    <row r="58" spans="1:8" ht="15.75" x14ac:dyDescent="0.25">
      <c r="A58" s="3">
        <v>56</v>
      </c>
      <c r="B58" s="16">
        <v>2</v>
      </c>
      <c r="C58" s="9">
        <f>('Peramiters '!D58/'Off Road Buggy Specs'!$B$22)*60</f>
        <v>152.86624203821654</v>
      </c>
      <c r="D58" s="9">
        <f>'Forces '!G58*'Peramiters '!D58</f>
        <v>19576.856913036827</v>
      </c>
      <c r="E58" s="9">
        <f>IF('Forces '!G58*'Off Road Buggy Specs'!$B$15&lt;0,0,'Forces '!G58*'Off Road Buggy Specs'!$B$15)</f>
        <v>1223.5535570648017</v>
      </c>
      <c r="F58" s="9">
        <f t="shared" si="0"/>
        <v>19576.856913036827</v>
      </c>
      <c r="G58" s="9">
        <f t="shared" si="1"/>
        <v>815.70302393843156</v>
      </c>
      <c r="H58" s="9">
        <f t="shared" si="2"/>
        <v>24329.918267457106</v>
      </c>
    </row>
    <row r="59" spans="1:8" ht="15.75" x14ac:dyDescent="0.25">
      <c r="A59" s="3">
        <v>57</v>
      </c>
      <c r="B59" s="16">
        <v>2</v>
      </c>
      <c r="C59" s="9">
        <f>('Peramiters '!D59/'Off Road Buggy Specs'!$B$22)*60</f>
        <v>152.86624203821654</v>
      </c>
      <c r="D59" s="9">
        <f>'Forces '!G59*'Peramiters '!D59</f>
        <v>19576.85691303682</v>
      </c>
      <c r="E59" s="9">
        <f>IF('Forces '!G59*'Off Road Buggy Specs'!$B$15&lt;0,0,'Forces '!G59*'Off Road Buggy Specs'!$B$15)</f>
        <v>1223.5535570648012</v>
      </c>
      <c r="F59" s="9">
        <f t="shared" si="0"/>
        <v>19576.85691303682</v>
      </c>
      <c r="G59" s="9">
        <f t="shared" si="1"/>
        <v>815.70302393843122</v>
      </c>
      <c r="H59" s="9">
        <f t="shared" si="2"/>
        <v>25145.621291395539</v>
      </c>
    </row>
    <row r="60" spans="1:8" ht="15.75" x14ac:dyDescent="0.25">
      <c r="A60" s="3">
        <v>58</v>
      </c>
      <c r="B60" s="16">
        <v>2</v>
      </c>
      <c r="C60" s="9">
        <f>('Peramiters '!D60/'Off Road Buggy Specs'!$B$22)*60</f>
        <v>152.86624203821654</v>
      </c>
      <c r="D60" s="9">
        <f>'Forces '!G60*'Peramiters '!D60</f>
        <v>19576.85691303682</v>
      </c>
      <c r="E60" s="9">
        <f>IF('Forces '!G60*'Off Road Buggy Specs'!$B$15&lt;0,0,'Forces '!G60*'Off Road Buggy Specs'!$B$15)</f>
        <v>1223.5535570648012</v>
      </c>
      <c r="F60" s="9">
        <f t="shared" si="0"/>
        <v>19576.85691303682</v>
      </c>
      <c r="G60" s="9">
        <f t="shared" si="1"/>
        <v>815.70302393843122</v>
      </c>
      <c r="H60" s="9">
        <f t="shared" si="2"/>
        <v>25961.324315333972</v>
      </c>
    </row>
    <row r="61" spans="1:8" ht="15.75" x14ac:dyDescent="0.25">
      <c r="A61" s="3">
        <v>59</v>
      </c>
      <c r="B61" s="16">
        <v>2</v>
      </c>
      <c r="C61" s="9">
        <f>('Peramiters '!D61/'Off Road Buggy Specs'!$B$22)*60</f>
        <v>152.86624203821654</v>
      </c>
      <c r="D61" s="9">
        <f>'Forces '!G61*'Peramiters '!D61</f>
        <v>19576.85691303682</v>
      </c>
      <c r="E61" s="9">
        <f>IF('Forces '!G61*'Off Road Buggy Specs'!$B$15&lt;0,0,'Forces '!G61*'Off Road Buggy Specs'!$B$15)</f>
        <v>1223.5535570648012</v>
      </c>
      <c r="F61" s="9">
        <f t="shared" si="0"/>
        <v>19576.85691303682</v>
      </c>
      <c r="G61" s="9">
        <f t="shared" si="1"/>
        <v>815.70302393843122</v>
      </c>
      <c r="H61" s="9">
        <f t="shared" si="2"/>
        <v>26777.027339272405</v>
      </c>
    </row>
    <row r="62" spans="1:8" ht="15.75" x14ac:dyDescent="0.25">
      <c r="A62" s="3">
        <v>60</v>
      </c>
      <c r="B62" s="16">
        <v>2</v>
      </c>
      <c r="C62" s="9">
        <f>('Peramiters '!D62/'Off Road Buggy Specs'!$B$22)*60</f>
        <v>152.86624203821654</v>
      </c>
      <c r="D62" s="9">
        <f>'Forces '!G62*'Peramiters '!D62</f>
        <v>19576.85691303682</v>
      </c>
      <c r="E62" s="9">
        <f>IF('Forces '!G62*'Off Road Buggy Specs'!$B$15&lt;0,0,'Forces '!G62*'Off Road Buggy Specs'!$B$15)</f>
        <v>1223.5535570648012</v>
      </c>
      <c r="F62" s="9">
        <f t="shared" si="0"/>
        <v>19576.85691303682</v>
      </c>
      <c r="G62" s="9">
        <f t="shared" si="1"/>
        <v>815.70302393843122</v>
      </c>
      <c r="H62" s="9">
        <f t="shared" si="2"/>
        <v>27592.730363210838</v>
      </c>
    </row>
    <row r="63" spans="1:8" ht="15.75" x14ac:dyDescent="0.25">
      <c r="A63" s="3">
        <v>61</v>
      </c>
      <c r="B63" s="16">
        <v>2</v>
      </c>
      <c r="C63" s="9">
        <f>('Peramiters '!D63/'Off Road Buggy Specs'!$B$22)*60</f>
        <v>152.86624203821654</v>
      </c>
      <c r="D63" s="9">
        <f>'Forces '!G63*'Peramiters '!D63</f>
        <v>19576.856913036834</v>
      </c>
      <c r="E63" s="9">
        <f>IF('Forces '!G63*'Off Road Buggy Specs'!$B$15&lt;0,0,'Forces '!G63*'Off Road Buggy Specs'!$B$15)</f>
        <v>1223.5535570648021</v>
      </c>
      <c r="F63" s="9">
        <f t="shared" si="0"/>
        <v>19576.856913036834</v>
      </c>
      <c r="G63" s="9">
        <f t="shared" si="1"/>
        <v>815.7030239384319</v>
      </c>
      <c r="H63" s="9">
        <f t="shared" si="2"/>
        <v>28408.433387149271</v>
      </c>
    </row>
    <row r="64" spans="1:8" ht="15.75" x14ac:dyDescent="0.25">
      <c r="A64" s="3">
        <v>62</v>
      </c>
      <c r="B64" s="16">
        <v>2</v>
      </c>
      <c r="C64" s="9">
        <f>('Peramiters '!D64/'Off Road Buggy Specs'!$B$22)*60</f>
        <v>152.86624203821654</v>
      </c>
      <c r="D64" s="9">
        <f>'Forces '!G64*'Peramiters '!D64</f>
        <v>19576.85691303682</v>
      </c>
      <c r="E64" s="9">
        <f>IF('Forces '!G64*'Off Road Buggy Specs'!$B$15&lt;0,0,'Forces '!G64*'Off Road Buggy Specs'!$B$15)</f>
        <v>1223.5535570648012</v>
      </c>
      <c r="F64" s="9">
        <f t="shared" si="0"/>
        <v>19576.85691303682</v>
      </c>
      <c r="G64" s="9">
        <f t="shared" si="1"/>
        <v>815.70302393843122</v>
      </c>
      <c r="H64" s="9">
        <f t="shared" si="2"/>
        <v>29224.136411087704</v>
      </c>
    </row>
    <row r="65" spans="1:8" ht="15.75" x14ac:dyDescent="0.25">
      <c r="A65" s="3">
        <v>63</v>
      </c>
      <c r="B65" s="16">
        <v>2</v>
      </c>
      <c r="C65" s="9">
        <f>('Peramiters '!D65/'Off Road Buggy Specs'!$B$22)*60</f>
        <v>152.86624203821654</v>
      </c>
      <c r="D65" s="9">
        <f>'Forces '!G65*'Peramiters '!D65</f>
        <v>19576.85691303682</v>
      </c>
      <c r="E65" s="9">
        <f>IF('Forces '!G65*'Off Road Buggy Specs'!$B$15&lt;0,0,'Forces '!G65*'Off Road Buggy Specs'!$B$15)</f>
        <v>1223.5535570648012</v>
      </c>
      <c r="F65" s="9">
        <f t="shared" si="0"/>
        <v>19576.85691303682</v>
      </c>
      <c r="G65" s="9">
        <f t="shared" si="1"/>
        <v>815.70302393843122</v>
      </c>
      <c r="H65" s="9">
        <f t="shared" si="2"/>
        <v>30039.839435026137</v>
      </c>
    </row>
    <row r="66" spans="1:8" ht="15.75" x14ac:dyDescent="0.25">
      <c r="A66" s="3">
        <v>64</v>
      </c>
      <c r="B66" s="16">
        <v>2</v>
      </c>
      <c r="C66" s="9">
        <f>('Peramiters '!D66/'Off Road Buggy Specs'!$B$22)*60</f>
        <v>152.86624203821654</v>
      </c>
      <c r="D66" s="9">
        <f>'Forces '!G66*'Peramiters '!D66</f>
        <v>19576.85691303682</v>
      </c>
      <c r="E66" s="9">
        <f>IF('Forces '!G66*'Off Road Buggy Specs'!$B$15&lt;0,0,'Forces '!G66*'Off Road Buggy Specs'!$B$15)</f>
        <v>1223.5535570648012</v>
      </c>
      <c r="F66" s="9">
        <f t="shared" si="0"/>
        <v>19576.85691303682</v>
      </c>
      <c r="G66" s="9">
        <f t="shared" si="1"/>
        <v>815.70302393843122</v>
      </c>
      <c r="H66" s="9">
        <f t="shared" si="2"/>
        <v>30855.54245896457</v>
      </c>
    </row>
    <row r="67" spans="1:8" ht="15.75" x14ac:dyDescent="0.25">
      <c r="A67" s="3">
        <v>65</v>
      </c>
      <c r="B67" s="16">
        <v>2</v>
      </c>
      <c r="C67" s="9">
        <f>('Peramiters '!D67/'Off Road Buggy Specs'!$B$22)*60</f>
        <v>152.86624203821654</v>
      </c>
      <c r="D67" s="9">
        <f>'Forces '!G67*'Peramiters '!D67</f>
        <v>-9143.1505192132445</v>
      </c>
      <c r="E67" s="9">
        <f>IF('Forces '!G67*'Off Road Buggy Specs'!$B$15&lt;0,0,'Forces '!G67*'Off Road Buggy Specs'!$B$15)</f>
        <v>0</v>
      </c>
      <c r="F67" s="9">
        <f t="shared" si="0"/>
        <v>-9143.1505192132445</v>
      </c>
      <c r="G67" s="9">
        <f t="shared" si="1"/>
        <v>-380.96490973890252</v>
      </c>
      <c r="H67" s="9">
        <f t="shared" ref="H67:H130" si="3">SUM(G67,H66)</f>
        <v>30474.577549225669</v>
      </c>
    </row>
    <row r="68" spans="1:8" ht="15.75" x14ac:dyDescent="0.25">
      <c r="A68" s="3">
        <v>66</v>
      </c>
      <c r="B68" s="16">
        <v>2</v>
      </c>
      <c r="C68" s="9">
        <f>('Peramiters '!D68/'Off Road Buggy Specs'!$B$22)*60</f>
        <v>183.43949044585989</v>
      </c>
      <c r="D68" s="9">
        <f>'Forces '!G68*'Peramiters '!D68</f>
        <v>3413.9537606836093</v>
      </c>
      <c r="E68" s="9">
        <f>IF('Forces '!G68*'Off Road Buggy Specs'!$B$15&lt;0,0,'Forces '!G68*'Off Road Buggy Specs'!$B$15)</f>
        <v>177.81009170227128</v>
      </c>
      <c r="F68" s="9">
        <f t="shared" ref="F68:F131" si="4">D68*1</f>
        <v>3413.9537606836093</v>
      </c>
      <c r="G68" s="9">
        <f t="shared" ref="G68:G131" si="5">D68*0.0416667</f>
        <v>142.24818716027573</v>
      </c>
      <c r="H68" s="9">
        <f>SUM(G68,H67)</f>
        <v>30616.825736385945</v>
      </c>
    </row>
    <row r="69" spans="1:8" ht="15.75" x14ac:dyDescent="0.25">
      <c r="A69" s="3">
        <v>67</v>
      </c>
      <c r="B69" s="16">
        <v>2</v>
      </c>
      <c r="C69" s="9">
        <f>('Peramiters '!D69/'Off Road Buggy Specs'!$B$22)*60</f>
        <v>183.43949044585989</v>
      </c>
      <c r="D69" s="9">
        <f>'Forces '!G69*'Peramiters '!D69</f>
        <v>1399.5185637556078</v>
      </c>
      <c r="E69" s="9">
        <f>IF('Forces '!G69*'Off Road Buggy Specs'!$B$15&lt;0,0,'Forces '!G69*'Off Road Buggy Specs'!$B$15)</f>
        <v>72.891591862271227</v>
      </c>
      <c r="F69" s="9">
        <f t="shared" si="4"/>
        <v>1399.5185637556078</v>
      </c>
      <c r="G69" s="9">
        <f t="shared" si="5"/>
        <v>58.313320140435785</v>
      </c>
      <c r="H69" s="9">
        <f t="shared" si="3"/>
        <v>30675.139056526379</v>
      </c>
    </row>
    <row r="70" spans="1:8" ht="15.75" x14ac:dyDescent="0.25">
      <c r="A70" s="3">
        <v>68</v>
      </c>
      <c r="B70" s="16">
        <v>2</v>
      </c>
      <c r="C70" s="9">
        <f>('Peramiters '!D70/'Off Road Buggy Specs'!$B$22)*60</f>
        <v>183.43949044585989</v>
      </c>
      <c r="D70" s="9">
        <f>'Forces '!G70*'Peramiters '!D70</f>
        <v>1399.5185637556078</v>
      </c>
      <c r="E70" s="9">
        <f>IF('Forces '!G70*'Off Road Buggy Specs'!$B$15&lt;0,0,'Forces '!G70*'Off Road Buggy Specs'!$B$15)</f>
        <v>72.891591862271227</v>
      </c>
      <c r="F70" s="9">
        <f t="shared" si="4"/>
        <v>1399.5185637556078</v>
      </c>
      <c r="G70" s="9">
        <f t="shared" si="5"/>
        <v>58.313320140435785</v>
      </c>
      <c r="H70" s="9">
        <f t="shared" si="3"/>
        <v>30733.452376666814</v>
      </c>
    </row>
    <row r="71" spans="1:8" ht="15.75" x14ac:dyDescent="0.25">
      <c r="A71" s="3">
        <v>69</v>
      </c>
      <c r="B71" s="16">
        <v>2</v>
      </c>
      <c r="C71" s="9">
        <f>('Peramiters '!D71/'Off Road Buggy Specs'!$B$22)*60</f>
        <v>183.43949044585989</v>
      </c>
      <c r="D71" s="9">
        <f>'Forces '!G71*'Peramiters '!D71</f>
        <v>1399.5185637556078</v>
      </c>
      <c r="E71" s="9">
        <f>IF('Forces '!G71*'Off Road Buggy Specs'!$B$15&lt;0,0,'Forces '!G71*'Off Road Buggy Specs'!$B$15)</f>
        <v>72.891591862271227</v>
      </c>
      <c r="F71" s="9">
        <f t="shared" si="4"/>
        <v>1399.5185637556078</v>
      </c>
      <c r="G71" s="9">
        <f t="shared" si="5"/>
        <v>58.313320140435785</v>
      </c>
      <c r="H71" s="9">
        <f t="shared" si="3"/>
        <v>30791.765696807248</v>
      </c>
    </row>
    <row r="72" spans="1:8" ht="15.75" x14ac:dyDescent="0.25">
      <c r="A72" s="3">
        <v>70</v>
      </c>
      <c r="B72" s="16">
        <v>2</v>
      </c>
      <c r="C72" s="9">
        <f>('Peramiters '!D72/'Off Road Buggy Specs'!$B$22)*60</f>
        <v>183.43949044585989</v>
      </c>
      <c r="D72" s="9">
        <f>'Forces '!G72*'Peramiters '!D72</f>
        <v>1399.5185637556078</v>
      </c>
      <c r="E72" s="9">
        <f>IF('Forces '!G72*'Off Road Buggy Specs'!$B$15&lt;0,0,'Forces '!G72*'Off Road Buggy Specs'!$B$15)</f>
        <v>72.891591862271227</v>
      </c>
      <c r="F72" s="9">
        <f t="shared" si="4"/>
        <v>1399.5185637556078</v>
      </c>
      <c r="G72" s="9">
        <f t="shared" si="5"/>
        <v>58.313320140435785</v>
      </c>
      <c r="H72" s="9">
        <f t="shared" si="3"/>
        <v>30850.079016947682</v>
      </c>
    </row>
    <row r="73" spans="1:8" ht="15.75" x14ac:dyDescent="0.25">
      <c r="A73" s="3">
        <v>71</v>
      </c>
      <c r="B73" s="16">
        <v>2</v>
      </c>
      <c r="C73" s="9">
        <f>('Peramiters '!D73/'Off Road Buggy Specs'!$B$22)*60</f>
        <v>183.43949044585989</v>
      </c>
      <c r="D73" s="9">
        <f>'Forces '!G73*'Peramiters '!D73</f>
        <v>1399.5185637556078</v>
      </c>
      <c r="E73" s="9">
        <f>IF('Forces '!G73*'Off Road Buggy Specs'!$B$15&lt;0,0,'Forces '!G73*'Off Road Buggy Specs'!$B$15)</f>
        <v>72.891591862271227</v>
      </c>
      <c r="F73" s="9">
        <f t="shared" si="4"/>
        <v>1399.5185637556078</v>
      </c>
      <c r="G73" s="9">
        <f t="shared" si="5"/>
        <v>58.313320140435785</v>
      </c>
      <c r="H73" s="9">
        <f t="shared" si="3"/>
        <v>30908.392337088117</v>
      </c>
    </row>
    <row r="74" spans="1:8" ht="15.75" x14ac:dyDescent="0.25">
      <c r="A74" s="3">
        <v>72</v>
      </c>
      <c r="B74" s="16">
        <v>2</v>
      </c>
      <c r="C74" s="9">
        <f>('Peramiters '!D74/'Off Road Buggy Specs'!$B$22)*60</f>
        <v>183.43949044585989</v>
      </c>
      <c r="D74" s="9">
        <f>'Forces '!G74*'Peramiters '!D74</f>
        <v>1399.5185637556078</v>
      </c>
      <c r="E74" s="9">
        <f>IF('Forces '!G74*'Off Road Buggy Specs'!$B$15&lt;0,0,'Forces '!G74*'Off Road Buggy Specs'!$B$15)</f>
        <v>72.891591862271227</v>
      </c>
      <c r="F74" s="9">
        <f t="shared" si="4"/>
        <v>1399.5185637556078</v>
      </c>
      <c r="G74" s="9">
        <f t="shared" si="5"/>
        <v>58.313320140435785</v>
      </c>
      <c r="H74" s="9">
        <f t="shared" si="3"/>
        <v>30966.705657228551</v>
      </c>
    </row>
    <row r="75" spans="1:8" ht="15.75" x14ac:dyDescent="0.25">
      <c r="A75" s="3">
        <v>73</v>
      </c>
      <c r="B75" s="16">
        <v>2</v>
      </c>
      <c r="C75" s="9">
        <f>('Peramiters '!D75/'Off Road Buggy Specs'!$B$22)*60</f>
        <v>183.43949044585989</v>
      </c>
      <c r="D75" s="9">
        <f>'Forces '!G75*'Peramiters '!D75</f>
        <v>1399.5185637556078</v>
      </c>
      <c r="E75" s="9">
        <f>IF('Forces '!G75*'Off Road Buggy Specs'!$B$15&lt;0,0,'Forces '!G75*'Off Road Buggy Specs'!$B$15)</f>
        <v>72.891591862271227</v>
      </c>
      <c r="F75" s="9">
        <f t="shared" si="4"/>
        <v>1399.5185637556078</v>
      </c>
      <c r="G75" s="9">
        <f t="shared" si="5"/>
        <v>58.313320140435785</v>
      </c>
      <c r="H75" s="9">
        <f t="shared" si="3"/>
        <v>31025.018977368985</v>
      </c>
    </row>
    <row r="76" spans="1:8" ht="15.75" x14ac:dyDescent="0.25">
      <c r="A76" s="3">
        <v>74</v>
      </c>
      <c r="B76" s="16">
        <v>2</v>
      </c>
      <c r="C76" s="9">
        <f>('Peramiters '!D76/'Off Road Buggy Specs'!$B$22)*60</f>
        <v>183.43949044585989</v>
      </c>
      <c r="D76" s="9">
        <f>'Forces '!G76*'Peramiters '!D76</f>
        <v>1399.5185637556078</v>
      </c>
      <c r="E76" s="9">
        <f>IF('Forces '!G76*'Off Road Buggy Specs'!$B$15&lt;0,0,'Forces '!G76*'Off Road Buggy Specs'!$B$15)</f>
        <v>72.891591862271227</v>
      </c>
      <c r="F76" s="9">
        <f t="shared" si="4"/>
        <v>1399.5185637556078</v>
      </c>
      <c r="G76" s="9">
        <f t="shared" si="5"/>
        <v>58.313320140435785</v>
      </c>
      <c r="H76" s="9">
        <f t="shared" si="3"/>
        <v>31083.33229750942</v>
      </c>
    </row>
    <row r="77" spans="1:8" ht="15.75" x14ac:dyDescent="0.25">
      <c r="A77" s="3">
        <v>75</v>
      </c>
      <c r="B77" s="16">
        <v>2</v>
      </c>
      <c r="C77" s="9">
        <f>('Peramiters '!D77/'Off Road Buggy Specs'!$B$22)*60</f>
        <v>183.43949044585989</v>
      </c>
      <c r="D77" s="9">
        <f>'Forces '!G77*'Peramiters '!D77</f>
        <v>1399.5185637556078</v>
      </c>
      <c r="E77" s="9">
        <f>IF('Forces '!G77*'Off Road Buggy Specs'!$B$15&lt;0,0,'Forces '!G77*'Off Road Buggy Specs'!$B$15)</f>
        <v>72.891591862271227</v>
      </c>
      <c r="F77" s="9">
        <f t="shared" si="4"/>
        <v>1399.5185637556078</v>
      </c>
      <c r="G77" s="9">
        <f t="shared" si="5"/>
        <v>58.313320140435785</v>
      </c>
      <c r="H77" s="9">
        <f t="shared" si="3"/>
        <v>31141.645617649854</v>
      </c>
    </row>
    <row r="78" spans="1:8" ht="15.75" x14ac:dyDescent="0.25">
      <c r="A78" s="3">
        <v>76</v>
      </c>
      <c r="B78" s="16">
        <v>2</v>
      </c>
      <c r="C78" s="9">
        <f>('Peramiters '!D78/'Off Road Buggy Specs'!$B$22)*60</f>
        <v>183.43949044585989</v>
      </c>
      <c r="D78" s="9">
        <f>'Forces '!G78*'Peramiters '!D78</f>
        <v>1399.5185637556078</v>
      </c>
      <c r="E78" s="9">
        <f>IF('Forces '!G78*'Off Road Buggy Specs'!$B$15&lt;0,0,'Forces '!G78*'Off Road Buggy Specs'!$B$15)</f>
        <v>72.891591862271227</v>
      </c>
      <c r="F78" s="9">
        <f t="shared" si="4"/>
        <v>1399.5185637556078</v>
      </c>
      <c r="G78" s="9">
        <f t="shared" si="5"/>
        <v>58.313320140435785</v>
      </c>
      <c r="H78" s="9">
        <f t="shared" si="3"/>
        <v>31199.958937790288</v>
      </c>
    </row>
    <row r="79" spans="1:8" ht="15.75" x14ac:dyDescent="0.25">
      <c r="A79" s="3">
        <v>77</v>
      </c>
      <c r="B79" s="16">
        <v>2</v>
      </c>
      <c r="C79" s="9">
        <f>('Peramiters '!D79/'Off Road Buggy Specs'!$B$22)*60</f>
        <v>183.43949044585989</v>
      </c>
      <c r="D79" s="9">
        <f>'Forces '!G79*'Peramiters '!D79</f>
        <v>1399.5185637556078</v>
      </c>
      <c r="E79" s="9">
        <f>IF('Forces '!G79*'Off Road Buggy Specs'!$B$15&lt;0,0,'Forces '!G79*'Off Road Buggy Specs'!$B$15)</f>
        <v>72.891591862271227</v>
      </c>
      <c r="F79" s="9">
        <f t="shared" si="4"/>
        <v>1399.5185637556078</v>
      </c>
      <c r="G79" s="9">
        <f t="shared" si="5"/>
        <v>58.313320140435785</v>
      </c>
      <c r="H79" s="9">
        <f t="shared" si="3"/>
        <v>31258.272257930723</v>
      </c>
    </row>
    <row r="80" spans="1:8" ht="15.75" x14ac:dyDescent="0.25">
      <c r="A80" s="3">
        <v>78</v>
      </c>
      <c r="B80" s="16">
        <v>2</v>
      </c>
      <c r="C80" s="9">
        <f>('Peramiters '!D80/'Off Road Buggy Specs'!$B$22)*60</f>
        <v>183.43949044585989</v>
      </c>
      <c r="D80" s="9">
        <f>'Forces '!G80*'Peramiters '!D80</f>
        <v>1399.5185637556078</v>
      </c>
      <c r="E80" s="9">
        <f>IF('Forces '!G80*'Off Road Buggy Specs'!$B$15&lt;0,0,'Forces '!G80*'Off Road Buggy Specs'!$B$15)</f>
        <v>72.891591862271227</v>
      </c>
      <c r="F80" s="9">
        <f t="shared" si="4"/>
        <v>1399.5185637556078</v>
      </c>
      <c r="G80" s="9">
        <f t="shared" si="5"/>
        <v>58.313320140435785</v>
      </c>
      <c r="H80" s="9">
        <f t="shared" si="3"/>
        <v>31316.585578071157</v>
      </c>
    </row>
    <row r="81" spans="1:8" ht="15.75" x14ac:dyDescent="0.25">
      <c r="A81" s="3">
        <v>79</v>
      </c>
      <c r="B81" s="16">
        <v>2</v>
      </c>
      <c r="C81" s="9">
        <f>('Peramiters '!D81/'Off Road Buggy Specs'!$B$22)*60</f>
        <v>183.43949044585989</v>
      </c>
      <c r="D81" s="9">
        <f>'Forces '!G81*'Peramiters '!D81</f>
        <v>1399.5185637556078</v>
      </c>
      <c r="E81" s="9">
        <f>IF('Forces '!G81*'Off Road Buggy Specs'!$B$15&lt;0,0,'Forces '!G81*'Off Road Buggy Specs'!$B$15)</f>
        <v>72.891591862271227</v>
      </c>
      <c r="F81" s="9">
        <f t="shared" si="4"/>
        <v>1399.5185637556078</v>
      </c>
      <c r="G81" s="9">
        <f t="shared" si="5"/>
        <v>58.313320140435785</v>
      </c>
      <c r="H81" s="9">
        <f t="shared" si="3"/>
        <v>31374.898898211592</v>
      </c>
    </row>
    <row r="82" spans="1:8" ht="15.75" x14ac:dyDescent="0.25">
      <c r="A82" s="3">
        <v>80</v>
      </c>
      <c r="B82" s="16">
        <v>2</v>
      </c>
      <c r="C82" s="9">
        <f>('Peramiters '!D82/'Off Road Buggy Specs'!$B$22)*60</f>
        <v>214.01273885350318</v>
      </c>
      <c r="D82" s="9">
        <f>'Forces '!G82*'Peramiters '!D82</f>
        <v>20812.81298244455</v>
      </c>
      <c r="E82" s="9">
        <f>IF('Forces '!G82*'Off Road Buggy Specs'!$B$15&lt;0,0,'Forces '!G82*'Off Road Buggy Specs'!$B$15)</f>
        <v>929.14343671627455</v>
      </c>
      <c r="F82" s="9">
        <f t="shared" si="4"/>
        <v>20812.81298244455</v>
      </c>
      <c r="G82" s="9">
        <f t="shared" si="5"/>
        <v>867.20123469562236</v>
      </c>
      <c r="H82" s="9">
        <f t="shared" si="3"/>
        <v>32242.100132907213</v>
      </c>
    </row>
    <row r="83" spans="1:8" ht="15.75" x14ac:dyDescent="0.25">
      <c r="A83" s="3">
        <v>81</v>
      </c>
      <c r="B83" s="16">
        <v>2</v>
      </c>
      <c r="C83" s="9">
        <f>('Peramiters '!D83/'Off Road Buggy Specs'!$B$22)*60</f>
        <v>244.5859872611465</v>
      </c>
      <c r="D83" s="9">
        <f>'Forces '!G83*'Peramiters '!D83</f>
        <v>-10995.384473196949</v>
      </c>
      <c r="E83" s="9">
        <f>IF('Forces '!G83*'Off Road Buggy Specs'!$B$15&lt;0,0,'Forces '!G83*'Off Road Buggy Specs'!$B$15)</f>
        <v>0</v>
      </c>
      <c r="F83" s="9">
        <f t="shared" si="4"/>
        <v>-10995.384473196949</v>
      </c>
      <c r="G83" s="9">
        <f t="shared" si="5"/>
        <v>-458.14138622935536</v>
      </c>
      <c r="H83" s="9">
        <f t="shared" si="3"/>
        <v>31783.958746677858</v>
      </c>
    </row>
    <row r="84" spans="1:8" ht="15.75" x14ac:dyDescent="0.25">
      <c r="A84" s="3">
        <v>82</v>
      </c>
      <c r="B84" s="16">
        <v>2</v>
      </c>
      <c r="C84" s="9">
        <f>('Peramiters '!D84/'Off Road Buggy Specs'!$B$22)*60</f>
        <v>275.15923566878985</v>
      </c>
      <c r="D84" s="9">
        <f>'Forces '!G84*'Peramiters '!D84</f>
        <v>-28004.980085233918</v>
      </c>
      <c r="E84" s="9">
        <f>IF('Forces '!G84*'Off Road Buggy Specs'!$B$15&lt;0,0,'Forces '!G84*'Off Road Buggy Specs'!$B$15)</f>
        <v>0</v>
      </c>
      <c r="F84" s="9">
        <f t="shared" si="4"/>
        <v>-28004.980085233918</v>
      </c>
      <c r="G84" s="9">
        <f t="shared" si="5"/>
        <v>-1166.8751037174161</v>
      </c>
      <c r="H84" s="9">
        <f t="shared" si="3"/>
        <v>30617.083642960442</v>
      </c>
    </row>
    <row r="85" spans="1:8" ht="15.75" x14ac:dyDescent="0.25">
      <c r="A85" s="3">
        <v>83</v>
      </c>
      <c r="B85" s="16">
        <v>2</v>
      </c>
      <c r="C85" s="9">
        <f>('Peramiters '!D85/'Off Road Buggy Specs'!$B$22)*60</f>
        <v>275.15923566878985</v>
      </c>
      <c r="D85" s="9">
        <f>'Forces '!G85*'Peramiters '!D85</f>
        <v>-31026.632880625919</v>
      </c>
      <c r="E85" s="9">
        <f>IF('Forces '!G85*'Off Road Buggy Specs'!$B$15&lt;0,0,'Forces '!G85*'Off Road Buggy Specs'!$B$15)</f>
        <v>0</v>
      </c>
      <c r="F85" s="9">
        <f t="shared" si="4"/>
        <v>-31026.632880625919</v>
      </c>
      <c r="G85" s="9">
        <f t="shared" si="5"/>
        <v>-1292.777404247176</v>
      </c>
      <c r="H85" s="9">
        <f t="shared" si="3"/>
        <v>29324.306238713267</v>
      </c>
    </row>
    <row r="86" spans="1:8" ht="15.75" x14ac:dyDescent="0.25">
      <c r="A86" s="3">
        <v>84</v>
      </c>
      <c r="B86" s="16">
        <v>2</v>
      </c>
      <c r="C86" s="9">
        <f>('Peramiters '!D86/'Off Road Buggy Specs'!$B$22)*60</f>
        <v>275.15923566878985</v>
      </c>
      <c r="D86" s="9">
        <f>'Forces '!G86*'Peramiters '!D86</f>
        <v>-31026.632880625919</v>
      </c>
      <c r="E86" s="9">
        <f>IF('Forces '!G86*'Off Road Buggy Specs'!$B$15&lt;0,0,'Forces '!G86*'Off Road Buggy Specs'!$B$15)</f>
        <v>0</v>
      </c>
      <c r="F86" s="9">
        <f t="shared" si="4"/>
        <v>-31026.632880625919</v>
      </c>
      <c r="G86" s="9">
        <f t="shared" si="5"/>
        <v>-1292.777404247176</v>
      </c>
      <c r="H86" s="9">
        <f t="shared" si="3"/>
        <v>28031.528834466091</v>
      </c>
    </row>
    <row r="87" spans="1:8" ht="15.75" x14ac:dyDescent="0.25">
      <c r="A87" s="3">
        <v>85</v>
      </c>
      <c r="B87" s="16">
        <v>2</v>
      </c>
      <c r="C87" s="9">
        <f>('Peramiters '!D87/'Off Road Buggy Specs'!$B$22)*60</f>
        <v>275.15923566878985</v>
      </c>
      <c r="D87" s="9">
        <f>'Forces '!G87*'Peramiters '!D87</f>
        <v>-31026.632880625919</v>
      </c>
      <c r="E87" s="9">
        <f>IF('Forces '!G87*'Off Road Buggy Specs'!$B$15&lt;0,0,'Forces '!G87*'Off Road Buggy Specs'!$B$15)</f>
        <v>0</v>
      </c>
      <c r="F87" s="9">
        <f t="shared" si="4"/>
        <v>-31026.632880625919</v>
      </c>
      <c r="G87" s="9">
        <f t="shared" si="5"/>
        <v>-1292.777404247176</v>
      </c>
      <c r="H87" s="9">
        <f t="shared" si="3"/>
        <v>26738.751430218916</v>
      </c>
    </row>
    <row r="88" spans="1:8" ht="15.75" x14ac:dyDescent="0.25">
      <c r="A88" s="3">
        <v>86</v>
      </c>
      <c r="B88" s="16">
        <v>2</v>
      </c>
      <c r="C88" s="9">
        <f>('Peramiters '!D88/'Off Road Buggy Specs'!$B$22)*60</f>
        <v>275.15923566878985</v>
      </c>
      <c r="D88" s="9">
        <f>'Forces '!G88*'Peramiters '!D88</f>
        <v>-31026.632880625919</v>
      </c>
      <c r="E88" s="9">
        <f>IF('Forces '!G88*'Off Road Buggy Specs'!$B$15&lt;0,0,'Forces '!G88*'Off Road Buggy Specs'!$B$15)</f>
        <v>0</v>
      </c>
      <c r="F88" s="9">
        <f t="shared" si="4"/>
        <v>-31026.632880625919</v>
      </c>
      <c r="G88" s="9">
        <f t="shared" si="5"/>
        <v>-1292.777404247176</v>
      </c>
      <c r="H88" s="9">
        <f t="shared" si="3"/>
        <v>25445.97402597174</v>
      </c>
    </row>
    <row r="89" spans="1:8" ht="15.75" x14ac:dyDescent="0.25">
      <c r="A89" s="3">
        <v>87</v>
      </c>
      <c r="B89" s="16">
        <v>2</v>
      </c>
      <c r="C89" s="9">
        <f>('Peramiters '!D89/'Off Road Buggy Specs'!$B$22)*60</f>
        <v>275.15923566878985</v>
      </c>
      <c r="D89" s="9">
        <f>'Forces '!G89*'Peramiters '!D89</f>
        <v>-31026.632880625919</v>
      </c>
      <c r="E89" s="9">
        <f>IF('Forces '!G89*'Off Road Buggy Specs'!$B$15&lt;0,0,'Forces '!G89*'Off Road Buggy Specs'!$B$15)</f>
        <v>0</v>
      </c>
      <c r="F89" s="9">
        <f t="shared" si="4"/>
        <v>-31026.632880625919</v>
      </c>
      <c r="G89" s="9">
        <f>D89*0.0416667</f>
        <v>-1292.777404247176</v>
      </c>
      <c r="H89" s="9">
        <f t="shared" si="3"/>
        <v>24153.196621724564</v>
      </c>
    </row>
    <row r="90" spans="1:8" ht="15.75" x14ac:dyDescent="0.25">
      <c r="A90" s="3">
        <v>88</v>
      </c>
      <c r="B90" s="16">
        <v>2</v>
      </c>
      <c r="C90" s="9">
        <f>('Peramiters '!D90/'Off Road Buggy Specs'!$B$22)*60</f>
        <v>275.15923566878985</v>
      </c>
      <c r="D90" s="9">
        <f>'Forces '!G90*'Peramiters '!D90</f>
        <v>-31026.632880625919</v>
      </c>
      <c r="E90" s="9">
        <f>IF('Forces '!G90*'Off Road Buggy Specs'!$B$15&lt;0,0,'Forces '!G90*'Off Road Buggy Specs'!$B$15)</f>
        <v>0</v>
      </c>
      <c r="F90" s="9">
        <f t="shared" si="4"/>
        <v>-31026.632880625919</v>
      </c>
      <c r="G90" s="9">
        <f t="shared" si="5"/>
        <v>-1292.777404247176</v>
      </c>
      <c r="H90" s="9">
        <f t="shared" si="3"/>
        <v>22860.419217477389</v>
      </c>
    </row>
    <row r="91" spans="1:8" ht="15.75" x14ac:dyDescent="0.25">
      <c r="A91" s="3">
        <v>89</v>
      </c>
      <c r="B91" s="16">
        <v>2</v>
      </c>
      <c r="C91" s="9">
        <f>('Peramiters '!D91/'Off Road Buggy Specs'!$B$22)*60</f>
        <v>275.15923566878985</v>
      </c>
      <c r="D91" s="9">
        <f>'Forces '!G91*'Peramiters '!D91</f>
        <v>-31026.632880625919</v>
      </c>
      <c r="E91" s="9">
        <f>IF('Forces '!G91*'Off Road Buggy Specs'!$B$15&lt;0,0,'Forces '!G91*'Off Road Buggy Specs'!$B$15)</f>
        <v>0</v>
      </c>
      <c r="F91" s="9">
        <f t="shared" si="4"/>
        <v>-31026.632880625919</v>
      </c>
      <c r="G91" s="9">
        <f t="shared" si="5"/>
        <v>-1292.777404247176</v>
      </c>
      <c r="H91" s="9">
        <f t="shared" si="3"/>
        <v>21567.641813230213</v>
      </c>
    </row>
    <row r="92" spans="1:8" ht="15.75" x14ac:dyDescent="0.25">
      <c r="A92" s="3">
        <v>90</v>
      </c>
      <c r="B92" s="16">
        <v>2</v>
      </c>
      <c r="C92" s="9">
        <f>('Peramiters '!D92/'Off Road Buggy Specs'!$B$22)*60</f>
        <v>275.15923566878985</v>
      </c>
      <c r="D92" s="9">
        <f>'Forces '!G92*'Peramiters '!D92</f>
        <v>-31026.632880625919</v>
      </c>
      <c r="E92" s="9">
        <f>IF('Forces '!G92*'Off Road Buggy Specs'!$B$15&lt;0,0,'Forces '!G92*'Off Road Buggy Specs'!$B$15)</f>
        <v>0</v>
      </c>
      <c r="F92" s="9">
        <f t="shared" si="4"/>
        <v>-31026.632880625919</v>
      </c>
      <c r="G92" s="9">
        <f t="shared" si="5"/>
        <v>-1292.777404247176</v>
      </c>
      <c r="H92" s="9">
        <f t="shared" si="3"/>
        <v>20274.864408983038</v>
      </c>
    </row>
    <row r="93" spans="1:8" ht="15.75" x14ac:dyDescent="0.25">
      <c r="A93" s="3">
        <v>91</v>
      </c>
      <c r="B93" s="16">
        <v>2</v>
      </c>
      <c r="C93" s="9">
        <f>('Peramiters '!D93/'Off Road Buggy Specs'!$B$22)*60</f>
        <v>275.15923566878985</v>
      </c>
      <c r="D93" s="9">
        <f>'Forces '!G93*'Peramiters '!D93</f>
        <v>2113.1856789909648</v>
      </c>
      <c r="E93" s="9">
        <f>IF('Forces '!G93*'Off Road Buggy Specs'!$B$15&lt;0,0,'Forces '!G93*'Off Road Buggy Specs'!$B$15)</f>
        <v>73.374502742741825</v>
      </c>
      <c r="F93" s="9">
        <f t="shared" si="4"/>
        <v>2113.1856789909648</v>
      </c>
      <c r="G93" s="9">
        <f t="shared" si="5"/>
        <v>88.049473730812835</v>
      </c>
      <c r="H93" s="9">
        <f t="shared" si="3"/>
        <v>20362.913882713852</v>
      </c>
    </row>
    <row r="94" spans="1:8" ht="15.75" x14ac:dyDescent="0.25">
      <c r="A94" s="3">
        <v>92</v>
      </c>
      <c r="B94" s="16">
        <v>2</v>
      </c>
      <c r="C94" s="9">
        <f>('Peramiters '!D94/'Off Road Buggy Specs'!$B$22)*60</f>
        <v>275.15923566878985</v>
      </c>
      <c r="D94" s="9">
        <f>'Forces '!G94*'Peramiters '!D94</f>
        <v>2113.1856789909648</v>
      </c>
      <c r="E94" s="9">
        <f>IF('Forces '!G94*'Off Road Buggy Specs'!$B$15&lt;0,0,'Forces '!G94*'Off Road Buggy Specs'!$B$15)</f>
        <v>73.374502742741825</v>
      </c>
      <c r="F94" s="9">
        <f t="shared" si="4"/>
        <v>2113.1856789909648</v>
      </c>
      <c r="G94" s="9">
        <f t="shared" si="5"/>
        <v>88.049473730812835</v>
      </c>
      <c r="H94" s="9">
        <f t="shared" si="3"/>
        <v>20450.963356444667</v>
      </c>
    </row>
    <row r="95" spans="1:8" ht="15.75" x14ac:dyDescent="0.25">
      <c r="A95" s="3">
        <v>93</v>
      </c>
      <c r="B95" s="16">
        <v>2</v>
      </c>
      <c r="C95" s="9">
        <f>('Peramiters '!D95/'Off Road Buggy Specs'!$B$22)*60</f>
        <v>275.15923566878985</v>
      </c>
      <c r="D95" s="9">
        <f>'Forces '!G95*'Peramiters '!D95</f>
        <v>2113.1856789909648</v>
      </c>
      <c r="E95" s="9">
        <f>IF('Forces '!G95*'Off Road Buggy Specs'!$B$15&lt;0,0,'Forces '!G95*'Off Road Buggy Specs'!$B$15)</f>
        <v>73.374502742741825</v>
      </c>
      <c r="F95" s="9">
        <f t="shared" si="4"/>
        <v>2113.1856789909648</v>
      </c>
      <c r="G95" s="9">
        <f t="shared" si="5"/>
        <v>88.049473730812835</v>
      </c>
      <c r="H95" s="9">
        <f t="shared" si="3"/>
        <v>20539.012830175481</v>
      </c>
    </row>
    <row r="96" spans="1:8" ht="15.75" x14ac:dyDescent="0.25">
      <c r="A96" s="3">
        <v>94</v>
      </c>
      <c r="B96" s="16">
        <v>2</v>
      </c>
      <c r="C96" s="9">
        <f>('Peramiters '!D96/'Off Road Buggy Specs'!$B$22)*60</f>
        <v>275.15923566878985</v>
      </c>
      <c r="D96" s="9">
        <f>'Forces '!G96*'Peramiters '!D96</f>
        <v>2113.1856789909648</v>
      </c>
      <c r="E96" s="9">
        <f>IF('Forces '!G96*'Off Road Buggy Specs'!$B$15&lt;0,0,'Forces '!G96*'Off Road Buggy Specs'!$B$15)</f>
        <v>73.374502742741825</v>
      </c>
      <c r="F96" s="9">
        <f t="shared" si="4"/>
        <v>2113.1856789909648</v>
      </c>
      <c r="G96" s="9">
        <f t="shared" si="5"/>
        <v>88.049473730812835</v>
      </c>
      <c r="H96" s="9">
        <f t="shared" si="3"/>
        <v>20627.062303906296</v>
      </c>
    </row>
    <row r="97" spans="1:8" ht="15.75" x14ac:dyDescent="0.25">
      <c r="A97" s="3">
        <v>95</v>
      </c>
      <c r="B97" s="16">
        <v>2</v>
      </c>
      <c r="C97" s="9">
        <f>('Peramiters '!D97/'Off Road Buggy Specs'!$B$22)*60</f>
        <v>275.15923566878985</v>
      </c>
      <c r="D97" s="9">
        <f>'Forces '!G97*'Peramiters '!D97</f>
        <v>2113.1856789909648</v>
      </c>
      <c r="E97" s="9">
        <f>IF('Forces '!G97*'Off Road Buggy Specs'!$B$15&lt;0,0,'Forces '!G97*'Off Road Buggy Specs'!$B$15)</f>
        <v>73.374502742741825</v>
      </c>
      <c r="F97" s="9">
        <f t="shared" si="4"/>
        <v>2113.1856789909648</v>
      </c>
      <c r="G97" s="9">
        <f t="shared" si="5"/>
        <v>88.049473730812835</v>
      </c>
      <c r="H97" s="9">
        <f t="shared" si="3"/>
        <v>20715.11177763711</v>
      </c>
    </row>
    <row r="98" spans="1:8" ht="15.75" x14ac:dyDescent="0.25">
      <c r="A98" s="3">
        <v>96</v>
      </c>
      <c r="B98" s="16">
        <v>2</v>
      </c>
      <c r="C98" s="9">
        <f>('Peramiters '!D98/'Off Road Buggy Specs'!$B$22)*60</f>
        <v>275.15923566878985</v>
      </c>
      <c r="D98" s="9">
        <f>'Forces '!G98*'Peramiters '!D98</f>
        <v>2113.1856789909648</v>
      </c>
      <c r="E98" s="9">
        <f>IF('Forces '!G98*'Off Road Buggy Specs'!$B$15&lt;0,0,'Forces '!G98*'Off Road Buggy Specs'!$B$15)</f>
        <v>73.374502742741825</v>
      </c>
      <c r="F98" s="9">
        <f t="shared" si="4"/>
        <v>2113.1856789909648</v>
      </c>
      <c r="G98" s="9">
        <f t="shared" si="5"/>
        <v>88.049473730812835</v>
      </c>
      <c r="H98" s="9">
        <f t="shared" si="3"/>
        <v>20803.161251367925</v>
      </c>
    </row>
    <row r="99" spans="1:8" ht="15.75" x14ac:dyDescent="0.25">
      <c r="A99" s="3">
        <v>97</v>
      </c>
      <c r="B99" s="16">
        <v>2</v>
      </c>
      <c r="C99" s="9">
        <f>('Peramiters '!D99/'Off Road Buggy Specs'!$B$22)*60</f>
        <v>275.15923566878985</v>
      </c>
      <c r="D99" s="9">
        <f>'Forces '!G99*'Peramiters '!D99</f>
        <v>2113.1856789909648</v>
      </c>
      <c r="E99" s="9">
        <f>IF('Forces '!G99*'Off Road Buggy Specs'!$B$15&lt;0,0,'Forces '!G99*'Off Road Buggy Specs'!$B$15)</f>
        <v>73.374502742741825</v>
      </c>
      <c r="F99" s="9">
        <f t="shared" si="4"/>
        <v>2113.1856789909648</v>
      </c>
      <c r="G99" s="9">
        <f t="shared" si="5"/>
        <v>88.049473730812835</v>
      </c>
      <c r="H99" s="9">
        <f t="shared" si="3"/>
        <v>20891.210725098739</v>
      </c>
    </row>
    <row r="100" spans="1:8" ht="15.75" x14ac:dyDescent="0.25">
      <c r="A100" s="3">
        <v>98</v>
      </c>
      <c r="B100" s="16">
        <v>2</v>
      </c>
      <c r="C100" s="9">
        <f>('Peramiters '!D100/'Off Road Buggy Specs'!$B$22)*60</f>
        <v>275.15923566878985</v>
      </c>
      <c r="D100" s="9">
        <f>'Forces '!G100*'Peramiters '!D100</f>
        <v>2113.1856789909648</v>
      </c>
      <c r="E100" s="9">
        <f>IF('Forces '!G100*'Off Road Buggy Specs'!$B$15&lt;0,0,'Forces '!G100*'Off Road Buggy Specs'!$B$15)</f>
        <v>73.374502742741825</v>
      </c>
      <c r="F100" s="9">
        <f t="shared" si="4"/>
        <v>2113.1856789909648</v>
      </c>
      <c r="G100" s="9">
        <f t="shared" si="5"/>
        <v>88.049473730812835</v>
      </c>
      <c r="H100" s="9">
        <f t="shared" si="3"/>
        <v>20979.260198829554</v>
      </c>
    </row>
    <row r="101" spans="1:8" ht="15.75" x14ac:dyDescent="0.25">
      <c r="A101" s="3">
        <v>99</v>
      </c>
      <c r="B101" s="16">
        <v>2</v>
      </c>
      <c r="C101" s="9">
        <f>('Peramiters '!D101/'Off Road Buggy Specs'!$B$22)*60</f>
        <v>275.15923566878985</v>
      </c>
      <c r="D101" s="9">
        <f>'Forces '!G101*'Peramiters '!D101</f>
        <v>2113.1856789909648</v>
      </c>
      <c r="E101" s="9">
        <f>IF('Forces '!G101*'Off Road Buggy Specs'!$B$15&lt;0,0,'Forces '!G101*'Off Road Buggy Specs'!$B$15)</f>
        <v>73.374502742741825</v>
      </c>
      <c r="F101" s="9">
        <f t="shared" si="4"/>
        <v>2113.1856789909648</v>
      </c>
      <c r="G101" s="9">
        <f t="shared" si="5"/>
        <v>88.049473730812835</v>
      </c>
      <c r="H101" s="9">
        <f t="shared" si="3"/>
        <v>21067.309672560368</v>
      </c>
    </row>
    <row r="102" spans="1:8" ht="15.75" x14ac:dyDescent="0.25">
      <c r="A102" s="3">
        <v>100</v>
      </c>
      <c r="B102" s="16">
        <v>2</v>
      </c>
      <c r="C102" s="9">
        <f>('Peramiters '!D102/'Off Road Buggy Specs'!$B$22)*60</f>
        <v>275.15923566878985</v>
      </c>
      <c r="D102" s="9">
        <f>'Forces '!G102*'Peramiters '!D102</f>
        <v>2113.1856789909648</v>
      </c>
      <c r="E102" s="9">
        <f>IF('Forces '!G102*'Off Road Buggy Specs'!$B$15&lt;0,0,'Forces '!G102*'Off Road Buggy Specs'!$B$15)</f>
        <v>73.374502742741825</v>
      </c>
      <c r="F102" s="9">
        <f t="shared" si="4"/>
        <v>2113.1856789909648</v>
      </c>
      <c r="G102" s="9">
        <f t="shared" si="5"/>
        <v>88.049473730812835</v>
      </c>
      <c r="H102" s="9">
        <f t="shared" si="3"/>
        <v>21155.359146291183</v>
      </c>
    </row>
    <row r="103" spans="1:8" ht="15.75" x14ac:dyDescent="0.25">
      <c r="A103" s="3">
        <v>101</v>
      </c>
      <c r="B103" s="15">
        <v>3</v>
      </c>
      <c r="C103" s="9">
        <f>('Peramiters '!D103/'Off Road Buggy Specs'!$B$22)*60</f>
        <v>305.73248407643308</v>
      </c>
      <c r="D103" s="9">
        <f>'Forces '!G103*'Peramiters '!D103</f>
        <v>5711.900745210537</v>
      </c>
      <c r="E103" s="9">
        <f>IF('Forces '!G103*'Off Road Buggy Specs'!$B$15&lt;0,0,'Forces '!G103*'Off Road Buggy Specs'!$B$15)</f>
        <v>178.49689828782928</v>
      </c>
      <c r="F103" s="9">
        <f t="shared" si="4"/>
        <v>5711.900745210537</v>
      </c>
      <c r="G103" s="9">
        <f t="shared" si="5"/>
        <v>237.99605478046388</v>
      </c>
      <c r="H103" s="9">
        <f t="shared" si="3"/>
        <v>21393.355201071645</v>
      </c>
    </row>
    <row r="104" spans="1:8" ht="15.75" x14ac:dyDescent="0.25">
      <c r="A104" s="3">
        <v>102</v>
      </c>
      <c r="B104" s="15">
        <v>3</v>
      </c>
      <c r="C104" s="9">
        <f>('Peramiters '!D104/'Off Road Buggy Specs'!$B$22)*60</f>
        <v>336.30573248407649</v>
      </c>
      <c r="D104" s="9">
        <f>'Forces '!G104*'Peramiters '!D104</f>
        <v>6291.0234357947966</v>
      </c>
      <c r="E104" s="9">
        <f>IF('Forces '!G104*'Off Road Buggy Specs'!$B$15&lt;0,0,'Forces '!G104*'Off Road Buggy Specs'!$B$15)</f>
        <v>178.7222566987158</v>
      </c>
      <c r="F104" s="9">
        <f t="shared" si="4"/>
        <v>6291.0234357947966</v>
      </c>
      <c r="G104" s="9">
        <f t="shared" si="5"/>
        <v>262.12618619223105</v>
      </c>
      <c r="H104" s="9">
        <f t="shared" si="3"/>
        <v>21655.481387263877</v>
      </c>
    </row>
    <row r="105" spans="1:8" ht="15.75" x14ac:dyDescent="0.25">
      <c r="A105" s="3">
        <v>103</v>
      </c>
      <c r="B105" s="15">
        <v>3</v>
      </c>
      <c r="C105" s="9">
        <f>('Peramiters '!D105/'Off Road Buggy Specs'!$B$22)*60</f>
        <v>336.30573248407649</v>
      </c>
      <c r="D105" s="9">
        <f>'Forces '!G105*'Peramiters '!D105</f>
        <v>2597.8922414267927</v>
      </c>
      <c r="E105" s="9">
        <f>IF('Forces '!G105*'Off Road Buggy Specs'!$B$15&lt;0,0,'Forces '!G105*'Off Road Buggy Specs'!$B$15)</f>
        <v>73.803756858715701</v>
      </c>
      <c r="F105" s="9">
        <f t="shared" si="4"/>
        <v>2597.8922414267927</v>
      </c>
      <c r="G105" s="9">
        <f t="shared" si="5"/>
        <v>108.24559665585774</v>
      </c>
      <c r="H105" s="9">
        <f t="shared" si="3"/>
        <v>21763.726983919736</v>
      </c>
    </row>
    <row r="106" spans="1:8" ht="15.75" x14ac:dyDescent="0.25">
      <c r="A106" s="3">
        <v>104</v>
      </c>
      <c r="B106" s="15">
        <v>3</v>
      </c>
      <c r="C106" s="9">
        <f>('Peramiters '!D106/'Off Road Buggy Specs'!$B$22)*60</f>
        <v>305.73248407643308</v>
      </c>
      <c r="D106" s="9">
        <f>'Forces '!G106*'Peramiters '!D106</f>
        <v>-1002.8832445494613</v>
      </c>
      <c r="E106" s="9">
        <f>IF('Forces '!G106*'Off Road Buggy Specs'!$B$15&lt;0,0,'Forces '!G106*'Off Road Buggy Specs'!$B$15)</f>
        <v>0</v>
      </c>
      <c r="F106" s="9">
        <f t="shared" si="4"/>
        <v>-1002.8832445494613</v>
      </c>
      <c r="G106" s="9">
        <f t="shared" si="5"/>
        <v>-41.786835285669042</v>
      </c>
      <c r="H106" s="9">
        <f t="shared" si="3"/>
        <v>21721.940148634068</v>
      </c>
    </row>
    <row r="107" spans="1:8" ht="15.75" x14ac:dyDescent="0.25">
      <c r="A107" s="3">
        <v>105</v>
      </c>
      <c r="B107" s="15">
        <v>3</v>
      </c>
      <c r="C107" s="9">
        <f>('Peramiters '!D107/'Off Road Buggy Specs'!$B$22)*60</f>
        <v>305.73248407643308</v>
      </c>
      <c r="D107" s="9">
        <f>'Forces '!G107*'Peramiters '!D107</f>
        <v>2354.5087503305408</v>
      </c>
      <c r="E107" s="9">
        <f>IF('Forces '!G107*'Off Road Buggy Specs'!$B$15&lt;0,0,'Forces '!G107*'Off Road Buggy Specs'!$B$15)</f>
        <v>73.5783984478294</v>
      </c>
      <c r="F107" s="9">
        <f t="shared" si="4"/>
        <v>2354.5087503305408</v>
      </c>
      <c r="G107" s="9">
        <f t="shared" si="5"/>
        <v>98.104609747397546</v>
      </c>
      <c r="H107" s="9">
        <f t="shared" si="3"/>
        <v>21820.044758381468</v>
      </c>
    </row>
    <row r="108" spans="1:8" ht="15.75" x14ac:dyDescent="0.25">
      <c r="A108" s="3">
        <v>106</v>
      </c>
      <c r="B108" s="15">
        <v>3</v>
      </c>
      <c r="C108" s="9">
        <f>('Peramiters '!D108/'Off Road Buggy Specs'!$B$22)*60</f>
        <v>305.73248407643308</v>
      </c>
      <c r="D108" s="9">
        <f>'Forces '!G108*'Peramiters '!D108</f>
        <v>2354.5087503305408</v>
      </c>
      <c r="E108" s="9">
        <f>IF('Forces '!G108*'Off Road Buggy Specs'!$B$15&lt;0,0,'Forces '!G108*'Off Road Buggy Specs'!$B$15)</f>
        <v>73.5783984478294</v>
      </c>
      <c r="F108" s="9">
        <f t="shared" si="4"/>
        <v>2354.5087503305408</v>
      </c>
      <c r="G108" s="9">
        <f t="shared" si="5"/>
        <v>98.104609747397546</v>
      </c>
      <c r="H108" s="9">
        <f t="shared" si="3"/>
        <v>21918.149368128867</v>
      </c>
    </row>
    <row r="109" spans="1:8" ht="15.75" x14ac:dyDescent="0.25">
      <c r="A109" s="3">
        <v>107</v>
      </c>
      <c r="B109" s="15">
        <v>3</v>
      </c>
      <c r="C109" s="9">
        <f>('Peramiters '!D109/'Off Road Buggy Specs'!$B$22)*60</f>
        <v>305.73248407643308</v>
      </c>
      <c r="D109" s="9">
        <f>'Forces '!G109*'Peramiters '!D109</f>
        <v>2354.5087503305408</v>
      </c>
      <c r="E109" s="9">
        <f>IF('Forces '!G109*'Off Road Buggy Specs'!$B$15&lt;0,0,'Forces '!G109*'Off Road Buggy Specs'!$B$15)</f>
        <v>73.5783984478294</v>
      </c>
      <c r="F109" s="9">
        <f t="shared" si="4"/>
        <v>2354.5087503305408</v>
      </c>
      <c r="G109" s="9">
        <f t="shared" si="5"/>
        <v>98.104609747397546</v>
      </c>
      <c r="H109" s="9">
        <f t="shared" si="3"/>
        <v>22016.253977876266</v>
      </c>
    </row>
    <row r="110" spans="1:8" ht="15.75" x14ac:dyDescent="0.25">
      <c r="A110" s="3">
        <v>108</v>
      </c>
      <c r="B110" s="15">
        <v>3</v>
      </c>
      <c r="C110" s="9">
        <f>('Peramiters '!D110/'Off Road Buggy Specs'!$B$22)*60</f>
        <v>305.73248407643308</v>
      </c>
      <c r="D110" s="9">
        <f>'Forces '!G110*'Peramiters '!D110</f>
        <v>2354.5087503305408</v>
      </c>
      <c r="E110" s="9">
        <f>IF('Forces '!G110*'Off Road Buggy Specs'!$B$15&lt;0,0,'Forces '!G110*'Off Road Buggy Specs'!$B$15)</f>
        <v>73.5783984478294</v>
      </c>
      <c r="F110" s="9">
        <f t="shared" si="4"/>
        <v>2354.5087503305408</v>
      </c>
      <c r="G110" s="9">
        <f t="shared" si="5"/>
        <v>98.104609747397546</v>
      </c>
      <c r="H110" s="9">
        <f t="shared" si="3"/>
        <v>22114.358587623665</v>
      </c>
    </row>
    <row r="111" spans="1:8" ht="15.75" x14ac:dyDescent="0.25">
      <c r="A111" s="3">
        <v>109</v>
      </c>
      <c r="B111" s="15">
        <v>3</v>
      </c>
      <c r="C111" s="9">
        <f>('Peramiters '!D111/'Off Road Buggy Specs'!$B$22)*60</f>
        <v>321.01910828025484</v>
      </c>
      <c r="D111" s="9">
        <f>'Forces '!G111*'Peramiters '!D111</f>
        <v>4238.5608630976085</v>
      </c>
      <c r="E111" s="9">
        <f>IF('Forces '!G111*'Off Road Buggy Specs'!$B$15&lt;0,0,'Forces '!G111*'Off Road Buggy Specs'!$B$15)</f>
        <v>126.14764473504786</v>
      </c>
      <c r="F111" s="9">
        <f t="shared" si="4"/>
        <v>4238.5608630976085</v>
      </c>
      <c r="G111" s="9">
        <f t="shared" si="5"/>
        <v>176.60684391442913</v>
      </c>
      <c r="H111" s="9">
        <f t="shared" si="3"/>
        <v>22290.965431538094</v>
      </c>
    </row>
    <row r="112" spans="1:8" ht="15.75" x14ac:dyDescent="0.25">
      <c r="A112" s="3">
        <v>110</v>
      </c>
      <c r="B112" s="15">
        <v>3</v>
      </c>
      <c r="C112" s="9">
        <f>('Peramiters '!D112/'Off Road Buggy Specs'!$B$22)*60</f>
        <v>351.59235668789808</v>
      </c>
      <c r="D112" s="9">
        <f>'Forces '!G112*'Peramiters '!D112</f>
        <v>6581.4218266130629</v>
      </c>
      <c r="E112" s="9">
        <f>IF('Forces '!G112*'Off Road Buggy Specs'!$B$15&lt;0,0,'Forces '!G112*'Off Road Buggy Specs'!$B$15)</f>
        <v>178.84298441883323</v>
      </c>
      <c r="F112" s="9">
        <f t="shared" si="4"/>
        <v>6581.4218266130629</v>
      </c>
      <c r="G112" s="9">
        <f t="shared" si="5"/>
        <v>274.22612882293851</v>
      </c>
      <c r="H112" s="9">
        <f t="shared" si="3"/>
        <v>22565.191560361032</v>
      </c>
    </row>
    <row r="113" spans="1:8" ht="15.75" x14ac:dyDescent="0.25">
      <c r="A113" s="3">
        <v>111</v>
      </c>
      <c r="B113" s="15">
        <v>3</v>
      </c>
      <c r="C113" s="9">
        <f>('Peramiters '!D113/'Off Road Buggy Specs'!$B$22)*60</f>
        <v>382.16560509554142</v>
      </c>
      <c r="D113" s="9">
        <f>'Forces '!G113*'Peramiters '!D113</f>
        <v>7164.0214755367097</v>
      </c>
      <c r="E113" s="9">
        <f>IF('Forces '!G113*'Off Road Buggy Specs'!$B$15&lt;0,0,'Forces '!G113*'Off Road Buggy Specs'!$B$15)</f>
        <v>179.10053688841774</v>
      </c>
      <c r="F113" s="9">
        <f t="shared" si="4"/>
        <v>7164.0214755367097</v>
      </c>
      <c r="G113" s="9">
        <f t="shared" si="5"/>
        <v>298.50113361474541</v>
      </c>
      <c r="H113" s="9">
        <f t="shared" si="3"/>
        <v>22863.692693975776</v>
      </c>
    </row>
    <row r="114" spans="1:8" ht="15.75" x14ac:dyDescent="0.25">
      <c r="A114" s="3">
        <v>112</v>
      </c>
      <c r="B114" s="15">
        <v>3</v>
      </c>
      <c r="C114" s="9">
        <f>('Peramiters '!D114/'Off Road Buggy Specs'!$B$22)*60</f>
        <v>397.45222929936307</v>
      </c>
      <c r="D114" s="9">
        <f>'Forces '!G114*'Peramiters '!D114</f>
        <v>5273.9694474639855</v>
      </c>
      <c r="E114" s="9">
        <f>IF('Forces '!G114*'Off Road Buggy Specs'!$B$15&lt;0,0,'Forces '!G114*'Off Road Buggy Specs'!$B$15)</f>
        <v>126.77811171788426</v>
      </c>
      <c r="F114" s="9">
        <f t="shared" si="4"/>
        <v>5273.9694474639855</v>
      </c>
      <c r="G114" s="9">
        <f t="shared" si="5"/>
        <v>219.74890277664764</v>
      </c>
      <c r="H114" s="9">
        <f t="shared" si="3"/>
        <v>23083.441596752422</v>
      </c>
    </row>
    <row r="115" spans="1:8" ht="15.75" x14ac:dyDescent="0.25">
      <c r="A115" s="3">
        <v>113</v>
      </c>
      <c r="B115" s="15">
        <v>3</v>
      </c>
      <c r="C115" s="9">
        <f>('Peramiters '!D115/'Off Road Buggy Specs'!$B$22)*60</f>
        <v>397.45222929936307</v>
      </c>
      <c r="D115" s="9">
        <f>'Forces '!G115*'Peramiters '!D115</f>
        <v>3091.6646507919891</v>
      </c>
      <c r="E115" s="9">
        <f>IF('Forces '!G115*'Off Road Buggy Specs'!$B$15&lt;0,0,'Forces '!G115*'Off Road Buggy Specs'!$B$15)</f>
        <v>74.318861797884352</v>
      </c>
      <c r="F115" s="9">
        <f t="shared" si="4"/>
        <v>3091.6646507919891</v>
      </c>
      <c r="G115" s="9">
        <f t="shared" si="5"/>
        <v>128.81946350515457</v>
      </c>
      <c r="H115" s="9">
        <f t="shared" si="3"/>
        <v>23212.261060257577</v>
      </c>
    </row>
    <row r="116" spans="1:8" ht="15.75" x14ac:dyDescent="0.25">
      <c r="A116" s="3">
        <v>114</v>
      </c>
      <c r="B116" s="15">
        <v>3</v>
      </c>
      <c r="C116" s="9">
        <f>('Peramiters '!D116/'Off Road Buggy Specs'!$B$22)*60</f>
        <v>397.45222929936307</v>
      </c>
      <c r="D116" s="9">
        <f>'Forces '!G116*'Peramiters '!D116</f>
        <v>3091.6646507919891</v>
      </c>
      <c r="E116" s="9">
        <f>IF('Forces '!G116*'Off Road Buggy Specs'!$B$15&lt;0,0,'Forces '!G116*'Off Road Buggy Specs'!$B$15)</f>
        <v>74.318861797884352</v>
      </c>
      <c r="F116" s="9">
        <f t="shared" si="4"/>
        <v>3091.6646507919891</v>
      </c>
      <c r="G116" s="9">
        <f t="shared" si="5"/>
        <v>128.81946350515457</v>
      </c>
      <c r="H116" s="9">
        <f t="shared" si="3"/>
        <v>23341.080523762732</v>
      </c>
    </row>
    <row r="117" spans="1:8" ht="15.75" x14ac:dyDescent="0.25">
      <c r="A117" s="3">
        <v>115</v>
      </c>
      <c r="B117" s="15">
        <v>3</v>
      </c>
      <c r="C117" s="9">
        <f>('Peramiters '!D117/'Off Road Buggy Specs'!$B$22)*60</f>
        <v>397.45222929936307</v>
      </c>
      <c r="D117" s="9">
        <f>'Forces '!G117*'Peramiters '!D117</f>
        <v>3091.6646507919891</v>
      </c>
      <c r="E117" s="9">
        <f>IF('Forces '!G117*'Off Road Buggy Specs'!$B$15&lt;0,0,'Forces '!G117*'Off Road Buggy Specs'!$B$15)</f>
        <v>74.318861797884352</v>
      </c>
      <c r="F117" s="9">
        <f t="shared" si="4"/>
        <v>3091.6646507919891</v>
      </c>
      <c r="G117" s="9">
        <f t="shared" si="5"/>
        <v>128.81946350515457</v>
      </c>
      <c r="H117" s="9">
        <f t="shared" si="3"/>
        <v>23469.899987267887</v>
      </c>
    </row>
    <row r="118" spans="1:8" ht="15.75" x14ac:dyDescent="0.25">
      <c r="A118" s="3">
        <v>116</v>
      </c>
      <c r="B118" s="15">
        <v>3</v>
      </c>
      <c r="C118" s="9">
        <f>('Peramiters '!D118/'Off Road Buggy Specs'!$B$22)*60</f>
        <v>397.45222929936307</v>
      </c>
      <c r="D118" s="9">
        <f>'Forces '!G118*'Peramiters '!D118</f>
        <v>3091.6646507919891</v>
      </c>
      <c r="E118" s="9">
        <f>IF('Forces '!G118*'Off Road Buggy Specs'!$B$15&lt;0,0,'Forces '!G118*'Off Road Buggy Specs'!$B$15)</f>
        <v>74.318861797884352</v>
      </c>
      <c r="F118" s="9">
        <f t="shared" si="4"/>
        <v>3091.6646507919891</v>
      </c>
      <c r="G118" s="9">
        <f t="shared" si="5"/>
        <v>128.81946350515457</v>
      </c>
      <c r="H118" s="9">
        <f t="shared" si="3"/>
        <v>23598.719450773042</v>
      </c>
    </row>
    <row r="119" spans="1:8" ht="15.75" x14ac:dyDescent="0.25">
      <c r="A119" s="3">
        <v>117</v>
      </c>
      <c r="B119" s="15">
        <v>3</v>
      </c>
      <c r="C119" s="9">
        <f>('Peramiters '!D119/'Off Road Buggy Specs'!$B$22)*60</f>
        <v>366.87898089171978</v>
      </c>
      <c r="D119" s="9">
        <f>'Forces '!G119*'Peramiters '!D119</f>
        <v>-1185.328199600609</v>
      </c>
      <c r="E119" s="9">
        <f>IF('Forces '!G119*'Off Road Buggy Specs'!$B$15&lt;0,0,'Forces '!G119*'Off Road Buggy Specs'!$B$15)</f>
        <v>0</v>
      </c>
      <c r="F119" s="9">
        <f t="shared" si="4"/>
        <v>-1185.328199600609</v>
      </c>
      <c r="G119" s="9">
        <f t="shared" si="5"/>
        <v>-49.388714494298696</v>
      </c>
      <c r="H119" s="9">
        <f t="shared" si="3"/>
        <v>23549.330736278742</v>
      </c>
    </row>
    <row r="120" spans="1:8" ht="15.75" x14ac:dyDescent="0.25">
      <c r="A120" s="3">
        <v>118</v>
      </c>
      <c r="B120" s="15">
        <v>3</v>
      </c>
      <c r="C120" s="9">
        <f>('Peramiters '!D120/'Off Road Buggy Specs'!$B$22)*60</f>
        <v>336.30573248407649</v>
      </c>
      <c r="D120" s="9">
        <f>'Forces '!G120*'Peramiters '!D120</f>
        <v>-1095.2389529412101</v>
      </c>
      <c r="E120" s="9">
        <f>IF('Forces '!G120*'Off Road Buggy Specs'!$B$15&lt;0,0,'Forces '!G120*'Off Road Buggy Specs'!$B$15)</f>
        <v>0</v>
      </c>
      <c r="F120" s="9">
        <f t="shared" si="4"/>
        <v>-1095.2389529412101</v>
      </c>
      <c r="G120" s="9">
        <f t="shared" si="5"/>
        <v>-45.634992880515519</v>
      </c>
      <c r="H120" s="9">
        <f t="shared" si="3"/>
        <v>23503.695743398228</v>
      </c>
    </row>
    <row r="121" spans="1:8" ht="15.75" x14ac:dyDescent="0.25">
      <c r="A121" s="3">
        <v>119</v>
      </c>
      <c r="B121" s="15">
        <v>3</v>
      </c>
      <c r="C121" s="9">
        <f>('Peramiters '!D121/'Off Road Buggy Specs'!$B$22)*60</f>
        <v>305.73248407643308</v>
      </c>
      <c r="D121" s="9">
        <f>'Forces '!G121*'Peramiters '!D121</f>
        <v>-1002.8832445494613</v>
      </c>
      <c r="E121" s="9">
        <f>IF('Forces '!G121*'Off Road Buggy Specs'!$B$15&lt;0,0,'Forces '!G121*'Off Road Buggy Specs'!$B$15)</f>
        <v>0</v>
      </c>
      <c r="F121" s="9">
        <f t="shared" si="4"/>
        <v>-1002.8832445494613</v>
      </c>
      <c r="G121" s="9">
        <f t="shared" si="5"/>
        <v>-41.786835285669042</v>
      </c>
      <c r="H121" s="9">
        <f t="shared" si="3"/>
        <v>23461.90890811256</v>
      </c>
    </row>
    <row r="122" spans="1:8" ht="15.75" x14ac:dyDescent="0.25">
      <c r="A122" s="3">
        <v>120</v>
      </c>
      <c r="B122" s="15">
        <v>3</v>
      </c>
      <c r="C122" s="9">
        <f>('Peramiters '!D122/'Off Road Buggy Specs'!$B$22)*60</f>
        <v>305.73248407643308</v>
      </c>
      <c r="D122" s="9">
        <f>'Forces '!G122*'Peramiters '!D122</f>
        <v>2354.5087503305408</v>
      </c>
      <c r="E122" s="9">
        <f>IF('Forces '!G122*'Off Road Buggy Specs'!$B$15&lt;0,0,'Forces '!G122*'Off Road Buggy Specs'!$B$15)</f>
        <v>73.5783984478294</v>
      </c>
      <c r="F122" s="9">
        <f t="shared" si="4"/>
        <v>2354.5087503305408</v>
      </c>
      <c r="G122" s="9">
        <f t="shared" si="5"/>
        <v>98.104609747397546</v>
      </c>
      <c r="H122" s="9">
        <f t="shared" si="3"/>
        <v>23560.013517859959</v>
      </c>
    </row>
    <row r="123" spans="1:8" ht="15.75" x14ac:dyDescent="0.25">
      <c r="A123" s="3">
        <v>121</v>
      </c>
      <c r="B123" s="15">
        <v>3</v>
      </c>
      <c r="C123" s="9">
        <f>('Peramiters '!D123/'Off Road Buggy Specs'!$B$22)*60</f>
        <v>305.73248407643308</v>
      </c>
      <c r="D123" s="9">
        <f>'Forces '!G123*'Peramiters '!D123</f>
        <v>2354.5087503305408</v>
      </c>
      <c r="E123" s="9">
        <f>IF('Forces '!G123*'Off Road Buggy Specs'!$B$15&lt;0,0,'Forces '!G123*'Off Road Buggy Specs'!$B$15)</f>
        <v>73.5783984478294</v>
      </c>
      <c r="F123" s="9">
        <f t="shared" si="4"/>
        <v>2354.5087503305408</v>
      </c>
      <c r="G123" s="9">
        <f t="shared" si="5"/>
        <v>98.104609747397546</v>
      </c>
      <c r="H123" s="9">
        <f t="shared" si="3"/>
        <v>23658.118127607358</v>
      </c>
    </row>
    <row r="124" spans="1:8" ht="15.75" x14ac:dyDescent="0.25">
      <c r="A124" s="3">
        <v>122</v>
      </c>
      <c r="B124" s="15">
        <v>3</v>
      </c>
      <c r="C124" s="9">
        <f>('Peramiters '!D124/'Off Road Buggy Specs'!$B$22)*60</f>
        <v>305.73248407643308</v>
      </c>
      <c r="D124" s="9">
        <f>'Forces '!G124*'Peramiters '!D124</f>
        <v>2354.5087503305408</v>
      </c>
      <c r="E124" s="9">
        <f>IF('Forces '!G124*'Off Road Buggy Specs'!$B$15&lt;0,0,'Forces '!G124*'Off Road Buggy Specs'!$B$15)</f>
        <v>73.5783984478294</v>
      </c>
      <c r="F124" s="9">
        <f t="shared" si="4"/>
        <v>2354.5087503305408</v>
      </c>
      <c r="G124" s="9">
        <f t="shared" si="5"/>
        <v>98.104609747397546</v>
      </c>
      <c r="H124" s="9">
        <f t="shared" si="3"/>
        <v>23756.222737354758</v>
      </c>
    </row>
    <row r="125" spans="1:8" ht="15.75" x14ac:dyDescent="0.25">
      <c r="A125" s="3">
        <v>123</v>
      </c>
      <c r="B125" s="15">
        <v>3</v>
      </c>
      <c r="C125" s="9">
        <f>('Peramiters '!D125/'Off Road Buggy Specs'!$B$22)*60</f>
        <v>305.73248407643308</v>
      </c>
      <c r="D125" s="9">
        <f>'Forces '!G125*'Peramiters '!D125</f>
        <v>2354.5087503305408</v>
      </c>
      <c r="E125" s="9">
        <f>IF('Forces '!G125*'Off Road Buggy Specs'!$B$15&lt;0,0,'Forces '!G125*'Off Road Buggy Specs'!$B$15)</f>
        <v>73.5783984478294</v>
      </c>
      <c r="F125" s="9">
        <f t="shared" si="4"/>
        <v>2354.5087503305408</v>
      </c>
      <c r="G125" s="9">
        <f t="shared" si="5"/>
        <v>98.104609747397546</v>
      </c>
      <c r="H125" s="9">
        <f t="shared" si="3"/>
        <v>23854.327347102157</v>
      </c>
    </row>
    <row r="126" spans="1:8" ht="15.75" x14ac:dyDescent="0.25">
      <c r="A126" s="3">
        <v>124</v>
      </c>
      <c r="B126" s="15">
        <v>3</v>
      </c>
      <c r="C126" s="9">
        <f>('Peramiters '!D126/'Off Road Buggy Specs'!$B$22)*60</f>
        <v>305.73248407643308</v>
      </c>
      <c r="D126" s="9">
        <f>'Forces '!G126*'Peramiters '!D126</f>
        <v>2354.5087503305408</v>
      </c>
      <c r="E126" s="9">
        <f>IF('Forces '!G126*'Off Road Buggy Specs'!$B$15&lt;0,0,'Forces '!G126*'Off Road Buggy Specs'!$B$15)</f>
        <v>73.5783984478294</v>
      </c>
      <c r="F126" s="9">
        <f t="shared" si="4"/>
        <v>2354.5087503305408</v>
      </c>
      <c r="G126" s="9">
        <f t="shared" si="5"/>
        <v>98.104609747397546</v>
      </c>
      <c r="H126" s="9">
        <f t="shared" si="3"/>
        <v>23952.431956849556</v>
      </c>
    </row>
    <row r="127" spans="1:8" ht="15.75" x14ac:dyDescent="0.25">
      <c r="A127" s="3">
        <v>125</v>
      </c>
      <c r="B127" s="15">
        <v>3</v>
      </c>
      <c r="C127" s="9">
        <f>('Peramiters '!D127/'Off Road Buggy Specs'!$B$22)*60</f>
        <v>305.73248407643308</v>
      </c>
      <c r="D127" s="9">
        <f>'Forces '!G127*'Peramiters '!D127</f>
        <v>2354.5087503305408</v>
      </c>
      <c r="E127" s="9">
        <f>IF('Forces '!G127*'Off Road Buggy Specs'!$B$15&lt;0,0,'Forces '!G127*'Off Road Buggy Specs'!$B$15)</f>
        <v>73.5783984478294</v>
      </c>
      <c r="F127" s="9">
        <f t="shared" si="4"/>
        <v>2354.5087503305408</v>
      </c>
      <c r="G127" s="9">
        <f t="shared" si="5"/>
        <v>98.104609747397546</v>
      </c>
      <c r="H127" s="9">
        <f t="shared" si="3"/>
        <v>24050.536566596955</v>
      </c>
    </row>
    <row r="128" spans="1:8" ht="15.75" x14ac:dyDescent="0.25">
      <c r="A128" s="3">
        <v>126</v>
      </c>
      <c r="B128" s="15">
        <v>3</v>
      </c>
      <c r="C128" s="9">
        <f>('Peramiters '!D128/'Off Road Buggy Specs'!$B$22)*60</f>
        <v>305.73248407643308</v>
      </c>
      <c r="D128" s="9">
        <f>'Forces '!G128*'Peramiters '!D128</f>
        <v>2354.5087503305408</v>
      </c>
      <c r="E128" s="9">
        <f>IF('Forces '!G128*'Off Road Buggy Specs'!$B$15&lt;0,0,'Forces '!G128*'Off Road Buggy Specs'!$B$15)</f>
        <v>73.5783984478294</v>
      </c>
      <c r="F128" s="9">
        <f t="shared" si="4"/>
        <v>2354.5087503305408</v>
      </c>
      <c r="G128" s="9">
        <f t="shared" si="5"/>
        <v>98.104609747397546</v>
      </c>
      <c r="H128" s="9">
        <f t="shared" si="3"/>
        <v>24148.641176344354</v>
      </c>
    </row>
    <row r="129" spans="1:8" ht="15.75" x14ac:dyDescent="0.25">
      <c r="A129" s="3">
        <v>127</v>
      </c>
      <c r="B129" s="15">
        <v>3</v>
      </c>
      <c r="C129" s="9">
        <f>('Peramiters '!D129/'Off Road Buggy Specs'!$B$22)*60</f>
        <v>336.30573248407649</v>
      </c>
      <c r="D129" s="9">
        <f>'Forces '!G129*'Peramiters '!D129</f>
        <v>6291.0234357947966</v>
      </c>
      <c r="E129" s="9">
        <f>IF('Forces '!G129*'Off Road Buggy Specs'!$B$15&lt;0,0,'Forces '!G129*'Off Road Buggy Specs'!$B$15)</f>
        <v>178.7222566987158</v>
      </c>
      <c r="F129" s="9">
        <f t="shared" si="4"/>
        <v>6291.0234357947966</v>
      </c>
      <c r="G129" s="9">
        <f t="shared" si="5"/>
        <v>262.12618619223105</v>
      </c>
      <c r="H129" s="9">
        <f t="shared" si="3"/>
        <v>24410.767362536586</v>
      </c>
    </row>
    <row r="130" spans="1:8" ht="15.75" x14ac:dyDescent="0.25">
      <c r="A130" s="3">
        <v>128</v>
      </c>
      <c r="B130" s="15">
        <v>3</v>
      </c>
      <c r="C130" s="9">
        <f>('Peramiters '!D130/'Off Road Buggy Specs'!$B$22)*60</f>
        <v>366.87898089171978</v>
      </c>
      <c r="D130" s="9">
        <f>'Forces '!G130*'Peramiters '!D130</f>
        <v>6872.4125881113905</v>
      </c>
      <c r="E130" s="9">
        <f>IF('Forces '!G130*'Off Road Buggy Specs'!$B$15&lt;0,0,'Forces '!G130*'Off Road Buggy Specs'!$B$15)</f>
        <v>178.96907781540077</v>
      </c>
      <c r="F130" s="9">
        <f t="shared" si="4"/>
        <v>6872.4125881113905</v>
      </c>
      <c r="G130" s="9">
        <f t="shared" si="5"/>
        <v>286.35075358506089</v>
      </c>
      <c r="H130" s="9">
        <f t="shared" si="3"/>
        <v>24697.118116121648</v>
      </c>
    </row>
    <row r="131" spans="1:8" ht="15.75" x14ac:dyDescent="0.25">
      <c r="A131" s="3">
        <v>129</v>
      </c>
      <c r="B131" s="15">
        <v>3</v>
      </c>
      <c r="C131" s="9">
        <f>('Peramiters '!D131/'Off Road Buggy Specs'!$B$22)*60</f>
        <v>397.45222929936307</v>
      </c>
      <c r="D131" s="9">
        <f>'Forces '!G131*'Peramiters '!D131</f>
        <v>7456.2742441359842</v>
      </c>
      <c r="E131" s="9">
        <f>IF('Forces '!G131*'Off Road Buggy Specs'!$B$15&lt;0,0,'Forces '!G131*'Off Road Buggy Specs'!$B$15)</f>
        <v>179.23736163788422</v>
      </c>
      <c r="F131" s="9">
        <f t="shared" si="4"/>
        <v>7456.2742441359842</v>
      </c>
      <c r="G131" s="9">
        <f t="shared" si="5"/>
        <v>310.67834204814079</v>
      </c>
      <c r="H131" s="9">
        <f t="shared" ref="H131:H152" si="6">SUM(G131,H130)</f>
        <v>25007.796458169789</v>
      </c>
    </row>
    <row r="132" spans="1:8" ht="15.75" x14ac:dyDescent="0.25">
      <c r="A132" s="3">
        <v>130</v>
      </c>
      <c r="B132" s="15">
        <v>3</v>
      </c>
      <c r="C132" s="9">
        <f>('Peramiters '!D132/'Off Road Buggy Specs'!$B$22)*60</f>
        <v>397.45222929936307</v>
      </c>
      <c r="D132" s="9">
        <f>'Forces '!G132*'Peramiters '!D132</f>
        <v>3091.6646507919891</v>
      </c>
      <c r="E132" s="9">
        <f>IF('Forces '!G132*'Off Road Buggy Specs'!$B$15&lt;0,0,'Forces '!G132*'Off Road Buggy Specs'!$B$15)</f>
        <v>74.318861797884352</v>
      </c>
      <c r="F132" s="9">
        <f t="shared" ref="F132:F152" si="7">D132*1</f>
        <v>3091.6646507919891</v>
      </c>
      <c r="G132" s="9">
        <f t="shared" ref="G132:G152" si="8">D132*0.0416667</f>
        <v>128.81946350515457</v>
      </c>
      <c r="H132" s="9">
        <f t="shared" si="6"/>
        <v>25136.615921674944</v>
      </c>
    </row>
    <row r="133" spans="1:8" ht="15.75" x14ac:dyDescent="0.25">
      <c r="A133" s="3">
        <v>131</v>
      </c>
      <c r="B133" s="15">
        <v>3</v>
      </c>
      <c r="C133" s="9">
        <f>('Peramiters '!D133/'Off Road Buggy Specs'!$B$22)*60</f>
        <v>397.45222929936307</v>
      </c>
      <c r="D133" s="9">
        <f>'Forces '!G133*'Peramiters '!D133</f>
        <v>3091.6646507919891</v>
      </c>
      <c r="E133" s="9">
        <f>IF('Forces '!G133*'Off Road Buggy Specs'!$B$15&lt;0,0,'Forces '!G133*'Off Road Buggy Specs'!$B$15)</f>
        <v>74.318861797884352</v>
      </c>
      <c r="F133" s="9">
        <f t="shared" si="7"/>
        <v>3091.6646507919891</v>
      </c>
      <c r="G133" s="9">
        <f t="shared" si="8"/>
        <v>128.81946350515457</v>
      </c>
      <c r="H133" s="9">
        <f t="shared" si="6"/>
        <v>25265.435385180099</v>
      </c>
    </row>
    <row r="134" spans="1:8" ht="15.75" x14ac:dyDescent="0.25">
      <c r="A134" s="3">
        <v>132</v>
      </c>
      <c r="B134" s="15">
        <v>3</v>
      </c>
      <c r="C134" s="9">
        <f>('Peramiters '!D134/'Off Road Buggy Specs'!$B$22)*60</f>
        <v>397.45222929936307</v>
      </c>
      <c r="D134" s="9">
        <f>'Forces '!G134*'Peramiters '!D134</f>
        <v>3091.6646507919891</v>
      </c>
      <c r="E134" s="9">
        <f>IF('Forces '!G134*'Off Road Buggy Specs'!$B$15&lt;0,0,'Forces '!G134*'Off Road Buggy Specs'!$B$15)</f>
        <v>74.318861797884352</v>
      </c>
      <c r="F134" s="9">
        <f t="shared" si="7"/>
        <v>3091.6646507919891</v>
      </c>
      <c r="G134" s="9">
        <f t="shared" si="8"/>
        <v>128.81946350515457</v>
      </c>
      <c r="H134" s="9">
        <f t="shared" si="6"/>
        <v>25394.254848685254</v>
      </c>
    </row>
    <row r="135" spans="1:8" ht="15.75" x14ac:dyDescent="0.25">
      <c r="A135" s="3">
        <v>133</v>
      </c>
      <c r="B135" s="15">
        <v>3</v>
      </c>
      <c r="C135" s="9">
        <f>('Peramiters '!D135/'Off Road Buggy Specs'!$B$22)*60</f>
        <v>397.45222929936307</v>
      </c>
      <c r="D135" s="9">
        <f>'Forces '!G135*'Peramiters '!D135</f>
        <v>3091.6646507919891</v>
      </c>
      <c r="E135" s="9">
        <f>IF('Forces '!G135*'Off Road Buggy Specs'!$B$15&lt;0,0,'Forces '!G135*'Off Road Buggy Specs'!$B$15)</f>
        <v>74.318861797884352</v>
      </c>
      <c r="F135" s="9">
        <f t="shared" si="7"/>
        <v>3091.6646507919891</v>
      </c>
      <c r="G135" s="9">
        <f t="shared" si="8"/>
        <v>128.81946350515457</v>
      </c>
      <c r="H135" s="9">
        <f t="shared" si="6"/>
        <v>25523.074312190409</v>
      </c>
    </row>
    <row r="136" spans="1:8" ht="15.75" x14ac:dyDescent="0.25">
      <c r="A136" s="3">
        <v>134</v>
      </c>
      <c r="B136" s="15">
        <v>3</v>
      </c>
      <c r="C136" s="9">
        <f>('Peramiters '!D136/'Off Road Buggy Specs'!$B$22)*60</f>
        <v>397.45222929936307</v>
      </c>
      <c r="D136" s="9">
        <f>'Forces '!G136*'Peramiters '!D136</f>
        <v>3091.6646507919891</v>
      </c>
      <c r="E136" s="9">
        <f>IF('Forces '!G136*'Off Road Buggy Specs'!$B$15&lt;0,0,'Forces '!G136*'Off Road Buggy Specs'!$B$15)</f>
        <v>74.318861797884352</v>
      </c>
      <c r="F136" s="9">
        <f t="shared" si="7"/>
        <v>3091.6646507919891</v>
      </c>
      <c r="G136" s="9">
        <f t="shared" si="8"/>
        <v>128.81946350515457</v>
      </c>
      <c r="H136" s="9">
        <f t="shared" si="6"/>
        <v>25651.893775695564</v>
      </c>
    </row>
    <row r="137" spans="1:8" ht="15.75" x14ac:dyDescent="0.25">
      <c r="A137" s="3">
        <v>135</v>
      </c>
      <c r="B137" s="15">
        <v>3</v>
      </c>
      <c r="C137" s="9">
        <f>('Peramiters '!D137/'Off Road Buggy Specs'!$B$22)*60</f>
        <v>397.45222929936307</v>
      </c>
      <c r="D137" s="9">
        <f>'Forces '!G137*'Peramiters '!D137</f>
        <v>3091.6646507919891</v>
      </c>
      <c r="E137" s="9">
        <f>IF('Forces '!G137*'Off Road Buggy Specs'!$B$15&lt;0,0,'Forces '!G137*'Off Road Buggy Specs'!$B$15)</f>
        <v>74.318861797884352</v>
      </c>
      <c r="F137" s="9">
        <f t="shared" si="7"/>
        <v>3091.6646507919891</v>
      </c>
      <c r="G137" s="9">
        <f t="shared" si="8"/>
        <v>128.81946350515457</v>
      </c>
      <c r="H137" s="9">
        <f t="shared" si="6"/>
        <v>25780.713239200719</v>
      </c>
    </row>
    <row r="138" spans="1:8" ht="15.75" x14ac:dyDescent="0.25">
      <c r="A138" s="3">
        <v>136</v>
      </c>
      <c r="B138" s="15">
        <v>3</v>
      </c>
      <c r="C138" s="9">
        <f>('Peramiters '!D138/'Off Road Buggy Specs'!$B$22)*60</f>
        <v>397.45222929936307</v>
      </c>
      <c r="D138" s="9">
        <f>'Forces '!G138*'Peramiters '!D138</f>
        <v>3091.6646507919891</v>
      </c>
      <c r="E138" s="9">
        <f>IF('Forces '!G138*'Off Road Buggy Specs'!$B$15&lt;0,0,'Forces '!G138*'Off Road Buggy Specs'!$B$15)</f>
        <v>74.318861797884352</v>
      </c>
      <c r="F138" s="9">
        <f t="shared" si="7"/>
        <v>3091.6646507919891</v>
      </c>
      <c r="G138" s="9">
        <f t="shared" si="8"/>
        <v>128.81946350515457</v>
      </c>
      <c r="H138" s="9">
        <f t="shared" si="6"/>
        <v>25909.532702705874</v>
      </c>
    </row>
    <row r="139" spans="1:8" ht="15.75" x14ac:dyDescent="0.25">
      <c r="A139" s="3">
        <v>137</v>
      </c>
      <c r="B139" s="15">
        <v>3</v>
      </c>
      <c r="C139" s="9">
        <f>('Peramiters '!D139/'Off Road Buggy Specs'!$B$22)*60</f>
        <v>397.45222929936307</v>
      </c>
      <c r="D139" s="9">
        <f>'Forces '!G139*'Peramiters '!D139</f>
        <v>3091.6646507919891</v>
      </c>
      <c r="E139" s="9">
        <f>IF('Forces '!G139*'Off Road Buggy Specs'!$B$15&lt;0,0,'Forces '!G139*'Off Road Buggy Specs'!$B$15)</f>
        <v>74.318861797884352</v>
      </c>
      <c r="F139" s="9">
        <f t="shared" si="7"/>
        <v>3091.6646507919891</v>
      </c>
      <c r="G139" s="9">
        <f t="shared" si="8"/>
        <v>128.81946350515457</v>
      </c>
      <c r="H139" s="9">
        <f t="shared" si="6"/>
        <v>26038.352166211029</v>
      </c>
    </row>
    <row r="140" spans="1:8" ht="15.75" x14ac:dyDescent="0.25">
      <c r="A140" s="3">
        <v>138</v>
      </c>
      <c r="B140" s="15">
        <v>3</v>
      </c>
      <c r="C140" s="9">
        <f>('Peramiters '!D140/'Off Road Buggy Specs'!$B$22)*60</f>
        <v>366.87898089171978</v>
      </c>
      <c r="D140" s="9">
        <f>'Forces '!G140*'Peramiters '!D140</f>
        <v>-1185.328199600609</v>
      </c>
      <c r="E140" s="9">
        <f>IF('Forces '!G140*'Off Road Buggy Specs'!$B$15&lt;0,0,'Forces '!G140*'Off Road Buggy Specs'!$B$15)</f>
        <v>0</v>
      </c>
      <c r="F140" s="9">
        <f t="shared" si="7"/>
        <v>-1185.328199600609</v>
      </c>
      <c r="G140" s="9">
        <f t="shared" si="8"/>
        <v>-49.388714494298696</v>
      </c>
      <c r="H140" s="9">
        <f t="shared" si="6"/>
        <v>25988.963451716729</v>
      </c>
    </row>
    <row r="141" spans="1:8" ht="15.75" x14ac:dyDescent="0.25">
      <c r="A141" s="3">
        <v>139</v>
      </c>
      <c r="B141" s="15">
        <v>3</v>
      </c>
      <c r="C141" s="9">
        <f>('Peramiters '!D141/'Off Road Buggy Specs'!$B$22)*60</f>
        <v>336.30573248407649</v>
      </c>
      <c r="D141" s="9">
        <f>'Forces '!G141*'Peramiters '!D141</f>
        <v>-1095.2389529412101</v>
      </c>
      <c r="E141" s="9">
        <f>IF('Forces '!G141*'Off Road Buggy Specs'!$B$15&lt;0,0,'Forces '!G141*'Off Road Buggy Specs'!$B$15)</f>
        <v>0</v>
      </c>
      <c r="F141" s="9">
        <f t="shared" si="7"/>
        <v>-1095.2389529412101</v>
      </c>
      <c r="G141" s="9">
        <f t="shared" si="8"/>
        <v>-45.634992880515519</v>
      </c>
      <c r="H141" s="9">
        <f t="shared" si="6"/>
        <v>25943.328458836215</v>
      </c>
    </row>
    <row r="142" spans="1:8" ht="15.75" x14ac:dyDescent="0.25">
      <c r="A142" s="3">
        <v>140</v>
      </c>
      <c r="B142" s="15">
        <v>3</v>
      </c>
      <c r="C142" s="9">
        <f>('Peramiters '!D142/'Off Road Buggy Specs'!$B$22)*60</f>
        <v>305.73248407643308</v>
      </c>
      <c r="D142" s="9">
        <f>'Forces '!G142*'Peramiters '!D142</f>
        <v>-1002.8832445494613</v>
      </c>
      <c r="E142" s="9">
        <f>IF('Forces '!G142*'Off Road Buggy Specs'!$B$15&lt;0,0,'Forces '!G142*'Off Road Buggy Specs'!$B$15)</f>
        <v>0</v>
      </c>
      <c r="F142" s="9">
        <f t="shared" si="7"/>
        <v>-1002.8832445494613</v>
      </c>
      <c r="G142" s="9">
        <f t="shared" si="8"/>
        <v>-41.786835285669042</v>
      </c>
      <c r="H142" s="9">
        <f t="shared" si="6"/>
        <v>25901.541623550547</v>
      </c>
    </row>
    <row r="143" spans="1:8" ht="15.75" x14ac:dyDescent="0.25">
      <c r="A143" s="3">
        <v>141</v>
      </c>
      <c r="B143" s="15">
        <v>3</v>
      </c>
      <c r="C143" s="9">
        <f>('Peramiters '!D143/'Off Road Buggy Specs'!$B$22)*60</f>
        <v>305.73248407643308</v>
      </c>
      <c r="D143" s="9">
        <f>'Forces '!G143*'Peramiters '!D143</f>
        <v>2354.5087503305408</v>
      </c>
      <c r="E143" s="9">
        <f>IF('Forces '!G143*'Off Road Buggy Specs'!$B$15&lt;0,0,'Forces '!G143*'Off Road Buggy Specs'!$B$15)</f>
        <v>73.5783984478294</v>
      </c>
      <c r="F143" s="9">
        <f t="shared" si="7"/>
        <v>2354.5087503305408</v>
      </c>
      <c r="G143" s="9">
        <f t="shared" si="8"/>
        <v>98.104609747397546</v>
      </c>
      <c r="H143" s="9">
        <f t="shared" si="6"/>
        <v>25999.646233297946</v>
      </c>
    </row>
    <row r="144" spans="1:8" ht="15.75" x14ac:dyDescent="0.25">
      <c r="A144" s="3">
        <v>142</v>
      </c>
      <c r="B144" s="15">
        <v>3</v>
      </c>
      <c r="C144" s="9">
        <f>('Peramiters '!D144/'Off Road Buggy Specs'!$B$22)*60</f>
        <v>305.73248407643308</v>
      </c>
      <c r="D144" s="9">
        <f>'Forces '!G144*'Peramiters '!D144</f>
        <v>2354.5087503305408</v>
      </c>
      <c r="E144" s="9">
        <f>IF('Forces '!G144*'Off Road Buggy Specs'!$B$15&lt;0,0,'Forces '!G144*'Off Road Buggy Specs'!$B$15)</f>
        <v>73.5783984478294</v>
      </c>
      <c r="F144" s="9">
        <f t="shared" si="7"/>
        <v>2354.5087503305408</v>
      </c>
      <c r="G144" s="9">
        <f t="shared" si="8"/>
        <v>98.104609747397546</v>
      </c>
      <c r="H144" s="9">
        <f t="shared" si="6"/>
        <v>26097.750843045345</v>
      </c>
    </row>
    <row r="145" spans="1:8" ht="15.75" x14ac:dyDescent="0.25">
      <c r="A145" s="3">
        <v>143</v>
      </c>
      <c r="B145" s="15">
        <v>3</v>
      </c>
      <c r="C145" s="9">
        <f>('Peramiters '!D145/'Off Road Buggy Specs'!$B$22)*60</f>
        <v>305.73248407643308</v>
      </c>
      <c r="D145" s="9">
        <f>'Forces '!G145*'Peramiters '!D145</f>
        <v>2354.5087503305408</v>
      </c>
      <c r="E145" s="9">
        <f>IF('Forces '!G145*'Off Road Buggy Specs'!$B$15&lt;0,0,'Forces '!G145*'Off Road Buggy Specs'!$B$15)</f>
        <v>73.5783984478294</v>
      </c>
      <c r="F145" s="9">
        <f t="shared" si="7"/>
        <v>2354.5087503305408</v>
      </c>
      <c r="G145" s="9">
        <f t="shared" si="8"/>
        <v>98.104609747397546</v>
      </c>
      <c r="H145" s="9">
        <f t="shared" si="6"/>
        <v>26195.855452792744</v>
      </c>
    </row>
    <row r="146" spans="1:8" ht="15.75" x14ac:dyDescent="0.25">
      <c r="A146" s="3">
        <v>144</v>
      </c>
      <c r="B146" s="15">
        <v>3</v>
      </c>
      <c r="C146" s="9">
        <f>('Peramiters '!D146/'Off Road Buggy Specs'!$B$22)*60</f>
        <v>305.73248407643308</v>
      </c>
      <c r="D146" s="9">
        <f>'Forces '!G146*'Peramiters '!D146</f>
        <v>2354.5087503305408</v>
      </c>
      <c r="E146" s="9">
        <f>IF('Forces '!G146*'Off Road Buggy Specs'!$B$15&lt;0,0,'Forces '!G146*'Off Road Buggy Specs'!$B$15)</f>
        <v>73.5783984478294</v>
      </c>
      <c r="F146" s="9">
        <f t="shared" si="7"/>
        <v>2354.5087503305408</v>
      </c>
      <c r="G146" s="9">
        <f t="shared" si="8"/>
        <v>98.104609747397546</v>
      </c>
      <c r="H146" s="9">
        <f t="shared" si="6"/>
        <v>26293.960062540144</v>
      </c>
    </row>
    <row r="147" spans="1:8" ht="15.75" x14ac:dyDescent="0.25">
      <c r="A147" s="3">
        <v>145</v>
      </c>
      <c r="B147" s="15">
        <v>3</v>
      </c>
      <c r="C147" s="9">
        <f>('Peramiters '!D147/'Off Road Buggy Specs'!$B$22)*60</f>
        <v>305.73248407643308</v>
      </c>
      <c r="D147" s="9">
        <f>'Forces '!G147*'Peramiters '!D147</f>
        <v>2354.5087503305408</v>
      </c>
      <c r="E147" s="9">
        <f>IF('Forces '!G147*'Off Road Buggy Specs'!$B$15&lt;0,0,'Forces '!G147*'Off Road Buggy Specs'!$B$15)</f>
        <v>73.5783984478294</v>
      </c>
      <c r="F147" s="9">
        <f t="shared" si="7"/>
        <v>2354.5087503305408</v>
      </c>
      <c r="G147" s="9">
        <f t="shared" si="8"/>
        <v>98.104609747397546</v>
      </c>
      <c r="H147" s="9">
        <f t="shared" si="6"/>
        <v>26392.064672287543</v>
      </c>
    </row>
    <row r="148" spans="1:8" ht="15.75" x14ac:dyDescent="0.25">
      <c r="A148" s="3">
        <v>146</v>
      </c>
      <c r="B148" s="15">
        <v>3</v>
      </c>
      <c r="C148" s="9">
        <f>('Peramiters '!D148/'Off Road Buggy Specs'!$B$22)*60</f>
        <v>305.73248407643308</v>
      </c>
      <c r="D148" s="9">
        <f>'Forces '!G148*'Peramiters '!D148</f>
        <v>2354.5087503305408</v>
      </c>
      <c r="E148" s="9">
        <f>IF('Forces '!G148*'Off Road Buggy Specs'!$B$15&lt;0,0,'Forces '!G148*'Off Road Buggy Specs'!$B$15)</f>
        <v>73.5783984478294</v>
      </c>
      <c r="F148" s="9">
        <f t="shared" si="7"/>
        <v>2354.5087503305408</v>
      </c>
      <c r="G148" s="9">
        <f t="shared" si="8"/>
        <v>98.104609747397546</v>
      </c>
      <c r="H148" s="9">
        <f t="shared" si="6"/>
        <v>26490.169282034942</v>
      </c>
    </row>
    <row r="149" spans="1:8" ht="15.75" x14ac:dyDescent="0.25">
      <c r="A149" s="3">
        <v>147</v>
      </c>
      <c r="B149" s="15">
        <v>3</v>
      </c>
      <c r="C149" s="9">
        <f>('Peramiters '!D149/'Off Road Buggy Specs'!$B$22)*60</f>
        <v>229.29936305732483</v>
      </c>
      <c r="D149" s="9">
        <f>'Forces '!G149*'Peramiters '!D149</f>
        <v>-4540.4963481964087</v>
      </c>
      <c r="E149" s="9">
        <f>IF('Forces '!G149*'Off Road Buggy Specs'!$B$15&lt;0,0,'Forces '!G149*'Off Road Buggy Specs'!$B$15)</f>
        <v>0</v>
      </c>
      <c r="F149" s="9">
        <f t="shared" si="7"/>
        <v>-4540.4963481964087</v>
      </c>
      <c r="G149" s="9">
        <f t="shared" si="8"/>
        <v>-189.18749919139532</v>
      </c>
      <c r="H149" s="9">
        <f t="shared" si="6"/>
        <v>26300.981782843548</v>
      </c>
    </row>
    <row r="150" spans="1:8" ht="15.75" x14ac:dyDescent="0.25">
      <c r="A150" s="3">
        <v>148</v>
      </c>
      <c r="B150" s="15">
        <v>3</v>
      </c>
      <c r="C150" s="9">
        <f>('Peramiters '!D150/'Off Road Buggy Specs'!$B$22)*60</f>
        <v>152.86624203821654</v>
      </c>
      <c r="D150" s="9">
        <f>'Forces '!G150*'Peramiters '!D150</f>
        <v>-3032.3632419139449</v>
      </c>
      <c r="E150" s="9">
        <f>IF('Forces '!G150*'Off Road Buggy Specs'!$B$15&lt;0,0,'Forces '!G150*'Off Road Buggy Specs'!$B$15)</f>
        <v>0</v>
      </c>
      <c r="F150" s="9">
        <f t="shared" si="7"/>
        <v>-3032.3632419139449</v>
      </c>
      <c r="G150" s="9">
        <f t="shared" si="8"/>
        <v>-126.34856949185577</v>
      </c>
      <c r="H150" s="9">
        <f t="shared" si="6"/>
        <v>26174.633213351692</v>
      </c>
    </row>
    <row r="151" spans="1:8" ht="15.75" x14ac:dyDescent="0.25">
      <c r="A151" s="3">
        <v>149</v>
      </c>
      <c r="B151" s="15">
        <v>3</v>
      </c>
      <c r="C151" s="9">
        <f>('Peramiters '!D151/'Off Road Buggy Specs'!$B$22)*60</f>
        <v>76.43312101910827</v>
      </c>
      <c r="D151" s="9">
        <f>'Forces '!G151*'Peramiters '!D151</f>
        <v>-1517.7913238918745</v>
      </c>
      <c r="E151" s="9">
        <f>IF('Forces '!G151*'Off Road Buggy Specs'!$B$15&lt;0,0,'Forces '!G151*'Off Road Buggy Specs'!$B$15)</f>
        <v>0</v>
      </c>
      <c r="F151" s="9">
        <f t="shared" si="7"/>
        <v>-1517.7913238918745</v>
      </c>
      <c r="G151" s="9">
        <f t="shared" si="8"/>
        <v>-63.241355755205568</v>
      </c>
      <c r="H151" s="9">
        <f t="shared" si="6"/>
        <v>26111.391857596485</v>
      </c>
    </row>
    <row r="152" spans="1:8" ht="15.75" x14ac:dyDescent="0.25">
      <c r="A152" s="3">
        <v>150</v>
      </c>
      <c r="B152" s="15">
        <v>3</v>
      </c>
      <c r="C152" s="9">
        <f>('Peramiters '!D152/'Off Road Buggy Specs'!$B$22)*60</f>
        <v>0</v>
      </c>
      <c r="D152" s="9">
        <f>'Forces '!G152*'Peramiters '!D152</f>
        <v>0</v>
      </c>
      <c r="E152" s="9">
        <f>IF('Forces '!G152*'Off Road Buggy Specs'!$B$15&lt;0,0,'Forces '!G152*'Off Road Buggy Specs'!$B$15)</f>
        <v>72.505263157894731</v>
      </c>
      <c r="F152" s="9">
        <f t="shared" si="7"/>
        <v>0</v>
      </c>
      <c r="G152" s="9">
        <f t="shared" si="8"/>
        <v>0</v>
      </c>
      <c r="H152" s="9">
        <f t="shared" si="6"/>
        <v>26111.391857596485</v>
      </c>
    </row>
    <row r="153" spans="1:8" x14ac:dyDescent="0.25">
      <c r="B153" s="6"/>
    </row>
    <row r="154" spans="1:8" x14ac:dyDescent="0.25">
      <c r="B154" s="6"/>
      <c r="G154" s="24"/>
    </row>
    <row r="155" spans="1:8" x14ac:dyDescent="0.25">
      <c r="B155" s="6"/>
    </row>
    <row r="156" spans="1:8" x14ac:dyDescent="0.25">
      <c r="B156" s="6"/>
      <c r="G156" s="24"/>
    </row>
    <row r="157" spans="1:8" x14ac:dyDescent="0.25">
      <c r="B157" s="6"/>
    </row>
    <row r="158" spans="1:8" x14ac:dyDescent="0.25">
      <c r="B158" s="6"/>
    </row>
    <row r="159" spans="1:8" x14ac:dyDescent="0.25">
      <c r="B159" s="6"/>
    </row>
    <row r="160" spans="1:8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1"/>
    </row>
    <row r="305" spans="2:2" x14ac:dyDescent="0.25">
      <c r="B305" s="1"/>
    </row>
    <row r="307" spans="2:2" x14ac:dyDescent="0.25">
      <c r="B307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9" spans="2:2" x14ac:dyDescent="0.25">
      <c r="B319" s="1"/>
    </row>
    <row r="320" spans="2:2" x14ac:dyDescent="0.25">
      <c r="B320" s="1"/>
    </row>
    <row r="322" spans="2:2" x14ac:dyDescent="0.25">
      <c r="B322" s="1"/>
    </row>
    <row r="324" spans="2:2" x14ac:dyDescent="0.25">
      <c r="B324" s="1"/>
    </row>
    <row r="326" spans="2:2" x14ac:dyDescent="0.25">
      <c r="B326" s="1"/>
    </row>
    <row r="328" spans="2:2" x14ac:dyDescent="0.25">
      <c r="B328" s="1"/>
    </row>
    <row r="329" spans="2:2" x14ac:dyDescent="0.25">
      <c r="B329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4" spans="2:2" x14ac:dyDescent="0.25">
      <c r="B344" s="1"/>
    </row>
    <row r="345" spans="2:2" x14ac:dyDescent="0.25">
      <c r="B345" s="1"/>
    </row>
    <row r="347" spans="2:2" x14ac:dyDescent="0.25">
      <c r="B347" s="1"/>
    </row>
    <row r="349" spans="2:2" x14ac:dyDescent="0.25">
      <c r="B349" s="1"/>
    </row>
    <row r="350" spans="2:2" x14ac:dyDescent="0.25">
      <c r="B350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63" spans="2:2" x14ac:dyDescent="0.25">
      <c r="B363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70" spans="2:2" x14ac:dyDescent="0.25">
      <c r="B370" s="1"/>
    </row>
    <row r="373" spans="2:2" x14ac:dyDescent="0.25">
      <c r="B373" s="1"/>
    </row>
    <row r="374" spans="2:2" x14ac:dyDescent="0.25">
      <c r="B374" s="1"/>
    </row>
    <row r="376" spans="2:2" x14ac:dyDescent="0.25">
      <c r="B376" s="1"/>
    </row>
    <row r="377" spans="2:2" x14ac:dyDescent="0.25">
      <c r="B377" s="1"/>
    </row>
    <row r="379" spans="2:2" x14ac:dyDescent="0.25">
      <c r="B379" s="1"/>
    </row>
    <row r="380" spans="2:2" x14ac:dyDescent="0.25">
      <c r="B380" s="1"/>
    </row>
    <row r="382" spans="2:2" x14ac:dyDescent="0.25">
      <c r="B382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3" spans="2:2" x14ac:dyDescent="0.25">
      <c r="B393" s="1"/>
    </row>
    <row r="398" spans="2:2" x14ac:dyDescent="0.25">
      <c r="B398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3" spans="2:2" x14ac:dyDescent="0.25">
      <c r="B423" s="1"/>
    </row>
    <row r="425" spans="2:2" x14ac:dyDescent="0.25">
      <c r="B425" s="1"/>
    </row>
    <row r="426" spans="2:2" x14ac:dyDescent="0.25">
      <c r="B426" s="1"/>
    </row>
    <row r="428" spans="2:2" x14ac:dyDescent="0.25">
      <c r="B428" s="1"/>
    </row>
    <row r="430" spans="2:2" x14ac:dyDescent="0.25">
      <c r="B430" s="1"/>
    </row>
    <row r="433" spans="2:2" x14ac:dyDescent="0.25">
      <c r="B433" s="1"/>
    </row>
    <row r="435" spans="2:2" x14ac:dyDescent="0.25">
      <c r="B435" s="1"/>
    </row>
    <row r="439" spans="2:2" x14ac:dyDescent="0.25">
      <c r="B439" s="1"/>
    </row>
    <row r="440" spans="2:2" x14ac:dyDescent="0.25">
      <c r="B440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6" spans="2:2" x14ac:dyDescent="0.25">
      <c r="B456" s="1"/>
    </row>
    <row r="459" spans="2:2" x14ac:dyDescent="0.25">
      <c r="B459" s="1"/>
    </row>
    <row r="460" spans="2:2" x14ac:dyDescent="0.25">
      <c r="B460" s="1"/>
    </row>
    <row r="462" spans="2:2" x14ac:dyDescent="0.25">
      <c r="B462" s="1"/>
    </row>
    <row r="463" spans="2:2" x14ac:dyDescent="0.25">
      <c r="B463" s="1"/>
    </row>
    <row r="465" spans="2:2" x14ac:dyDescent="0.25">
      <c r="B465" s="1"/>
    </row>
    <row r="467" spans="2:2" x14ac:dyDescent="0.25">
      <c r="B467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3" spans="2:2" x14ac:dyDescent="0.25">
      <c r="B473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6" spans="2:2" x14ac:dyDescent="0.25">
      <c r="B486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3" spans="2:2" x14ac:dyDescent="0.25">
      <c r="B493" s="1"/>
    </row>
    <row r="501" spans="2:2" x14ac:dyDescent="0.25">
      <c r="B501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8" spans="2:2" x14ac:dyDescent="0.25">
      <c r="B508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5" spans="2:2" x14ac:dyDescent="0.25">
      <c r="B515" s="1"/>
    </row>
    <row r="516" spans="2:2" x14ac:dyDescent="0.25">
      <c r="B516" s="1"/>
    </row>
    <row r="519" spans="2:2" x14ac:dyDescent="0.25">
      <c r="B519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6" spans="2:2" x14ac:dyDescent="0.25">
      <c r="B526" s="1"/>
    </row>
    <row r="529" spans="2:2" x14ac:dyDescent="0.25">
      <c r="B529" s="1"/>
    </row>
    <row r="534" spans="2:2" x14ac:dyDescent="0.25">
      <c r="B534" s="1"/>
    </row>
    <row r="536" spans="2:2" x14ac:dyDescent="0.25">
      <c r="B536" s="1"/>
    </row>
    <row r="539" spans="2:2" x14ac:dyDescent="0.25">
      <c r="B539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8" spans="2:2" x14ac:dyDescent="0.25">
      <c r="B548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6" spans="2:2" x14ac:dyDescent="0.25">
      <c r="B586" s="1"/>
    </row>
    <row r="587" spans="2:2" x14ac:dyDescent="0.25">
      <c r="B587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4" spans="2:2" x14ac:dyDescent="0.25">
      <c r="B604" s="1"/>
    </row>
    <row r="605" spans="2:2" x14ac:dyDescent="0.25">
      <c r="B605" s="1"/>
    </row>
    <row r="612" spans="2:2" x14ac:dyDescent="0.25">
      <c r="B612" s="1"/>
    </row>
    <row r="619" spans="2:2" x14ac:dyDescent="0.25">
      <c r="B619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5" spans="2:2" x14ac:dyDescent="0.25">
      <c r="B625" s="1"/>
    </row>
    <row r="626" spans="2:2" x14ac:dyDescent="0.25">
      <c r="B626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7" spans="2:2" x14ac:dyDescent="0.25">
      <c r="B647" s="1"/>
    </row>
    <row r="648" spans="2:2" x14ac:dyDescent="0.25">
      <c r="B648" s="1"/>
    </row>
    <row r="650" spans="2:2" x14ac:dyDescent="0.25">
      <c r="B650" s="1"/>
    </row>
    <row r="651" spans="2:2" x14ac:dyDescent="0.25">
      <c r="B651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62" spans="2:2" x14ac:dyDescent="0.25">
      <c r="B662" s="1"/>
    </row>
    <row r="664" spans="2:2" x14ac:dyDescent="0.25">
      <c r="B664" s="1"/>
    </row>
    <row r="665" spans="2:2" x14ac:dyDescent="0.25">
      <c r="B665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80" spans="2:2" x14ac:dyDescent="0.25">
      <c r="B680" s="1"/>
    </row>
    <row r="681" spans="2:2" x14ac:dyDescent="0.25">
      <c r="B681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7" spans="2:2" x14ac:dyDescent="0.25">
      <c r="B697" s="1"/>
    </row>
    <row r="698" spans="2:2" x14ac:dyDescent="0.25">
      <c r="B698" s="1"/>
    </row>
    <row r="709" spans="2:2" x14ac:dyDescent="0.25">
      <c r="B709" s="1"/>
    </row>
    <row r="711" spans="2:2" x14ac:dyDescent="0.25">
      <c r="B711" s="1"/>
    </row>
    <row r="715" spans="2:2" x14ac:dyDescent="0.25">
      <c r="B715" s="1"/>
    </row>
    <row r="716" spans="2:2" x14ac:dyDescent="0.25">
      <c r="B716" s="1"/>
    </row>
    <row r="718" spans="2:2" x14ac:dyDescent="0.25">
      <c r="B718" s="1"/>
    </row>
    <row r="720" spans="2:2" x14ac:dyDescent="0.25">
      <c r="B720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31" spans="2:2" x14ac:dyDescent="0.25">
      <c r="B731" s="1"/>
    </row>
    <row r="733" spans="2:2" x14ac:dyDescent="0.25">
      <c r="B733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40" spans="2:2" x14ac:dyDescent="0.25">
      <c r="B740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2" spans="2:2" x14ac:dyDescent="0.25">
      <c r="B782" s="1"/>
    </row>
    <row r="783" spans="2:2" x14ac:dyDescent="0.25">
      <c r="B783" s="1"/>
    </row>
    <row r="785" spans="2:2" x14ac:dyDescent="0.25">
      <c r="B785" s="1"/>
    </row>
    <row r="787" spans="2:2" x14ac:dyDescent="0.25">
      <c r="B787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2" spans="2:2" x14ac:dyDescent="0.25">
      <c r="B802" s="1"/>
    </row>
    <row r="803" spans="2:2" x14ac:dyDescent="0.25">
      <c r="B803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3" spans="2:2" x14ac:dyDescent="0.25">
      <c r="B823" s="1"/>
    </row>
    <row r="824" spans="2:2" x14ac:dyDescent="0.25">
      <c r="B824" s="1"/>
    </row>
    <row r="826" spans="2:2" x14ac:dyDescent="0.25">
      <c r="B826" s="1"/>
    </row>
    <row r="829" spans="2:2" x14ac:dyDescent="0.25">
      <c r="B829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4" spans="2:2" x14ac:dyDescent="0.25">
      <c r="B844" s="1"/>
    </row>
    <row r="847" spans="2:2" x14ac:dyDescent="0.25">
      <c r="B847" s="1"/>
    </row>
    <row r="849" spans="2:2" x14ac:dyDescent="0.25">
      <c r="B849" s="1"/>
    </row>
    <row r="850" spans="2:2" x14ac:dyDescent="0.25">
      <c r="B850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8" spans="2:2" x14ac:dyDescent="0.25">
      <c r="B858" s="1"/>
    </row>
    <row r="859" spans="2:2" x14ac:dyDescent="0.25">
      <c r="B859" s="1"/>
    </row>
    <row r="862" spans="2:2" x14ac:dyDescent="0.25">
      <c r="B862" s="1"/>
    </row>
    <row r="865" spans="2:2" x14ac:dyDescent="0.25">
      <c r="B865" s="1"/>
    </row>
    <row r="867" spans="2:2" x14ac:dyDescent="0.25">
      <c r="B867" s="1"/>
    </row>
    <row r="872" spans="2:2" x14ac:dyDescent="0.25">
      <c r="B872" s="1"/>
    </row>
    <row r="873" spans="2:2" x14ac:dyDescent="0.25">
      <c r="B873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80" spans="2:2" x14ac:dyDescent="0.25">
      <c r="B880" s="1"/>
    </row>
    <row r="882" spans="2:2" x14ac:dyDescent="0.25">
      <c r="B882" s="1"/>
    </row>
    <row r="883" spans="2:2" x14ac:dyDescent="0.25">
      <c r="B883" s="1"/>
    </row>
    <row r="885" spans="2:2" x14ac:dyDescent="0.25">
      <c r="B885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3" spans="2:2" x14ac:dyDescent="0.25">
      <c r="B893" s="1"/>
    </row>
    <row r="894" spans="2:2" x14ac:dyDescent="0.25">
      <c r="B894" s="1"/>
    </row>
    <row r="897" spans="2:2" x14ac:dyDescent="0.25">
      <c r="B897" s="1"/>
    </row>
    <row r="899" spans="2:2" x14ac:dyDescent="0.25">
      <c r="B899" s="1"/>
    </row>
    <row r="900" spans="2:2" x14ac:dyDescent="0.25">
      <c r="B900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9" spans="2:2" x14ac:dyDescent="0.25">
      <c r="B919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5" spans="2:2" x14ac:dyDescent="0.25">
      <c r="B925" s="1"/>
    </row>
    <row r="926" spans="2:2" x14ac:dyDescent="0.25">
      <c r="B926" s="1"/>
    </row>
    <row r="930" spans="2:2" x14ac:dyDescent="0.25">
      <c r="B930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8" spans="2:2" x14ac:dyDescent="0.25">
      <c r="B938" s="1"/>
    </row>
    <row r="940" spans="2:2" x14ac:dyDescent="0.25">
      <c r="B940" s="1"/>
    </row>
    <row r="941" spans="2:2" x14ac:dyDescent="0.25">
      <c r="B941" s="1"/>
    </row>
    <row r="944" spans="2:2" x14ac:dyDescent="0.25">
      <c r="B944" s="1"/>
    </row>
    <row r="946" spans="2:2" x14ac:dyDescent="0.25">
      <c r="B946" s="1"/>
    </row>
    <row r="948" spans="2:2" x14ac:dyDescent="0.25">
      <c r="B948" s="1"/>
    </row>
    <row r="950" spans="2:2" x14ac:dyDescent="0.25">
      <c r="B950" s="1"/>
    </row>
    <row r="953" spans="2:2" x14ac:dyDescent="0.25">
      <c r="B953" s="1"/>
    </row>
    <row r="954" spans="2:2" x14ac:dyDescent="0.25">
      <c r="B954" s="1"/>
    </row>
    <row r="956" spans="2:2" x14ac:dyDescent="0.25">
      <c r="B956" s="1"/>
    </row>
    <row r="958" spans="2:2" x14ac:dyDescent="0.25">
      <c r="B958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5" spans="2:2" x14ac:dyDescent="0.25">
      <c r="B965" s="1"/>
    </row>
    <row r="966" spans="2:2" x14ac:dyDescent="0.25">
      <c r="B966" s="1"/>
    </row>
    <row r="970" spans="2:2" x14ac:dyDescent="0.25">
      <c r="B970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2" spans="2:2" x14ac:dyDescent="0.25">
      <c r="B992" s="1"/>
    </row>
    <row r="994" spans="2:2" x14ac:dyDescent="0.25">
      <c r="B994" s="1"/>
    </row>
    <row r="995" spans="2:2" x14ac:dyDescent="0.25">
      <c r="B995" s="1"/>
    </row>
    <row r="997" spans="2:2" x14ac:dyDescent="0.25">
      <c r="B997" s="1"/>
    </row>
    <row r="999" spans="2:2" x14ac:dyDescent="0.25">
      <c r="B999" s="1"/>
    </row>
    <row r="1000" spans="2:2" x14ac:dyDescent="0.25">
      <c r="B1000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3" spans="2:2" x14ac:dyDescent="0.25">
      <c r="B1013" s="1"/>
    </row>
    <row r="1016" spans="2:2" x14ac:dyDescent="0.25">
      <c r="B1016" s="1"/>
    </row>
    <row r="1024" spans="2:2" x14ac:dyDescent="0.25">
      <c r="B1024" s="1"/>
    </row>
    <row r="1026" spans="2:2" x14ac:dyDescent="0.25">
      <c r="B1026" s="1"/>
    </row>
    <row r="1027" spans="2:2" x14ac:dyDescent="0.25">
      <c r="B1027" s="1"/>
    </row>
    <row r="1029" spans="2:2" x14ac:dyDescent="0.25">
      <c r="B1029" s="1"/>
    </row>
    <row r="1030" spans="2:2" x14ac:dyDescent="0.25">
      <c r="B1030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41" spans="2:2" x14ac:dyDescent="0.25">
      <c r="B1041" s="1"/>
    </row>
    <row r="1043" spans="2:2" x14ac:dyDescent="0.25">
      <c r="B1043" s="1"/>
    </row>
    <row r="1045" spans="2:2" x14ac:dyDescent="0.25">
      <c r="B1045" s="1"/>
    </row>
    <row r="1046" spans="2:2" x14ac:dyDescent="0.25">
      <c r="B1046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3" spans="2:2" x14ac:dyDescent="0.25">
      <c r="B1053" s="1"/>
    </row>
    <row r="1055" spans="2:2" x14ac:dyDescent="0.25">
      <c r="B1055" s="1"/>
    </row>
    <row r="1056" spans="2:2" x14ac:dyDescent="0.25">
      <c r="B1056" s="1"/>
    </row>
    <row r="1058" spans="2:2" x14ac:dyDescent="0.25">
      <c r="B1058" s="1"/>
    </row>
    <row r="1060" spans="2:2" x14ac:dyDescent="0.25">
      <c r="B1060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8" spans="2:2" x14ac:dyDescent="0.25">
      <c r="B1068" s="1"/>
    </row>
    <row r="1069" spans="2:2" x14ac:dyDescent="0.25">
      <c r="B1069" s="1"/>
    </row>
    <row r="1071" spans="2:2" x14ac:dyDescent="0.25">
      <c r="B1071" s="1"/>
    </row>
    <row r="1074" spans="2:2" x14ac:dyDescent="0.25">
      <c r="B1074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82" spans="2:2" x14ac:dyDescent="0.25">
      <c r="B1082" s="1"/>
    </row>
    <row r="1084" spans="2:2" x14ac:dyDescent="0.25">
      <c r="B1084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2" spans="2:2" x14ac:dyDescent="0.25">
      <c r="B1092" s="1"/>
    </row>
    <row r="1093" spans="2:2" x14ac:dyDescent="0.25">
      <c r="B1093" s="1"/>
    </row>
    <row r="1096" spans="2:2" x14ac:dyDescent="0.25">
      <c r="B1096" s="1"/>
    </row>
    <row r="1099" spans="2:2" x14ac:dyDescent="0.25">
      <c r="B1099" s="1"/>
    </row>
    <row r="1101" spans="2:2" x14ac:dyDescent="0.25">
      <c r="B1101" s="1"/>
    </row>
    <row r="1102" spans="2:2" x14ac:dyDescent="0.25">
      <c r="B1102" s="1"/>
    </row>
    <row r="1105" spans="2:2" x14ac:dyDescent="0.25">
      <c r="B1105" s="1"/>
    </row>
    <row r="1106" spans="2:2" x14ac:dyDescent="0.25">
      <c r="B1106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5" spans="2:2" x14ac:dyDescent="0.25">
      <c r="B1115" s="1"/>
    </row>
    <row r="1117" spans="2:2" x14ac:dyDescent="0.25">
      <c r="B1117" s="1"/>
    </row>
    <row r="1119" spans="2:2" x14ac:dyDescent="0.25">
      <c r="B1119" s="1"/>
    </row>
    <row r="1123" spans="2:2" x14ac:dyDescent="0.25">
      <c r="B1123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2" spans="2:2" x14ac:dyDescent="0.25">
      <c r="B1132" s="1"/>
    </row>
    <row r="1133" spans="2:2" x14ac:dyDescent="0.25">
      <c r="B1133" s="1"/>
    </row>
    <row r="1135" spans="2:2" x14ac:dyDescent="0.25">
      <c r="B1135" s="1"/>
    </row>
    <row r="1137" spans="2:2" x14ac:dyDescent="0.25">
      <c r="B1137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51" spans="2:2" x14ac:dyDescent="0.25">
      <c r="B1151" s="1"/>
    </row>
    <row r="1152" spans="2:2" x14ac:dyDescent="0.25">
      <c r="B1152" s="1"/>
    </row>
    <row r="1155" spans="2:2" x14ac:dyDescent="0.25">
      <c r="B1155" s="1"/>
    </row>
    <row r="1156" spans="2:2" x14ac:dyDescent="0.25">
      <c r="B1156" s="1"/>
    </row>
    <row r="1158" spans="2:2" x14ac:dyDescent="0.25">
      <c r="B1158" s="1"/>
    </row>
    <row r="1159" spans="2:2" x14ac:dyDescent="0.25">
      <c r="B1159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5" spans="2:2" x14ac:dyDescent="0.25">
      <c r="B1175" s="1"/>
    </row>
    <row r="1178" spans="2:2" x14ac:dyDescent="0.25">
      <c r="B1178" s="1"/>
    </row>
    <row r="1179" spans="2:2" x14ac:dyDescent="0.25">
      <c r="B1179" s="1"/>
    </row>
    <row r="1183" spans="2:2" x14ac:dyDescent="0.25">
      <c r="B1183" s="1"/>
    </row>
    <row r="1185" spans="2:2" x14ac:dyDescent="0.25">
      <c r="B1185" s="1"/>
    </row>
    <row r="1186" spans="2:2" x14ac:dyDescent="0.25">
      <c r="B1186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2" spans="2:2" x14ac:dyDescent="0.25">
      <c r="B1192" s="1"/>
    </row>
    <row r="1196" spans="2:2" x14ac:dyDescent="0.25">
      <c r="B1196" s="1"/>
    </row>
    <row r="1199" spans="2:2" x14ac:dyDescent="0.25">
      <c r="B1199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5" spans="2:2" x14ac:dyDescent="0.25">
      <c r="B1205" s="1"/>
    </row>
    <row r="1207" spans="2:2" x14ac:dyDescent="0.25">
      <c r="B1207" s="1"/>
    </row>
    <row r="1211" spans="2:2" x14ac:dyDescent="0.25">
      <c r="B1211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8" spans="2:2" x14ac:dyDescent="0.25">
      <c r="B1228" s="1"/>
    </row>
    <row r="1230" spans="2:2" x14ac:dyDescent="0.25">
      <c r="B1230" s="1"/>
    </row>
    <row r="1232" spans="2:2" x14ac:dyDescent="0.25">
      <c r="B1232" s="1"/>
    </row>
    <row r="1233" spans="2:2" x14ac:dyDescent="0.25">
      <c r="B1233" s="1"/>
    </row>
    <row r="1236" spans="2:2" x14ac:dyDescent="0.25">
      <c r="B1236" s="1"/>
    </row>
    <row r="1238" spans="2:2" x14ac:dyDescent="0.25">
      <c r="B1238" s="1"/>
    </row>
    <row r="1239" spans="2:2" x14ac:dyDescent="0.25">
      <c r="B1239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7" spans="2:2" x14ac:dyDescent="0.25">
      <c r="B1247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4" spans="2:2" x14ac:dyDescent="0.25">
      <c r="B1254" s="1"/>
    </row>
    <row r="1255" spans="2:2" x14ac:dyDescent="0.25">
      <c r="B1255" s="1"/>
    </row>
    <row r="1257" spans="2:2" x14ac:dyDescent="0.25">
      <c r="B1257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7" spans="2:2" x14ac:dyDescent="0.25">
      <c r="B1277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6" spans="2:2" x14ac:dyDescent="0.25">
      <c r="B1286" s="1"/>
    </row>
    <row r="1287" spans="2:2" x14ac:dyDescent="0.25">
      <c r="B1287" s="1"/>
    </row>
    <row r="1291" spans="2:2" x14ac:dyDescent="0.25">
      <c r="B1291" s="1"/>
    </row>
    <row r="1292" spans="2:2" x14ac:dyDescent="0.25">
      <c r="B1292" s="1"/>
    </row>
    <row r="1299" spans="2:2" x14ac:dyDescent="0.25">
      <c r="B1299" s="1"/>
    </row>
    <row r="1301" spans="2:2" x14ac:dyDescent="0.25">
      <c r="B1301" s="1"/>
    </row>
    <row r="1303" spans="2:2" x14ac:dyDescent="0.25">
      <c r="B1303" s="1"/>
    </row>
    <row r="1304" spans="2:2" x14ac:dyDescent="0.25">
      <c r="B1304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7" spans="2:2" x14ac:dyDescent="0.25">
      <c r="B1317" s="1"/>
    </row>
    <row r="1318" spans="2:2" x14ac:dyDescent="0.25">
      <c r="B1318" s="1"/>
    </row>
    <row r="1320" spans="2:2" x14ac:dyDescent="0.25">
      <c r="B1320" s="1"/>
    </row>
    <row r="1321" spans="2:2" x14ac:dyDescent="0.25">
      <c r="B1321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30" spans="2:2" x14ac:dyDescent="0.25">
      <c r="B1330" s="1"/>
    </row>
    <row r="1335" spans="2:2" x14ac:dyDescent="0.25">
      <c r="B1335" s="1"/>
    </row>
    <row r="1337" spans="2:2" x14ac:dyDescent="0.25">
      <c r="B1337" s="1"/>
    </row>
    <row r="1349" spans="2:2" x14ac:dyDescent="0.25">
      <c r="B1349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70" spans="2:2" x14ac:dyDescent="0.25">
      <c r="B1370" s="1"/>
    </row>
    <row r="1371" spans="2:2" x14ac:dyDescent="0.25">
      <c r="B1371" s="1"/>
    </row>
    <row r="1375" spans="2:2" x14ac:dyDescent="0.25">
      <c r="B1375" s="1"/>
    </row>
    <row r="1378" spans="2:2" x14ac:dyDescent="0.25">
      <c r="B1378" s="1"/>
    </row>
    <row r="1379" spans="2:2" x14ac:dyDescent="0.25">
      <c r="B1379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7" spans="2:2" x14ac:dyDescent="0.25">
      <c r="B1387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3" spans="2:2" x14ac:dyDescent="0.25">
      <c r="B1393" s="1"/>
    </row>
    <row r="1394" spans="2:2" x14ac:dyDescent="0.25">
      <c r="B1394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6" spans="2:2" x14ac:dyDescent="0.25">
      <c r="B1406" s="1"/>
    </row>
    <row r="1410" spans="2:2" x14ac:dyDescent="0.25">
      <c r="B1410" s="1"/>
    </row>
    <row r="1416" spans="2:2" x14ac:dyDescent="0.25">
      <c r="B1416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4" spans="2:2" x14ac:dyDescent="0.25">
      <c r="B1424" s="1"/>
    </row>
    <row r="1425" spans="2:2" x14ac:dyDescent="0.25">
      <c r="B1425" s="1"/>
    </row>
    <row r="1429" spans="2:2" x14ac:dyDescent="0.25">
      <c r="B1429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8" spans="2:2" x14ac:dyDescent="0.25">
      <c r="B1438" s="1"/>
    </row>
    <row r="1440" spans="2:2" x14ac:dyDescent="0.25">
      <c r="B1440" s="1"/>
    </row>
    <row r="1441" spans="2:2" x14ac:dyDescent="0.25">
      <c r="B1441" s="1"/>
    </row>
    <row r="1444" spans="2:2" x14ac:dyDescent="0.25">
      <c r="B1444" s="1"/>
    </row>
    <row r="1446" spans="2:2" x14ac:dyDescent="0.25">
      <c r="B1446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2" spans="2:2" x14ac:dyDescent="0.25">
      <c r="B1472" s="1"/>
    </row>
    <row r="1473" spans="2:2" x14ac:dyDescent="0.25">
      <c r="B1473" s="1"/>
    </row>
    <row r="1475" spans="2:2" x14ac:dyDescent="0.25">
      <c r="B1475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4" spans="2:2" x14ac:dyDescent="0.25">
      <c r="B1484" s="1"/>
    </row>
    <row r="1486" spans="2:2" x14ac:dyDescent="0.25">
      <c r="B1486" s="1"/>
    </row>
    <row r="1487" spans="2:2" x14ac:dyDescent="0.25">
      <c r="B1487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5" spans="2:2" x14ac:dyDescent="0.25">
      <c r="B1495" s="1"/>
    </row>
    <row r="1496" spans="2:2" x14ac:dyDescent="0.25">
      <c r="B1496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4" spans="2:2" x14ac:dyDescent="0.25">
      <c r="B1504" s="1"/>
    </row>
    <row r="1506" spans="2:2" x14ac:dyDescent="0.25">
      <c r="B1506" s="1"/>
    </row>
    <row r="1513" spans="2:2" x14ac:dyDescent="0.25">
      <c r="B1513" s="1"/>
    </row>
    <row r="1516" spans="2:2" x14ac:dyDescent="0.25">
      <c r="B1516" s="1"/>
    </row>
    <row r="1519" spans="2:2" x14ac:dyDescent="0.25">
      <c r="B1519" s="1"/>
    </row>
    <row r="1523" spans="2:2" x14ac:dyDescent="0.25">
      <c r="B1523" s="1"/>
    </row>
    <row r="1529" spans="2:2" x14ac:dyDescent="0.25">
      <c r="B1529" s="1"/>
    </row>
    <row r="1533" spans="2:2" x14ac:dyDescent="0.25">
      <c r="B1533" s="1"/>
    </row>
    <row r="1535" spans="2:2" x14ac:dyDescent="0.25">
      <c r="B1535" s="1"/>
    </row>
    <row r="1539" spans="2:2" x14ac:dyDescent="0.25">
      <c r="B1539" s="1"/>
    </row>
    <row r="1540" spans="2:2" x14ac:dyDescent="0.25">
      <c r="B1540" s="1"/>
    </row>
    <row r="1549" spans="2:2" x14ac:dyDescent="0.25">
      <c r="B1549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9" spans="2:2" x14ac:dyDescent="0.25">
      <c r="B1569" s="1"/>
    </row>
    <row r="1570" spans="2:2" x14ac:dyDescent="0.25">
      <c r="B1570" s="1"/>
    </row>
    <row r="1572" spans="2:2" x14ac:dyDescent="0.25">
      <c r="B1572" s="1"/>
    </row>
    <row r="1574" spans="2:2" x14ac:dyDescent="0.25">
      <c r="B1574" s="1"/>
    </row>
    <row r="1576" spans="2:2" x14ac:dyDescent="0.25">
      <c r="B1576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7" spans="2:2" x14ac:dyDescent="0.25">
      <c r="B1587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9" spans="2:2" x14ac:dyDescent="0.25">
      <c r="B1599" s="1"/>
    </row>
    <row r="1601" spans="2:2" x14ac:dyDescent="0.25">
      <c r="B1601" s="1"/>
    </row>
    <row r="1602" spans="2:2" x14ac:dyDescent="0.25">
      <c r="B1602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3" spans="2:2" x14ac:dyDescent="0.25">
      <c r="B1613" s="1"/>
    </row>
    <row r="1614" spans="2:2" x14ac:dyDescent="0.25">
      <c r="B1614" s="1"/>
    </row>
    <row r="1616" spans="2:2" x14ac:dyDescent="0.25">
      <c r="B1616" s="1"/>
    </row>
    <row r="1617" spans="2:2" x14ac:dyDescent="0.25">
      <c r="B1617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EFFDA-57DC-4AE5-96DE-71AA54FA9933}">
  <dimension ref="A1:O1621"/>
  <sheetViews>
    <sheetView zoomScaleNormal="100" workbookViewId="0">
      <selection activeCell="G23" sqref="G23"/>
    </sheetView>
  </sheetViews>
  <sheetFormatPr defaultRowHeight="15" x14ac:dyDescent="0.25"/>
  <cols>
    <col min="2" max="2" width="34.85546875" bestFit="1" customWidth="1"/>
    <col min="3" max="3" width="23.85546875" bestFit="1" customWidth="1"/>
    <col min="4" max="4" width="14.42578125" bestFit="1" customWidth="1"/>
    <col min="5" max="5" width="19.7109375" bestFit="1" customWidth="1"/>
    <col min="6" max="6" width="19" bestFit="1" customWidth="1"/>
    <col min="7" max="7" width="19" customWidth="1"/>
    <col min="8" max="8" width="17.7109375" bestFit="1" customWidth="1"/>
    <col min="9" max="9" width="10.5703125" bestFit="1" customWidth="1"/>
    <col min="10" max="10" width="28.7109375" bestFit="1" customWidth="1"/>
    <col min="11" max="11" width="19.28515625" bestFit="1" customWidth="1"/>
    <col min="12" max="12" width="17.140625" bestFit="1" customWidth="1"/>
    <col min="13" max="13" width="10.42578125" bestFit="1" customWidth="1"/>
    <col min="14" max="14" width="17" bestFit="1" customWidth="1"/>
    <col min="15" max="15" width="65.7109375" bestFit="1" customWidth="1"/>
    <col min="16" max="16" width="9.7109375" customWidth="1"/>
  </cols>
  <sheetData>
    <row r="1" spans="2:15" ht="18.75" x14ac:dyDescent="0.3">
      <c r="B1" s="30" t="s">
        <v>86</v>
      </c>
      <c r="C1" s="30" t="s">
        <v>46</v>
      </c>
      <c r="D1" s="30" t="s">
        <v>45</v>
      </c>
      <c r="E1" s="42" t="s">
        <v>82</v>
      </c>
      <c r="F1" s="43"/>
      <c r="G1" s="48" t="s">
        <v>89</v>
      </c>
      <c r="H1" s="49"/>
      <c r="I1" s="49"/>
      <c r="J1" s="49"/>
      <c r="K1" s="50"/>
      <c r="M1" s="29" t="s">
        <v>38</v>
      </c>
      <c r="N1" s="30" t="s">
        <v>24</v>
      </c>
      <c r="O1" s="31" t="s">
        <v>70</v>
      </c>
    </row>
    <row r="2" spans="2:15" ht="13.5" customHeight="1" x14ac:dyDescent="0.25">
      <c r="B2" s="3"/>
      <c r="C2" s="3">
        <f t="shared" ref="C2:C21" si="0">C3-($C$22/20)</f>
        <v>0</v>
      </c>
      <c r="D2" s="9">
        <f t="shared" ref="D2:D21" si="1">D3-($D$22/20)</f>
        <v>1.6342482922482304E-13</v>
      </c>
      <c r="E2" s="37">
        <f>B2/D2</f>
        <v>0</v>
      </c>
      <c r="F2" s="44"/>
      <c r="G2" s="46" t="s">
        <v>91</v>
      </c>
      <c r="H2" s="34" t="s">
        <v>88</v>
      </c>
      <c r="I2" s="3" t="s">
        <v>87</v>
      </c>
      <c r="J2" s="3" t="s">
        <v>92</v>
      </c>
      <c r="K2" s="22" t="s">
        <v>90</v>
      </c>
      <c r="M2" s="3">
        <v>0</v>
      </c>
      <c r="N2" s="17">
        <v>1</v>
      </c>
      <c r="O2" s="9">
        <f>Output!E2:E152/9*1</f>
        <v>8.0561403508771932</v>
      </c>
    </row>
    <row r="3" spans="2:15" ht="15.75" x14ac:dyDescent="0.25">
      <c r="B3" s="3">
        <v>200</v>
      </c>
      <c r="C3" s="3">
        <f t="shared" si="0"/>
        <v>2</v>
      </c>
      <c r="D3" s="9">
        <f t="shared" si="1"/>
        <v>30.573248407643465</v>
      </c>
      <c r="E3" s="37">
        <f>B3/D3</f>
        <v>6.5416666666666341</v>
      </c>
      <c r="F3" s="38"/>
      <c r="G3" s="9">
        <v>611.46496815286605</v>
      </c>
      <c r="H3" s="9">
        <f>MAX(Output!E2:E152)</f>
        <v>1223.5535570648046</v>
      </c>
      <c r="I3" s="9">
        <f>E3</f>
        <v>6.5416666666666341</v>
      </c>
      <c r="J3" s="9">
        <f t="shared" ref="J3:J10" si="2">$H$3/I3</f>
        <v>187.04003420099016</v>
      </c>
      <c r="K3" s="9">
        <f>I3*$G$3</f>
        <v>3999.9999999999786</v>
      </c>
      <c r="M3" s="3">
        <v>1</v>
      </c>
      <c r="N3" s="17">
        <v>1</v>
      </c>
      <c r="O3" s="9">
        <f>Output!E3:E153/9*1</f>
        <v>37.207620412612847</v>
      </c>
    </row>
    <row r="4" spans="2:15" ht="15.75" x14ac:dyDescent="0.25">
      <c r="B4" s="3">
        <v>400</v>
      </c>
      <c r="C4" s="3">
        <f t="shared" si="0"/>
        <v>4</v>
      </c>
      <c r="D4" s="9">
        <f t="shared" si="1"/>
        <v>61.146496815286767</v>
      </c>
      <c r="E4" s="37">
        <f t="shared" ref="E4:E22" si="3">B4/D4</f>
        <v>6.541666666666651</v>
      </c>
      <c r="F4" s="38"/>
      <c r="G4" s="5"/>
      <c r="H4" s="5"/>
      <c r="I4" s="3">
        <v>4</v>
      </c>
      <c r="J4" s="45">
        <f t="shared" si="2"/>
        <v>305.88838926620116</v>
      </c>
      <c r="K4" s="9">
        <f t="shared" ref="K4:K10" si="4">I4*$G$3</f>
        <v>2445.8598726114642</v>
      </c>
      <c r="M4" s="3">
        <v>2</v>
      </c>
      <c r="N4" s="17">
        <v>1</v>
      </c>
      <c r="O4" s="9">
        <f>Output!E4:E154/9*1</f>
        <v>37.229977397819823</v>
      </c>
    </row>
    <row r="5" spans="2:15" ht="15.75" x14ac:dyDescent="0.25">
      <c r="B5" s="3">
        <v>600</v>
      </c>
      <c r="C5" s="3">
        <f t="shared" si="0"/>
        <v>6</v>
      </c>
      <c r="D5" s="9">
        <f t="shared" si="1"/>
        <v>91.719745222930072</v>
      </c>
      <c r="E5" s="37">
        <f t="shared" si="3"/>
        <v>6.5416666666666572</v>
      </c>
      <c r="F5" s="38"/>
      <c r="G5" s="5"/>
      <c r="H5" s="5"/>
      <c r="I5" s="3">
        <v>5</v>
      </c>
      <c r="J5" s="9">
        <f t="shared" si="2"/>
        <v>244.71071141296093</v>
      </c>
      <c r="K5" s="9">
        <f t="shared" si="4"/>
        <v>3057.3248407643305</v>
      </c>
      <c r="M5" s="3">
        <v>3</v>
      </c>
      <c r="N5" s="17">
        <v>1</v>
      </c>
      <c r="O5" s="9">
        <f>Output!E5:E155/9*1</f>
        <v>37.267239039831438</v>
      </c>
    </row>
    <row r="6" spans="2:15" ht="15.75" x14ac:dyDescent="0.25">
      <c r="B6" s="3">
        <v>800</v>
      </c>
      <c r="C6" s="3">
        <f t="shared" si="0"/>
        <v>8</v>
      </c>
      <c r="D6" s="9">
        <f t="shared" si="1"/>
        <v>122.29299363057338</v>
      </c>
      <c r="E6" s="37">
        <f t="shared" si="3"/>
        <v>6.5416666666666599</v>
      </c>
      <c r="F6" s="38"/>
      <c r="G6" s="5"/>
      <c r="H6" s="5"/>
      <c r="I6" s="3">
        <v>6</v>
      </c>
      <c r="J6" s="9">
        <f t="shared" si="2"/>
        <v>203.92559284413412</v>
      </c>
      <c r="K6" s="9">
        <f t="shared" si="4"/>
        <v>3668.7898089171963</v>
      </c>
      <c r="M6" s="3">
        <v>4</v>
      </c>
      <c r="N6" s="17">
        <v>1</v>
      </c>
      <c r="O6" s="9">
        <f>Output!E6:E156/9*1</f>
        <v>37.319405338647712</v>
      </c>
    </row>
    <row r="7" spans="2:15" ht="15.75" x14ac:dyDescent="0.25">
      <c r="B7" s="3">
        <v>1000</v>
      </c>
      <c r="C7" s="3">
        <f t="shared" si="0"/>
        <v>10</v>
      </c>
      <c r="D7" s="9">
        <f t="shared" si="1"/>
        <v>152.86624203821668</v>
      </c>
      <c r="E7" s="37">
        <f t="shared" si="3"/>
        <v>6.5416666666666616</v>
      </c>
      <c r="F7" s="38"/>
      <c r="G7" s="5"/>
      <c r="H7" s="5"/>
      <c r="I7" s="3">
        <v>7</v>
      </c>
      <c r="J7" s="9">
        <f t="shared" si="2"/>
        <v>174.79336529497209</v>
      </c>
      <c r="K7" s="9">
        <f t="shared" si="4"/>
        <v>4280.2547770700621</v>
      </c>
      <c r="M7" s="3">
        <v>5</v>
      </c>
      <c r="N7" s="17">
        <v>1</v>
      </c>
      <c r="O7" s="9">
        <f>Output!E7:E157/9*1</f>
        <v>37.38647629426864</v>
      </c>
    </row>
    <row r="8" spans="2:15" ht="15.75" x14ac:dyDescent="0.25">
      <c r="B8" s="3">
        <v>1200</v>
      </c>
      <c r="C8" s="3">
        <f t="shared" si="0"/>
        <v>12</v>
      </c>
      <c r="D8" s="9">
        <f t="shared" si="1"/>
        <v>183.43949044585997</v>
      </c>
      <c r="E8" s="37">
        <f t="shared" si="3"/>
        <v>6.5416666666666634</v>
      </c>
      <c r="F8" s="38"/>
      <c r="G8" s="5"/>
      <c r="H8" s="5"/>
      <c r="I8" s="3">
        <v>8</v>
      </c>
      <c r="J8" s="9">
        <f t="shared" si="2"/>
        <v>152.94419463310058</v>
      </c>
      <c r="K8" s="9">
        <f t="shared" si="4"/>
        <v>4891.7197452229284</v>
      </c>
      <c r="M8" s="3">
        <v>6</v>
      </c>
      <c r="N8" s="17">
        <v>1</v>
      </c>
      <c r="O8" s="9">
        <f>Output!E8:E158/9*1</f>
        <v>8.242448560935296</v>
      </c>
    </row>
    <row r="9" spans="2:15" ht="15.75" x14ac:dyDescent="0.25">
      <c r="B9" s="3">
        <v>1400</v>
      </c>
      <c r="C9" s="3">
        <f t="shared" si="0"/>
        <v>14</v>
      </c>
      <c r="D9" s="9">
        <f t="shared" si="1"/>
        <v>214.01273885350327</v>
      </c>
      <c r="E9" s="37">
        <f t="shared" si="3"/>
        <v>6.5416666666666643</v>
      </c>
      <c r="F9" s="38"/>
      <c r="G9" s="5"/>
      <c r="H9" s="5"/>
      <c r="I9" s="35">
        <v>9</v>
      </c>
      <c r="J9" s="36">
        <f t="shared" si="2"/>
        <v>135.95039522942272</v>
      </c>
      <c r="K9" s="36">
        <f t="shared" si="4"/>
        <v>5503.1847133757947</v>
      </c>
      <c r="M9" s="3">
        <v>7</v>
      </c>
      <c r="N9" s="17">
        <v>1</v>
      </c>
      <c r="O9" s="9">
        <f>Output!E9:E159/9*1</f>
        <v>14.086456857542695</v>
      </c>
    </row>
    <row r="10" spans="2:15" ht="15.75" x14ac:dyDescent="0.25">
      <c r="B10" s="3">
        <v>1600</v>
      </c>
      <c r="C10" s="3">
        <f t="shared" si="0"/>
        <v>16</v>
      </c>
      <c r="D10" s="9">
        <f t="shared" si="1"/>
        <v>244.58598726114656</v>
      </c>
      <c r="E10" s="37">
        <f t="shared" si="3"/>
        <v>6.5416666666666652</v>
      </c>
      <c r="F10" s="38"/>
      <c r="G10" s="5"/>
      <c r="H10" s="5"/>
      <c r="I10" s="3">
        <v>10</v>
      </c>
      <c r="J10" s="9">
        <f t="shared" si="2"/>
        <v>122.35535570648047</v>
      </c>
      <c r="K10" s="9">
        <f t="shared" si="4"/>
        <v>6114.6496815286609</v>
      </c>
      <c r="M10" s="3">
        <v>8</v>
      </c>
      <c r="N10" s="17">
        <v>1</v>
      </c>
      <c r="O10" s="9">
        <f>Output!E10:E160/9*1</f>
        <v>8.2576513108760388</v>
      </c>
    </row>
    <row r="11" spans="2:15" ht="15.75" x14ac:dyDescent="0.25">
      <c r="B11" s="3">
        <v>1800</v>
      </c>
      <c r="C11" s="3">
        <f t="shared" si="0"/>
        <v>18</v>
      </c>
      <c r="D11" s="9">
        <f t="shared" si="1"/>
        <v>275.15923566878985</v>
      </c>
      <c r="E11" s="37">
        <f t="shared" si="3"/>
        <v>6.5416666666666661</v>
      </c>
      <c r="F11" s="38"/>
      <c r="G11" s="5"/>
      <c r="M11" s="3">
        <v>9</v>
      </c>
      <c r="N11" s="17">
        <v>1</v>
      </c>
      <c r="O11" s="9">
        <f>Output!E11:E161/9*1</f>
        <v>14.102255793755624</v>
      </c>
    </row>
    <row r="12" spans="2:15" ht="15.75" x14ac:dyDescent="0.25">
      <c r="B12" s="3">
        <v>2000</v>
      </c>
      <c r="C12" s="3">
        <f t="shared" si="0"/>
        <v>20</v>
      </c>
      <c r="D12" s="9">
        <f t="shared" si="1"/>
        <v>305.73248407643314</v>
      </c>
      <c r="E12" s="37">
        <f t="shared" si="3"/>
        <v>6.5416666666666661</v>
      </c>
      <c r="F12" s="38"/>
      <c r="G12" s="5"/>
      <c r="M12" s="3">
        <v>10</v>
      </c>
      <c r="N12" s="17">
        <v>1</v>
      </c>
      <c r="O12" s="9">
        <f>Output!E12:E162/9*1</f>
        <v>8.2734502470889666</v>
      </c>
    </row>
    <row r="13" spans="2:15" ht="15.75" x14ac:dyDescent="0.25">
      <c r="B13" s="3">
        <v>2200</v>
      </c>
      <c r="C13" s="3">
        <f t="shared" si="0"/>
        <v>22</v>
      </c>
      <c r="D13" s="9">
        <f t="shared" si="1"/>
        <v>336.30573248407643</v>
      </c>
      <c r="E13" s="37">
        <f t="shared" si="3"/>
        <v>6.541666666666667</v>
      </c>
      <c r="F13" s="38"/>
      <c r="G13" s="5"/>
      <c r="M13" s="3">
        <v>11</v>
      </c>
      <c r="N13" s="17">
        <v>1</v>
      </c>
      <c r="O13" s="9">
        <f>Output!E13:E163/9*1</f>
        <v>8.2734502470889666</v>
      </c>
    </row>
    <row r="14" spans="2:15" ht="15.75" x14ac:dyDescent="0.25">
      <c r="B14" s="3">
        <v>2400</v>
      </c>
      <c r="C14" s="3">
        <f t="shared" si="0"/>
        <v>24</v>
      </c>
      <c r="D14" s="9">
        <f t="shared" si="1"/>
        <v>366.87898089171972</v>
      </c>
      <c r="E14" s="37">
        <f t="shared" si="3"/>
        <v>6.541666666666667</v>
      </c>
      <c r="F14" s="38"/>
      <c r="G14" s="5"/>
      <c r="H14" s="40"/>
      <c r="M14" s="3">
        <v>12</v>
      </c>
      <c r="N14" s="17">
        <v>1</v>
      </c>
      <c r="O14" s="9">
        <f>Output!E14:E164/9*1</f>
        <v>14.11865091624076</v>
      </c>
    </row>
    <row r="15" spans="2:15" ht="15.75" x14ac:dyDescent="0.25">
      <c r="B15" s="3">
        <v>2600</v>
      </c>
      <c r="C15" s="3">
        <f t="shared" si="0"/>
        <v>26</v>
      </c>
      <c r="D15" s="9">
        <f t="shared" si="1"/>
        <v>397.45222929936301</v>
      </c>
      <c r="E15" s="37">
        <f t="shared" si="3"/>
        <v>6.5416666666666679</v>
      </c>
      <c r="F15" s="38"/>
      <c r="G15" s="5"/>
      <c r="H15" s="40"/>
      <c r="M15" s="3">
        <v>13</v>
      </c>
      <c r="N15" s="17">
        <v>1</v>
      </c>
      <c r="O15" s="9">
        <f>Output!E15:E165/9*1</f>
        <v>19.982035266694179</v>
      </c>
    </row>
    <row r="16" spans="2:15" ht="15.75" x14ac:dyDescent="0.25">
      <c r="B16" s="3">
        <v>2800</v>
      </c>
      <c r="C16" s="3">
        <f t="shared" si="0"/>
        <v>28</v>
      </c>
      <c r="D16" s="9">
        <f t="shared" si="1"/>
        <v>428.0254777070063</v>
      </c>
      <c r="E16" s="37">
        <f t="shared" si="3"/>
        <v>6.5416666666666679</v>
      </c>
      <c r="F16" s="38"/>
      <c r="G16" s="5"/>
      <c r="H16" s="40"/>
      <c r="M16" s="3">
        <v>14</v>
      </c>
      <c r="N16" s="17">
        <v>1</v>
      </c>
      <c r="O16" s="9">
        <f>Output!E16:E166/9*1</f>
        <v>20.018998815569731</v>
      </c>
    </row>
    <row r="17" spans="2:15" ht="15.75" x14ac:dyDescent="0.25">
      <c r="B17" s="3">
        <v>3000</v>
      </c>
      <c r="C17" s="3">
        <f t="shared" si="0"/>
        <v>30</v>
      </c>
      <c r="D17" s="9">
        <f t="shared" si="1"/>
        <v>458.59872611464959</v>
      </c>
      <c r="E17" s="37">
        <f t="shared" si="3"/>
        <v>6.5416666666666679</v>
      </c>
      <c r="F17" s="38"/>
      <c r="G17" s="5"/>
      <c r="H17" s="40"/>
      <c r="M17" s="3">
        <v>15</v>
      </c>
      <c r="N17" s="17">
        <v>1</v>
      </c>
      <c r="O17" s="9">
        <f>Output!E17:E167/9*1</f>
        <v>20.058347109534004</v>
      </c>
    </row>
    <row r="18" spans="2:15" ht="15.75" x14ac:dyDescent="0.25">
      <c r="B18" s="3">
        <v>3200</v>
      </c>
      <c r="C18" s="3">
        <f t="shared" si="0"/>
        <v>32</v>
      </c>
      <c r="D18" s="9">
        <f t="shared" si="1"/>
        <v>489.17197452229289</v>
      </c>
      <c r="E18" s="37">
        <f t="shared" si="3"/>
        <v>6.5416666666666679</v>
      </c>
      <c r="F18" s="38"/>
      <c r="G18" s="5"/>
      <c r="H18" s="40"/>
      <c r="M18" s="3">
        <v>16</v>
      </c>
      <c r="N18" s="17">
        <v>1</v>
      </c>
      <c r="O18" s="9">
        <f>Output!E18:E168/9*1</f>
        <v>20.100080148587018</v>
      </c>
    </row>
    <row r="19" spans="2:15" ht="15.75" x14ac:dyDescent="0.25">
      <c r="B19" s="3">
        <v>3400</v>
      </c>
      <c r="C19" s="3">
        <f t="shared" si="0"/>
        <v>34</v>
      </c>
      <c r="D19" s="9">
        <f t="shared" si="1"/>
        <v>519.74522292993618</v>
      </c>
      <c r="E19" s="37">
        <f t="shared" si="3"/>
        <v>6.5416666666666687</v>
      </c>
      <c r="F19" s="38"/>
      <c r="G19" s="5"/>
      <c r="H19" s="40"/>
      <c r="M19" s="3">
        <v>17</v>
      </c>
      <c r="N19" s="17">
        <v>1</v>
      </c>
      <c r="O19" s="9">
        <f>Output!E19:E169/9*1</f>
        <v>20.144197932728751</v>
      </c>
    </row>
    <row r="20" spans="2:15" ht="15.75" x14ac:dyDescent="0.25">
      <c r="B20" s="3">
        <v>3600</v>
      </c>
      <c r="C20" s="3">
        <f t="shared" si="0"/>
        <v>36</v>
      </c>
      <c r="D20" s="9">
        <f t="shared" si="1"/>
        <v>550.31847133757947</v>
      </c>
      <c r="E20" s="37">
        <f t="shared" si="3"/>
        <v>6.5416666666666687</v>
      </c>
      <c r="F20" s="38"/>
      <c r="G20" s="5"/>
      <c r="H20" s="40"/>
      <c r="M20" s="3">
        <v>18</v>
      </c>
      <c r="N20" s="17">
        <v>1</v>
      </c>
      <c r="O20" s="9">
        <f>Output!E20:E170/9*1</f>
        <v>20.190700461959253</v>
      </c>
    </row>
    <row r="21" spans="2:15" ht="15.75" x14ac:dyDescent="0.25">
      <c r="B21" s="3">
        <v>3800</v>
      </c>
      <c r="C21" s="3">
        <f t="shared" si="0"/>
        <v>38</v>
      </c>
      <c r="D21" s="9">
        <f t="shared" si="1"/>
        <v>580.89171974522276</v>
      </c>
      <c r="E21" s="37">
        <f t="shared" si="3"/>
        <v>6.5416666666666687</v>
      </c>
      <c r="F21" s="38"/>
      <c r="G21" s="5"/>
      <c r="H21" s="40"/>
      <c r="M21" s="3">
        <v>19</v>
      </c>
      <c r="N21" s="17">
        <v>1</v>
      </c>
      <c r="O21" s="9">
        <f>Output!E21:E171/9*1</f>
        <v>8.533089368625939</v>
      </c>
    </row>
    <row r="22" spans="2:15" ht="15.75" x14ac:dyDescent="0.25">
      <c r="B22" s="3">
        <v>4000</v>
      </c>
      <c r="C22" s="3">
        <v>40</v>
      </c>
      <c r="D22" s="9">
        <v>611.46496815286605</v>
      </c>
      <c r="E22" s="37">
        <f t="shared" si="3"/>
        <v>6.5416666666666687</v>
      </c>
      <c r="F22" s="38"/>
      <c r="G22" s="5"/>
      <c r="H22" s="40"/>
      <c r="M22" s="3">
        <v>20</v>
      </c>
      <c r="N22" s="17">
        <v>1</v>
      </c>
      <c r="O22" s="9">
        <f>Output!E22:E172/9*1</f>
        <v>8.533089368625939</v>
      </c>
    </row>
    <row r="23" spans="2:15" ht="15.75" x14ac:dyDescent="0.25">
      <c r="M23" s="3">
        <v>21</v>
      </c>
      <c r="N23" s="17">
        <v>1</v>
      </c>
      <c r="O23" s="9">
        <f>Output!E23:E173/9*1</f>
        <v>8.533089368625939</v>
      </c>
    </row>
    <row r="24" spans="2:15" ht="15.75" x14ac:dyDescent="0.25">
      <c r="B24" s="5"/>
      <c r="M24" s="3">
        <v>22</v>
      </c>
      <c r="N24" s="17">
        <v>1</v>
      </c>
      <c r="O24" s="9">
        <f>Output!E24:E174/9*1</f>
        <v>8.533089368625939</v>
      </c>
    </row>
    <row r="25" spans="2:15" ht="15.75" x14ac:dyDescent="0.25">
      <c r="B25" s="5"/>
      <c r="M25" s="3">
        <v>23</v>
      </c>
      <c r="N25" s="17">
        <v>1</v>
      </c>
      <c r="O25" s="9">
        <f>Output!E25:E175/9*1</f>
        <v>8.533089368625939</v>
      </c>
    </row>
    <row r="26" spans="2:15" ht="15.75" x14ac:dyDescent="0.25">
      <c r="B26" s="5"/>
      <c r="I26" s="28"/>
      <c r="M26" s="3">
        <v>24</v>
      </c>
      <c r="N26" s="17">
        <v>1</v>
      </c>
      <c r="O26" s="9">
        <f>Output!E26:E176/9*1</f>
        <v>8.533089368625939</v>
      </c>
    </row>
    <row r="27" spans="2:15" ht="15.75" x14ac:dyDescent="0.25">
      <c r="M27" s="3">
        <v>25</v>
      </c>
      <c r="N27" s="17">
        <v>1</v>
      </c>
      <c r="O27" s="9">
        <f>Output!E27:E177/9*1</f>
        <v>8.533089368625939</v>
      </c>
    </row>
    <row r="28" spans="2:15" ht="15.75" x14ac:dyDescent="0.25">
      <c r="M28" s="3">
        <v>26</v>
      </c>
      <c r="N28" s="17">
        <v>1</v>
      </c>
      <c r="O28" s="9">
        <f>Output!E28:E178/9*1</f>
        <v>8.533089368625939</v>
      </c>
    </row>
    <row r="29" spans="2:15" ht="15.75" x14ac:dyDescent="0.25">
      <c r="B29" s="5"/>
      <c r="M29" s="3">
        <v>27</v>
      </c>
      <c r="N29" s="17">
        <v>1</v>
      </c>
      <c r="O29" s="9">
        <f>Output!E29:E179/9*1</f>
        <v>8.533089368625939</v>
      </c>
    </row>
    <row r="30" spans="2:15" ht="15.75" x14ac:dyDescent="0.25">
      <c r="B30" s="5"/>
      <c r="M30" s="3">
        <v>28</v>
      </c>
      <c r="N30" s="17">
        <v>1</v>
      </c>
      <c r="O30" s="9">
        <f>Output!E30:E180/9*1</f>
        <v>0</v>
      </c>
    </row>
    <row r="31" spans="2:15" ht="15.75" x14ac:dyDescent="0.25">
      <c r="B31" s="5"/>
      <c r="M31" s="3">
        <v>29</v>
      </c>
      <c r="N31" s="17">
        <v>1</v>
      </c>
      <c r="O31" s="9">
        <f>Output!E31:E181/9*1</f>
        <v>0</v>
      </c>
    </row>
    <row r="32" spans="2:15" ht="15.75" x14ac:dyDescent="0.25">
      <c r="M32" s="3">
        <v>30</v>
      </c>
      <c r="N32" s="17">
        <v>1</v>
      </c>
      <c r="O32" s="9">
        <f>Output!E32:E182/9*1</f>
        <v>0</v>
      </c>
    </row>
    <row r="33" spans="1:15" ht="15.75" x14ac:dyDescent="0.25">
      <c r="B33" s="5"/>
      <c r="M33" s="3">
        <v>31</v>
      </c>
      <c r="N33" s="16">
        <v>2</v>
      </c>
      <c r="O33" s="9">
        <f>Output!E33:E183/9*1</f>
        <v>0</v>
      </c>
    </row>
    <row r="34" spans="1:15" ht="15.75" x14ac:dyDescent="0.25">
      <c r="M34" s="3">
        <v>32</v>
      </c>
      <c r="N34" s="16">
        <v>2</v>
      </c>
      <c r="O34" s="9">
        <f>Output!E34:E184/9*1</f>
        <v>0</v>
      </c>
    </row>
    <row r="35" spans="1:15" ht="15.75" x14ac:dyDescent="0.25">
      <c r="M35" s="3">
        <v>33</v>
      </c>
      <c r="N35" s="16">
        <v>2</v>
      </c>
      <c r="O35" s="9">
        <f>Output!E35:E185/9*1</f>
        <v>0</v>
      </c>
    </row>
    <row r="36" spans="1:15" ht="15.75" x14ac:dyDescent="0.25">
      <c r="M36" s="3">
        <v>34</v>
      </c>
      <c r="N36" s="16">
        <v>2</v>
      </c>
      <c r="O36" s="9">
        <f>Output!E36:E186/9*1</f>
        <v>135.95039522942272</v>
      </c>
    </row>
    <row r="37" spans="1:15" ht="15.75" x14ac:dyDescent="0.25">
      <c r="M37" s="3">
        <v>35</v>
      </c>
      <c r="N37" s="16">
        <v>2</v>
      </c>
      <c r="O37" s="9">
        <f>Output!E37:E187/9*1</f>
        <v>135.95039522942272</v>
      </c>
    </row>
    <row r="38" spans="1:15" ht="15.75" x14ac:dyDescent="0.25">
      <c r="A38" s="23" t="s">
        <v>42</v>
      </c>
      <c r="M38" s="3">
        <v>36</v>
      </c>
      <c r="N38" s="16">
        <v>2</v>
      </c>
      <c r="O38" s="9">
        <f>Output!E38:E188/9*1</f>
        <v>135.95039522942272</v>
      </c>
    </row>
    <row r="39" spans="1:15" ht="15.75" x14ac:dyDescent="0.25">
      <c r="M39" s="3">
        <v>37</v>
      </c>
      <c r="N39" s="16">
        <v>2</v>
      </c>
      <c r="O39" s="9">
        <f>Output!E39:E189/9*1</f>
        <v>135.95039522942272</v>
      </c>
    </row>
    <row r="40" spans="1:15" ht="15.75" x14ac:dyDescent="0.25">
      <c r="M40" s="3">
        <v>38</v>
      </c>
      <c r="N40" s="16">
        <v>2</v>
      </c>
      <c r="O40" s="9">
        <f>Output!E40:E190/9*1</f>
        <v>135.95039522942272</v>
      </c>
    </row>
    <row r="41" spans="1:15" ht="15.75" x14ac:dyDescent="0.25">
      <c r="M41" s="3">
        <v>39</v>
      </c>
      <c r="N41" s="16">
        <v>2</v>
      </c>
      <c r="O41" s="9">
        <f>Output!E41:E191/9*1</f>
        <v>135.95039522942272</v>
      </c>
    </row>
    <row r="42" spans="1:15" ht="15.75" x14ac:dyDescent="0.25">
      <c r="M42" s="3">
        <v>40</v>
      </c>
      <c r="N42" s="16">
        <v>2</v>
      </c>
      <c r="O42" s="9">
        <f>Output!E42:E192/9*1</f>
        <v>135.95039522942272</v>
      </c>
    </row>
    <row r="43" spans="1:15" ht="15.75" x14ac:dyDescent="0.25">
      <c r="M43" s="3">
        <v>41</v>
      </c>
      <c r="N43" s="16">
        <v>2</v>
      </c>
      <c r="O43" s="9">
        <f>Output!E43:E193/9*1</f>
        <v>135.9503952294227</v>
      </c>
    </row>
    <row r="44" spans="1:15" ht="15.75" x14ac:dyDescent="0.25">
      <c r="M44" s="3">
        <v>42</v>
      </c>
      <c r="N44" s="16">
        <v>2</v>
      </c>
      <c r="O44" s="9">
        <f>Output!E44:E194/9*1</f>
        <v>135.95039522942272</v>
      </c>
    </row>
    <row r="45" spans="1:15" ht="15.75" x14ac:dyDescent="0.25">
      <c r="M45" s="3">
        <v>43</v>
      </c>
      <c r="N45" s="16">
        <v>2</v>
      </c>
      <c r="O45" s="9">
        <f>Output!E45:E195/9*1</f>
        <v>135.95039522942272</v>
      </c>
    </row>
    <row r="46" spans="1:15" ht="15.75" x14ac:dyDescent="0.25">
      <c r="M46" s="3">
        <v>44</v>
      </c>
      <c r="N46" s="16">
        <v>2</v>
      </c>
      <c r="O46" s="9">
        <f>Output!E46:E196/9*1</f>
        <v>135.95039522942272</v>
      </c>
    </row>
    <row r="47" spans="1:15" ht="15.75" x14ac:dyDescent="0.25">
      <c r="M47" s="3">
        <v>45</v>
      </c>
      <c r="N47" s="16">
        <v>2</v>
      </c>
      <c r="O47" s="9">
        <f>Output!E47:E197/9*1</f>
        <v>135.95039522942272</v>
      </c>
    </row>
    <row r="48" spans="1:15" ht="15.75" x14ac:dyDescent="0.25">
      <c r="M48" s="3">
        <v>46</v>
      </c>
      <c r="N48" s="16">
        <v>2</v>
      </c>
      <c r="O48" s="9">
        <f>Output!E48:E198/9*1</f>
        <v>135.9503952294227</v>
      </c>
    </row>
    <row r="49" spans="13:15" ht="15.75" x14ac:dyDescent="0.25">
      <c r="M49" s="3">
        <v>47</v>
      </c>
      <c r="N49" s="16">
        <v>2</v>
      </c>
      <c r="O49" s="9">
        <f>Output!E49:E199/9*1</f>
        <v>135.95039522942272</v>
      </c>
    </row>
    <row r="50" spans="13:15" ht="15.75" x14ac:dyDescent="0.25">
      <c r="M50" s="3">
        <v>48</v>
      </c>
      <c r="N50" s="16">
        <v>2</v>
      </c>
      <c r="O50" s="9">
        <f>Output!E50:E200/9*1</f>
        <v>135.9503952294227</v>
      </c>
    </row>
    <row r="51" spans="13:15" ht="15.75" x14ac:dyDescent="0.25">
      <c r="M51" s="3">
        <v>49</v>
      </c>
      <c r="N51" s="16">
        <v>2</v>
      </c>
      <c r="O51" s="9">
        <f>Output!E51:E201/9*1</f>
        <v>135.9503952294227</v>
      </c>
    </row>
    <row r="52" spans="13:15" ht="15.75" x14ac:dyDescent="0.25">
      <c r="M52" s="3">
        <v>50</v>
      </c>
      <c r="N52" s="16">
        <v>2</v>
      </c>
      <c r="O52" s="9">
        <f>Output!E52:E202/9*1</f>
        <v>135.95039522942272</v>
      </c>
    </row>
    <row r="53" spans="13:15" ht="15.75" x14ac:dyDescent="0.25">
      <c r="M53" s="3">
        <v>51</v>
      </c>
      <c r="N53" s="16">
        <v>2</v>
      </c>
      <c r="O53" s="9">
        <f>Output!E53:E203/9*1</f>
        <v>135.95039522942236</v>
      </c>
    </row>
    <row r="54" spans="13:15" ht="15.75" x14ac:dyDescent="0.25">
      <c r="M54" s="3">
        <v>52</v>
      </c>
      <c r="N54" s="16">
        <v>2</v>
      </c>
      <c r="O54" s="9">
        <f>Output!E54:E204/9*1</f>
        <v>135.95039522942241</v>
      </c>
    </row>
    <row r="55" spans="13:15" ht="15.75" x14ac:dyDescent="0.25">
      <c r="M55" s="3">
        <v>53</v>
      </c>
      <c r="N55" s="16">
        <v>2</v>
      </c>
      <c r="O55" s="9">
        <f>Output!E55:E205/9*1</f>
        <v>135.95039522942236</v>
      </c>
    </row>
    <row r="56" spans="13:15" ht="15.75" x14ac:dyDescent="0.25">
      <c r="M56" s="3">
        <v>54</v>
      </c>
      <c r="N56" s="16">
        <v>2</v>
      </c>
      <c r="O56" s="9">
        <f>Output!E56:E206/9*1</f>
        <v>135.95039522942236</v>
      </c>
    </row>
    <row r="57" spans="13:15" ht="15.75" x14ac:dyDescent="0.25">
      <c r="M57" s="3">
        <v>55</v>
      </c>
      <c r="N57" s="16">
        <v>2</v>
      </c>
      <c r="O57" s="9">
        <f>Output!E57:E207/9*1</f>
        <v>135.95039522942241</v>
      </c>
    </row>
    <row r="58" spans="13:15" ht="15.75" x14ac:dyDescent="0.25">
      <c r="M58" s="3">
        <v>56</v>
      </c>
      <c r="N58" s="16">
        <v>2</v>
      </c>
      <c r="O58" s="9">
        <f>Output!E58:E208/9*1</f>
        <v>135.95039522942241</v>
      </c>
    </row>
    <row r="59" spans="13:15" ht="15.75" x14ac:dyDescent="0.25">
      <c r="M59" s="3">
        <v>57</v>
      </c>
      <c r="N59" s="16">
        <v>2</v>
      </c>
      <c r="O59" s="9">
        <f>Output!E59:E209/9*1</f>
        <v>135.95039522942236</v>
      </c>
    </row>
    <row r="60" spans="13:15" ht="15.75" x14ac:dyDescent="0.25">
      <c r="M60" s="3">
        <v>58</v>
      </c>
      <c r="N60" s="16">
        <v>2</v>
      </c>
      <c r="O60" s="9">
        <f>Output!E60:E210/9*1</f>
        <v>135.95039522942236</v>
      </c>
    </row>
    <row r="61" spans="13:15" ht="15.75" x14ac:dyDescent="0.25">
      <c r="M61" s="3">
        <v>59</v>
      </c>
      <c r="N61" s="16">
        <v>2</v>
      </c>
      <c r="O61" s="9">
        <f>Output!E61:E211/9*1</f>
        <v>135.95039522942236</v>
      </c>
    </row>
    <row r="62" spans="13:15" ht="15.75" x14ac:dyDescent="0.25">
      <c r="M62" s="3">
        <v>60</v>
      </c>
      <c r="N62" s="16">
        <v>2</v>
      </c>
      <c r="O62" s="9">
        <f>Output!E62:E212/9*1</f>
        <v>135.95039522942236</v>
      </c>
    </row>
    <row r="63" spans="13:15" ht="15.75" x14ac:dyDescent="0.25">
      <c r="M63" s="3">
        <v>61</v>
      </c>
      <c r="N63" s="16">
        <v>2</v>
      </c>
      <c r="O63" s="9">
        <f>Output!E63:E213/9*1</f>
        <v>135.95039522942247</v>
      </c>
    </row>
    <row r="64" spans="13:15" ht="15.75" x14ac:dyDescent="0.25">
      <c r="M64" s="3">
        <v>62</v>
      </c>
      <c r="N64" s="16">
        <v>2</v>
      </c>
      <c r="O64" s="9">
        <f>Output!E64:E214/9*1</f>
        <v>135.95039522942236</v>
      </c>
    </row>
    <row r="65" spans="13:15" ht="15.75" x14ac:dyDescent="0.25">
      <c r="M65" s="3">
        <v>63</v>
      </c>
      <c r="N65" s="16">
        <v>2</v>
      </c>
      <c r="O65" s="9">
        <f>Output!E65:E215/9*1</f>
        <v>135.95039522942236</v>
      </c>
    </row>
    <row r="66" spans="13:15" ht="15.75" x14ac:dyDescent="0.25">
      <c r="M66" s="3">
        <v>64</v>
      </c>
      <c r="N66" s="16">
        <v>2</v>
      </c>
      <c r="O66" s="9">
        <f>Output!E66:E216/9*1</f>
        <v>135.95039522942236</v>
      </c>
    </row>
    <row r="67" spans="13:15" ht="15.75" x14ac:dyDescent="0.25">
      <c r="M67" s="3">
        <v>65</v>
      </c>
      <c r="N67" s="16">
        <v>2</v>
      </c>
      <c r="O67" s="9">
        <f>Output!E67:E217/9*1</f>
        <v>0</v>
      </c>
    </row>
    <row r="68" spans="13:15" ht="15.75" x14ac:dyDescent="0.25">
      <c r="M68" s="3">
        <v>66</v>
      </c>
      <c r="N68" s="16">
        <v>2</v>
      </c>
      <c r="O68" s="9">
        <f>Output!E68:E218/9*1</f>
        <v>19.756676855807921</v>
      </c>
    </row>
    <row r="69" spans="13:15" ht="15.75" x14ac:dyDescent="0.25">
      <c r="M69" s="3">
        <v>67</v>
      </c>
      <c r="N69" s="16">
        <v>2</v>
      </c>
      <c r="O69" s="9">
        <f>Output!E69:E219/9*1</f>
        <v>8.0990657624745808</v>
      </c>
    </row>
    <row r="70" spans="13:15" ht="15.75" x14ac:dyDescent="0.25">
      <c r="M70" s="3">
        <v>68</v>
      </c>
      <c r="N70" s="16">
        <v>2</v>
      </c>
      <c r="O70" s="9">
        <f>Output!E70:E220/9*1</f>
        <v>8.0990657624745808</v>
      </c>
    </row>
    <row r="71" spans="13:15" ht="15.75" x14ac:dyDescent="0.25">
      <c r="M71" s="3">
        <v>69</v>
      </c>
      <c r="N71" s="16">
        <v>2</v>
      </c>
      <c r="O71" s="9">
        <f>Output!E71:E221/9*1</f>
        <v>8.0990657624745808</v>
      </c>
    </row>
    <row r="72" spans="13:15" ht="15.75" x14ac:dyDescent="0.25">
      <c r="M72" s="3">
        <v>70</v>
      </c>
      <c r="N72" s="16">
        <v>2</v>
      </c>
      <c r="O72" s="9">
        <f>Output!E72:E222/9*1</f>
        <v>8.0990657624745808</v>
      </c>
    </row>
    <row r="73" spans="13:15" ht="15.75" x14ac:dyDescent="0.25">
      <c r="M73" s="3">
        <v>71</v>
      </c>
      <c r="N73" s="16">
        <v>2</v>
      </c>
      <c r="O73" s="9">
        <f>Output!E73:E223/9*1</f>
        <v>8.0990657624745808</v>
      </c>
    </row>
    <row r="74" spans="13:15" ht="15.75" x14ac:dyDescent="0.25">
      <c r="M74" s="3">
        <v>72</v>
      </c>
      <c r="N74" s="16">
        <v>2</v>
      </c>
      <c r="O74" s="9">
        <f>Output!E74:E224/9*1</f>
        <v>8.0990657624745808</v>
      </c>
    </row>
    <row r="75" spans="13:15" ht="15.75" x14ac:dyDescent="0.25">
      <c r="M75" s="3">
        <v>73</v>
      </c>
      <c r="N75" s="16">
        <v>2</v>
      </c>
      <c r="O75" s="9">
        <f>Output!E75:E225/9*1</f>
        <v>8.0990657624745808</v>
      </c>
    </row>
    <row r="76" spans="13:15" ht="15.75" x14ac:dyDescent="0.25">
      <c r="M76" s="3">
        <v>74</v>
      </c>
      <c r="N76" s="16">
        <v>2</v>
      </c>
      <c r="O76" s="9">
        <f>Output!E76:E226/9*1</f>
        <v>8.0990657624745808</v>
      </c>
    </row>
    <row r="77" spans="13:15" ht="15.75" x14ac:dyDescent="0.25">
      <c r="M77" s="3">
        <v>75</v>
      </c>
      <c r="N77" s="16">
        <v>2</v>
      </c>
      <c r="O77" s="9">
        <f>Output!E77:E227/9*1</f>
        <v>8.0990657624745808</v>
      </c>
    </row>
    <row r="78" spans="13:15" ht="15.75" x14ac:dyDescent="0.25">
      <c r="M78" s="3">
        <v>76</v>
      </c>
      <c r="N78" s="16">
        <v>2</v>
      </c>
      <c r="O78" s="9">
        <f>Output!E78:E228/9*1</f>
        <v>8.0990657624745808</v>
      </c>
    </row>
    <row r="79" spans="13:15" ht="15.75" x14ac:dyDescent="0.25">
      <c r="M79" s="3">
        <v>77</v>
      </c>
      <c r="N79" s="16">
        <v>2</v>
      </c>
      <c r="O79" s="9">
        <f>Output!E79:E229/9*1</f>
        <v>8.0990657624745808</v>
      </c>
    </row>
    <row r="80" spans="13:15" ht="15.75" x14ac:dyDescent="0.25">
      <c r="M80" s="3">
        <v>78</v>
      </c>
      <c r="N80" s="16">
        <v>2</v>
      </c>
      <c r="O80" s="9">
        <f>Output!E80:E230/9*1</f>
        <v>8.0990657624745808</v>
      </c>
    </row>
    <row r="81" spans="13:15" ht="15.75" x14ac:dyDescent="0.25">
      <c r="M81" s="3">
        <v>79</v>
      </c>
      <c r="N81" s="16">
        <v>2</v>
      </c>
      <c r="O81" s="9">
        <f>Output!E81:E231/9*1</f>
        <v>8.0990657624745808</v>
      </c>
    </row>
    <row r="82" spans="13:15" ht="15.75" x14ac:dyDescent="0.25">
      <c r="M82" s="3">
        <v>80</v>
      </c>
      <c r="N82" s="16">
        <v>2</v>
      </c>
      <c r="O82" s="9">
        <f>Output!E82:E232/9*1</f>
        <v>103.23815963514161</v>
      </c>
    </row>
    <row r="83" spans="13:15" ht="15.75" x14ac:dyDescent="0.25">
      <c r="M83" s="3">
        <v>81</v>
      </c>
      <c r="N83" s="16">
        <v>2</v>
      </c>
      <c r="O83" s="9">
        <f>Output!E83:E233/9*1</f>
        <v>0</v>
      </c>
    </row>
    <row r="84" spans="13:15" ht="15.75" x14ac:dyDescent="0.25">
      <c r="M84" s="3">
        <v>82</v>
      </c>
      <c r="N84" s="16">
        <v>2</v>
      </c>
      <c r="O84" s="9">
        <f>Output!E84:E234/9*1</f>
        <v>0</v>
      </c>
    </row>
    <row r="85" spans="13:15" ht="15.75" x14ac:dyDescent="0.25">
      <c r="M85" s="3">
        <v>83</v>
      </c>
      <c r="N85" s="16">
        <v>2</v>
      </c>
      <c r="O85" s="9">
        <f>Output!E85:E235/9*1</f>
        <v>0</v>
      </c>
    </row>
    <row r="86" spans="13:15" ht="15.75" x14ac:dyDescent="0.25">
      <c r="M86" s="3">
        <v>84</v>
      </c>
      <c r="N86" s="16">
        <v>2</v>
      </c>
      <c r="O86" s="9">
        <f>Output!E86:E236/9*1</f>
        <v>0</v>
      </c>
    </row>
    <row r="87" spans="13:15" ht="15.75" x14ac:dyDescent="0.25">
      <c r="M87" s="3">
        <v>85</v>
      </c>
      <c r="N87" s="16">
        <v>2</v>
      </c>
      <c r="O87" s="9">
        <f>Output!E87:E237/9*1</f>
        <v>0</v>
      </c>
    </row>
    <row r="88" spans="13:15" ht="15.75" x14ac:dyDescent="0.25">
      <c r="M88" s="3">
        <v>86</v>
      </c>
      <c r="N88" s="16">
        <v>2</v>
      </c>
      <c r="O88" s="9">
        <f>Output!E88:E238/9*1</f>
        <v>0</v>
      </c>
    </row>
    <row r="89" spans="13:15" ht="15.75" x14ac:dyDescent="0.25">
      <c r="M89" s="3">
        <v>87</v>
      </c>
      <c r="N89" s="16">
        <v>2</v>
      </c>
      <c r="O89" s="9">
        <f>Output!E89:E239/9*1</f>
        <v>0</v>
      </c>
    </row>
    <row r="90" spans="13:15" ht="15.75" x14ac:dyDescent="0.25">
      <c r="M90" s="3">
        <v>88</v>
      </c>
      <c r="N90" s="16">
        <v>2</v>
      </c>
      <c r="O90" s="9">
        <f>Output!E90:E240/9*1</f>
        <v>0</v>
      </c>
    </row>
    <row r="91" spans="13:15" ht="15.75" x14ac:dyDescent="0.25">
      <c r="M91" s="3">
        <v>89</v>
      </c>
      <c r="N91" s="16">
        <v>2</v>
      </c>
      <c r="O91" s="9">
        <f>Output!E91:E241/9*1</f>
        <v>0</v>
      </c>
    </row>
    <row r="92" spans="13:15" ht="15.75" x14ac:dyDescent="0.25">
      <c r="M92" s="3">
        <v>90</v>
      </c>
      <c r="N92" s="16">
        <v>2</v>
      </c>
      <c r="O92" s="9">
        <f>Output!E92:E242/9*1</f>
        <v>0</v>
      </c>
    </row>
    <row r="93" spans="13:15" ht="15.75" x14ac:dyDescent="0.25">
      <c r="M93" s="3">
        <v>91</v>
      </c>
      <c r="N93" s="16">
        <v>2</v>
      </c>
      <c r="O93" s="9">
        <f>Output!E93:E243/9*1</f>
        <v>8.1527225269713135</v>
      </c>
    </row>
    <row r="94" spans="13:15" ht="15.75" x14ac:dyDescent="0.25">
      <c r="M94" s="3">
        <v>92</v>
      </c>
      <c r="N94" s="16">
        <v>2</v>
      </c>
      <c r="O94" s="9">
        <f>Output!E94:E244/9*1</f>
        <v>8.1527225269713135</v>
      </c>
    </row>
    <row r="95" spans="13:15" ht="15.75" x14ac:dyDescent="0.25">
      <c r="M95" s="3">
        <v>93</v>
      </c>
      <c r="N95" s="16">
        <v>2</v>
      </c>
      <c r="O95" s="9">
        <f>Output!E95:E245/9*1</f>
        <v>8.1527225269713135</v>
      </c>
    </row>
    <row r="96" spans="13:15" ht="15.75" x14ac:dyDescent="0.25">
      <c r="M96" s="3">
        <v>94</v>
      </c>
      <c r="N96" s="16">
        <v>2</v>
      </c>
      <c r="O96" s="9">
        <f>Output!E96:E246/9*1</f>
        <v>8.1527225269713135</v>
      </c>
    </row>
    <row r="97" spans="13:15" ht="15.75" x14ac:dyDescent="0.25">
      <c r="M97" s="3">
        <v>95</v>
      </c>
      <c r="N97" s="16">
        <v>2</v>
      </c>
      <c r="O97" s="9">
        <f>Output!E97:E247/9*1</f>
        <v>8.1527225269713135</v>
      </c>
    </row>
    <row r="98" spans="13:15" ht="15.75" x14ac:dyDescent="0.25">
      <c r="M98" s="3">
        <v>96</v>
      </c>
      <c r="N98" s="16">
        <v>2</v>
      </c>
      <c r="O98" s="9">
        <f>Output!E98:E248/9*1</f>
        <v>8.1527225269713135</v>
      </c>
    </row>
    <row r="99" spans="13:15" ht="15.75" x14ac:dyDescent="0.25">
      <c r="M99" s="3">
        <v>97</v>
      </c>
      <c r="N99" s="16">
        <v>2</v>
      </c>
      <c r="O99" s="9">
        <f>Output!E99:E249/9*1</f>
        <v>8.1527225269713135</v>
      </c>
    </row>
    <row r="100" spans="13:15" ht="15.75" x14ac:dyDescent="0.25">
      <c r="M100" s="3">
        <v>98</v>
      </c>
      <c r="N100" s="16">
        <v>2</v>
      </c>
      <c r="O100" s="9">
        <f>Output!E100:E250/9*1</f>
        <v>8.1527225269713135</v>
      </c>
    </row>
    <row r="101" spans="13:15" ht="15.75" x14ac:dyDescent="0.25">
      <c r="M101" s="3">
        <v>99</v>
      </c>
      <c r="N101" s="16">
        <v>2</v>
      </c>
      <c r="O101" s="9">
        <f>Output!E101:E251/9*1</f>
        <v>8.1527225269713135</v>
      </c>
    </row>
    <row r="102" spans="13:15" ht="15.75" x14ac:dyDescent="0.25">
      <c r="M102" s="3">
        <v>100</v>
      </c>
      <c r="N102" s="16">
        <v>2</v>
      </c>
      <c r="O102" s="9">
        <f>Output!E102:E252/9*1</f>
        <v>8.1527225269713135</v>
      </c>
    </row>
    <row r="103" spans="13:15" ht="15.75" x14ac:dyDescent="0.25">
      <c r="M103" s="3">
        <v>101</v>
      </c>
      <c r="N103" s="15">
        <v>3</v>
      </c>
      <c r="O103" s="9">
        <f>Output!E103:E253/9*1</f>
        <v>19.832988698647696</v>
      </c>
    </row>
    <row r="104" spans="13:15" ht="15.75" x14ac:dyDescent="0.25">
      <c r="M104" s="3">
        <v>102</v>
      </c>
      <c r="N104" s="15">
        <v>3</v>
      </c>
      <c r="O104" s="9">
        <f>Output!E104:E254/9*1</f>
        <v>19.858028522079533</v>
      </c>
    </row>
    <row r="105" spans="13:15" ht="15.75" x14ac:dyDescent="0.25">
      <c r="M105" s="3">
        <v>103</v>
      </c>
      <c r="N105" s="15">
        <v>3</v>
      </c>
      <c r="O105" s="9">
        <f>Output!E105:E255/9*1</f>
        <v>8.2004174287461886</v>
      </c>
    </row>
    <row r="106" spans="13:15" ht="15.75" x14ac:dyDescent="0.25">
      <c r="M106" s="3">
        <v>104</v>
      </c>
      <c r="N106" s="15">
        <v>3</v>
      </c>
      <c r="O106" s="9">
        <f>Output!E106:E256/9*1</f>
        <v>0</v>
      </c>
    </row>
    <row r="107" spans="13:15" ht="15.75" x14ac:dyDescent="0.25">
      <c r="M107" s="3">
        <v>105</v>
      </c>
      <c r="N107" s="15">
        <v>3</v>
      </c>
      <c r="O107" s="9">
        <f>Output!E107:E257/9*1</f>
        <v>8.1753776053143774</v>
      </c>
    </row>
    <row r="108" spans="13:15" ht="15.75" x14ac:dyDescent="0.25">
      <c r="M108" s="3">
        <v>106</v>
      </c>
      <c r="N108" s="15">
        <v>3</v>
      </c>
      <c r="O108" s="9">
        <f>Output!E108:E258/9*1</f>
        <v>8.1753776053143774</v>
      </c>
    </row>
    <row r="109" spans="13:15" ht="15.75" x14ac:dyDescent="0.25">
      <c r="M109" s="3">
        <v>107</v>
      </c>
      <c r="N109" s="15">
        <v>3</v>
      </c>
      <c r="O109" s="9">
        <f>Output!E109:E259/9*1</f>
        <v>8.1753776053143774</v>
      </c>
    </row>
    <row r="110" spans="13:15" ht="15.75" x14ac:dyDescent="0.25">
      <c r="M110" s="3">
        <v>108</v>
      </c>
      <c r="N110" s="15">
        <v>3</v>
      </c>
      <c r="O110" s="9">
        <f>Output!E110:E260/9*1</f>
        <v>8.1753776053143774</v>
      </c>
    </row>
    <row r="111" spans="13:15" ht="15.75" x14ac:dyDescent="0.25">
      <c r="M111" s="3">
        <v>109</v>
      </c>
      <c r="N111" s="15">
        <v>3</v>
      </c>
      <c r="O111" s="9">
        <f>Output!E111:E261/9*1</f>
        <v>14.016404970560874</v>
      </c>
    </row>
    <row r="112" spans="13:15" ht="15.75" x14ac:dyDescent="0.25">
      <c r="M112" s="3">
        <v>110</v>
      </c>
      <c r="N112" s="15">
        <v>3</v>
      </c>
      <c r="O112" s="9">
        <f>Output!E112:E262/9*1</f>
        <v>19.871442713203692</v>
      </c>
    </row>
    <row r="113" spans="13:15" ht="15.75" x14ac:dyDescent="0.25">
      <c r="M113" s="3">
        <v>111</v>
      </c>
      <c r="N113" s="15">
        <v>3</v>
      </c>
      <c r="O113" s="9">
        <f>Output!E113:E263/9*1</f>
        <v>19.900059654268638</v>
      </c>
    </row>
    <row r="114" spans="13:15" ht="15.75" x14ac:dyDescent="0.25">
      <c r="M114" s="3">
        <v>112</v>
      </c>
      <c r="N114" s="15">
        <v>3</v>
      </c>
      <c r="O114" s="9">
        <f>Output!E114:E264/9*1</f>
        <v>14.086456857542695</v>
      </c>
    </row>
    <row r="115" spans="13:15" ht="15.75" x14ac:dyDescent="0.25">
      <c r="M115" s="3">
        <v>113</v>
      </c>
      <c r="N115" s="15">
        <v>3</v>
      </c>
      <c r="O115" s="9">
        <f>Output!E115:E265/9*1</f>
        <v>8.2576513108760388</v>
      </c>
    </row>
    <row r="116" spans="13:15" ht="15.75" x14ac:dyDescent="0.25">
      <c r="M116" s="3">
        <v>114</v>
      </c>
      <c r="N116" s="15">
        <v>3</v>
      </c>
      <c r="O116" s="9">
        <f>Output!E116:E266/9*1</f>
        <v>8.2576513108760388</v>
      </c>
    </row>
    <row r="117" spans="13:15" ht="15.75" x14ac:dyDescent="0.25">
      <c r="M117" s="3">
        <v>115</v>
      </c>
      <c r="N117" s="15">
        <v>3</v>
      </c>
      <c r="O117" s="9">
        <f>Output!E117:E267/9*1</f>
        <v>8.2576513108760388</v>
      </c>
    </row>
    <row r="118" spans="13:15" ht="15.75" x14ac:dyDescent="0.25">
      <c r="M118" s="3">
        <v>116</v>
      </c>
      <c r="N118" s="15">
        <v>3</v>
      </c>
      <c r="O118" s="9">
        <f>Output!E118:E268/9*1</f>
        <v>8.2576513108760388</v>
      </c>
    </row>
    <row r="119" spans="13:15" ht="15.75" x14ac:dyDescent="0.25">
      <c r="M119" s="3">
        <v>117</v>
      </c>
      <c r="N119" s="15">
        <v>3</v>
      </c>
      <c r="O119" s="9">
        <f>Output!E119:E269/9*1</f>
        <v>0</v>
      </c>
    </row>
    <row r="120" spans="13:15" ht="15.75" x14ac:dyDescent="0.25">
      <c r="M120" s="3">
        <v>118</v>
      </c>
      <c r="N120" s="15">
        <v>3</v>
      </c>
      <c r="O120" s="9">
        <f>Output!E120:E270/9*1</f>
        <v>0</v>
      </c>
    </row>
    <row r="121" spans="13:15" ht="15.75" x14ac:dyDescent="0.25">
      <c r="M121" s="3">
        <v>119</v>
      </c>
      <c r="N121" s="15">
        <v>3</v>
      </c>
      <c r="O121" s="9">
        <f>Output!E121:E271/9*1</f>
        <v>0</v>
      </c>
    </row>
    <row r="122" spans="13:15" ht="15.75" x14ac:dyDescent="0.25">
      <c r="M122" s="3">
        <v>120</v>
      </c>
      <c r="N122" s="15">
        <v>3</v>
      </c>
      <c r="O122" s="9">
        <f>Output!E122:E272/9*1</f>
        <v>8.1753776053143774</v>
      </c>
    </row>
    <row r="123" spans="13:15" ht="15.75" x14ac:dyDescent="0.25">
      <c r="M123" s="3">
        <v>121</v>
      </c>
      <c r="N123" s="15">
        <v>3</v>
      </c>
      <c r="O123" s="9">
        <f>Output!E123:E273/9*1</f>
        <v>8.1753776053143774</v>
      </c>
    </row>
    <row r="124" spans="13:15" ht="15.75" x14ac:dyDescent="0.25">
      <c r="M124" s="3">
        <v>122</v>
      </c>
      <c r="N124" s="15">
        <v>3</v>
      </c>
      <c r="O124" s="9">
        <f>Output!E124:E274/9*1</f>
        <v>8.1753776053143774</v>
      </c>
    </row>
    <row r="125" spans="13:15" ht="15.75" x14ac:dyDescent="0.25">
      <c r="M125" s="3">
        <v>123</v>
      </c>
      <c r="N125" s="15">
        <v>3</v>
      </c>
      <c r="O125" s="9">
        <f>Output!E125:E275/9*1</f>
        <v>8.1753776053143774</v>
      </c>
    </row>
    <row r="126" spans="13:15" ht="15.75" x14ac:dyDescent="0.25">
      <c r="M126" s="3">
        <v>124</v>
      </c>
      <c r="N126" s="15">
        <v>3</v>
      </c>
      <c r="O126" s="9">
        <f>Output!E126:E276/9*1</f>
        <v>8.1753776053143774</v>
      </c>
    </row>
    <row r="127" spans="13:15" ht="15.75" x14ac:dyDescent="0.25">
      <c r="M127" s="3">
        <v>125</v>
      </c>
      <c r="N127" s="15">
        <v>3</v>
      </c>
      <c r="O127" s="9">
        <f>Output!E127:E277/9*1</f>
        <v>8.1753776053143774</v>
      </c>
    </row>
    <row r="128" spans="13:15" ht="15.75" x14ac:dyDescent="0.25">
      <c r="M128" s="3">
        <v>126</v>
      </c>
      <c r="N128" s="15">
        <v>3</v>
      </c>
      <c r="O128" s="9">
        <f>Output!E128:E278/9*1</f>
        <v>8.1753776053143774</v>
      </c>
    </row>
    <row r="129" spans="13:15" ht="15.75" x14ac:dyDescent="0.25">
      <c r="M129" s="3">
        <v>127</v>
      </c>
      <c r="N129" s="15">
        <v>3</v>
      </c>
      <c r="O129" s="9">
        <f>Output!E129:E279/9*1</f>
        <v>19.858028522079533</v>
      </c>
    </row>
    <row r="130" spans="13:15" ht="15.75" x14ac:dyDescent="0.25">
      <c r="M130" s="3">
        <v>128</v>
      </c>
      <c r="N130" s="15">
        <v>3</v>
      </c>
      <c r="O130" s="9">
        <f>Output!E130:E280/9*1</f>
        <v>19.885453090600084</v>
      </c>
    </row>
    <row r="131" spans="13:15" ht="15.75" x14ac:dyDescent="0.25">
      <c r="M131" s="3">
        <v>129</v>
      </c>
      <c r="N131" s="15">
        <v>3</v>
      </c>
      <c r="O131" s="9">
        <f>Output!E131:E281/9*1</f>
        <v>19.915262404209358</v>
      </c>
    </row>
    <row r="132" spans="13:15" ht="15.75" x14ac:dyDescent="0.25">
      <c r="M132" s="3">
        <v>130</v>
      </c>
      <c r="N132" s="15">
        <v>3</v>
      </c>
      <c r="O132" s="9">
        <f>Output!E132:E282/9*1</f>
        <v>8.2576513108760388</v>
      </c>
    </row>
    <row r="133" spans="13:15" ht="15.75" x14ac:dyDescent="0.25">
      <c r="M133" s="3">
        <v>131</v>
      </c>
      <c r="N133" s="15">
        <v>3</v>
      </c>
      <c r="O133" s="9">
        <f>Output!E133:E283/9*1</f>
        <v>8.2576513108760388</v>
      </c>
    </row>
    <row r="134" spans="13:15" ht="15.75" x14ac:dyDescent="0.25">
      <c r="M134" s="3">
        <v>132</v>
      </c>
      <c r="N134" s="15">
        <v>3</v>
      </c>
      <c r="O134" s="9">
        <f>Output!E134:E284/9*1</f>
        <v>8.2576513108760388</v>
      </c>
    </row>
    <row r="135" spans="13:15" ht="15.75" x14ac:dyDescent="0.25">
      <c r="M135" s="3">
        <v>133</v>
      </c>
      <c r="N135" s="15">
        <v>3</v>
      </c>
      <c r="O135" s="9">
        <f>Output!E135:E285/9*1</f>
        <v>8.2576513108760388</v>
      </c>
    </row>
    <row r="136" spans="13:15" ht="15.75" x14ac:dyDescent="0.25">
      <c r="M136" s="3">
        <v>134</v>
      </c>
      <c r="N136" s="15">
        <v>3</v>
      </c>
      <c r="O136" s="9">
        <f>Output!E136:E286/9*1</f>
        <v>8.2576513108760388</v>
      </c>
    </row>
    <row r="137" spans="13:15" ht="15.75" x14ac:dyDescent="0.25">
      <c r="M137" s="3">
        <v>135</v>
      </c>
      <c r="N137" s="15">
        <v>3</v>
      </c>
      <c r="O137" s="9">
        <f>Output!E137:E287/9*1</f>
        <v>8.2576513108760388</v>
      </c>
    </row>
    <row r="138" spans="13:15" ht="15.75" x14ac:dyDescent="0.25">
      <c r="M138" s="3">
        <v>136</v>
      </c>
      <c r="N138" s="15">
        <v>3</v>
      </c>
      <c r="O138" s="9">
        <f>Output!E138:E288/9*1</f>
        <v>8.2576513108760388</v>
      </c>
    </row>
    <row r="139" spans="13:15" ht="15.75" x14ac:dyDescent="0.25">
      <c r="M139" s="3">
        <v>137</v>
      </c>
      <c r="N139" s="15">
        <v>3</v>
      </c>
      <c r="O139" s="9">
        <f>Output!E139:E289/9*1</f>
        <v>8.2576513108760388</v>
      </c>
    </row>
    <row r="140" spans="13:15" ht="15.75" x14ac:dyDescent="0.25">
      <c r="M140" s="3">
        <v>138</v>
      </c>
      <c r="N140" s="15">
        <v>3</v>
      </c>
      <c r="O140" s="9">
        <f>Output!E140:E290/9*1</f>
        <v>0</v>
      </c>
    </row>
    <row r="141" spans="13:15" ht="15.75" x14ac:dyDescent="0.25">
      <c r="M141" s="3">
        <v>139</v>
      </c>
      <c r="N141" s="15">
        <v>3</v>
      </c>
      <c r="O141" s="9">
        <f>Output!E141:E291/9*1</f>
        <v>0</v>
      </c>
    </row>
    <row r="142" spans="13:15" ht="15.75" x14ac:dyDescent="0.25">
      <c r="M142" s="3">
        <v>140</v>
      </c>
      <c r="N142" s="15">
        <v>3</v>
      </c>
      <c r="O142" s="9">
        <f>Output!E142:E292/9*1</f>
        <v>0</v>
      </c>
    </row>
    <row r="143" spans="13:15" ht="15.75" x14ac:dyDescent="0.25">
      <c r="M143" s="3">
        <v>141</v>
      </c>
      <c r="N143" s="15">
        <v>3</v>
      </c>
      <c r="O143" s="9">
        <f>Output!E143:E293/9*1</f>
        <v>8.1753776053143774</v>
      </c>
    </row>
    <row r="144" spans="13:15" ht="15.75" x14ac:dyDescent="0.25">
      <c r="M144" s="3">
        <v>142</v>
      </c>
      <c r="N144" s="15">
        <v>3</v>
      </c>
      <c r="O144" s="9">
        <f>Output!E144:E294/9*1</f>
        <v>8.1753776053143774</v>
      </c>
    </row>
    <row r="145" spans="12:15" ht="15.75" x14ac:dyDescent="0.25">
      <c r="M145" s="3">
        <v>143</v>
      </c>
      <c r="N145" s="15">
        <v>3</v>
      </c>
      <c r="O145" s="9">
        <f>Output!E145:E295/9*1</f>
        <v>8.1753776053143774</v>
      </c>
    </row>
    <row r="146" spans="12:15" ht="15.75" x14ac:dyDescent="0.25">
      <c r="M146" s="3">
        <v>144</v>
      </c>
      <c r="N146" s="15">
        <v>3</v>
      </c>
      <c r="O146" s="9">
        <f>Output!E146:E296/9*1</f>
        <v>8.1753776053143774</v>
      </c>
    </row>
    <row r="147" spans="12:15" ht="15.75" x14ac:dyDescent="0.25">
      <c r="M147" s="3">
        <v>145</v>
      </c>
      <c r="N147" s="15">
        <v>3</v>
      </c>
      <c r="O147" s="9">
        <f>Output!E147:E297/9*1</f>
        <v>8.1753776053143774</v>
      </c>
    </row>
    <row r="148" spans="12:15" ht="15.75" x14ac:dyDescent="0.25">
      <c r="M148" s="3">
        <v>146</v>
      </c>
      <c r="N148" s="15">
        <v>3</v>
      </c>
      <c r="O148" s="9">
        <f>Output!E148:E298/9*1</f>
        <v>8.1753776053143774</v>
      </c>
    </row>
    <row r="149" spans="12:15" ht="15.75" x14ac:dyDescent="0.25">
      <c r="M149" s="3">
        <v>147</v>
      </c>
      <c r="N149" s="15">
        <v>3</v>
      </c>
      <c r="O149" s="9">
        <f>Output!E149:E299/9*1</f>
        <v>0</v>
      </c>
    </row>
    <row r="150" spans="12:15" ht="15.75" x14ac:dyDescent="0.25">
      <c r="M150" s="3">
        <v>148</v>
      </c>
      <c r="N150" s="15">
        <v>3</v>
      </c>
      <c r="O150" s="9">
        <f>Output!E150:E300/9*1</f>
        <v>0</v>
      </c>
    </row>
    <row r="151" spans="12:15" ht="15.75" x14ac:dyDescent="0.25">
      <c r="M151" s="3">
        <v>149</v>
      </c>
      <c r="N151" s="15">
        <v>3</v>
      </c>
      <c r="O151" s="9">
        <f>Output!E151:E301/9*1</f>
        <v>0</v>
      </c>
    </row>
    <row r="152" spans="12:15" ht="15.75" x14ac:dyDescent="0.25">
      <c r="M152" s="3">
        <v>150</v>
      </c>
      <c r="N152" s="15">
        <v>3</v>
      </c>
      <c r="O152" s="9">
        <f>Output!E152:E302/9*1</f>
        <v>8.0561403508771932</v>
      </c>
    </row>
    <row r="153" spans="12:15" x14ac:dyDescent="0.25">
      <c r="L153" s="6"/>
    </row>
    <row r="154" spans="12:15" x14ac:dyDescent="0.25">
      <c r="L154" s="6"/>
    </row>
    <row r="155" spans="12:15" x14ac:dyDescent="0.25">
      <c r="L155" s="6"/>
    </row>
    <row r="156" spans="12:15" x14ac:dyDescent="0.25">
      <c r="L156" s="6"/>
    </row>
    <row r="157" spans="12:15" x14ac:dyDescent="0.25">
      <c r="L157" s="6"/>
    </row>
    <row r="158" spans="12:15" x14ac:dyDescent="0.25">
      <c r="L158" s="6"/>
    </row>
    <row r="159" spans="12:15" x14ac:dyDescent="0.25">
      <c r="L159" s="6"/>
    </row>
    <row r="160" spans="12:15" x14ac:dyDescent="0.25">
      <c r="L160" s="6"/>
    </row>
    <row r="161" spans="12:12" x14ac:dyDescent="0.25">
      <c r="L161" s="6"/>
    </row>
    <row r="162" spans="12:12" x14ac:dyDescent="0.25">
      <c r="L162" s="6"/>
    </row>
    <row r="163" spans="12:12" x14ac:dyDescent="0.25">
      <c r="L163" s="6"/>
    </row>
    <row r="164" spans="12:12" x14ac:dyDescent="0.25">
      <c r="L164" s="6"/>
    </row>
    <row r="165" spans="12:12" x14ac:dyDescent="0.25">
      <c r="L165" s="6"/>
    </row>
    <row r="166" spans="12:12" x14ac:dyDescent="0.25">
      <c r="L166" s="6"/>
    </row>
    <row r="167" spans="12:12" x14ac:dyDescent="0.25">
      <c r="L167" s="6"/>
    </row>
    <row r="168" spans="12:12" x14ac:dyDescent="0.25">
      <c r="L168" s="6"/>
    </row>
    <row r="169" spans="12:12" x14ac:dyDescent="0.25">
      <c r="L169" s="6"/>
    </row>
    <row r="170" spans="12:12" x14ac:dyDescent="0.25">
      <c r="L170" s="6"/>
    </row>
    <row r="171" spans="12:12" x14ac:dyDescent="0.25">
      <c r="L171" s="6"/>
    </row>
    <row r="172" spans="12:12" x14ac:dyDescent="0.25">
      <c r="L172" s="6"/>
    </row>
    <row r="173" spans="12:12" x14ac:dyDescent="0.25">
      <c r="L173" s="6"/>
    </row>
    <row r="174" spans="12:12" x14ac:dyDescent="0.25">
      <c r="L174" s="6"/>
    </row>
    <row r="175" spans="12:12" x14ac:dyDescent="0.25">
      <c r="L175" s="6"/>
    </row>
    <row r="176" spans="12:12" x14ac:dyDescent="0.25">
      <c r="L176" s="6"/>
    </row>
    <row r="177" spans="12:12" x14ac:dyDescent="0.25">
      <c r="L177" s="6"/>
    </row>
    <row r="178" spans="12:12" x14ac:dyDescent="0.25">
      <c r="L178" s="6"/>
    </row>
    <row r="179" spans="12:12" x14ac:dyDescent="0.25">
      <c r="L179" s="6"/>
    </row>
    <row r="180" spans="12:12" x14ac:dyDescent="0.25">
      <c r="L180" s="6"/>
    </row>
    <row r="181" spans="12:12" x14ac:dyDescent="0.25">
      <c r="L181" s="6"/>
    </row>
    <row r="182" spans="12:12" x14ac:dyDescent="0.25">
      <c r="L182" s="6"/>
    </row>
    <row r="183" spans="12:12" x14ac:dyDescent="0.25">
      <c r="L183" s="6"/>
    </row>
    <row r="184" spans="12:12" x14ac:dyDescent="0.25">
      <c r="L184" s="6"/>
    </row>
    <row r="185" spans="12:12" x14ac:dyDescent="0.25">
      <c r="L185" s="6"/>
    </row>
    <row r="186" spans="12:12" x14ac:dyDescent="0.25">
      <c r="L186" s="6"/>
    </row>
    <row r="187" spans="12:12" x14ac:dyDescent="0.25">
      <c r="L187" s="6"/>
    </row>
    <row r="188" spans="12:12" x14ac:dyDescent="0.25">
      <c r="L188" s="6"/>
    </row>
    <row r="189" spans="12:12" x14ac:dyDescent="0.25">
      <c r="L189" s="6"/>
    </row>
    <row r="190" spans="12:12" x14ac:dyDescent="0.25">
      <c r="L190" s="6"/>
    </row>
    <row r="191" spans="12:12" x14ac:dyDescent="0.25">
      <c r="L191" s="6"/>
    </row>
    <row r="192" spans="12:12" x14ac:dyDescent="0.25">
      <c r="L192" s="6"/>
    </row>
    <row r="193" spans="12:12" x14ac:dyDescent="0.25">
      <c r="L193" s="6"/>
    </row>
    <row r="194" spans="12:12" x14ac:dyDescent="0.25">
      <c r="L194" s="6"/>
    </row>
    <row r="195" spans="12:12" x14ac:dyDescent="0.25">
      <c r="L195" s="6"/>
    </row>
    <row r="196" spans="12:12" x14ac:dyDescent="0.25">
      <c r="L196" s="6"/>
    </row>
    <row r="197" spans="12:12" x14ac:dyDescent="0.25">
      <c r="L197" s="6"/>
    </row>
    <row r="198" spans="12:12" x14ac:dyDescent="0.25">
      <c r="L198" s="6"/>
    </row>
    <row r="199" spans="12:12" x14ac:dyDescent="0.25">
      <c r="L199" s="6"/>
    </row>
    <row r="200" spans="12:12" x14ac:dyDescent="0.25">
      <c r="L200" s="6"/>
    </row>
    <row r="201" spans="12:12" x14ac:dyDescent="0.25">
      <c r="L201" s="6"/>
    </row>
    <row r="202" spans="12:12" x14ac:dyDescent="0.25">
      <c r="L202" s="6"/>
    </row>
    <row r="203" spans="12:12" x14ac:dyDescent="0.25">
      <c r="L203" s="6"/>
    </row>
    <row r="204" spans="12:12" x14ac:dyDescent="0.25">
      <c r="L204" s="6"/>
    </row>
    <row r="205" spans="12:12" x14ac:dyDescent="0.25">
      <c r="L205" s="6"/>
    </row>
    <row r="206" spans="12:12" x14ac:dyDescent="0.25">
      <c r="L206" s="6"/>
    </row>
    <row r="207" spans="12:12" x14ac:dyDescent="0.25">
      <c r="L207" s="6"/>
    </row>
    <row r="208" spans="12:12" x14ac:dyDescent="0.25">
      <c r="L208" s="6"/>
    </row>
    <row r="209" spans="12:12" x14ac:dyDescent="0.25">
      <c r="L209" s="6"/>
    </row>
    <row r="210" spans="12:12" x14ac:dyDescent="0.25">
      <c r="L210" s="6"/>
    </row>
    <row r="211" spans="12:12" x14ac:dyDescent="0.25">
      <c r="L211" s="6"/>
    </row>
    <row r="212" spans="12:12" x14ac:dyDescent="0.25">
      <c r="L212" s="6"/>
    </row>
    <row r="213" spans="12:12" x14ac:dyDescent="0.25">
      <c r="L213" s="6"/>
    </row>
    <row r="214" spans="12:12" x14ac:dyDescent="0.25">
      <c r="L214" s="6"/>
    </row>
    <row r="215" spans="12:12" x14ac:dyDescent="0.25">
      <c r="L215" s="6"/>
    </row>
    <row r="216" spans="12:12" x14ac:dyDescent="0.25">
      <c r="L216" s="6"/>
    </row>
    <row r="217" spans="12:12" x14ac:dyDescent="0.25">
      <c r="L217" s="6"/>
    </row>
    <row r="218" spans="12:12" x14ac:dyDescent="0.25">
      <c r="L218" s="6"/>
    </row>
    <row r="219" spans="12:12" x14ac:dyDescent="0.25">
      <c r="L219" s="6"/>
    </row>
    <row r="220" spans="12:12" x14ac:dyDescent="0.25">
      <c r="L220" s="6"/>
    </row>
    <row r="221" spans="12:12" x14ac:dyDescent="0.25">
      <c r="L221" s="6"/>
    </row>
    <row r="222" spans="12:12" x14ac:dyDescent="0.25">
      <c r="L222" s="6"/>
    </row>
    <row r="223" spans="12:12" x14ac:dyDescent="0.25">
      <c r="L223" s="6"/>
    </row>
    <row r="224" spans="12:12" x14ac:dyDescent="0.25">
      <c r="L224" s="6"/>
    </row>
    <row r="225" spans="12:12" x14ac:dyDescent="0.25">
      <c r="L225" s="6"/>
    </row>
    <row r="226" spans="12:12" x14ac:dyDescent="0.25">
      <c r="L226" s="6"/>
    </row>
    <row r="227" spans="12:12" x14ac:dyDescent="0.25">
      <c r="L227" s="6"/>
    </row>
    <row r="228" spans="12:12" x14ac:dyDescent="0.25">
      <c r="L228" s="6"/>
    </row>
    <row r="229" spans="12:12" x14ac:dyDescent="0.25">
      <c r="L229" s="6"/>
    </row>
    <row r="230" spans="12:12" x14ac:dyDescent="0.25">
      <c r="L230" s="6"/>
    </row>
    <row r="231" spans="12:12" x14ac:dyDescent="0.25">
      <c r="L231" s="6"/>
    </row>
    <row r="232" spans="12:12" x14ac:dyDescent="0.25">
      <c r="L232" s="6"/>
    </row>
    <row r="233" spans="12:12" x14ac:dyDescent="0.25">
      <c r="L233" s="6"/>
    </row>
    <row r="234" spans="12:12" x14ac:dyDescent="0.25">
      <c r="L234" s="6"/>
    </row>
    <row r="235" spans="12:12" x14ac:dyDescent="0.25">
      <c r="L235" s="6"/>
    </row>
    <row r="236" spans="12:12" x14ac:dyDescent="0.25">
      <c r="L236" s="6"/>
    </row>
    <row r="237" spans="12:12" x14ac:dyDescent="0.25">
      <c r="L237" s="6"/>
    </row>
    <row r="238" spans="12:12" x14ac:dyDescent="0.25">
      <c r="L238" s="6"/>
    </row>
    <row r="239" spans="12:12" x14ac:dyDescent="0.25">
      <c r="L239" s="6"/>
    </row>
    <row r="240" spans="12:12" x14ac:dyDescent="0.25">
      <c r="L240" s="6"/>
    </row>
    <row r="241" spans="12:12" x14ac:dyDescent="0.25">
      <c r="L241" s="6"/>
    </row>
    <row r="242" spans="12:12" x14ac:dyDescent="0.25">
      <c r="L242" s="6"/>
    </row>
    <row r="243" spans="12:12" x14ac:dyDescent="0.25">
      <c r="L243" s="6"/>
    </row>
    <row r="244" spans="12:12" x14ac:dyDescent="0.25">
      <c r="L244" s="6"/>
    </row>
    <row r="245" spans="12:12" x14ac:dyDescent="0.25">
      <c r="L245" s="6"/>
    </row>
    <row r="246" spans="12:12" x14ac:dyDescent="0.25">
      <c r="L246" s="6"/>
    </row>
    <row r="247" spans="12:12" x14ac:dyDescent="0.25">
      <c r="L247" s="6"/>
    </row>
    <row r="248" spans="12:12" x14ac:dyDescent="0.25">
      <c r="L248" s="6"/>
    </row>
    <row r="249" spans="12:12" x14ac:dyDescent="0.25">
      <c r="L249" s="6"/>
    </row>
    <row r="250" spans="12:12" x14ac:dyDescent="0.25">
      <c r="L250" s="6"/>
    </row>
    <row r="251" spans="12:12" x14ac:dyDescent="0.25">
      <c r="L251" s="6"/>
    </row>
    <row r="252" spans="12:12" x14ac:dyDescent="0.25">
      <c r="L252" s="6"/>
    </row>
    <row r="253" spans="12:12" x14ac:dyDescent="0.25">
      <c r="L253" s="6"/>
    </row>
    <row r="254" spans="12:12" x14ac:dyDescent="0.25">
      <c r="L254" s="6"/>
    </row>
    <row r="255" spans="12:12" x14ac:dyDescent="0.25">
      <c r="L255" s="6"/>
    </row>
    <row r="256" spans="12:12" x14ac:dyDescent="0.25">
      <c r="L256" s="6"/>
    </row>
    <row r="257" spans="12:12" x14ac:dyDescent="0.25">
      <c r="L257" s="6"/>
    </row>
    <row r="258" spans="12:12" x14ac:dyDescent="0.25">
      <c r="L258" s="6"/>
    </row>
    <row r="259" spans="12:12" x14ac:dyDescent="0.25">
      <c r="L259" s="6"/>
    </row>
    <row r="260" spans="12:12" x14ac:dyDescent="0.25">
      <c r="L260" s="6"/>
    </row>
    <row r="261" spans="12:12" x14ac:dyDescent="0.25">
      <c r="L261" s="6"/>
    </row>
    <row r="262" spans="12:12" x14ac:dyDescent="0.25">
      <c r="L262" s="6"/>
    </row>
    <row r="263" spans="12:12" x14ac:dyDescent="0.25">
      <c r="L263" s="6"/>
    </row>
    <row r="264" spans="12:12" x14ac:dyDescent="0.25">
      <c r="L264" s="6"/>
    </row>
    <row r="265" spans="12:12" x14ac:dyDescent="0.25">
      <c r="L265" s="6"/>
    </row>
    <row r="266" spans="12:12" x14ac:dyDescent="0.25">
      <c r="L266" s="6"/>
    </row>
    <row r="267" spans="12:12" x14ac:dyDescent="0.25">
      <c r="L267" s="6"/>
    </row>
    <row r="268" spans="12:12" x14ac:dyDescent="0.25">
      <c r="L268" s="6"/>
    </row>
    <row r="269" spans="12:12" x14ac:dyDescent="0.25">
      <c r="L269" s="6"/>
    </row>
    <row r="270" spans="12:12" x14ac:dyDescent="0.25">
      <c r="L270" s="6"/>
    </row>
    <row r="271" spans="12:12" x14ac:dyDescent="0.25">
      <c r="L271" s="6"/>
    </row>
    <row r="272" spans="12:12" x14ac:dyDescent="0.25">
      <c r="L272" s="6"/>
    </row>
    <row r="273" spans="12:12" x14ac:dyDescent="0.25">
      <c r="L273" s="6"/>
    </row>
    <row r="274" spans="12:12" x14ac:dyDescent="0.25">
      <c r="L274" s="6"/>
    </row>
    <row r="275" spans="12:12" x14ac:dyDescent="0.25">
      <c r="L275" s="6"/>
    </row>
    <row r="276" spans="12:12" x14ac:dyDescent="0.25">
      <c r="L276" s="6"/>
    </row>
    <row r="277" spans="12:12" x14ac:dyDescent="0.25">
      <c r="L277" s="6"/>
    </row>
    <row r="278" spans="12:12" x14ac:dyDescent="0.25">
      <c r="L278" s="6"/>
    </row>
    <row r="279" spans="12:12" x14ac:dyDescent="0.25">
      <c r="L279" s="6"/>
    </row>
    <row r="280" spans="12:12" x14ac:dyDescent="0.25">
      <c r="L280" s="6"/>
    </row>
    <row r="281" spans="12:12" x14ac:dyDescent="0.25">
      <c r="L281" s="6"/>
    </row>
    <row r="282" spans="12:12" x14ac:dyDescent="0.25">
      <c r="L282" s="6"/>
    </row>
    <row r="283" spans="12:12" x14ac:dyDescent="0.25">
      <c r="L283" s="6"/>
    </row>
    <row r="284" spans="12:12" x14ac:dyDescent="0.25">
      <c r="L284" s="6"/>
    </row>
    <row r="285" spans="12:12" x14ac:dyDescent="0.25">
      <c r="L285" s="6"/>
    </row>
    <row r="286" spans="12:12" x14ac:dyDescent="0.25">
      <c r="L286" s="6"/>
    </row>
    <row r="287" spans="12:12" x14ac:dyDescent="0.25">
      <c r="L287" s="6"/>
    </row>
    <row r="288" spans="12:12" x14ac:dyDescent="0.25">
      <c r="L288" s="6"/>
    </row>
    <row r="289" spans="12:12" x14ac:dyDescent="0.25">
      <c r="L289" s="6"/>
    </row>
    <row r="290" spans="12:12" x14ac:dyDescent="0.25">
      <c r="L290" s="6"/>
    </row>
    <row r="291" spans="12:12" x14ac:dyDescent="0.25">
      <c r="L291" s="6"/>
    </row>
    <row r="292" spans="12:12" x14ac:dyDescent="0.25">
      <c r="L292" s="6"/>
    </row>
    <row r="293" spans="12:12" x14ac:dyDescent="0.25">
      <c r="L293" s="6"/>
    </row>
    <row r="294" spans="12:12" x14ac:dyDescent="0.25">
      <c r="L294" s="6"/>
    </row>
    <row r="295" spans="12:12" x14ac:dyDescent="0.25">
      <c r="L295" s="6"/>
    </row>
    <row r="296" spans="12:12" x14ac:dyDescent="0.25">
      <c r="L296" s="6"/>
    </row>
    <row r="297" spans="12:12" x14ac:dyDescent="0.25">
      <c r="L297" s="6"/>
    </row>
    <row r="298" spans="12:12" x14ac:dyDescent="0.25">
      <c r="L298" s="6"/>
    </row>
    <row r="299" spans="12:12" x14ac:dyDescent="0.25">
      <c r="L299" s="6"/>
    </row>
    <row r="300" spans="12:12" x14ac:dyDescent="0.25">
      <c r="L300" s="6"/>
    </row>
    <row r="301" spans="12:12" x14ac:dyDescent="0.25">
      <c r="L301" s="6"/>
    </row>
    <row r="302" spans="12:12" x14ac:dyDescent="0.25">
      <c r="L302" s="6"/>
    </row>
    <row r="303" spans="12:12" x14ac:dyDescent="0.25">
      <c r="L303" s="1"/>
    </row>
    <row r="305" spans="12:12" x14ac:dyDescent="0.25">
      <c r="L305" s="1"/>
    </row>
    <row r="307" spans="12:12" x14ac:dyDescent="0.25">
      <c r="L307" s="1"/>
    </row>
    <row r="310" spans="12:12" x14ac:dyDescent="0.25">
      <c r="L310" s="1"/>
    </row>
    <row r="311" spans="12:12" x14ac:dyDescent="0.25">
      <c r="L311" s="1"/>
    </row>
    <row r="312" spans="12:12" x14ac:dyDescent="0.25">
      <c r="L312" s="1"/>
    </row>
    <row r="313" spans="12:12" x14ac:dyDescent="0.25">
      <c r="L313" s="1"/>
    </row>
    <row r="314" spans="12:12" x14ac:dyDescent="0.25">
      <c r="L314" s="1"/>
    </row>
    <row r="315" spans="12:12" x14ac:dyDescent="0.25">
      <c r="L315" s="1"/>
    </row>
    <row r="316" spans="12:12" x14ac:dyDescent="0.25">
      <c r="L316" s="1"/>
    </row>
    <row r="317" spans="12:12" x14ac:dyDescent="0.25">
      <c r="L317" s="1"/>
    </row>
    <row r="319" spans="12:12" x14ac:dyDescent="0.25">
      <c r="L319" s="1"/>
    </row>
    <row r="320" spans="12:12" x14ac:dyDescent="0.25">
      <c r="L320" s="1"/>
    </row>
    <row r="322" spans="12:12" x14ac:dyDescent="0.25">
      <c r="L322" s="1"/>
    </row>
    <row r="324" spans="12:12" x14ac:dyDescent="0.25">
      <c r="L324" s="1"/>
    </row>
    <row r="326" spans="12:12" x14ac:dyDescent="0.25">
      <c r="L326" s="1"/>
    </row>
    <row r="328" spans="12:12" x14ac:dyDescent="0.25">
      <c r="L328" s="1"/>
    </row>
    <row r="329" spans="12:12" x14ac:dyDescent="0.25">
      <c r="L329" s="1"/>
    </row>
    <row r="334" spans="12:12" x14ac:dyDescent="0.25">
      <c r="L334" s="1"/>
    </row>
    <row r="335" spans="12:12" x14ac:dyDescent="0.25">
      <c r="L335" s="1"/>
    </row>
    <row r="336" spans="12:12" x14ac:dyDescent="0.25">
      <c r="L336" s="1"/>
    </row>
    <row r="337" spans="12:12" x14ac:dyDescent="0.25">
      <c r="L337" s="1"/>
    </row>
    <row r="338" spans="12:12" x14ac:dyDescent="0.25">
      <c r="L338" s="1"/>
    </row>
    <row r="339" spans="12:12" x14ac:dyDescent="0.25">
      <c r="L339" s="1"/>
    </row>
    <row r="340" spans="12:12" x14ac:dyDescent="0.25">
      <c r="L340" s="1"/>
    </row>
    <row r="341" spans="12:12" x14ac:dyDescent="0.25">
      <c r="L341" s="1"/>
    </row>
    <row r="344" spans="12:12" x14ac:dyDescent="0.25">
      <c r="L344" s="1"/>
    </row>
    <row r="345" spans="12:12" x14ac:dyDescent="0.25">
      <c r="L345" s="1"/>
    </row>
    <row r="347" spans="12:12" x14ac:dyDescent="0.25">
      <c r="L347" s="1"/>
    </row>
    <row r="349" spans="12:12" x14ac:dyDescent="0.25">
      <c r="L349" s="1"/>
    </row>
    <row r="350" spans="12:12" x14ac:dyDescent="0.25">
      <c r="L350" s="1"/>
    </row>
    <row r="353" spans="12:12" x14ac:dyDescent="0.25">
      <c r="L353" s="1"/>
    </row>
    <row r="354" spans="12:12" x14ac:dyDescent="0.25">
      <c r="L354" s="1"/>
    </row>
    <row r="355" spans="12:12" x14ac:dyDescent="0.25">
      <c r="L355" s="1"/>
    </row>
    <row r="356" spans="12:12" x14ac:dyDescent="0.25">
      <c r="L356" s="1"/>
    </row>
    <row r="357" spans="12:12" x14ac:dyDescent="0.25">
      <c r="L357" s="1"/>
    </row>
    <row r="363" spans="12:12" x14ac:dyDescent="0.25">
      <c r="L363" s="1"/>
    </row>
    <row r="365" spans="12:12" x14ac:dyDescent="0.25">
      <c r="L365" s="1"/>
    </row>
    <row r="366" spans="12:12" x14ac:dyDescent="0.25">
      <c r="L366" s="1"/>
    </row>
    <row r="367" spans="12:12" x14ac:dyDescent="0.25">
      <c r="L367" s="1"/>
    </row>
    <row r="368" spans="12:12" x14ac:dyDescent="0.25">
      <c r="L368" s="1"/>
    </row>
    <row r="370" spans="12:12" x14ac:dyDescent="0.25">
      <c r="L370" s="1"/>
    </row>
    <row r="373" spans="12:12" x14ac:dyDescent="0.25">
      <c r="L373" s="1"/>
    </row>
    <row r="374" spans="12:12" x14ac:dyDescent="0.25">
      <c r="L374" s="1"/>
    </row>
    <row r="376" spans="12:12" x14ac:dyDescent="0.25">
      <c r="L376" s="1"/>
    </row>
    <row r="377" spans="12:12" x14ac:dyDescent="0.25">
      <c r="L377" s="1"/>
    </row>
    <row r="379" spans="12:12" x14ac:dyDescent="0.25">
      <c r="L379" s="1"/>
    </row>
    <row r="380" spans="12:12" x14ac:dyDescent="0.25">
      <c r="L380" s="1"/>
    </row>
    <row r="382" spans="12:12" x14ac:dyDescent="0.25">
      <c r="L382" s="1"/>
    </row>
    <row r="387" spans="12:12" x14ac:dyDescent="0.25">
      <c r="L387" s="1"/>
    </row>
    <row r="388" spans="12:12" x14ac:dyDescent="0.25">
      <c r="L388" s="1"/>
    </row>
    <row r="389" spans="12:12" x14ac:dyDescent="0.25">
      <c r="L389" s="1"/>
    </row>
    <row r="390" spans="12:12" x14ac:dyDescent="0.25">
      <c r="L390" s="1"/>
    </row>
    <row r="393" spans="12:12" x14ac:dyDescent="0.25">
      <c r="L393" s="1"/>
    </row>
    <row r="398" spans="12:12" x14ac:dyDescent="0.25">
      <c r="L398" s="1"/>
    </row>
    <row r="400" spans="12:12" x14ac:dyDescent="0.25">
      <c r="L400" s="1"/>
    </row>
    <row r="401" spans="12:12" x14ac:dyDescent="0.25">
      <c r="L401" s="1"/>
    </row>
    <row r="402" spans="12:12" x14ac:dyDescent="0.25">
      <c r="L402" s="1"/>
    </row>
    <row r="403" spans="12:12" x14ac:dyDescent="0.25">
      <c r="L403" s="1"/>
    </row>
    <row r="404" spans="12:12" x14ac:dyDescent="0.25">
      <c r="L404" s="1"/>
    </row>
    <row r="405" spans="12:12" x14ac:dyDescent="0.25">
      <c r="L405" s="1"/>
    </row>
    <row r="406" spans="12:12" x14ac:dyDescent="0.25">
      <c r="L406" s="1"/>
    </row>
    <row r="407" spans="12:12" x14ac:dyDescent="0.25">
      <c r="L407" s="1"/>
    </row>
    <row r="411" spans="12:12" x14ac:dyDescent="0.25">
      <c r="L411" s="1"/>
    </row>
    <row r="412" spans="12:12" x14ac:dyDescent="0.25">
      <c r="L412" s="1"/>
    </row>
    <row r="413" spans="12:12" x14ac:dyDescent="0.25">
      <c r="L413" s="1"/>
    </row>
    <row r="414" spans="12:12" x14ac:dyDescent="0.25">
      <c r="L414" s="1"/>
    </row>
    <row r="417" spans="12:12" x14ac:dyDescent="0.25">
      <c r="L417" s="1"/>
    </row>
    <row r="418" spans="12:12" x14ac:dyDescent="0.25">
      <c r="L418" s="1"/>
    </row>
    <row r="419" spans="12:12" x14ac:dyDescent="0.25">
      <c r="L419" s="1"/>
    </row>
    <row r="420" spans="12:12" x14ac:dyDescent="0.25">
      <c r="L420" s="1"/>
    </row>
    <row r="421" spans="12:12" x14ac:dyDescent="0.25">
      <c r="L421" s="1"/>
    </row>
    <row r="423" spans="12:12" x14ac:dyDescent="0.25">
      <c r="L423" s="1"/>
    </row>
    <row r="425" spans="12:12" x14ac:dyDescent="0.25">
      <c r="L425" s="1"/>
    </row>
    <row r="426" spans="12:12" x14ac:dyDescent="0.25">
      <c r="L426" s="1"/>
    </row>
    <row r="428" spans="12:12" x14ac:dyDescent="0.25">
      <c r="L428" s="1"/>
    </row>
    <row r="430" spans="12:12" x14ac:dyDescent="0.25">
      <c r="L430" s="1"/>
    </row>
    <row r="433" spans="12:12" x14ac:dyDescent="0.25">
      <c r="L433" s="1"/>
    </row>
    <row r="435" spans="12:12" x14ac:dyDescent="0.25">
      <c r="L435" s="1"/>
    </row>
    <row r="439" spans="12:12" x14ac:dyDescent="0.25">
      <c r="L439" s="1"/>
    </row>
    <row r="440" spans="12:12" x14ac:dyDescent="0.25">
      <c r="L440" s="1"/>
    </row>
    <row r="443" spans="12:12" x14ac:dyDescent="0.25">
      <c r="L443" s="1"/>
    </row>
    <row r="444" spans="12:12" x14ac:dyDescent="0.25">
      <c r="L444" s="1"/>
    </row>
    <row r="445" spans="12:12" x14ac:dyDescent="0.25">
      <c r="L445" s="1"/>
    </row>
    <row r="446" spans="12:12" x14ac:dyDescent="0.25">
      <c r="L446" s="1"/>
    </row>
    <row r="447" spans="12:12" x14ac:dyDescent="0.25">
      <c r="L447" s="1"/>
    </row>
    <row r="448" spans="12:12" x14ac:dyDescent="0.25">
      <c r="L448" s="1"/>
    </row>
    <row r="449" spans="12:12" x14ac:dyDescent="0.25">
      <c r="L449" s="1"/>
    </row>
    <row r="451" spans="12:12" x14ac:dyDescent="0.25">
      <c r="L451" s="1"/>
    </row>
    <row r="452" spans="12:12" x14ac:dyDescent="0.25">
      <c r="L452" s="1"/>
    </row>
    <row r="453" spans="12:12" x14ac:dyDescent="0.25">
      <c r="L453" s="1"/>
    </row>
    <row r="456" spans="12:12" x14ac:dyDescent="0.25">
      <c r="L456" s="1"/>
    </row>
    <row r="459" spans="12:12" x14ac:dyDescent="0.25">
      <c r="L459" s="1"/>
    </row>
    <row r="460" spans="12:12" x14ac:dyDescent="0.25">
      <c r="L460" s="1"/>
    </row>
    <row r="462" spans="12:12" x14ac:dyDescent="0.25">
      <c r="L462" s="1"/>
    </row>
    <row r="463" spans="12:12" x14ac:dyDescent="0.25">
      <c r="L463" s="1"/>
    </row>
    <row r="465" spans="12:12" x14ac:dyDescent="0.25">
      <c r="L465" s="1"/>
    </row>
    <row r="467" spans="12:12" x14ac:dyDescent="0.25">
      <c r="L467" s="1"/>
    </row>
    <row r="469" spans="12:12" x14ac:dyDescent="0.25">
      <c r="L469" s="1"/>
    </row>
    <row r="470" spans="12:12" x14ac:dyDescent="0.25">
      <c r="L470" s="1"/>
    </row>
    <row r="471" spans="12:12" x14ac:dyDescent="0.25">
      <c r="L471" s="1"/>
    </row>
    <row r="473" spans="12:12" x14ac:dyDescent="0.25">
      <c r="L473" s="1"/>
    </row>
    <row r="476" spans="12:12" x14ac:dyDescent="0.25">
      <c r="L476" s="1"/>
    </row>
    <row r="477" spans="12:12" x14ac:dyDescent="0.25">
      <c r="L477" s="1"/>
    </row>
    <row r="478" spans="12:12" x14ac:dyDescent="0.25">
      <c r="L478" s="1"/>
    </row>
    <row r="480" spans="12:12" x14ac:dyDescent="0.25">
      <c r="L480" s="1"/>
    </row>
    <row r="481" spans="12:12" x14ac:dyDescent="0.25">
      <c r="L481" s="1"/>
    </row>
    <row r="482" spans="12:12" x14ac:dyDescent="0.25">
      <c r="L482" s="1"/>
    </row>
    <row r="486" spans="12:12" x14ac:dyDescent="0.25">
      <c r="L486" s="1"/>
    </row>
    <row r="488" spans="12:12" x14ac:dyDescent="0.25">
      <c r="L488" s="1"/>
    </row>
    <row r="489" spans="12:12" x14ac:dyDescent="0.25">
      <c r="L489" s="1"/>
    </row>
    <row r="490" spans="12:12" x14ac:dyDescent="0.25">
      <c r="L490" s="1"/>
    </row>
    <row r="491" spans="12:12" x14ac:dyDescent="0.25">
      <c r="L491" s="1"/>
    </row>
    <row r="493" spans="12:12" x14ac:dyDescent="0.25">
      <c r="L493" s="1"/>
    </row>
    <row r="501" spans="12:12" x14ac:dyDescent="0.25">
      <c r="L501" s="1"/>
    </row>
    <row r="503" spans="12:12" x14ac:dyDescent="0.25">
      <c r="L503" s="1"/>
    </row>
    <row r="504" spans="12:12" x14ac:dyDescent="0.25">
      <c r="L504" s="1"/>
    </row>
    <row r="505" spans="12:12" x14ac:dyDescent="0.25">
      <c r="L505" s="1"/>
    </row>
    <row r="508" spans="12:12" x14ac:dyDescent="0.25">
      <c r="L508" s="1"/>
    </row>
    <row r="510" spans="12:12" x14ac:dyDescent="0.25">
      <c r="L510" s="1"/>
    </row>
    <row r="511" spans="12:12" x14ac:dyDescent="0.25">
      <c r="L511" s="1"/>
    </row>
    <row r="512" spans="12:12" x14ac:dyDescent="0.25">
      <c r="L512" s="1"/>
    </row>
    <row r="515" spans="12:12" x14ac:dyDescent="0.25">
      <c r="L515" s="1"/>
    </row>
    <row r="516" spans="12:12" x14ac:dyDescent="0.25">
      <c r="L516" s="1"/>
    </row>
    <row r="519" spans="12:12" x14ac:dyDescent="0.25">
      <c r="L519" s="1"/>
    </row>
    <row r="521" spans="12:12" x14ac:dyDescent="0.25">
      <c r="L521" s="1"/>
    </row>
    <row r="522" spans="12:12" x14ac:dyDescent="0.25">
      <c r="L522" s="1"/>
    </row>
    <row r="523" spans="12:12" x14ac:dyDescent="0.25">
      <c r="L523" s="1"/>
    </row>
    <row r="526" spans="12:12" x14ac:dyDescent="0.25">
      <c r="L526" s="1"/>
    </row>
    <row r="529" spans="12:12" x14ac:dyDescent="0.25">
      <c r="L529" s="1"/>
    </row>
    <row r="534" spans="12:12" x14ac:dyDescent="0.25">
      <c r="L534" s="1"/>
    </row>
    <row r="536" spans="12:12" x14ac:dyDescent="0.25">
      <c r="L536" s="1"/>
    </row>
    <row r="539" spans="12:12" x14ac:dyDescent="0.25">
      <c r="L539" s="1"/>
    </row>
    <row r="542" spans="12:12" x14ac:dyDescent="0.25">
      <c r="L542" s="1"/>
    </row>
    <row r="543" spans="12:12" x14ac:dyDescent="0.25">
      <c r="L543" s="1"/>
    </row>
    <row r="544" spans="12:12" x14ac:dyDescent="0.25">
      <c r="L544" s="1"/>
    </row>
    <row r="548" spans="12:12" x14ac:dyDescent="0.25">
      <c r="L548" s="1"/>
    </row>
    <row r="551" spans="12:12" x14ac:dyDescent="0.25">
      <c r="L551" s="1"/>
    </row>
    <row r="552" spans="12:12" x14ac:dyDescent="0.25">
      <c r="L552" s="1"/>
    </row>
    <row r="553" spans="12:12" x14ac:dyDescent="0.25">
      <c r="L553" s="1"/>
    </row>
    <row r="554" spans="12:12" x14ac:dyDescent="0.25">
      <c r="L554" s="1"/>
    </row>
    <row r="555" spans="12:12" x14ac:dyDescent="0.25">
      <c r="L555" s="1"/>
    </row>
    <row r="556" spans="12:12" x14ac:dyDescent="0.25">
      <c r="L556" s="1"/>
    </row>
    <row r="557" spans="12:12" x14ac:dyDescent="0.25">
      <c r="L557" s="1"/>
    </row>
    <row r="558" spans="12:12" x14ac:dyDescent="0.25">
      <c r="L558" s="1"/>
    </row>
    <row r="559" spans="12:12" x14ac:dyDescent="0.25">
      <c r="L559" s="1"/>
    </row>
    <row r="560" spans="12:12" x14ac:dyDescent="0.25">
      <c r="L560" s="1"/>
    </row>
    <row r="561" spans="12:12" x14ac:dyDescent="0.25">
      <c r="L561" s="1"/>
    </row>
    <row r="562" spans="12:12" x14ac:dyDescent="0.25">
      <c r="L562" s="1"/>
    </row>
    <row r="563" spans="12:12" x14ac:dyDescent="0.25">
      <c r="L563" s="1"/>
    </row>
    <row r="564" spans="12:12" x14ac:dyDescent="0.25">
      <c r="L564" s="1"/>
    </row>
    <row r="565" spans="12:12" x14ac:dyDescent="0.25">
      <c r="L565" s="1"/>
    </row>
    <row r="566" spans="12:12" x14ac:dyDescent="0.25">
      <c r="L566" s="1"/>
    </row>
    <row r="567" spans="12:12" x14ac:dyDescent="0.25">
      <c r="L567" s="1"/>
    </row>
    <row r="568" spans="12:12" x14ac:dyDescent="0.25">
      <c r="L568" s="1"/>
    </row>
    <row r="569" spans="12:12" x14ac:dyDescent="0.25">
      <c r="L569" s="1"/>
    </row>
    <row r="570" spans="12:12" x14ac:dyDescent="0.25">
      <c r="L570" s="1"/>
    </row>
    <row r="572" spans="12:12" x14ac:dyDescent="0.25">
      <c r="L572" s="1"/>
    </row>
    <row r="573" spans="12:12" x14ac:dyDescent="0.25">
      <c r="L573" s="1"/>
    </row>
    <row r="574" spans="12:12" x14ac:dyDescent="0.25">
      <c r="L574" s="1"/>
    </row>
    <row r="575" spans="12:12" x14ac:dyDescent="0.25">
      <c r="L575" s="1"/>
    </row>
    <row r="576" spans="12:12" x14ac:dyDescent="0.25">
      <c r="L576" s="1"/>
    </row>
    <row r="577" spans="12:12" x14ac:dyDescent="0.25">
      <c r="L577" s="1"/>
    </row>
    <row r="578" spans="12:12" x14ac:dyDescent="0.25">
      <c r="L578" s="1"/>
    </row>
    <row r="579" spans="12:12" x14ac:dyDescent="0.25">
      <c r="L579" s="1"/>
    </row>
    <row r="580" spans="12:12" x14ac:dyDescent="0.25">
      <c r="L580" s="1"/>
    </row>
    <row r="581" spans="12:12" x14ac:dyDescent="0.25">
      <c r="L581" s="1"/>
    </row>
    <row r="582" spans="12:12" x14ac:dyDescent="0.25">
      <c r="L582" s="1"/>
    </row>
    <row r="583" spans="12:12" x14ac:dyDescent="0.25">
      <c r="L583" s="1"/>
    </row>
    <row r="584" spans="12:12" x14ac:dyDescent="0.25">
      <c r="L584" s="1"/>
    </row>
    <row r="586" spans="12:12" x14ac:dyDescent="0.25">
      <c r="L586" s="1"/>
    </row>
    <row r="587" spans="12:12" x14ac:dyDescent="0.25">
      <c r="L587" s="1"/>
    </row>
    <row r="589" spans="12:12" x14ac:dyDescent="0.25">
      <c r="L589" s="1"/>
    </row>
    <row r="590" spans="12:12" x14ac:dyDescent="0.25">
      <c r="L590" s="1"/>
    </row>
    <row r="591" spans="12:12" x14ac:dyDescent="0.25">
      <c r="L591" s="1"/>
    </row>
    <row r="592" spans="12:12" x14ac:dyDescent="0.25">
      <c r="L592" s="1"/>
    </row>
    <row r="593" spans="12:12" x14ac:dyDescent="0.25">
      <c r="L593" s="1"/>
    </row>
    <row r="595" spans="12:12" x14ac:dyDescent="0.25">
      <c r="L595" s="1"/>
    </row>
    <row r="596" spans="12:12" x14ac:dyDescent="0.25">
      <c r="L596" s="1"/>
    </row>
    <row r="597" spans="12:12" x14ac:dyDescent="0.25">
      <c r="L597" s="1"/>
    </row>
    <row r="598" spans="12:12" x14ac:dyDescent="0.25">
      <c r="L598" s="1"/>
    </row>
    <row r="599" spans="12:12" x14ac:dyDescent="0.25">
      <c r="L599" s="1"/>
    </row>
    <row r="604" spans="12:12" x14ac:dyDescent="0.25">
      <c r="L604" s="1"/>
    </row>
    <row r="605" spans="12:12" x14ac:dyDescent="0.25">
      <c r="L605" s="1"/>
    </row>
    <row r="612" spans="12:12" x14ac:dyDescent="0.25">
      <c r="L612" s="1"/>
    </row>
    <row r="619" spans="12:12" x14ac:dyDescent="0.25">
      <c r="L619" s="1"/>
    </row>
    <row r="621" spans="12:12" x14ac:dyDescent="0.25">
      <c r="L621" s="1"/>
    </row>
    <row r="622" spans="12:12" x14ac:dyDescent="0.25">
      <c r="L622" s="1"/>
    </row>
    <row r="623" spans="12:12" x14ac:dyDescent="0.25">
      <c r="L623" s="1"/>
    </row>
    <row r="625" spans="12:12" x14ac:dyDescent="0.25">
      <c r="L625" s="1"/>
    </row>
    <row r="626" spans="12:12" x14ac:dyDescent="0.25">
      <c r="L626" s="1"/>
    </row>
    <row r="629" spans="12:12" x14ac:dyDescent="0.25">
      <c r="L629" s="1"/>
    </row>
    <row r="630" spans="12:12" x14ac:dyDescent="0.25">
      <c r="L630" s="1"/>
    </row>
    <row r="631" spans="12:12" x14ac:dyDescent="0.25">
      <c r="L631" s="1"/>
    </row>
    <row r="633" spans="12:12" x14ac:dyDescent="0.25">
      <c r="L633" s="1"/>
    </row>
    <row r="634" spans="12:12" x14ac:dyDescent="0.25">
      <c r="L634" s="1"/>
    </row>
    <row r="635" spans="12:12" x14ac:dyDescent="0.25">
      <c r="L635" s="1"/>
    </row>
    <row r="636" spans="12:12" x14ac:dyDescent="0.25">
      <c r="L636" s="1"/>
    </row>
    <row r="637" spans="12:12" x14ac:dyDescent="0.25">
      <c r="L637" s="1"/>
    </row>
    <row r="639" spans="12:12" x14ac:dyDescent="0.25">
      <c r="L639" s="1"/>
    </row>
    <row r="640" spans="12:12" x14ac:dyDescent="0.25">
      <c r="L640" s="1"/>
    </row>
    <row r="641" spans="12:12" x14ac:dyDescent="0.25">
      <c r="L641" s="1"/>
    </row>
    <row r="643" spans="12:12" x14ac:dyDescent="0.25">
      <c r="L643" s="1"/>
    </row>
    <row r="644" spans="12:12" x14ac:dyDescent="0.25">
      <c r="L644" s="1"/>
    </row>
    <row r="645" spans="12:12" x14ac:dyDescent="0.25">
      <c r="L645" s="1"/>
    </row>
    <row r="647" spans="12:12" x14ac:dyDescent="0.25">
      <c r="L647" s="1"/>
    </row>
    <row r="648" spans="12:12" x14ac:dyDescent="0.25">
      <c r="L648" s="1"/>
    </row>
    <row r="650" spans="12:12" x14ac:dyDescent="0.25">
      <c r="L650" s="1"/>
    </row>
    <row r="651" spans="12:12" x14ac:dyDescent="0.25">
      <c r="L651" s="1"/>
    </row>
    <row r="653" spans="12:12" x14ac:dyDescent="0.25">
      <c r="L653" s="1"/>
    </row>
    <row r="654" spans="12:12" x14ac:dyDescent="0.25">
      <c r="L654" s="1"/>
    </row>
    <row r="655" spans="12:12" x14ac:dyDescent="0.25">
      <c r="L655" s="1"/>
    </row>
    <row r="656" spans="12:12" x14ac:dyDescent="0.25">
      <c r="L656" s="1"/>
    </row>
    <row r="657" spans="12:12" x14ac:dyDescent="0.25">
      <c r="L657" s="1"/>
    </row>
    <row r="658" spans="12:12" x14ac:dyDescent="0.25">
      <c r="L658" s="1"/>
    </row>
    <row r="662" spans="12:12" x14ac:dyDescent="0.25">
      <c r="L662" s="1"/>
    </row>
    <row r="664" spans="12:12" x14ac:dyDescent="0.25">
      <c r="L664" s="1"/>
    </row>
    <row r="665" spans="12:12" x14ac:dyDescent="0.25">
      <c r="L665" s="1"/>
    </row>
    <row r="673" spans="12:12" x14ac:dyDescent="0.25">
      <c r="L673" s="1"/>
    </row>
    <row r="674" spans="12:12" x14ac:dyDescent="0.25">
      <c r="L674" s="1"/>
    </row>
    <row r="675" spans="12:12" x14ac:dyDescent="0.25">
      <c r="L675" s="1"/>
    </row>
    <row r="676" spans="12:12" x14ac:dyDescent="0.25">
      <c r="L676" s="1"/>
    </row>
    <row r="677" spans="12:12" x14ac:dyDescent="0.25">
      <c r="L677" s="1"/>
    </row>
    <row r="678" spans="12:12" x14ac:dyDescent="0.25">
      <c r="L678" s="1"/>
    </row>
    <row r="680" spans="12:12" x14ac:dyDescent="0.25">
      <c r="L680" s="1"/>
    </row>
    <row r="681" spans="12:12" x14ac:dyDescent="0.25">
      <c r="L681" s="1"/>
    </row>
    <row r="683" spans="12:12" x14ac:dyDescent="0.25">
      <c r="L683" s="1"/>
    </row>
    <row r="684" spans="12:12" x14ac:dyDescent="0.25">
      <c r="L684" s="1"/>
    </row>
    <row r="685" spans="12:12" x14ac:dyDescent="0.25">
      <c r="L685" s="1"/>
    </row>
    <row r="689" spans="12:12" x14ac:dyDescent="0.25">
      <c r="L689" s="1"/>
    </row>
    <row r="690" spans="12:12" x14ac:dyDescent="0.25">
      <c r="L690" s="1"/>
    </row>
    <row r="691" spans="12:12" x14ac:dyDescent="0.25">
      <c r="L691" s="1"/>
    </row>
    <row r="692" spans="12:12" x14ac:dyDescent="0.25">
      <c r="L692" s="1"/>
    </row>
    <row r="693" spans="12:12" x14ac:dyDescent="0.25">
      <c r="L693" s="1"/>
    </row>
    <row r="694" spans="12:12" x14ac:dyDescent="0.25">
      <c r="L694" s="1"/>
    </row>
    <row r="697" spans="12:12" x14ac:dyDescent="0.25">
      <c r="L697" s="1"/>
    </row>
    <row r="698" spans="12:12" x14ac:dyDescent="0.25">
      <c r="L698" s="1"/>
    </row>
    <row r="709" spans="12:12" x14ac:dyDescent="0.25">
      <c r="L709" s="1"/>
    </row>
    <row r="711" spans="12:12" x14ac:dyDescent="0.25">
      <c r="L711" s="1"/>
    </row>
    <row r="715" spans="12:12" x14ac:dyDescent="0.25">
      <c r="L715" s="1"/>
    </row>
    <row r="716" spans="12:12" x14ac:dyDescent="0.25">
      <c r="L716" s="1"/>
    </row>
    <row r="718" spans="12:12" x14ac:dyDescent="0.25">
      <c r="L718" s="1"/>
    </row>
    <row r="720" spans="12:12" x14ac:dyDescent="0.25">
      <c r="L720" s="1"/>
    </row>
    <row r="725" spans="12:12" x14ac:dyDescent="0.25">
      <c r="L725" s="1"/>
    </row>
    <row r="726" spans="12:12" x14ac:dyDescent="0.25">
      <c r="L726" s="1"/>
    </row>
    <row r="727" spans="12:12" x14ac:dyDescent="0.25">
      <c r="L727" s="1"/>
    </row>
    <row r="728" spans="12:12" x14ac:dyDescent="0.25">
      <c r="L728" s="1"/>
    </row>
    <row r="731" spans="12:12" x14ac:dyDescent="0.25">
      <c r="L731" s="1"/>
    </row>
    <row r="733" spans="12:12" x14ac:dyDescent="0.25">
      <c r="L733" s="1"/>
    </row>
    <row r="736" spans="12:12" x14ac:dyDescent="0.25">
      <c r="L736" s="1"/>
    </row>
    <row r="737" spans="12:12" x14ac:dyDescent="0.25">
      <c r="L737" s="1"/>
    </row>
    <row r="738" spans="12:12" x14ac:dyDescent="0.25">
      <c r="L738" s="1"/>
    </row>
    <row r="740" spans="12:12" x14ac:dyDescent="0.25">
      <c r="L740" s="1"/>
    </row>
    <row r="742" spans="12:12" x14ac:dyDescent="0.25">
      <c r="L742" s="1"/>
    </row>
    <row r="743" spans="12:12" x14ac:dyDescent="0.25">
      <c r="L743" s="1"/>
    </row>
    <row r="744" spans="12:12" x14ac:dyDescent="0.25">
      <c r="L744" s="1"/>
    </row>
    <row r="745" spans="12:12" x14ac:dyDescent="0.25">
      <c r="L745" s="1"/>
    </row>
    <row r="746" spans="12:12" x14ac:dyDescent="0.25">
      <c r="L746" s="1"/>
    </row>
    <row r="747" spans="12:12" x14ac:dyDescent="0.25">
      <c r="L747" s="1"/>
    </row>
    <row r="750" spans="12:12" x14ac:dyDescent="0.25">
      <c r="L750" s="1"/>
    </row>
    <row r="751" spans="12:12" x14ac:dyDescent="0.25">
      <c r="L751" s="1"/>
    </row>
    <row r="752" spans="12:12" x14ac:dyDescent="0.25">
      <c r="L752" s="1"/>
    </row>
    <row r="753" spans="12:12" x14ac:dyDescent="0.25">
      <c r="L753" s="1"/>
    </row>
    <row r="754" spans="12:12" x14ac:dyDescent="0.25">
      <c r="L754" s="1"/>
    </row>
    <row r="755" spans="12:12" x14ac:dyDescent="0.25">
      <c r="L755" s="1"/>
    </row>
    <row r="756" spans="12:12" x14ac:dyDescent="0.25">
      <c r="L756" s="1"/>
    </row>
    <row r="757" spans="12:12" x14ac:dyDescent="0.25">
      <c r="L757" s="1"/>
    </row>
    <row r="758" spans="12:12" x14ac:dyDescent="0.25">
      <c r="L758" s="1"/>
    </row>
    <row r="761" spans="12:12" x14ac:dyDescent="0.25">
      <c r="L761" s="1"/>
    </row>
    <row r="762" spans="12:12" x14ac:dyDescent="0.25">
      <c r="L762" s="1"/>
    </row>
    <row r="763" spans="12:12" x14ac:dyDescent="0.25">
      <c r="L763" s="1"/>
    </row>
    <row r="764" spans="12:12" x14ac:dyDescent="0.25">
      <c r="L764" s="1"/>
    </row>
    <row r="765" spans="12:12" x14ac:dyDescent="0.25">
      <c r="L765" s="1"/>
    </row>
    <row r="770" spans="12:12" x14ac:dyDescent="0.25">
      <c r="L770" s="1"/>
    </row>
    <row r="771" spans="12:12" x14ac:dyDescent="0.25">
      <c r="L771" s="1"/>
    </row>
    <row r="772" spans="12:12" x14ac:dyDescent="0.25">
      <c r="L772" s="1"/>
    </row>
    <row r="773" spans="12:12" x14ac:dyDescent="0.25">
      <c r="L773" s="1"/>
    </row>
    <row r="774" spans="12:12" x14ac:dyDescent="0.25">
      <c r="L774" s="1"/>
    </row>
    <row r="775" spans="12:12" x14ac:dyDescent="0.25">
      <c r="L775" s="1"/>
    </row>
    <row r="776" spans="12:12" x14ac:dyDescent="0.25">
      <c r="L776" s="1"/>
    </row>
    <row r="778" spans="12:12" x14ac:dyDescent="0.25">
      <c r="L778" s="1"/>
    </row>
    <row r="779" spans="12:12" x14ac:dyDescent="0.25">
      <c r="L779" s="1"/>
    </row>
    <row r="780" spans="12:12" x14ac:dyDescent="0.25">
      <c r="L780" s="1"/>
    </row>
    <row r="782" spans="12:12" x14ac:dyDescent="0.25">
      <c r="L782" s="1"/>
    </row>
    <row r="783" spans="12:12" x14ac:dyDescent="0.25">
      <c r="L783" s="1"/>
    </row>
    <row r="785" spans="12:12" x14ac:dyDescent="0.25">
      <c r="L785" s="1"/>
    </row>
    <row r="787" spans="12:12" x14ac:dyDescent="0.25">
      <c r="L787" s="1"/>
    </row>
    <row r="789" spans="12:12" x14ac:dyDescent="0.25">
      <c r="L789" s="1"/>
    </row>
    <row r="790" spans="12:12" x14ac:dyDescent="0.25">
      <c r="L790" s="1"/>
    </row>
    <row r="791" spans="12:12" x14ac:dyDescent="0.25">
      <c r="L791" s="1"/>
    </row>
    <row r="793" spans="12:12" x14ac:dyDescent="0.25">
      <c r="L793" s="1"/>
    </row>
    <row r="794" spans="12:12" x14ac:dyDescent="0.25">
      <c r="L794" s="1"/>
    </row>
    <row r="795" spans="12:12" x14ac:dyDescent="0.25">
      <c r="L795" s="1"/>
    </row>
    <row r="797" spans="12:12" x14ac:dyDescent="0.25">
      <c r="L797" s="1"/>
    </row>
    <row r="798" spans="12:12" x14ac:dyDescent="0.25">
      <c r="L798" s="1"/>
    </row>
    <row r="799" spans="12:12" x14ac:dyDescent="0.25">
      <c r="L799" s="1"/>
    </row>
    <row r="800" spans="12:12" x14ac:dyDescent="0.25">
      <c r="L800" s="1"/>
    </row>
    <row r="802" spans="12:12" x14ac:dyDescent="0.25">
      <c r="L802" s="1"/>
    </row>
    <row r="803" spans="12:12" x14ac:dyDescent="0.25">
      <c r="L803" s="1"/>
    </row>
    <row r="805" spans="12:12" x14ac:dyDescent="0.25">
      <c r="L805" s="1"/>
    </row>
    <row r="806" spans="12:12" x14ac:dyDescent="0.25">
      <c r="L806" s="1"/>
    </row>
    <row r="807" spans="12:12" x14ac:dyDescent="0.25">
      <c r="L807" s="1"/>
    </row>
    <row r="809" spans="12:12" x14ac:dyDescent="0.25">
      <c r="L809" s="1"/>
    </row>
    <row r="810" spans="12:12" x14ac:dyDescent="0.25">
      <c r="L810" s="1"/>
    </row>
    <row r="811" spans="12:12" x14ac:dyDescent="0.25">
      <c r="L811" s="1"/>
    </row>
    <row r="812" spans="12:12" x14ac:dyDescent="0.25">
      <c r="L812" s="1"/>
    </row>
    <row r="813" spans="12:12" x14ac:dyDescent="0.25">
      <c r="L813" s="1"/>
    </row>
    <row r="814" spans="12:12" x14ac:dyDescent="0.25">
      <c r="L814" s="1"/>
    </row>
    <row r="815" spans="12:12" x14ac:dyDescent="0.25">
      <c r="L815" s="1"/>
    </row>
    <row r="816" spans="12:12" x14ac:dyDescent="0.25">
      <c r="L816" s="1"/>
    </row>
    <row r="817" spans="12:12" x14ac:dyDescent="0.25">
      <c r="L817" s="1"/>
    </row>
    <row r="818" spans="12:12" x14ac:dyDescent="0.25">
      <c r="L818" s="1"/>
    </row>
    <row r="819" spans="12:12" x14ac:dyDescent="0.25">
      <c r="L819" s="1"/>
    </row>
    <row r="820" spans="12:12" x14ac:dyDescent="0.25">
      <c r="L820" s="1"/>
    </row>
    <row r="823" spans="12:12" x14ac:dyDescent="0.25">
      <c r="L823" s="1"/>
    </row>
    <row r="824" spans="12:12" x14ac:dyDescent="0.25">
      <c r="L824" s="1"/>
    </row>
    <row r="826" spans="12:12" x14ac:dyDescent="0.25">
      <c r="L826" s="1"/>
    </row>
    <row r="829" spans="12:12" x14ac:dyDescent="0.25">
      <c r="L829" s="1"/>
    </row>
    <row r="831" spans="12:12" x14ac:dyDescent="0.25">
      <c r="L831" s="1"/>
    </row>
    <row r="832" spans="12:12" x14ac:dyDescent="0.25">
      <c r="L832" s="1"/>
    </row>
    <row r="833" spans="12:12" x14ac:dyDescent="0.25">
      <c r="L833" s="1"/>
    </row>
    <row r="834" spans="12:12" x14ac:dyDescent="0.25">
      <c r="L834" s="1"/>
    </row>
    <row r="835" spans="12:12" x14ac:dyDescent="0.25">
      <c r="L835" s="1"/>
    </row>
    <row r="837" spans="12:12" x14ac:dyDescent="0.25">
      <c r="L837" s="1"/>
    </row>
    <row r="838" spans="12:12" x14ac:dyDescent="0.25">
      <c r="L838" s="1"/>
    </row>
    <row r="839" spans="12:12" x14ac:dyDescent="0.25">
      <c r="L839" s="1"/>
    </row>
    <row r="840" spans="12:12" x14ac:dyDescent="0.25">
      <c r="L840" s="1"/>
    </row>
    <row r="841" spans="12:12" x14ac:dyDescent="0.25">
      <c r="L841" s="1"/>
    </row>
    <row r="844" spans="12:12" x14ac:dyDescent="0.25">
      <c r="L844" s="1"/>
    </row>
    <row r="847" spans="12:12" x14ac:dyDescent="0.25">
      <c r="L847" s="1"/>
    </row>
    <row r="849" spans="12:12" x14ac:dyDescent="0.25">
      <c r="L849" s="1"/>
    </row>
    <row r="850" spans="12:12" x14ac:dyDescent="0.25">
      <c r="L850" s="1"/>
    </row>
    <row r="852" spans="12:12" x14ac:dyDescent="0.25">
      <c r="L852" s="1"/>
    </row>
    <row r="853" spans="12:12" x14ac:dyDescent="0.25">
      <c r="L853" s="1"/>
    </row>
    <row r="854" spans="12:12" x14ac:dyDescent="0.25">
      <c r="L854" s="1"/>
    </row>
    <row r="855" spans="12:12" x14ac:dyDescent="0.25">
      <c r="L855" s="1"/>
    </row>
    <row r="856" spans="12:12" x14ac:dyDescent="0.25">
      <c r="L856" s="1"/>
    </row>
    <row r="858" spans="12:12" x14ac:dyDescent="0.25">
      <c r="L858" s="1"/>
    </row>
    <row r="859" spans="12:12" x14ac:dyDescent="0.25">
      <c r="L859" s="1"/>
    </row>
    <row r="862" spans="12:12" x14ac:dyDescent="0.25">
      <c r="L862" s="1"/>
    </row>
    <row r="865" spans="12:12" x14ac:dyDescent="0.25">
      <c r="L865" s="1"/>
    </row>
    <row r="867" spans="12:12" x14ac:dyDescent="0.25">
      <c r="L867" s="1"/>
    </row>
    <row r="872" spans="12:12" x14ac:dyDescent="0.25">
      <c r="L872" s="1"/>
    </row>
    <row r="873" spans="12:12" x14ac:dyDescent="0.25">
      <c r="L873" s="1"/>
    </row>
    <row r="876" spans="12:12" x14ac:dyDescent="0.25">
      <c r="L876" s="1"/>
    </row>
    <row r="877" spans="12:12" x14ac:dyDescent="0.25">
      <c r="L877" s="1"/>
    </row>
    <row r="878" spans="12:12" x14ac:dyDescent="0.25">
      <c r="L878" s="1"/>
    </row>
    <row r="880" spans="12:12" x14ac:dyDescent="0.25">
      <c r="L880" s="1"/>
    </row>
    <row r="882" spans="12:12" x14ac:dyDescent="0.25">
      <c r="L882" s="1"/>
    </row>
    <row r="883" spans="12:12" x14ac:dyDescent="0.25">
      <c r="L883" s="1"/>
    </row>
    <row r="885" spans="12:12" x14ac:dyDescent="0.25">
      <c r="L885" s="1"/>
    </row>
    <row r="887" spans="12:12" x14ac:dyDescent="0.25">
      <c r="L887" s="1"/>
    </row>
    <row r="888" spans="12:12" x14ac:dyDescent="0.25">
      <c r="L888" s="1"/>
    </row>
    <row r="889" spans="12:12" x14ac:dyDescent="0.25">
      <c r="L889" s="1"/>
    </row>
    <row r="890" spans="12:12" x14ac:dyDescent="0.25">
      <c r="L890" s="1"/>
    </row>
    <row r="891" spans="12:12" x14ac:dyDescent="0.25">
      <c r="L891" s="1"/>
    </row>
    <row r="893" spans="12:12" x14ac:dyDescent="0.25">
      <c r="L893" s="1"/>
    </row>
    <row r="894" spans="12:12" x14ac:dyDescent="0.25">
      <c r="L894" s="1"/>
    </row>
    <row r="897" spans="12:12" x14ac:dyDescent="0.25">
      <c r="L897" s="1"/>
    </row>
    <row r="899" spans="12:12" x14ac:dyDescent="0.25">
      <c r="L899" s="1"/>
    </row>
    <row r="900" spans="12:12" x14ac:dyDescent="0.25">
      <c r="L900" s="1"/>
    </row>
    <row r="902" spans="12:12" x14ac:dyDescent="0.25">
      <c r="L902" s="1"/>
    </row>
    <row r="903" spans="12:12" x14ac:dyDescent="0.25">
      <c r="L903" s="1"/>
    </row>
    <row r="904" spans="12:12" x14ac:dyDescent="0.25">
      <c r="L904" s="1"/>
    </row>
    <row r="907" spans="12:12" x14ac:dyDescent="0.25">
      <c r="L907" s="1"/>
    </row>
    <row r="908" spans="12:12" x14ac:dyDescent="0.25">
      <c r="L908" s="1"/>
    </row>
    <row r="909" spans="12:12" x14ac:dyDescent="0.25">
      <c r="L909" s="1"/>
    </row>
    <row r="910" spans="12:12" x14ac:dyDescent="0.25">
      <c r="L910" s="1"/>
    </row>
    <row r="911" spans="12:12" x14ac:dyDescent="0.25">
      <c r="L911" s="1"/>
    </row>
    <row r="914" spans="12:12" x14ac:dyDescent="0.25">
      <c r="L914" s="1"/>
    </row>
    <row r="915" spans="12:12" x14ac:dyDescent="0.25">
      <c r="L915" s="1"/>
    </row>
    <row r="916" spans="12:12" x14ac:dyDescent="0.25">
      <c r="L916" s="1"/>
    </row>
    <row r="917" spans="12:12" x14ac:dyDescent="0.25">
      <c r="L917" s="1"/>
    </row>
    <row r="919" spans="12:12" x14ac:dyDescent="0.25">
      <c r="L919" s="1"/>
    </row>
    <row r="921" spans="12:12" x14ac:dyDescent="0.25">
      <c r="L921" s="1"/>
    </row>
    <row r="922" spans="12:12" x14ac:dyDescent="0.25">
      <c r="L922" s="1"/>
    </row>
    <row r="923" spans="12:12" x14ac:dyDescent="0.25">
      <c r="L923" s="1"/>
    </row>
    <row r="925" spans="12:12" x14ac:dyDescent="0.25">
      <c r="L925" s="1"/>
    </row>
    <row r="926" spans="12:12" x14ac:dyDescent="0.25">
      <c r="L926" s="1"/>
    </row>
    <row r="930" spans="12:12" x14ac:dyDescent="0.25">
      <c r="L930" s="1"/>
    </row>
    <row r="932" spans="12:12" x14ac:dyDescent="0.25">
      <c r="L932" s="1"/>
    </row>
    <row r="933" spans="12:12" x14ac:dyDescent="0.25">
      <c r="L933" s="1"/>
    </row>
    <row r="934" spans="12:12" x14ac:dyDescent="0.25">
      <c r="L934" s="1"/>
    </row>
    <row r="938" spans="12:12" x14ac:dyDescent="0.25">
      <c r="L938" s="1"/>
    </row>
    <row r="940" spans="12:12" x14ac:dyDescent="0.25">
      <c r="L940" s="1"/>
    </row>
    <row r="941" spans="12:12" x14ac:dyDescent="0.25">
      <c r="L941" s="1"/>
    </row>
    <row r="944" spans="12:12" x14ac:dyDescent="0.25">
      <c r="L944" s="1"/>
    </row>
    <row r="946" spans="12:12" x14ac:dyDescent="0.25">
      <c r="L946" s="1"/>
    </row>
    <row r="948" spans="12:12" x14ac:dyDescent="0.25">
      <c r="L948" s="1"/>
    </row>
    <row r="950" spans="12:12" x14ac:dyDescent="0.25">
      <c r="L950" s="1"/>
    </row>
    <row r="953" spans="12:12" x14ac:dyDescent="0.25">
      <c r="L953" s="1"/>
    </row>
    <row r="954" spans="12:12" x14ac:dyDescent="0.25">
      <c r="L954" s="1"/>
    </row>
    <row r="956" spans="12:12" x14ac:dyDescent="0.25">
      <c r="L956" s="1"/>
    </row>
    <row r="958" spans="12:12" x14ac:dyDescent="0.25">
      <c r="L958" s="1"/>
    </row>
    <row r="960" spans="12:12" x14ac:dyDescent="0.25">
      <c r="L960" s="1"/>
    </row>
    <row r="961" spans="12:12" x14ac:dyDescent="0.25">
      <c r="L961" s="1"/>
    </row>
    <row r="962" spans="12:12" x14ac:dyDescent="0.25">
      <c r="L962" s="1"/>
    </row>
    <row r="963" spans="12:12" x14ac:dyDescent="0.25">
      <c r="L963" s="1"/>
    </row>
    <row r="965" spans="12:12" x14ac:dyDescent="0.25">
      <c r="L965" s="1"/>
    </row>
    <row r="966" spans="12:12" x14ac:dyDescent="0.25">
      <c r="L966" s="1"/>
    </row>
    <row r="970" spans="12:12" x14ac:dyDescent="0.25">
      <c r="L970" s="1"/>
    </row>
    <row r="972" spans="12:12" x14ac:dyDescent="0.25">
      <c r="L972" s="1"/>
    </row>
    <row r="973" spans="12:12" x14ac:dyDescent="0.25">
      <c r="L973" s="1"/>
    </row>
    <row r="974" spans="12:12" x14ac:dyDescent="0.25">
      <c r="L974" s="1"/>
    </row>
    <row r="975" spans="12:12" x14ac:dyDescent="0.25">
      <c r="L975" s="1"/>
    </row>
    <row r="977" spans="12:12" x14ac:dyDescent="0.25">
      <c r="L977" s="1"/>
    </row>
    <row r="978" spans="12:12" x14ac:dyDescent="0.25">
      <c r="L978" s="1"/>
    </row>
    <row r="979" spans="12:12" x14ac:dyDescent="0.25">
      <c r="L979" s="1"/>
    </row>
    <row r="980" spans="12:12" x14ac:dyDescent="0.25">
      <c r="L980" s="1"/>
    </row>
    <row r="981" spans="12:12" x14ac:dyDescent="0.25">
      <c r="L981" s="1"/>
    </row>
    <row r="982" spans="12:12" x14ac:dyDescent="0.25">
      <c r="L982" s="1"/>
    </row>
    <row r="983" spans="12:12" x14ac:dyDescent="0.25">
      <c r="L983" s="1"/>
    </row>
    <row r="986" spans="12:12" x14ac:dyDescent="0.25">
      <c r="L986" s="1"/>
    </row>
    <row r="987" spans="12:12" x14ac:dyDescent="0.25">
      <c r="L987" s="1"/>
    </row>
    <row r="988" spans="12:12" x14ac:dyDescent="0.25">
      <c r="L988" s="1"/>
    </row>
    <row r="989" spans="12:12" x14ac:dyDescent="0.25">
      <c r="L989" s="1"/>
    </row>
    <row r="992" spans="12:12" x14ac:dyDescent="0.25">
      <c r="L992" s="1"/>
    </row>
    <row r="994" spans="12:12" x14ac:dyDescent="0.25">
      <c r="L994" s="1"/>
    </row>
    <row r="995" spans="12:12" x14ac:dyDescent="0.25">
      <c r="L995" s="1"/>
    </row>
    <row r="997" spans="12:12" x14ac:dyDescent="0.25">
      <c r="L997" s="1"/>
    </row>
    <row r="999" spans="12:12" x14ac:dyDescent="0.25">
      <c r="L999" s="1"/>
    </row>
    <row r="1000" spans="12:12" x14ac:dyDescent="0.25">
      <c r="L1000" s="1"/>
    </row>
    <row r="1004" spans="12:12" x14ac:dyDescent="0.25">
      <c r="L1004" s="1"/>
    </row>
    <row r="1005" spans="12:12" x14ac:dyDescent="0.25">
      <c r="L1005" s="1"/>
    </row>
    <row r="1006" spans="12:12" x14ac:dyDescent="0.25">
      <c r="L1006" s="1"/>
    </row>
    <row r="1008" spans="12:12" x14ac:dyDescent="0.25">
      <c r="L1008" s="1"/>
    </row>
    <row r="1009" spans="12:12" x14ac:dyDescent="0.25">
      <c r="L1009" s="1"/>
    </row>
    <row r="1010" spans="12:12" x14ac:dyDescent="0.25">
      <c r="L1010" s="1"/>
    </row>
    <row r="1011" spans="12:12" x14ac:dyDescent="0.25">
      <c r="L1011" s="1"/>
    </row>
    <row r="1013" spans="12:12" x14ac:dyDescent="0.25">
      <c r="L1013" s="1"/>
    </row>
    <row r="1016" spans="12:12" x14ac:dyDescent="0.25">
      <c r="L1016" s="1"/>
    </row>
    <row r="1024" spans="12:12" x14ac:dyDescent="0.25">
      <c r="L1024" s="1"/>
    </row>
    <row r="1026" spans="12:12" x14ac:dyDescent="0.25">
      <c r="L1026" s="1"/>
    </row>
    <row r="1027" spans="12:12" x14ac:dyDescent="0.25">
      <c r="L1027" s="1"/>
    </row>
    <row r="1029" spans="12:12" x14ac:dyDescent="0.25">
      <c r="L1029" s="1"/>
    </row>
    <row r="1030" spans="12:12" x14ac:dyDescent="0.25">
      <c r="L1030" s="1"/>
    </row>
    <row r="1032" spans="12:12" x14ac:dyDescent="0.25">
      <c r="L1032" s="1"/>
    </row>
    <row r="1033" spans="12:12" x14ac:dyDescent="0.25">
      <c r="L1033" s="1"/>
    </row>
    <row r="1034" spans="12:12" x14ac:dyDescent="0.25">
      <c r="L1034" s="1"/>
    </row>
    <row r="1035" spans="12:12" x14ac:dyDescent="0.25">
      <c r="L1035" s="1"/>
    </row>
    <row r="1041" spans="12:12" x14ac:dyDescent="0.25">
      <c r="L1041" s="1"/>
    </row>
    <row r="1043" spans="12:12" x14ac:dyDescent="0.25">
      <c r="L1043" s="1"/>
    </row>
    <row r="1045" spans="12:12" x14ac:dyDescent="0.25">
      <c r="L1045" s="1"/>
    </row>
    <row r="1046" spans="12:12" x14ac:dyDescent="0.25">
      <c r="L1046" s="1"/>
    </row>
    <row r="1048" spans="12:12" x14ac:dyDescent="0.25">
      <c r="L1048" s="1"/>
    </row>
    <row r="1049" spans="12:12" x14ac:dyDescent="0.25">
      <c r="L1049" s="1"/>
    </row>
    <row r="1050" spans="12:12" x14ac:dyDescent="0.25">
      <c r="L1050" s="1"/>
    </row>
    <row r="1053" spans="12:12" x14ac:dyDescent="0.25">
      <c r="L1053" s="1"/>
    </row>
    <row r="1055" spans="12:12" x14ac:dyDescent="0.25">
      <c r="L1055" s="1"/>
    </row>
    <row r="1056" spans="12:12" x14ac:dyDescent="0.25">
      <c r="L1056" s="1"/>
    </row>
    <row r="1058" spans="12:12" x14ac:dyDescent="0.25">
      <c r="L1058" s="1"/>
    </row>
    <row r="1060" spans="12:12" x14ac:dyDescent="0.25">
      <c r="L1060" s="1"/>
    </row>
    <row r="1064" spans="12:12" x14ac:dyDescent="0.25">
      <c r="L1064" s="1"/>
    </row>
    <row r="1065" spans="12:12" x14ac:dyDescent="0.25">
      <c r="L1065" s="1"/>
    </row>
    <row r="1066" spans="12:12" x14ac:dyDescent="0.25">
      <c r="L1066" s="1"/>
    </row>
    <row r="1068" spans="12:12" x14ac:dyDescent="0.25">
      <c r="L1068" s="1"/>
    </row>
    <row r="1069" spans="12:12" x14ac:dyDescent="0.25">
      <c r="L1069" s="1"/>
    </row>
    <row r="1071" spans="12:12" x14ac:dyDescent="0.25">
      <c r="L1071" s="1"/>
    </row>
    <row r="1074" spans="12:12" x14ac:dyDescent="0.25">
      <c r="L1074" s="1"/>
    </row>
    <row r="1076" spans="12:12" x14ac:dyDescent="0.25">
      <c r="L1076" s="1"/>
    </row>
    <row r="1077" spans="12:12" x14ac:dyDescent="0.25">
      <c r="L1077" s="1"/>
    </row>
    <row r="1078" spans="12:12" x14ac:dyDescent="0.25">
      <c r="L1078" s="1"/>
    </row>
    <row r="1082" spans="12:12" x14ac:dyDescent="0.25">
      <c r="L1082" s="1"/>
    </row>
    <row r="1084" spans="12:12" x14ac:dyDescent="0.25">
      <c r="L1084" s="1"/>
    </row>
    <row r="1086" spans="12:12" x14ac:dyDescent="0.25">
      <c r="L1086" s="1"/>
    </row>
    <row r="1087" spans="12:12" x14ac:dyDescent="0.25">
      <c r="L1087" s="1"/>
    </row>
    <row r="1088" spans="12:12" x14ac:dyDescent="0.25">
      <c r="L1088" s="1"/>
    </row>
    <row r="1089" spans="12:12" x14ac:dyDescent="0.25">
      <c r="L1089" s="1"/>
    </row>
    <row r="1090" spans="12:12" x14ac:dyDescent="0.25">
      <c r="L1090" s="1"/>
    </row>
    <row r="1092" spans="12:12" x14ac:dyDescent="0.25">
      <c r="L1092" s="1"/>
    </row>
    <row r="1093" spans="12:12" x14ac:dyDescent="0.25">
      <c r="L1093" s="1"/>
    </row>
    <row r="1096" spans="12:12" x14ac:dyDescent="0.25">
      <c r="L1096" s="1"/>
    </row>
    <row r="1099" spans="12:12" x14ac:dyDescent="0.25">
      <c r="L1099" s="1"/>
    </row>
    <row r="1101" spans="12:12" x14ac:dyDescent="0.25">
      <c r="L1101" s="1"/>
    </row>
    <row r="1102" spans="12:12" x14ac:dyDescent="0.25">
      <c r="L1102" s="1"/>
    </row>
    <row r="1105" spans="12:12" x14ac:dyDescent="0.25">
      <c r="L1105" s="1"/>
    </row>
    <row r="1106" spans="12:12" x14ac:dyDescent="0.25">
      <c r="L1106" s="1"/>
    </row>
    <row r="1109" spans="12:12" x14ac:dyDescent="0.25">
      <c r="L1109" s="1"/>
    </row>
    <row r="1110" spans="12:12" x14ac:dyDescent="0.25">
      <c r="L1110" s="1"/>
    </row>
    <row r="1111" spans="12:12" x14ac:dyDescent="0.25">
      <c r="L1111" s="1"/>
    </row>
    <row r="1112" spans="12:12" x14ac:dyDescent="0.25">
      <c r="L1112" s="1"/>
    </row>
    <row r="1113" spans="12:12" x14ac:dyDescent="0.25">
      <c r="L1113" s="1"/>
    </row>
    <row r="1115" spans="12:12" x14ac:dyDescent="0.25">
      <c r="L1115" s="1"/>
    </row>
    <row r="1117" spans="12:12" x14ac:dyDescent="0.25">
      <c r="L1117" s="1"/>
    </row>
    <row r="1119" spans="12:12" x14ac:dyDescent="0.25">
      <c r="L1119" s="1"/>
    </row>
    <row r="1123" spans="12:12" x14ac:dyDescent="0.25">
      <c r="L1123" s="1"/>
    </row>
    <row r="1127" spans="12:12" x14ac:dyDescent="0.25">
      <c r="L1127" s="1"/>
    </row>
    <row r="1128" spans="12:12" x14ac:dyDescent="0.25">
      <c r="L1128" s="1"/>
    </row>
    <row r="1129" spans="12:12" x14ac:dyDescent="0.25">
      <c r="L1129" s="1"/>
    </row>
    <row r="1132" spans="12:12" x14ac:dyDescent="0.25">
      <c r="L1132" s="1"/>
    </row>
    <row r="1133" spans="12:12" x14ac:dyDescent="0.25">
      <c r="L1133" s="1"/>
    </row>
    <row r="1135" spans="12:12" x14ac:dyDescent="0.25">
      <c r="L1135" s="1"/>
    </row>
    <row r="1137" spans="12:12" x14ac:dyDescent="0.25">
      <c r="L1137" s="1"/>
    </row>
    <row r="1141" spans="12:12" x14ac:dyDescent="0.25">
      <c r="L1141" s="1"/>
    </row>
    <row r="1142" spans="12:12" x14ac:dyDescent="0.25">
      <c r="L1142" s="1"/>
    </row>
    <row r="1143" spans="12:12" x14ac:dyDescent="0.25">
      <c r="L1143" s="1"/>
    </row>
    <row r="1144" spans="12:12" x14ac:dyDescent="0.25">
      <c r="L1144" s="1"/>
    </row>
    <row r="1151" spans="12:12" x14ac:dyDescent="0.25">
      <c r="L1151" s="1"/>
    </row>
    <row r="1152" spans="12:12" x14ac:dyDescent="0.25">
      <c r="L1152" s="1"/>
    </row>
    <row r="1155" spans="12:12" x14ac:dyDescent="0.25">
      <c r="L1155" s="1"/>
    </row>
    <row r="1156" spans="12:12" x14ac:dyDescent="0.25">
      <c r="L1156" s="1"/>
    </row>
    <row r="1158" spans="12:12" x14ac:dyDescent="0.25">
      <c r="L1158" s="1"/>
    </row>
    <row r="1159" spans="12:12" x14ac:dyDescent="0.25">
      <c r="L1159" s="1"/>
    </row>
    <row r="1161" spans="12:12" x14ac:dyDescent="0.25">
      <c r="L1161" s="1"/>
    </row>
    <row r="1162" spans="12:12" x14ac:dyDescent="0.25">
      <c r="L1162" s="1"/>
    </row>
    <row r="1163" spans="12:12" x14ac:dyDescent="0.25">
      <c r="L1163" s="1"/>
    </row>
    <row r="1166" spans="12:12" x14ac:dyDescent="0.25">
      <c r="L1166" s="1"/>
    </row>
    <row r="1167" spans="12:12" x14ac:dyDescent="0.25">
      <c r="L1167" s="1"/>
    </row>
    <row r="1168" spans="12:12" x14ac:dyDescent="0.25">
      <c r="L1168" s="1"/>
    </row>
    <row r="1169" spans="12:12" x14ac:dyDescent="0.25">
      <c r="L1169" s="1"/>
    </row>
    <row r="1170" spans="12:12" x14ac:dyDescent="0.25">
      <c r="L1170" s="1"/>
    </row>
    <row r="1171" spans="12:12" x14ac:dyDescent="0.25">
      <c r="L1171" s="1"/>
    </row>
    <row r="1172" spans="12:12" x14ac:dyDescent="0.25">
      <c r="L1172" s="1"/>
    </row>
    <row r="1173" spans="12:12" x14ac:dyDescent="0.25">
      <c r="L1173" s="1"/>
    </row>
    <row r="1175" spans="12:12" x14ac:dyDescent="0.25">
      <c r="L1175" s="1"/>
    </row>
    <row r="1178" spans="12:12" x14ac:dyDescent="0.25">
      <c r="L1178" s="1"/>
    </row>
    <row r="1179" spans="12:12" x14ac:dyDescent="0.25">
      <c r="L1179" s="1"/>
    </row>
    <row r="1183" spans="12:12" x14ac:dyDescent="0.25">
      <c r="L1183" s="1"/>
    </row>
    <row r="1185" spans="12:12" x14ac:dyDescent="0.25">
      <c r="L1185" s="1"/>
    </row>
    <row r="1186" spans="12:12" x14ac:dyDescent="0.25">
      <c r="L1186" s="1"/>
    </row>
    <row r="1188" spans="12:12" x14ac:dyDescent="0.25">
      <c r="L1188" s="1"/>
    </row>
    <row r="1189" spans="12:12" x14ac:dyDescent="0.25">
      <c r="L1189" s="1"/>
    </row>
    <row r="1190" spans="12:12" x14ac:dyDescent="0.25">
      <c r="L1190" s="1"/>
    </row>
    <row r="1192" spans="12:12" x14ac:dyDescent="0.25">
      <c r="L1192" s="1"/>
    </row>
    <row r="1196" spans="12:12" x14ac:dyDescent="0.25">
      <c r="L1196" s="1"/>
    </row>
    <row r="1199" spans="12:12" x14ac:dyDescent="0.25">
      <c r="L1199" s="1"/>
    </row>
    <row r="1201" spans="12:12" x14ac:dyDescent="0.25">
      <c r="L1201" s="1"/>
    </row>
    <row r="1202" spans="12:12" x14ac:dyDescent="0.25">
      <c r="L1202" s="1"/>
    </row>
    <row r="1203" spans="12:12" x14ac:dyDescent="0.25">
      <c r="L1203" s="1"/>
    </row>
    <row r="1205" spans="12:12" x14ac:dyDescent="0.25">
      <c r="L1205" s="1"/>
    </row>
    <row r="1207" spans="12:12" x14ac:dyDescent="0.25">
      <c r="L1207" s="1"/>
    </row>
    <row r="1211" spans="12:12" x14ac:dyDescent="0.25">
      <c r="L1211" s="1"/>
    </row>
    <row r="1213" spans="12:12" x14ac:dyDescent="0.25">
      <c r="L1213" s="1"/>
    </row>
    <row r="1214" spans="12:12" x14ac:dyDescent="0.25">
      <c r="L1214" s="1"/>
    </row>
    <row r="1215" spans="12:12" x14ac:dyDescent="0.25">
      <c r="L1215" s="1"/>
    </row>
    <row r="1216" spans="12:12" x14ac:dyDescent="0.25">
      <c r="L1216" s="1"/>
    </row>
    <row r="1217" spans="12:12" x14ac:dyDescent="0.25">
      <c r="L1217" s="1"/>
    </row>
    <row r="1218" spans="12:12" x14ac:dyDescent="0.25">
      <c r="L1218" s="1"/>
    </row>
    <row r="1219" spans="12:12" x14ac:dyDescent="0.25">
      <c r="L1219" s="1"/>
    </row>
    <row r="1220" spans="12:12" x14ac:dyDescent="0.25">
      <c r="L1220" s="1"/>
    </row>
    <row r="1222" spans="12:12" x14ac:dyDescent="0.25">
      <c r="L1222" s="1"/>
    </row>
    <row r="1223" spans="12:12" x14ac:dyDescent="0.25">
      <c r="L1223" s="1"/>
    </row>
    <row r="1224" spans="12:12" x14ac:dyDescent="0.25">
      <c r="L1224" s="1"/>
    </row>
    <row r="1228" spans="12:12" x14ac:dyDescent="0.25">
      <c r="L1228" s="1"/>
    </row>
    <row r="1230" spans="12:12" x14ac:dyDescent="0.25">
      <c r="L1230" s="1"/>
    </row>
    <row r="1232" spans="12:12" x14ac:dyDescent="0.25">
      <c r="L1232" s="1"/>
    </row>
    <row r="1233" spans="12:12" x14ac:dyDescent="0.25">
      <c r="L1233" s="1"/>
    </row>
    <row r="1236" spans="12:12" x14ac:dyDescent="0.25">
      <c r="L1236" s="1"/>
    </row>
    <row r="1238" spans="12:12" x14ac:dyDescent="0.25">
      <c r="L1238" s="1"/>
    </row>
    <row r="1239" spans="12:12" x14ac:dyDescent="0.25">
      <c r="L1239" s="1"/>
    </row>
    <row r="1241" spans="12:12" x14ac:dyDescent="0.25">
      <c r="L1241" s="1"/>
    </row>
    <row r="1242" spans="12:12" x14ac:dyDescent="0.25">
      <c r="L1242" s="1"/>
    </row>
    <row r="1243" spans="12:12" x14ac:dyDescent="0.25">
      <c r="L1243" s="1"/>
    </row>
    <row r="1247" spans="12:12" x14ac:dyDescent="0.25">
      <c r="L1247" s="1"/>
    </row>
    <row r="1249" spans="12:12" x14ac:dyDescent="0.25">
      <c r="L1249" s="1"/>
    </row>
    <row r="1250" spans="12:12" x14ac:dyDescent="0.25">
      <c r="L1250" s="1"/>
    </row>
    <row r="1251" spans="12:12" x14ac:dyDescent="0.25">
      <c r="L1251" s="1"/>
    </row>
    <row r="1254" spans="12:12" x14ac:dyDescent="0.25">
      <c r="L1254" s="1"/>
    </row>
    <row r="1255" spans="12:12" x14ac:dyDescent="0.25">
      <c r="L1255" s="1"/>
    </row>
    <row r="1257" spans="12:12" x14ac:dyDescent="0.25">
      <c r="L1257" s="1"/>
    </row>
    <row r="1259" spans="12:12" x14ac:dyDescent="0.25">
      <c r="L1259" s="1"/>
    </row>
    <row r="1260" spans="12:12" x14ac:dyDescent="0.25">
      <c r="L1260" s="1"/>
    </row>
    <row r="1261" spans="12:12" x14ac:dyDescent="0.25">
      <c r="L1261" s="1"/>
    </row>
    <row r="1262" spans="12:12" x14ac:dyDescent="0.25">
      <c r="L1262" s="1"/>
    </row>
    <row r="1263" spans="12:12" x14ac:dyDescent="0.25">
      <c r="L1263" s="1"/>
    </row>
    <row r="1264" spans="12:12" x14ac:dyDescent="0.25">
      <c r="L1264" s="1"/>
    </row>
    <row r="1265" spans="12:12" x14ac:dyDescent="0.25">
      <c r="L1265" s="1"/>
    </row>
    <row r="1268" spans="12:12" x14ac:dyDescent="0.25">
      <c r="L1268" s="1"/>
    </row>
    <row r="1269" spans="12:12" x14ac:dyDescent="0.25">
      <c r="L1269" s="1"/>
    </row>
    <row r="1270" spans="12:12" x14ac:dyDescent="0.25">
      <c r="L1270" s="1"/>
    </row>
    <row r="1272" spans="12:12" x14ac:dyDescent="0.25">
      <c r="L1272" s="1"/>
    </row>
    <row r="1273" spans="12:12" x14ac:dyDescent="0.25">
      <c r="L1273" s="1"/>
    </row>
    <row r="1274" spans="12:12" x14ac:dyDescent="0.25">
      <c r="L1274" s="1"/>
    </row>
    <row r="1275" spans="12:12" x14ac:dyDescent="0.25">
      <c r="L1275" s="1"/>
    </row>
    <row r="1277" spans="12:12" x14ac:dyDescent="0.25">
      <c r="L1277" s="1"/>
    </row>
    <row r="1279" spans="12:12" x14ac:dyDescent="0.25">
      <c r="L1279" s="1"/>
    </row>
    <row r="1280" spans="12:12" x14ac:dyDescent="0.25">
      <c r="L1280" s="1"/>
    </row>
    <row r="1281" spans="12:12" x14ac:dyDescent="0.25">
      <c r="L1281" s="1"/>
    </row>
    <row r="1282" spans="12:12" x14ac:dyDescent="0.25">
      <c r="L1282" s="1"/>
    </row>
    <row r="1283" spans="12:12" x14ac:dyDescent="0.25">
      <c r="L1283" s="1"/>
    </row>
    <row r="1286" spans="12:12" x14ac:dyDescent="0.25">
      <c r="L1286" s="1"/>
    </row>
    <row r="1287" spans="12:12" x14ac:dyDescent="0.25">
      <c r="L1287" s="1"/>
    </row>
    <row r="1291" spans="12:12" x14ac:dyDescent="0.25">
      <c r="L1291" s="1"/>
    </row>
    <row r="1292" spans="12:12" x14ac:dyDescent="0.25">
      <c r="L1292" s="1"/>
    </row>
    <row r="1299" spans="12:12" x14ac:dyDescent="0.25">
      <c r="L1299" s="1"/>
    </row>
    <row r="1301" spans="12:12" x14ac:dyDescent="0.25">
      <c r="L1301" s="1"/>
    </row>
    <row r="1303" spans="12:12" x14ac:dyDescent="0.25">
      <c r="L1303" s="1"/>
    </row>
    <row r="1304" spans="12:12" x14ac:dyDescent="0.25">
      <c r="L1304" s="1"/>
    </row>
    <row r="1307" spans="12:12" x14ac:dyDescent="0.25">
      <c r="L1307" s="1"/>
    </row>
    <row r="1308" spans="12:12" x14ac:dyDescent="0.25">
      <c r="L1308" s="1"/>
    </row>
    <row r="1309" spans="12:12" x14ac:dyDescent="0.25">
      <c r="L1309" s="1"/>
    </row>
    <row r="1311" spans="12:12" x14ac:dyDescent="0.25">
      <c r="L1311" s="1"/>
    </row>
    <row r="1312" spans="12:12" x14ac:dyDescent="0.25">
      <c r="L1312" s="1"/>
    </row>
    <row r="1313" spans="12:12" x14ac:dyDescent="0.25">
      <c r="L1313" s="1"/>
    </row>
    <row r="1314" spans="12:12" x14ac:dyDescent="0.25">
      <c r="L1314" s="1"/>
    </row>
    <row r="1315" spans="12:12" x14ac:dyDescent="0.25">
      <c r="L1315" s="1"/>
    </row>
    <row r="1317" spans="12:12" x14ac:dyDescent="0.25">
      <c r="L1317" s="1"/>
    </row>
    <row r="1318" spans="12:12" x14ac:dyDescent="0.25">
      <c r="L1318" s="1"/>
    </row>
    <row r="1320" spans="12:12" x14ac:dyDescent="0.25">
      <c r="L1320" s="1"/>
    </row>
    <row r="1321" spans="12:12" x14ac:dyDescent="0.25">
      <c r="L1321" s="1"/>
    </row>
    <row r="1323" spans="12:12" x14ac:dyDescent="0.25">
      <c r="L1323" s="1"/>
    </row>
    <row r="1324" spans="12:12" x14ac:dyDescent="0.25">
      <c r="L1324" s="1"/>
    </row>
    <row r="1325" spans="12:12" x14ac:dyDescent="0.25">
      <c r="L1325" s="1"/>
    </row>
    <row r="1326" spans="12:12" x14ac:dyDescent="0.25">
      <c r="L1326" s="1"/>
    </row>
    <row r="1330" spans="12:12" x14ac:dyDescent="0.25">
      <c r="L1330" s="1"/>
    </row>
    <row r="1335" spans="12:12" x14ac:dyDescent="0.25">
      <c r="L1335" s="1"/>
    </row>
    <row r="1337" spans="12:12" x14ac:dyDescent="0.25">
      <c r="L1337" s="1"/>
    </row>
    <row r="1349" spans="12:12" x14ac:dyDescent="0.25">
      <c r="L1349" s="1"/>
    </row>
    <row r="1356" spans="12:12" x14ac:dyDescent="0.25">
      <c r="L1356" s="1"/>
    </row>
    <row r="1357" spans="12:12" x14ac:dyDescent="0.25">
      <c r="L1357" s="1"/>
    </row>
    <row r="1358" spans="12:12" x14ac:dyDescent="0.25">
      <c r="L1358" s="1"/>
    </row>
    <row r="1362" spans="12:12" x14ac:dyDescent="0.25">
      <c r="L1362" s="1"/>
    </row>
    <row r="1363" spans="12:12" x14ac:dyDescent="0.25">
      <c r="L1363" s="1"/>
    </row>
    <row r="1364" spans="12:12" x14ac:dyDescent="0.25">
      <c r="L1364" s="1"/>
    </row>
    <row r="1365" spans="12:12" x14ac:dyDescent="0.25">
      <c r="L1365" s="1"/>
    </row>
    <row r="1366" spans="12:12" x14ac:dyDescent="0.25">
      <c r="L1366" s="1"/>
    </row>
    <row r="1367" spans="12:12" x14ac:dyDescent="0.25">
      <c r="L1367" s="1"/>
    </row>
    <row r="1368" spans="12:12" x14ac:dyDescent="0.25">
      <c r="L1368" s="1"/>
    </row>
    <row r="1370" spans="12:12" x14ac:dyDescent="0.25">
      <c r="L1370" s="1"/>
    </row>
    <row r="1371" spans="12:12" x14ac:dyDescent="0.25">
      <c r="L1371" s="1"/>
    </row>
    <row r="1375" spans="12:12" x14ac:dyDescent="0.25">
      <c r="L1375" s="1"/>
    </row>
    <row r="1378" spans="12:12" x14ac:dyDescent="0.25">
      <c r="L1378" s="1"/>
    </row>
    <row r="1379" spans="12:12" x14ac:dyDescent="0.25">
      <c r="L1379" s="1"/>
    </row>
    <row r="1382" spans="12:12" x14ac:dyDescent="0.25">
      <c r="L1382" s="1"/>
    </row>
    <row r="1383" spans="12:12" x14ac:dyDescent="0.25">
      <c r="L1383" s="1"/>
    </row>
    <row r="1384" spans="12:12" x14ac:dyDescent="0.25">
      <c r="L1384" s="1"/>
    </row>
    <row r="1385" spans="12:12" x14ac:dyDescent="0.25">
      <c r="L1385" s="1"/>
    </row>
    <row r="1387" spans="12:12" x14ac:dyDescent="0.25">
      <c r="L1387" s="1"/>
    </row>
    <row r="1389" spans="12:12" x14ac:dyDescent="0.25">
      <c r="L1389" s="1"/>
    </row>
    <row r="1390" spans="12:12" x14ac:dyDescent="0.25">
      <c r="L1390" s="1"/>
    </row>
    <row r="1391" spans="12:12" x14ac:dyDescent="0.25">
      <c r="L1391" s="1"/>
    </row>
    <row r="1393" spans="12:12" x14ac:dyDescent="0.25">
      <c r="L1393" s="1"/>
    </row>
    <row r="1394" spans="12:12" x14ac:dyDescent="0.25">
      <c r="L1394" s="1"/>
    </row>
    <row r="1398" spans="12:12" x14ac:dyDescent="0.25">
      <c r="L1398" s="1"/>
    </row>
    <row r="1399" spans="12:12" x14ac:dyDescent="0.25">
      <c r="L1399" s="1"/>
    </row>
    <row r="1400" spans="12:12" x14ac:dyDescent="0.25">
      <c r="L1400" s="1"/>
    </row>
    <row r="1406" spans="12:12" x14ac:dyDescent="0.25">
      <c r="L1406" s="1"/>
    </row>
    <row r="1410" spans="12:12" x14ac:dyDescent="0.25">
      <c r="L1410" s="1"/>
    </row>
    <row r="1416" spans="12:12" x14ac:dyDescent="0.25">
      <c r="L1416" s="1"/>
    </row>
    <row r="1419" spans="12:12" x14ac:dyDescent="0.25">
      <c r="L1419" s="1"/>
    </row>
    <row r="1420" spans="12:12" x14ac:dyDescent="0.25">
      <c r="L1420" s="1"/>
    </row>
    <row r="1421" spans="12:12" x14ac:dyDescent="0.25">
      <c r="L1421" s="1"/>
    </row>
    <row r="1422" spans="12:12" x14ac:dyDescent="0.25">
      <c r="L1422" s="1"/>
    </row>
    <row r="1424" spans="12:12" x14ac:dyDescent="0.25">
      <c r="L1424" s="1"/>
    </row>
    <row r="1425" spans="12:12" x14ac:dyDescent="0.25">
      <c r="L1425" s="1"/>
    </row>
    <row r="1429" spans="12:12" x14ac:dyDescent="0.25">
      <c r="L1429" s="1"/>
    </row>
    <row r="1432" spans="12:12" x14ac:dyDescent="0.25">
      <c r="L1432" s="1"/>
    </row>
    <row r="1433" spans="12:12" x14ac:dyDescent="0.25">
      <c r="L1433" s="1"/>
    </row>
    <row r="1434" spans="12:12" x14ac:dyDescent="0.25">
      <c r="L1434" s="1"/>
    </row>
    <row r="1435" spans="12:12" x14ac:dyDescent="0.25">
      <c r="L1435" s="1"/>
    </row>
    <row r="1438" spans="12:12" x14ac:dyDescent="0.25">
      <c r="L1438" s="1"/>
    </row>
    <row r="1440" spans="12:12" x14ac:dyDescent="0.25">
      <c r="L1440" s="1"/>
    </row>
    <row r="1441" spans="12:12" x14ac:dyDescent="0.25">
      <c r="L1441" s="1"/>
    </row>
    <row r="1444" spans="12:12" x14ac:dyDescent="0.25">
      <c r="L1444" s="1"/>
    </row>
    <row r="1446" spans="12:12" x14ac:dyDescent="0.25">
      <c r="L1446" s="1"/>
    </row>
    <row r="1452" spans="12:12" x14ac:dyDescent="0.25">
      <c r="L1452" s="1"/>
    </row>
    <row r="1453" spans="12:12" x14ac:dyDescent="0.25">
      <c r="L1453" s="1"/>
    </row>
    <row r="1454" spans="12:12" x14ac:dyDescent="0.25">
      <c r="L1454" s="1"/>
    </row>
    <row r="1456" spans="12:12" x14ac:dyDescent="0.25">
      <c r="L1456" s="1"/>
    </row>
    <row r="1457" spans="12:12" x14ac:dyDescent="0.25">
      <c r="L1457" s="1"/>
    </row>
    <row r="1458" spans="12:12" x14ac:dyDescent="0.25">
      <c r="L1458" s="1"/>
    </row>
    <row r="1459" spans="12:12" x14ac:dyDescent="0.25">
      <c r="L1459" s="1"/>
    </row>
    <row r="1460" spans="12:12" x14ac:dyDescent="0.25">
      <c r="L1460" s="1"/>
    </row>
    <row r="1461" spans="12:12" x14ac:dyDescent="0.25">
      <c r="L1461" s="1"/>
    </row>
    <row r="1462" spans="12:12" x14ac:dyDescent="0.25">
      <c r="L1462" s="1"/>
    </row>
    <row r="1463" spans="12:12" x14ac:dyDescent="0.25">
      <c r="L1463" s="1"/>
    </row>
    <row r="1465" spans="12:12" x14ac:dyDescent="0.25">
      <c r="L1465" s="1"/>
    </row>
    <row r="1466" spans="12:12" x14ac:dyDescent="0.25">
      <c r="L1466" s="1"/>
    </row>
    <row r="1467" spans="12:12" x14ac:dyDescent="0.25">
      <c r="L1467" s="1"/>
    </row>
    <row r="1468" spans="12:12" x14ac:dyDescent="0.25">
      <c r="L1468" s="1"/>
    </row>
    <row r="1469" spans="12:12" x14ac:dyDescent="0.25">
      <c r="L1469" s="1"/>
    </row>
    <row r="1470" spans="12:12" x14ac:dyDescent="0.25">
      <c r="L1470" s="1"/>
    </row>
    <row r="1472" spans="12:12" x14ac:dyDescent="0.25">
      <c r="L1472" s="1"/>
    </row>
    <row r="1473" spans="12:12" x14ac:dyDescent="0.25">
      <c r="L1473" s="1"/>
    </row>
    <row r="1475" spans="12:12" x14ac:dyDescent="0.25">
      <c r="L1475" s="1"/>
    </row>
    <row r="1477" spans="12:12" x14ac:dyDescent="0.25">
      <c r="L1477" s="1"/>
    </row>
    <row r="1478" spans="12:12" x14ac:dyDescent="0.25">
      <c r="L1478" s="1"/>
    </row>
    <row r="1479" spans="12:12" x14ac:dyDescent="0.25">
      <c r="L1479" s="1"/>
    </row>
    <row r="1480" spans="12:12" x14ac:dyDescent="0.25">
      <c r="L1480" s="1"/>
    </row>
    <row r="1484" spans="12:12" x14ac:dyDescent="0.25">
      <c r="L1484" s="1"/>
    </row>
    <row r="1486" spans="12:12" x14ac:dyDescent="0.25">
      <c r="L1486" s="1"/>
    </row>
    <row r="1487" spans="12:12" x14ac:dyDescent="0.25">
      <c r="L1487" s="1"/>
    </row>
    <row r="1490" spans="12:12" x14ac:dyDescent="0.25">
      <c r="L1490" s="1"/>
    </row>
    <row r="1491" spans="12:12" x14ac:dyDescent="0.25">
      <c r="L1491" s="1"/>
    </row>
    <row r="1492" spans="12:12" x14ac:dyDescent="0.25">
      <c r="L1492" s="1"/>
    </row>
    <row r="1495" spans="12:12" x14ac:dyDescent="0.25">
      <c r="L1495" s="1"/>
    </row>
    <row r="1496" spans="12:12" x14ac:dyDescent="0.25">
      <c r="L1496" s="1"/>
    </row>
    <row r="1498" spans="12:12" x14ac:dyDescent="0.25">
      <c r="L1498" s="1"/>
    </row>
    <row r="1499" spans="12:12" x14ac:dyDescent="0.25">
      <c r="L1499" s="1"/>
    </row>
    <row r="1500" spans="12:12" x14ac:dyDescent="0.25">
      <c r="L1500" s="1"/>
    </row>
    <row r="1501" spans="12:12" x14ac:dyDescent="0.25">
      <c r="L1501" s="1"/>
    </row>
    <row r="1502" spans="12:12" x14ac:dyDescent="0.25">
      <c r="L1502" s="1"/>
    </row>
    <row r="1504" spans="12:12" x14ac:dyDescent="0.25">
      <c r="L1504" s="1"/>
    </row>
    <row r="1506" spans="12:12" x14ac:dyDescent="0.25">
      <c r="L1506" s="1"/>
    </row>
    <row r="1513" spans="12:12" x14ac:dyDescent="0.25">
      <c r="L1513" s="1"/>
    </row>
    <row r="1516" spans="12:12" x14ac:dyDescent="0.25">
      <c r="L1516" s="1"/>
    </row>
    <row r="1519" spans="12:12" x14ac:dyDescent="0.25">
      <c r="L1519" s="1"/>
    </row>
    <row r="1523" spans="12:12" x14ac:dyDescent="0.25">
      <c r="L1523" s="1"/>
    </row>
    <row r="1529" spans="12:12" x14ac:dyDescent="0.25">
      <c r="L1529" s="1"/>
    </row>
    <row r="1533" spans="12:12" x14ac:dyDescent="0.25">
      <c r="L1533" s="1"/>
    </row>
    <row r="1535" spans="12:12" x14ac:dyDescent="0.25">
      <c r="L1535" s="1"/>
    </row>
    <row r="1539" spans="12:12" x14ac:dyDescent="0.25">
      <c r="L1539" s="1"/>
    </row>
    <row r="1540" spans="12:12" x14ac:dyDescent="0.25">
      <c r="L1540" s="1"/>
    </row>
    <row r="1549" spans="12:12" x14ac:dyDescent="0.25">
      <c r="L1549" s="1"/>
    </row>
    <row r="1553" spans="12:12" x14ac:dyDescent="0.25">
      <c r="L1553" s="1"/>
    </row>
    <row r="1554" spans="12:12" x14ac:dyDescent="0.25">
      <c r="L1554" s="1"/>
    </row>
    <row r="1555" spans="12:12" x14ac:dyDescent="0.25">
      <c r="L1555" s="1"/>
    </row>
    <row r="1556" spans="12:12" x14ac:dyDescent="0.25">
      <c r="L1556" s="1"/>
    </row>
    <row r="1557" spans="12:12" x14ac:dyDescent="0.25">
      <c r="L1557" s="1"/>
    </row>
    <row r="1560" spans="12:12" x14ac:dyDescent="0.25">
      <c r="L1560" s="1"/>
    </row>
    <row r="1561" spans="12:12" x14ac:dyDescent="0.25">
      <c r="L1561" s="1"/>
    </row>
    <row r="1562" spans="12:12" x14ac:dyDescent="0.25">
      <c r="L1562" s="1"/>
    </row>
    <row r="1564" spans="12:12" x14ac:dyDescent="0.25">
      <c r="L1564" s="1"/>
    </row>
    <row r="1565" spans="12:12" x14ac:dyDescent="0.25">
      <c r="L1565" s="1"/>
    </row>
    <row r="1566" spans="12:12" x14ac:dyDescent="0.25">
      <c r="L1566" s="1"/>
    </row>
    <row r="1567" spans="12:12" x14ac:dyDescent="0.25">
      <c r="L1567" s="1"/>
    </row>
    <row r="1569" spans="12:12" x14ac:dyDescent="0.25">
      <c r="L1569" s="1"/>
    </row>
    <row r="1570" spans="12:12" x14ac:dyDescent="0.25">
      <c r="L1570" s="1"/>
    </row>
    <row r="1572" spans="12:12" x14ac:dyDescent="0.25">
      <c r="L1572" s="1"/>
    </row>
    <row r="1574" spans="12:12" x14ac:dyDescent="0.25">
      <c r="L1574" s="1"/>
    </row>
    <row r="1576" spans="12:12" x14ac:dyDescent="0.25">
      <c r="L1576" s="1"/>
    </row>
    <row r="1579" spans="12:12" x14ac:dyDescent="0.25">
      <c r="L1579" s="1"/>
    </row>
    <row r="1580" spans="12:12" x14ac:dyDescent="0.25">
      <c r="L1580" s="1"/>
    </row>
    <row r="1581" spans="12:12" x14ac:dyDescent="0.25">
      <c r="L1581" s="1"/>
    </row>
    <row r="1582" spans="12:12" x14ac:dyDescent="0.25">
      <c r="L1582" s="1"/>
    </row>
    <row r="1583" spans="12:12" x14ac:dyDescent="0.25">
      <c r="L1583" s="1"/>
    </row>
    <row r="1584" spans="12:12" x14ac:dyDescent="0.25">
      <c r="L1584" s="1"/>
    </row>
    <row r="1585" spans="12:12" x14ac:dyDescent="0.25">
      <c r="L1585" s="1"/>
    </row>
    <row r="1587" spans="12:12" x14ac:dyDescent="0.25">
      <c r="L1587" s="1"/>
    </row>
    <row r="1592" spans="12:12" x14ac:dyDescent="0.25">
      <c r="L1592" s="1"/>
    </row>
    <row r="1593" spans="12:12" x14ac:dyDescent="0.25">
      <c r="L1593" s="1"/>
    </row>
    <row r="1594" spans="12:12" x14ac:dyDescent="0.25">
      <c r="L1594" s="1"/>
    </row>
    <row r="1595" spans="12:12" x14ac:dyDescent="0.25">
      <c r="L1595" s="1"/>
    </row>
    <row r="1596" spans="12:12" x14ac:dyDescent="0.25">
      <c r="L1596" s="1"/>
    </row>
    <row r="1599" spans="12:12" x14ac:dyDescent="0.25">
      <c r="L1599" s="1"/>
    </row>
    <row r="1601" spans="12:12" x14ac:dyDescent="0.25">
      <c r="L1601" s="1"/>
    </row>
    <row r="1602" spans="12:12" x14ac:dyDescent="0.25">
      <c r="L1602" s="1"/>
    </row>
    <row r="1604" spans="12:12" x14ac:dyDescent="0.25">
      <c r="L1604" s="1"/>
    </row>
    <row r="1605" spans="12:12" x14ac:dyDescent="0.25">
      <c r="L1605" s="1"/>
    </row>
    <row r="1606" spans="12:12" x14ac:dyDescent="0.25">
      <c r="L1606" s="1"/>
    </row>
    <row r="1608" spans="12:12" x14ac:dyDescent="0.25">
      <c r="L1608" s="1"/>
    </row>
    <row r="1609" spans="12:12" x14ac:dyDescent="0.25">
      <c r="L1609" s="1"/>
    </row>
    <row r="1610" spans="12:12" x14ac:dyDescent="0.25">
      <c r="L1610" s="1"/>
    </row>
    <row r="1611" spans="12:12" x14ac:dyDescent="0.25">
      <c r="L1611" s="1"/>
    </row>
    <row r="1613" spans="12:12" x14ac:dyDescent="0.25">
      <c r="L1613" s="1"/>
    </row>
    <row r="1614" spans="12:12" x14ac:dyDescent="0.25">
      <c r="L1614" s="1"/>
    </row>
    <row r="1616" spans="12:12" x14ac:dyDescent="0.25">
      <c r="L1616" s="1"/>
    </row>
    <row r="1617" spans="12:12" x14ac:dyDescent="0.25">
      <c r="L1617" s="1"/>
    </row>
    <row r="1619" spans="12:12" x14ac:dyDescent="0.25">
      <c r="L1619" s="1"/>
    </row>
    <row r="1620" spans="12:12" x14ac:dyDescent="0.25">
      <c r="L1620" s="1"/>
    </row>
    <row r="1621" spans="12:12" x14ac:dyDescent="0.25">
      <c r="L1621" s="1"/>
    </row>
  </sheetData>
  <mergeCells count="1">
    <mergeCell ref="G1:K1"/>
  </mergeCells>
  <hyperlinks>
    <hyperlink ref="A38" r:id="rId1" xr:uid="{18EE6F52-B1B2-44D1-82DF-6302806DC8B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12BDE-565D-4EFD-8F25-965DEABBA0DC}">
  <dimension ref="B3:C9"/>
  <sheetViews>
    <sheetView workbookViewId="0">
      <selection activeCell="G15" sqref="G15"/>
    </sheetView>
  </sheetViews>
  <sheetFormatPr defaultRowHeight="15" x14ac:dyDescent="0.25"/>
  <cols>
    <col min="2" max="2" width="57" bestFit="1" customWidth="1"/>
    <col min="3" max="3" width="20.42578125" bestFit="1" customWidth="1"/>
  </cols>
  <sheetData>
    <row r="3" spans="2:3" ht="24.95" customHeight="1" x14ac:dyDescent="0.35">
      <c r="B3" s="32" t="s">
        <v>47</v>
      </c>
      <c r="C3" s="64">
        <f>MAX('Forces '!G2:G152)</f>
        <v>4379.2181713128302</v>
      </c>
    </row>
    <row r="4" spans="2:3" ht="24.95" customHeight="1" x14ac:dyDescent="0.35">
      <c r="B4" s="32" t="s">
        <v>48</v>
      </c>
      <c r="C4" s="64">
        <f>MAX(Output!D2:D152)</f>
        <v>20812.81298244455</v>
      </c>
    </row>
    <row r="5" spans="2:3" ht="24.95" customHeight="1" x14ac:dyDescent="0.35">
      <c r="B5" s="32" t="s">
        <v>49</v>
      </c>
      <c r="C5" s="64">
        <f>MAX(Output!E2:E152)</f>
        <v>1223.5535570648046</v>
      </c>
    </row>
    <row r="6" spans="2:3" ht="24.95" customHeight="1" x14ac:dyDescent="0.35">
      <c r="B6" s="32" t="s">
        <v>50</v>
      </c>
      <c r="C6" s="64">
        <f>MAX('Gear ratio'!M:M)</f>
        <v>150</v>
      </c>
    </row>
    <row r="7" spans="2:3" ht="24.95" customHeight="1" x14ac:dyDescent="0.35">
      <c r="B7" s="33" t="s">
        <v>74</v>
      </c>
      <c r="C7" s="65">
        <f>MAX(Output!H:H)</f>
        <v>32242.100132907213</v>
      </c>
    </row>
    <row r="8" spans="2:3" ht="24.95" customHeight="1" x14ac:dyDescent="0.35">
      <c r="B8" s="32" t="s">
        <v>84</v>
      </c>
      <c r="C8" s="64">
        <f>AVERAGE(Output!H12:H152)</f>
        <v>20466.004049073479</v>
      </c>
    </row>
    <row r="9" spans="2:3" ht="23.25" x14ac:dyDescent="0.35">
      <c r="B9" s="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0D20-9483-49F1-868F-234ED8F0FD4A}">
  <dimension ref="A1:L99"/>
  <sheetViews>
    <sheetView topLeftCell="A25" zoomScale="115" zoomScaleNormal="115" workbookViewId="0">
      <selection activeCell="B86" sqref="B86:C86"/>
    </sheetView>
  </sheetViews>
  <sheetFormatPr defaultRowHeight="15" x14ac:dyDescent="0.25"/>
  <cols>
    <col min="2" max="2" width="32.140625" customWidth="1"/>
    <col min="12" max="12" width="1" customWidth="1"/>
  </cols>
  <sheetData>
    <row r="1" spans="1:12" x14ac:dyDescent="0.25">
      <c r="L1" s="25"/>
    </row>
    <row r="2" spans="1:12" ht="18.75" x14ac:dyDescent="0.3">
      <c r="A2" s="54" t="s">
        <v>44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25"/>
    </row>
    <row r="3" spans="1:12" x14ac:dyDescent="0.25">
      <c r="L3" s="25"/>
    </row>
    <row r="4" spans="1:12" x14ac:dyDescent="0.25">
      <c r="B4" s="3" t="s">
        <v>52</v>
      </c>
      <c r="C4" s="41">
        <v>0.95099999999999996</v>
      </c>
      <c r="L4" s="25"/>
    </row>
    <row r="5" spans="1:12" x14ac:dyDescent="0.25">
      <c r="B5" s="3" t="s">
        <v>51</v>
      </c>
      <c r="C5" s="3">
        <v>20812.81298244455</v>
      </c>
      <c r="L5" s="25"/>
    </row>
    <row r="6" spans="1:12" x14ac:dyDescent="0.25">
      <c r="B6" s="3" t="s">
        <v>53</v>
      </c>
      <c r="C6" s="3">
        <f>C5*0.049</f>
        <v>1019.827836139783</v>
      </c>
      <c r="L6" s="25"/>
    </row>
    <row r="7" spans="1:12" x14ac:dyDescent="0.25">
      <c r="B7" s="3" t="s">
        <v>54</v>
      </c>
      <c r="C7" s="26">
        <f>C5+C6</f>
        <v>21832.640818584332</v>
      </c>
      <c r="L7" s="25"/>
    </row>
    <row r="8" spans="1:12" x14ac:dyDescent="0.25">
      <c r="L8" s="25"/>
    </row>
    <row r="9" spans="1:12" x14ac:dyDescent="0.25">
      <c r="L9" s="25"/>
    </row>
    <row r="10" spans="1:12" x14ac:dyDescent="0.25">
      <c r="L10" s="25"/>
    </row>
    <row r="11" spans="1:12" x14ac:dyDescent="0.25">
      <c r="B11" s="23"/>
      <c r="L11" s="25"/>
    </row>
    <row r="12" spans="1:12" x14ac:dyDescent="0.25">
      <c r="L12" s="25"/>
    </row>
    <row r="13" spans="1:12" x14ac:dyDescent="0.25">
      <c r="L13" s="25"/>
    </row>
    <row r="14" spans="1:12" ht="18.75" x14ac:dyDescent="0.3">
      <c r="A14" s="54" t="s">
        <v>55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25"/>
    </row>
    <row r="15" spans="1:12" x14ac:dyDescent="0.25">
      <c r="L15" s="25"/>
    </row>
    <row r="16" spans="1:12" x14ac:dyDescent="0.25">
      <c r="B16" s="3" t="s">
        <v>59</v>
      </c>
      <c r="C16" s="9">
        <f>'Gear ratio'!K9</f>
        <v>5503.1847133757947</v>
      </c>
      <c r="L16" s="25"/>
    </row>
    <row r="17" spans="2:12" x14ac:dyDescent="0.25">
      <c r="B17" s="3" t="s">
        <v>61</v>
      </c>
      <c r="C17" s="3">
        <f>MAX('Gear ratio'!O2:O152)</f>
        <v>135.95039522942272</v>
      </c>
      <c r="L17" s="25"/>
    </row>
    <row r="18" spans="2:12" x14ac:dyDescent="0.25">
      <c r="L18" s="25"/>
    </row>
    <row r="19" spans="2:12" x14ac:dyDescent="0.25">
      <c r="L19" s="25"/>
    </row>
    <row r="20" spans="2:12" x14ac:dyDescent="0.25">
      <c r="L20" s="25"/>
    </row>
    <row r="21" spans="2:12" x14ac:dyDescent="0.25">
      <c r="L21" s="25"/>
    </row>
    <row r="22" spans="2:12" x14ac:dyDescent="0.25">
      <c r="L22" s="25"/>
    </row>
    <row r="23" spans="2:12" x14ac:dyDescent="0.25">
      <c r="L23" s="25"/>
    </row>
    <row r="24" spans="2:12" x14ac:dyDescent="0.25">
      <c r="L24" s="25"/>
    </row>
    <row r="25" spans="2:12" x14ac:dyDescent="0.25">
      <c r="L25" s="25"/>
    </row>
    <row r="26" spans="2:12" x14ac:dyDescent="0.25">
      <c r="L26" s="25"/>
    </row>
    <row r="27" spans="2:12" x14ac:dyDescent="0.25">
      <c r="L27" s="25"/>
    </row>
    <row r="28" spans="2:12" x14ac:dyDescent="0.25">
      <c r="L28" s="25"/>
    </row>
    <row r="29" spans="2:12" x14ac:dyDescent="0.25">
      <c r="L29" s="25"/>
    </row>
    <row r="30" spans="2:12" x14ac:dyDescent="0.25">
      <c r="L30" s="25"/>
    </row>
    <row r="31" spans="2:12" x14ac:dyDescent="0.25">
      <c r="L31" s="25"/>
    </row>
    <row r="32" spans="2:12" x14ac:dyDescent="0.25">
      <c r="L32" s="25"/>
    </row>
    <row r="33" spans="1:12" x14ac:dyDescent="0.25">
      <c r="L33" s="25"/>
    </row>
    <row r="34" spans="1:12" x14ac:dyDescent="0.25">
      <c r="L34" s="25"/>
    </row>
    <row r="35" spans="1:12" x14ac:dyDescent="0.25">
      <c r="L35" s="25"/>
    </row>
    <row r="36" spans="1:12" x14ac:dyDescent="0.25">
      <c r="L36" s="25"/>
    </row>
    <row r="37" spans="1:12" x14ac:dyDescent="0.25">
      <c r="L37" s="25"/>
    </row>
    <row r="38" spans="1:12" x14ac:dyDescent="0.25">
      <c r="L38" s="25"/>
    </row>
    <row r="39" spans="1:12" x14ac:dyDescent="0.25">
      <c r="L39" s="25"/>
    </row>
    <row r="40" spans="1:12" x14ac:dyDescent="0.25">
      <c r="B40" s="3" t="s">
        <v>56</v>
      </c>
      <c r="C40" s="3" t="s">
        <v>62</v>
      </c>
      <c r="L40" s="25"/>
    </row>
    <row r="41" spans="1:12" x14ac:dyDescent="0.25">
      <c r="B41" s="3" t="s">
        <v>63</v>
      </c>
      <c r="C41" s="27">
        <v>0.92</v>
      </c>
      <c r="L41" s="25"/>
    </row>
    <row r="42" spans="1:12" x14ac:dyDescent="0.25">
      <c r="B42" s="3" t="s">
        <v>60</v>
      </c>
      <c r="C42" s="3">
        <f>C7</f>
        <v>21832.640818584332</v>
      </c>
      <c r="L42" s="25"/>
    </row>
    <row r="43" spans="1:12" x14ac:dyDescent="0.25">
      <c r="B43" s="3" t="s">
        <v>57</v>
      </c>
      <c r="C43" s="3">
        <f>C42*0.08</f>
        <v>1746.6112654867466</v>
      </c>
      <c r="L43" s="25"/>
    </row>
    <row r="44" spans="1:12" x14ac:dyDescent="0.25">
      <c r="B44" s="3" t="s">
        <v>58</v>
      </c>
      <c r="C44" s="26">
        <f>C42+C43</f>
        <v>23579.252084071079</v>
      </c>
      <c r="L44" s="25"/>
    </row>
    <row r="45" spans="1:12" x14ac:dyDescent="0.25">
      <c r="L45" s="25"/>
    </row>
    <row r="46" spans="1:12" x14ac:dyDescent="0.25">
      <c r="L46" s="25"/>
    </row>
    <row r="47" spans="1:12" ht="18.75" x14ac:dyDescent="0.3">
      <c r="A47" s="54" t="s">
        <v>64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25"/>
    </row>
    <row r="48" spans="1:12" x14ac:dyDescent="0.25">
      <c r="L48" s="25"/>
    </row>
    <row r="49" spans="1:12" x14ac:dyDescent="0.25">
      <c r="B49" s="3" t="s">
        <v>52</v>
      </c>
      <c r="C49" s="27">
        <v>0.96</v>
      </c>
      <c r="L49" s="25"/>
    </row>
    <row r="50" spans="1:12" x14ac:dyDescent="0.25">
      <c r="B50" s="3" t="s">
        <v>66</v>
      </c>
      <c r="C50" s="3">
        <f>C44</f>
        <v>23579.252084071079</v>
      </c>
      <c r="L50" s="25"/>
    </row>
    <row r="51" spans="1:12" x14ac:dyDescent="0.25">
      <c r="B51" s="3" t="s">
        <v>57</v>
      </c>
      <c r="C51" s="3">
        <f>C50*0.04</f>
        <v>943.17008336284312</v>
      </c>
      <c r="L51" s="25"/>
    </row>
    <row r="52" spans="1:12" x14ac:dyDescent="0.25">
      <c r="B52" s="3" t="s">
        <v>67</v>
      </c>
      <c r="C52" s="26">
        <f>C50+C51</f>
        <v>24522.422167433921</v>
      </c>
      <c r="L52" s="25"/>
    </row>
    <row r="53" spans="1:12" x14ac:dyDescent="0.25">
      <c r="B53" s="6"/>
      <c r="L53" s="25"/>
    </row>
    <row r="54" spans="1:12" x14ac:dyDescent="0.25">
      <c r="L54" s="25"/>
    </row>
    <row r="55" spans="1:12" x14ac:dyDescent="0.25">
      <c r="B55" s="23" t="s">
        <v>65</v>
      </c>
      <c r="L55" s="25"/>
    </row>
    <row r="56" spans="1:12" x14ac:dyDescent="0.25">
      <c r="L56" s="25"/>
    </row>
    <row r="57" spans="1:12" ht="18.75" x14ac:dyDescent="0.3">
      <c r="A57" s="54" t="s">
        <v>68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25"/>
    </row>
    <row r="58" spans="1:12" x14ac:dyDescent="0.25">
      <c r="L58" s="25"/>
    </row>
    <row r="59" spans="1:12" x14ac:dyDescent="0.25">
      <c r="B59" s="34" t="s">
        <v>98</v>
      </c>
      <c r="C59" s="3">
        <v>24522.422167433899</v>
      </c>
      <c r="D59" s="24"/>
      <c r="L59" s="25"/>
    </row>
    <row r="60" spans="1:12" x14ac:dyDescent="0.25">
      <c r="B60" s="34" t="s">
        <v>78</v>
      </c>
      <c r="C60" s="47">
        <f>C59*0.0416667</f>
        <v>1021.7684077238181</v>
      </c>
      <c r="L60" s="25"/>
    </row>
    <row r="61" spans="1:12" x14ac:dyDescent="0.25">
      <c r="L61" s="25"/>
    </row>
    <row r="62" spans="1:12" x14ac:dyDescent="0.25">
      <c r="L62" s="25"/>
    </row>
    <row r="63" spans="1:12" x14ac:dyDescent="0.25">
      <c r="B63" s="51" t="s">
        <v>81</v>
      </c>
      <c r="C63" s="51"/>
      <c r="L63" s="25"/>
    </row>
    <row r="64" spans="1:12" x14ac:dyDescent="0.25">
      <c r="B64" s="3" t="s">
        <v>72</v>
      </c>
      <c r="C64" s="3">
        <v>58.4</v>
      </c>
      <c r="L64" s="25"/>
    </row>
    <row r="65" spans="1:12" x14ac:dyDescent="0.25">
      <c r="B65" s="3" t="s">
        <v>76</v>
      </c>
      <c r="C65" s="26">
        <f>C60/C64</f>
        <v>17.496034378832501</v>
      </c>
      <c r="L65" s="25"/>
    </row>
    <row r="66" spans="1:12" x14ac:dyDescent="0.25">
      <c r="B66" s="3" t="s">
        <v>73</v>
      </c>
      <c r="C66" s="3">
        <v>68</v>
      </c>
      <c r="L66" s="25"/>
    </row>
    <row r="67" spans="1:12" ht="30" x14ac:dyDescent="0.25">
      <c r="B67" s="34" t="s">
        <v>75</v>
      </c>
      <c r="C67" s="3">
        <f>C66/C65</f>
        <v>3.8865950150549256</v>
      </c>
      <c r="L67" s="25"/>
    </row>
    <row r="68" spans="1:12" x14ac:dyDescent="0.25">
      <c r="L68" s="25"/>
    </row>
    <row r="69" spans="1:12" x14ac:dyDescent="0.25">
      <c r="B69" s="52" t="s">
        <v>77</v>
      </c>
      <c r="C69" s="53"/>
      <c r="L69" s="25"/>
    </row>
    <row r="70" spans="1:12" x14ac:dyDescent="0.25">
      <c r="B70" s="3" t="s">
        <v>79</v>
      </c>
      <c r="C70" s="3">
        <v>3300</v>
      </c>
      <c r="L70" s="25"/>
    </row>
    <row r="71" spans="1:12" ht="30" x14ac:dyDescent="0.25">
      <c r="B71" s="34" t="s">
        <v>80</v>
      </c>
      <c r="C71" s="3">
        <f>C70/C60</f>
        <v>3.229694689182427</v>
      </c>
      <c r="L71" s="25"/>
    </row>
    <row r="72" spans="1:12" x14ac:dyDescent="0.25">
      <c r="L72" s="25"/>
    </row>
    <row r="73" spans="1:12" x14ac:dyDescent="0.25">
      <c r="B73" s="51" t="s">
        <v>99</v>
      </c>
      <c r="C73" s="51"/>
      <c r="L73" s="25"/>
    </row>
    <row r="74" spans="1:12" x14ac:dyDescent="0.25">
      <c r="B74" s="3" t="s">
        <v>100</v>
      </c>
      <c r="C74" s="3">
        <f>C67</f>
        <v>3.8865950150549256</v>
      </c>
      <c r="L74" s="25"/>
    </row>
    <row r="75" spans="1:12" x14ac:dyDescent="0.25">
      <c r="B75" s="3" t="s">
        <v>101</v>
      </c>
      <c r="C75" s="3">
        <f>C71</f>
        <v>3.229694689182427</v>
      </c>
      <c r="L75" s="25"/>
    </row>
    <row r="76" spans="1:12" x14ac:dyDescent="0.25">
      <c r="B76" s="3" t="s">
        <v>102</v>
      </c>
      <c r="C76" s="3">
        <f>AVERAGE(C74:C75)</f>
        <v>3.5581448521186765</v>
      </c>
      <c r="L76" s="25"/>
    </row>
    <row r="77" spans="1:12" x14ac:dyDescent="0.25">
      <c r="L77" s="25"/>
    </row>
    <row r="78" spans="1:12" x14ac:dyDescent="0.25">
      <c r="L78" s="57"/>
    </row>
    <row r="79" spans="1:12" x14ac:dyDescent="0.25">
      <c r="A79" s="56" t="s">
        <v>103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8"/>
    </row>
    <row r="80" spans="1:12" x14ac:dyDescent="0.25">
      <c r="L80" s="58"/>
    </row>
    <row r="81" spans="1:12" x14ac:dyDescent="0.25">
      <c r="B81" s="51" t="s">
        <v>104</v>
      </c>
      <c r="C81" s="51"/>
      <c r="L81" s="58"/>
    </row>
    <row r="82" spans="1:12" x14ac:dyDescent="0.25">
      <c r="B82" s="3" t="s">
        <v>105</v>
      </c>
      <c r="C82" s="9">
        <f>C60</f>
        <v>1021.7684077238181</v>
      </c>
      <c r="L82" s="58"/>
    </row>
    <row r="83" spans="1:12" x14ac:dyDescent="0.25">
      <c r="B83" s="3" t="s">
        <v>106</v>
      </c>
      <c r="C83" s="3">
        <f>C64</f>
        <v>58.4</v>
      </c>
      <c r="L83" s="58"/>
    </row>
    <row r="84" spans="1:12" x14ac:dyDescent="0.25">
      <c r="B84" s="3" t="s">
        <v>107</v>
      </c>
      <c r="C84" s="3">
        <f>C82/C83</f>
        <v>17.496034378832501</v>
      </c>
      <c r="L84" s="58"/>
    </row>
    <row r="85" spans="1:12" x14ac:dyDescent="0.25">
      <c r="L85" s="58"/>
    </row>
    <row r="86" spans="1:12" x14ac:dyDescent="0.25">
      <c r="B86" s="51" t="s">
        <v>108</v>
      </c>
      <c r="C86" s="51"/>
      <c r="L86" s="58"/>
    </row>
    <row r="87" spans="1:12" x14ac:dyDescent="0.25">
      <c r="B87" s="3" t="s">
        <v>110</v>
      </c>
      <c r="C87" s="3">
        <v>74</v>
      </c>
      <c r="L87" s="58"/>
    </row>
    <row r="88" spans="1:12" x14ac:dyDescent="0.25">
      <c r="B88" s="3" t="s">
        <v>109</v>
      </c>
      <c r="C88" s="41">
        <v>0.83899999999999997</v>
      </c>
      <c r="L88" s="58"/>
    </row>
    <row r="89" spans="1:12" x14ac:dyDescent="0.25">
      <c r="B89" s="3" t="s">
        <v>111</v>
      </c>
      <c r="C89" s="3">
        <v>540</v>
      </c>
      <c r="L89" s="58"/>
    </row>
    <row r="90" spans="1:12" x14ac:dyDescent="0.25">
      <c r="B90" s="3" t="s">
        <v>112</v>
      </c>
      <c r="C90" s="3">
        <f>C87*C88</f>
        <v>62.085999999999999</v>
      </c>
      <c r="L90" s="58"/>
    </row>
    <row r="91" spans="1:12" x14ac:dyDescent="0.25">
      <c r="B91" s="3" t="s">
        <v>113</v>
      </c>
      <c r="C91" s="3">
        <v>3.03</v>
      </c>
      <c r="L91" s="58"/>
    </row>
    <row r="92" spans="1:12" x14ac:dyDescent="0.25">
      <c r="L92" s="58"/>
    </row>
    <row r="93" spans="1:12" ht="4.5" customHeight="1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</row>
    <row r="94" spans="1:12" x14ac:dyDescent="0.25">
      <c r="L94" s="63"/>
    </row>
    <row r="95" spans="1:12" x14ac:dyDescent="0.25">
      <c r="L95" s="63"/>
    </row>
    <row r="96" spans="1:12" x14ac:dyDescent="0.25">
      <c r="L96" s="63"/>
    </row>
    <row r="97" spans="12:12" x14ac:dyDescent="0.25">
      <c r="L97" s="63"/>
    </row>
    <row r="98" spans="12:12" x14ac:dyDescent="0.25">
      <c r="L98" s="63"/>
    </row>
    <row r="99" spans="12:12" x14ac:dyDescent="0.25">
      <c r="L99" s="63"/>
    </row>
  </sheetData>
  <mergeCells count="10">
    <mergeCell ref="A79:K79"/>
    <mergeCell ref="B81:C81"/>
    <mergeCell ref="B86:C86"/>
    <mergeCell ref="B63:C63"/>
    <mergeCell ref="B69:C69"/>
    <mergeCell ref="B73:C73"/>
    <mergeCell ref="A2:K2"/>
    <mergeCell ref="A14:K14"/>
    <mergeCell ref="A47:K47"/>
    <mergeCell ref="A57:K57"/>
  </mergeCells>
  <hyperlinks>
    <hyperlink ref="B55" r:id="rId1" xr:uid="{86567E20-38C4-4B8E-8921-64729385152B}"/>
  </hyperlinks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3DE6-0946-4C21-8DD5-FC75FB38D2B0}">
  <dimension ref="B2:C8"/>
  <sheetViews>
    <sheetView tabSelected="1" workbookViewId="0">
      <selection activeCell="N18" sqref="N18"/>
    </sheetView>
  </sheetViews>
  <sheetFormatPr defaultRowHeight="15" x14ac:dyDescent="0.25"/>
  <cols>
    <col min="2" max="2" width="12.7109375" bestFit="1" customWidth="1"/>
    <col min="3" max="3" width="10.140625" bestFit="1" customWidth="1"/>
  </cols>
  <sheetData>
    <row r="2" spans="2:3" x14ac:dyDescent="0.25">
      <c r="B2" s="60" t="s">
        <v>93</v>
      </c>
      <c r="C2" s="60" t="s">
        <v>94</v>
      </c>
    </row>
    <row r="3" spans="2:3" x14ac:dyDescent="0.25">
      <c r="B3" s="68" t="s">
        <v>55</v>
      </c>
      <c r="C3" s="59">
        <v>2885</v>
      </c>
    </row>
    <row r="4" spans="2:3" x14ac:dyDescent="0.25">
      <c r="B4" s="68" t="s">
        <v>95</v>
      </c>
      <c r="C4" s="59">
        <v>1562</v>
      </c>
    </row>
    <row r="5" spans="2:3" x14ac:dyDescent="0.25">
      <c r="B5" s="68" t="s">
        <v>115</v>
      </c>
      <c r="C5" s="59">
        <v>425</v>
      </c>
    </row>
    <row r="6" spans="2:3" x14ac:dyDescent="0.25">
      <c r="B6" s="68" t="s">
        <v>96</v>
      </c>
      <c r="C6" s="59">
        <v>620</v>
      </c>
    </row>
    <row r="7" spans="2:3" x14ac:dyDescent="0.25">
      <c r="B7" s="68" t="s">
        <v>97</v>
      </c>
      <c r="C7" s="59">
        <v>312</v>
      </c>
    </row>
    <row r="8" spans="2:3" x14ac:dyDescent="0.25">
      <c r="B8" s="61" t="s">
        <v>114</v>
      </c>
      <c r="C8" s="62">
        <f>SUM(C3:C7)</f>
        <v>5804</v>
      </c>
    </row>
  </sheetData>
  <hyperlinks>
    <hyperlink ref="B7" r:id="rId1" xr:uid="{F6CA94F9-5535-4D7A-A668-4BE5834742FB}"/>
    <hyperlink ref="B5" r:id="rId2" display="battery " xr:uid="{B964B39F-94BC-4EC0-A8F5-E2B400AAE266}"/>
    <hyperlink ref="B6" r:id="rId3" xr:uid="{14E42219-37A3-48DC-BEFC-040C5E1A2398}"/>
    <hyperlink ref="B4" r:id="rId4" xr:uid="{2C1A1038-66E4-4E2E-8825-B238DEDAF381}"/>
    <hyperlink ref="B3" r:id="rId5" xr:uid="{5E8663A1-855B-4027-99DC-E1D9B08979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Off Road Buggy Specs</vt:lpstr>
      <vt:lpstr>Peramiters </vt:lpstr>
      <vt:lpstr>Forces </vt:lpstr>
      <vt:lpstr>Output</vt:lpstr>
      <vt:lpstr>Gear ratio</vt:lpstr>
      <vt:lpstr>Maximum</vt:lpstr>
      <vt:lpstr>Efficiency </vt:lpstr>
      <vt:lpstr>Costing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Ashleigh Jones (1707088)</dc:creator>
  <cp:lastModifiedBy>Ashleigh Jones</cp:lastModifiedBy>
  <dcterms:created xsi:type="dcterms:W3CDTF">2019-11-25T12:32:00Z</dcterms:created>
  <dcterms:modified xsi:type="dcterms:W3CDTF">2020-03-19T09:26:24Z</dcterms:modified>
</cp:coreProperties>
</file>