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ink/ink1.xml" ContentType="application/inkml+xml"/>
  <Override PartName="/xl/ink/ink2.xml" ContentType="application/inkml+xml"/>
  <Override PartName="/xl/drawings/drawing2.xml" ContentType="application/vnd.openxmlformats-officedocument.drawing+xml"/>
  <Override PartName="/xl/ink/ink3.xml" ContentType="application/inkml+xml"/>
  <Override PartName="/xl/ink/ink4.xml" ContentType="application/inkml+xml"/>
  <Override PartName="/xl/ink/ink5.xml" ContentType="application/inkml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ink/ink6.xml" ContentType="application/inkml+xml"/>
  <Override PartName="/xl/ink/ink7.xml" ContentType="application/inkml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.docs.live.net/65565024bcd11007/Documents/year 1/"/>
    </mc:Choice>
  </mc:AlternateContent>
  <xr:revisionPtr revIDLastSave="8" documentId="8_{C97096CF-253D-4678-A66A-F2E0F2FCE44D}" xr6:coauthVersionLast="47" xr6:coauthVersionMax="47" xr10:uidLastSave="{D6D4F6C6-7C78-426A-81EE-DC61A31027F9}"/>
  <bookViews>
    <workbookView xWindow="-110" yWindow="-110" windowWidth="25820" windowHeight="15500" activeTab="1" xr2:uid="{00000000-000D-0000-FFFF-FFFF00000000}"/>
  </bookViews>
  <sheets>
    <sheet name="GrE HnD BsC" sheetId="1" r:id="rId1"/>
    <sheet name="graph making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" i="2" l="1"/>
  <c r="H6" i="2" s="1"/>
  <c r="G7" i="2"/>
  <c r="H7" i="2"/>
  <c r="I7" i="2"/>
  <c r="J7" i="2"/>
  <c r="K7" i="2"/>
  <c r="L7" i="2"/>
  <c r="G8" i="2"/>
  <c r="K8" i="2" s="1"/>
  <c r="G9" i="2"/>
  <c r="H9" i="2" s="1"/>
  <c r="G10" i="2"/>
  <c r="K10" i="2" s="1"/>
  <c r="H10" i="2"/>
  <c r="L10" i="2" s="1"/>
  <c r="I10" i="2"/>
  <c r="J10" i="2"/>
  <c r="G11" i="2"/>
  <c r="K11" i="2" s="1"/>
  <c r="H11" i="2"/>
  <c r="I11" i="2" s="1"/>
  <c r="G12" i="2"/>
  <c r="H12" i="2" s="1"/>
  <c r="K12" i="2"/>
  <c r="G13" i="2"/>
  <c r="K13" i="2" s="1"/>
  <c r="H13" i="2"/>
  <c r="I13" i="2" s="1"/>
  <c r="G14" i="2"/>
  <c r="H14" i="2" s="1"/>
  <c r="K14" i="2"/>
  <c r="G15" i="2"/>
  <c r="H15" i="2"/>
  <c r="I15" i="2"/>
  <c r="J15" i="2"/>
  <c r="K15" i="2"/>
  <c r="L15" i="2"/>
  <c r="G16" i="2"/>
  <c r="K16" i="2" s="1"/>
  <c r="G17" i="2"/>
  <c r="K17" i="2" s="1"/>
  <c r="H17" i="2"/>
  <c r="J17" i="2" s="1"/>
  <c r="I17" i="2"/>
  <c r="L17" i="2"/>
  <c r="G18" i="2"/>
  <c r="K18" i="2" s="1"/>
  <c r="H18" i="2"/>
  <c r="L18" i="2" s="1"/>
  <c r="I18" i="2"/>
  <c r="J18" i="2"/>
  <c r="G19" i="2"/>
  <c r="K19" i="2" s="1"/>
  <c r="H19" i="2"/>
  <c r="I19" i="2" s="1"/>
  <c r="G20" i="2"/>
  <c r="H20" i="2" s="1"/>
  <c r="K20" i="2"/>
  <c r="G21" i="2"/>
  <c r="K21" i="2" s="1"/>
  <c r="H21" i="2"/>
  <c r="I21" i="2" s="1"/>
  <c r="G22" i="2"/>
  <c r="H22" i="2" s="1"/>
  <c r="K22" i="2"/>
  <c r="G23" i="2"/>
  <c r="H23" i="2"/>
  <c r="I23" i="2"/>
  <c r="J23" i="2"/>
  <c r="K23" i="2"/>
  <c r="L23" i="2"/>
  <c r="G24" i="2"/>
  <c r="K24" i="2" s="1"/>
  <c r="G25" i="2"/>
  <c r="K25" i="2" s="1"/>
  <c r="H25" i="2"/>
  <c r="J25" i="2" s="1"/>
  <c r="I25" i="2"/>
  <c r="L25" i="2"/>
  <c r="G26" i="2"/>
  <c r="K26" i="2" s="1"/>
  <c r="H26" i="2"/>
  <c r="L26" i="2" s="1"/>
  <c r="I26" i="2"/>
  <c r="J26" i="2"/>
  <c r="G27" i="2"/>
  <c r="K27" i="2" s="1"/>
  <c r="H27" i="2"/>
  <c r="I27" i="2" s="1"/>
  <c r="G28" i="2"/>
  <c r="H28" i="2" s="1"/>
  <c r="K28" i="2"/>
  <c r="G29" i="2"/>
  <c r="K29" i="2" s="1"/>
  <c r="H29" i="2"/>
  <c r="I29" i="2" s="1"/>
  <c r="G30" i="2"/>
  <c r="H30" i="2" s="1"/>
  <c r="K30" i="2"/>
  <c r="G31" i="2"/>
  <c r="H31" i="2"/>
  <c r="I31" i="2"/>
  <c r="J31" i="2"/>
  <c r="K31" i="2"/>
  <c r="L31" i="2"/>
  <c r="G32" i="2"/>
  <c r="K32" i="2" s="1"/>
  <c r="G33" i="2"/>
  <c r="K33" i="2" s="1"/>
  <c r="H33" i="2"/>
  <c r="J33" i="2" s="1"/>
  <c r="I33" i="2"/>
  <c r="L33" i="2"/>
  <c r="G34" i="2"/>
  <c r="K34" i="2" s="1"/>
  <c r="H34" i="2"/>
  <c r="L34" i="2" s="1"/>
  <c r="I34" i="2"/>
  <c r="J34" i="2"/>
  <c r="G35" i="2"/>
  <c r="K35" i="2" s="1"/>
  <c r="H35" i="2"/>
  <c r="I35" i="2" s="1"/>
  <c r="G36" i="2"/>
  <c r="H36" i="2" s="1"/>
  <c r="K36" i="2"/>
  <c r="G37" i="2"/>
  <c r="K37" i="2" s="1"/>
  <c r="H37" i="2"/>
  <c r="I37" i="2" s="1"/>
  <c r="G38" i="2"/>
  <c r="H38" i="2" s="1"/>
  <c r="K38" i="2"/>
  <c r="G39" i="2"/>
  <c r="H39" i="2"/>
  <c r="I39" i="2"/>
  <c r="J39" i="2"/>
  <c r="K39" i="2"/>
  <c r="L39" i="2"/>
  <c r="G40" i="2"/>
  <c r="K40" i="2" s="1"/>
  <c r="G41" i="2"/>
  <c r="K41" i="2" s="1"/>
  <c r="H41" i="2"/>
  <c r="J41" i="2" s="1"/>
  <c r="I41" i="2"/>
  <c r="L41" i="2"/>
  <c r="G42" i="2"/>
  <c r="K42" i="2" s="1"/>
  <c r="H42" i="2"/>
  <c r="L42" i="2" s="1"/>
  <c r="I42" i="2"/>
  <c r="J42" i="2"/>
  <c r="G43" i="2"/>
  <c r="K43" i="2" s="1"/>
  <c r="H43" i="2"/>
  <c r="I43" i="2" s="1"/>
  <c r="G44" i="2"/>
  <c r="H44" i="2" s="1"/>
  <c r="K44" i="2"/>
  <c r="G45" i="2"/>
  <c r="K45" i="2" s="1"/>
  <c r="H45" i="2"/>
  <c r="I45" i="2" s="1"/>
  <c r="G46" i="2"/>
  <c r="H46" i="2" s="1"/>
  <c r="K46" i="2"/>
  <c r="G47" i="2"/>
  <c r="H47" i="2"/>
  <c r="I47" i="2"/>
  <c r="J47" i="2"/>
  <c r="K47" i="2"/>
  <c r="L47" i="2"/>
  <c r="G48" i="2"/>
  <c r="K48" i="2" s="1"/>
  <c r="G49" i="2"/>
  <c r="K49" i="2" s="1"/>
  <c r="H49" i="2"/>
  <c r="J49" i="2" s="1"/>
  <c r="I49" i="2"/>
  <c r="L49" i="2"/>
  <c r="G50" i="2"/>
  <c r="K50" i="2" s="1"/>
  <c r="H50" i="2"/>
  <c r="L50" i="2" s="1"/>
  <c r="I50" i="2"/>
  <c r="J50" i="2"/>
  <c r="G51" i="2"/>
  <c r="K51" i="2" s="1"/>
  <c r="H51" i="2"/>
  <c r="I51" i="2" s="1"/>
  <c r="G52" i="2"/>
  <c r="H52" i="2" s="1"/>
  <c r="K52" i="2"/>
  <c r="G53" i="2"/>
  <c r="H53" i="2" s="1"/>
  <c r="G54" i="2"/>
  <c r="H54" i="2" s="1"/>
  <c r="K54" i="2"/>
  <c r="G55" i="2"/>
  <c r="H55" i="2"/>
  <c r="I55" i="2"/>
  <c r="J55" i="2"/>
  <c r="K55" i="2"/>
  <c r="L55" i="2"/>
  <c r="G56" i="2"/>
  <c r="K56" i="2" s="1"/>
  <c r="G57" i="2"/>
  <c r="K57" i="2" s="1"/>
  <c r="H57" i="2"/>
  <c r="J57" i="2" s="1"/>
  <c r="I57" i="2"/>
  <c r="L57" i="2"/>
  <c r="G58" i="2"/>
  <c r="K58" i="2" s="1"/>
  <c r="H58" i="2"/>
  <c r="L58" i="2" s="1"/>
  <c r="I58" i="2"/>
  <c r="J58" i="2"/>
  <c r="G59" i="2"/>
  <c r="K59" i="2" s="1"/>
  <c r="H59" i="2"/>
  <c r="I59" i="2" s="1"/>
  <c r="G60" i="2"/>
  <c r="H60" i="2" s="1"/>
  <c r="K60" i="2"/>
  <c r="G61" i="2"/>
  <c r="K61" i="2" s="1"/>
  <c r="H61" i="2"/>
  <c r="I61" i="2" s="1"/>
  <c r="G62" i="2"/>
  <c r="H62" i="2" s="1"/>
  <c r="K62" i="2"/>
  <c r="G63" i="2"/>
  <c r="H63" i="2"/>
  <c r="I63" i="2"/>
  <c r="J63" i="2"/>
  <c r="K63" i="2"/>
  <c r="L63" i="2"/>
  <c r="G64" i="2"/>
  <c r="K64" i="2" s="1"/>
  <c r="G65" i="2"/>
  <c r="K65" i="2" s="1"/>
  <c r="H65" i="2"/>
  <c r="J65" i="2" s="1"/>
  <c r="I65" i="2"/>
  <c r="L65" i="2"/>
  <c r="G66" i="2"/>
  <c r="K66" i="2" s="1"/>
  <c r="H66" i="2"/>
  <c r="L66" i="2" s="1"/>
  <c r="I66" i="2"/>
  <c r="J66" i="2"/>
  <c r="G67" i="2"/>
  <c r="K67" i="2" s="1"/>
  <c r="H67" i="2"/>
  <c r="I67" i="2" s="1"/>
  <c r="G68" i="2"/>
  <c r="H68" i="2" s="1"/>
  <c r="K68" i="2"/>
  <c r="G69" i="2"/>
  <c r="K69" i="2" s="1"/>
  <c r="H69" i="2"/>
  <c r="I69" i="2" s="1"/>
  <c r="G70" i="2"/>
  <c r="H70" i="2" s="1"/>
  <c r="K70" i="2"/>
  <c r="G71" i="2"/>
  <c r="H71" i="2"/>
  <c r="I71" i="2"/>
  <c r="J71" i="2"/>
  <c r="K71" i="2"/>
  <c r="L71" i="2"/>
  <c r="G72" i="2"/>
  <c r="K72" i="2" s="1"/>
  <c r="G73" i="2"/>
  <c r="K73" i="2" s="1"/>
  <c r="H73" i="2"/>
  <c r="J73" i="2" s="1"/>
  <c r="I73" i="2"/>
  <c r="L73" i="2"/>
  <c r="G74" i="2"/>
  <c r="K74" i="2" s="1"/>
  <c r="H74" i="2"/>
  <c r="L74" i="2" s="1"/>
  <c r="I74" i="2"/>
  <c r="J74" i="2"/>
  <c r="G75" i="2"/>
  <c r="K75" i="2" s="1"/>
  <c r="H75" i="2"/>
  <c r="I75" i="2" s="1"/>
  <c r="G76" i="2"/>
  <c r="H76" i="2" s="1"/>
  <c r="K76" i="2"/>
  <c r="G77" i="2"/>
  <c r="K77" i="2" s="1"/>
  <c r="H77" i="2"/>
  <c r="I77" i="2" s="1"/>
  <c r="G78" i="2"/>
  <c r="H78" i="2" s="1"/>
  <c r="K78" i="2"/>
  <c r="G79" i="2"/>
  <c r="H79" i="2"/>
  <c r="I79" i="2"/>
  <c r="J79" i="2"/>
  <c r="K79" i="2"/>
  <c r="L79" i="2"/>
  <c r="G80" i="2"/>
  <c r="K80" i="2" s="1"/>
  <c r="G81" i="2"/>
  <c r="K81" i="2" s="1"/>
  <c r="H81" i="2"/>
  <c r="J81" i="2" s="1"/>
  <c r="I81" i="2"/>
  <c r="L81" i="2"/>
  <c r="G82" i="2"/>
  <c r="K82" i="2" s="1"/>
  <c r="H82" i="2"/>
  <c r="L82" i="2" s="1"/>
  <c r="I82" i="2"/>
  <c r="J82" i="2"/>
  <c r="G83" i="2"/>
  <c r="K83" i="2" s="1"/>
  <c r="H83" i="2"/>
  <c r="I83" i="2" s="1"/>
  <c r="G84" i="2"/>
  <c r="H84" i="2" s="1"/>
  <c r="K84" i="2"/>
  <c r="G85" i="2"/>
  <c r="K85" i="2" s="1"/>
  <c r="H85" i="2"/>
  <c r="I85" i="2" s="1"/>
  <c r="G86" i="2"/>
  <c r="H86" i="2" s="1"/>
  <c r="K86" i="2"/>
  <c r="G87" i="2"/>
  <c r="H87" i="2"/>
  <c r="I87" i="2"/>
  <c r="J87" i="2"/>
  <c r="K87" i="2"/>
  <c r="L87" i="2"/>
  <c r="G88" i="2"/>
  <c r="K88" i="2" s="1"/>
  <c r="G89" i="2"/>
  <c r="K89" i="2" s="1"/>
  <c r="H89" i="2"/>
  <c r="J89" i="2" s="1"/>
  <c r="I89" i="2"/>
  <c r="L89" i="2"/>
  <c r="G90" i="2"/>
  <c r="K90" i="2" s="1"/>
  <c r="H90" i="2"/>
  <c r="L90" i="2" s="1"/>
  <c r="I90" i="2"/>
  <c r="J90" i="2"/>
  <c r="G91" i="2"/>
  <c r="K91" i="2" s="1"/>
  <c r="H91" i="2"/>
  <c r="I91" i="2" s="1"/>
  <c r="G92" i="2"/>
  <c r="H92" i="2" s="1"/>
  <c r="K92" i="2"/>
  <c r="G93" i="2"/>
  <c r="K93" i="2" s="1"/>
  <c r="H93" i="2"/>
  <c r="I93" i="2" s="1"/>
  <c r="G94" i="2"/>
  <c r="H94" i="2" s="1"/>
  <c r="K94" i="2"/>
  <c r="G95" i="2"/>
  <c r="H95" i="2"/>
  <c r="I95" i="2"/>
  <c r="J95" i="2"/>
  <c r="K95" i="2"/>
  <c r="L95" i="2"/>
  <c r="G96" i="2"/>
  <c r="K96" i="2" s="1"/>
  <c r="Z89" i="2"/>
  <c r="Z73" i="2"/>
  <c r="AD65" i="2"/>
  <c r="Z57" i="2"/>
  <c r="AD49" i="2"/>
  <c r="Z41" i="2"/>
  <c r="Z39" i="2"/>
  <c r="Z25" i="2"/>
  <c r="Z23" i="2"/>
  <c r="AD17" i="2"/>
  <c r="P6" i="1" a="1"/>
  <c r="P6" i="1" s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6" i="1"/>
  <c r="N6" i="1"/>
  <c r="K6" i="1"/>
  <c r="M6" i="1"/>
  <c r="K9" i="1"/>
  <c r="K10" i="1"/>
  <c r="K11" i="1"/>
  <c r="K12" i="1"/>
  <c r="K13" i="1"/>
  <c r="K18" i="1"/>
  <c r="K19" i="1"/>
  <c r="K41" i="1"/>
  <c r="K42" i="1"/>
  <c r="K43" i="1"/>
  <c r="K44" i="1"/>
  <c r="K45" i="1"/>
  <c r="K57" i="1"/>
  <c r="K73" i="1"/>
  <c r="K74" i="1"/>
  <c r="K75" i="1"/>
  <c r="K76" i="1"/>
  <c r="K77" i="1"/>
  <c r="K89" i="1"/>
  <c r="K90" i="1"/>
  <c r="K91" i="1"/>
  <c r="M7" i="2"/>
  <c r="M8" i="2" s="1"/>
  <c r="M9" i="2" s="1"/>
  <c r="M10" i="2" s="1"/>
  <c r="M11" i="2" s="1"/>
  <c r="M12" i="2" s="1"/>
  <c r="M13" i="2" s="1"/>
  <c r="M14" i="2" s="1"/>
  <c r="M15" i="2" s="1"/>
  <c r="M16" i="2" s="1"/>
  <c r="M17" i="2" s="1"/>
  <c r="M18" i="2" s="1"/>
  <c r="M19" i="2" s="1"/>
  <c r="M20" i="2" s="1"/>
  <c r="M21" i="2" s="1"/>
  <c r="M22" i="2" s="1"/>
  <c r="M23" i="2" s="1"/>
  <c r="M24" i="2" s="1"/>
  <c r="M25" i="2" s="1"/>
  <c r="M26" i="2" s="1"/>
  <c r="M27" i="2" s="1"/>
  <c r="M28" i="2" s="1"/>
  <c r="M29" i="2" s="1"/>
  <c r="M30" i="2" s="1"/>
  <c r="M31" i="2" s="1"/>
  <c r="M32" i="2" s="1"/>
  <c r="M33" i="2" s="1"/>
  <c r="M34" i="2" s="1"/>
  <c r="M35" i="2" s="1"/>
  <c r="M36" i="2" s="1"/>
  <c r="M37" i="2" s="1"/>
  <c r="M38" i="2" s="1"/>
  <c r="M39" i="2" s="1"/>
  <c r="M40" i="2" s="1"/>
  <c r="M41" i="2" s="1"/>
  <c r="M42" i="2" s="1"/>
  <c r="M43" i="2" s="1"/>
  <c r="M44" i="2" s="1"/>
  <c r="M45" i="2" s="1"/>
  <c r="M46" i="2" s="1"/>
  <c r="M47" i="2" s="1"/>
  <c r="M48" i="2" s="1"/>
  <c r="M49" i="2" s="1"/>
  <c r="M50" i="2" s="1"/>
  <c r="M51" i="2" s="1"/>
  <c r="M52" i="2" s="1"/>
  <c r="M53" i="2" s="1"/>
  <c r="M54" i="2" s="1"/>
  <c r="M55" i="2" s="1"/>
  <c r="M56" i="2" s="1"/>
  <c r="M57" i="2" s="1"/>
  <c r="M58" i="2" s="1"/>
  <c r="M59" i="2" s="1"/>
  <c r="M60" i="2" s="1"/>
  <c r="M61" i="2" s="1"/>
  <c r="M62" i="2" s="1"/>
  <c r="M63" i="2" s="1"/>
  <c r="M64" i="2" s="1"/>
  <c r="M65" i="2" s="1"/>
  <c r="M66" i="2" s="1"/>
  <c r="M67" i="2" s="1"/>
  <c r="M68" i="2" s="1"/>
  <c r="M69" i="2" s="1"/>
  <c r="M70" i="2" s="1"/>
  <c r="M71" i="2" s="1"/>
  <c r="M72" i="2" s="1"/>
  <c r="M73" i="2" s="1"/>
  <c r="M74" i="2" s="1"/>
  <c r="M75" i="2" s="1"/>
  <c r="M76" i="2" s="1"/>
  <c r="M77" i="2" s="1"/>
  <c r="M78" i="2" s="1"/>
  <c r="M79" i="2" s="1"/>
  <c r="M80" i="2" s="1"/>
  <c r="M81" i="2" s="1"/>
  <c r="M82" i="2" s="1"/>
  <c r="M83" i="2" s="1"/>
  <c r="M84" i="2" s="1"/>
  <c r="M85" i="2" s="1"/>
  <c r="M86" i="2" s="1"/>
  <c r="M87" i="2" s="1"/>
  <c r="M88" i="2" s="1"/>
  <c r="M89" i="2" s="1"/>
  <c r="M90" i="2" s="1"/>
  <c r="M91" i="2" s="1"/>
  <c r="M92" i="2" s="1"/>
  <c r="M93" i="2" s="1"/>
  <c r="M94" i="2" s="1"/>
  <c r="M95" i="2" s="1"/>
  <c r="M96" i="2" s="1"/>
  <c r="Y7" i="2"/>
  <c r="Y8" i="2"/>
  <c r="Y9" i="2"/>
  <c r="Y10" i="2"/>
  <c r="Y11" i="2"/>
  <c r="Y12" i="2"/>
  <c r="Y13" i="2"/>
  <c r="Y14" i="2"/>
  <c r="Y15" i="2"/>
  <c r="Y16" i="2"/>
  <c r="Y17" i="2"/>
  <c r="Y18" i="2"/>
  <c r="Y19" i="2"/>
  <c r="Y20" i="2"/>
  <c r="Y21" i="2"/>
  <c r="Y22" i="2"/>
  <c r="Y23" i="2"/>
  <c r="Y24" i="2"/>
  <c r="Y25" i="2"/>
  <c r="Y26" i="2"/>
  <c r="Y27" i="2"/>
  <c r="Y28" i="2"/>
  <c r="Y29" i="2"/>
  <c r="Y30" i="2"/>
  <c r="Y31" i="2"/>
  <c r="Y32" i="2"/>
  <c r="Y33" i="2"/>
  <c r="Y34" i="2"/>
  <c r="Y35" i="2"/>
  <c r="Y36" i="2"/>
  <c r="Y37" i="2"/>
  <c r="Y38" i="2"/>
  <c r="Y39" i="2"/>
  <c r="Y40" i="2"/>
  <c r="Y41" i="2"/>
  <c r="Y42" i="2"/>
  <c r="Y43" i="2"/>
  <c r="Y44" i="2"/>
  <c r="Y45" i="2"/>
  <c r="Y46" i="2"/>
  <c r="Y47" i="2"/>
  <c r="Y48" i="2"/>
  <c r="Y49" i="2"/>
  <c r="Y50" i="2"/>
  <c r="Y51" i="2"/>
  <c r="Y52" i="2"/>
  <c r="Y53" i="2"/>
  <c r="Y54" i="2"/>
  <c r="Y55" i="2"/>
  <c r="Y56" i="2"/>
  <c r="Y57" i="2"/>
  <c r="Y58" i="2"/>
  <c r="Y59" i="2"/>
  <c r="Y60" i="2"/>
  <c r="Y61" i="2"/>
  <c r="Y62" i="2"/>
  <c r="Y63" i="2"/>
  <c r="Y64" i="2"/>
  <c r="Y65" i="2"/>
  <c r="Y66" i="2"/>
  <c r="Y67" i="2"/>
  <c r="Y68" i="2"/>
  <c r="Y69" i="2"/>
  <c r="Y70" i="2"/>
  <c r="Y71" i="2"/>
  <c r="Y72" i="2"/>
  <c r="Y73" i="2"/>
  <c r="Y74" i="2"/>
  <c r="Y75" i="2"/>
  <c r="Y76" i="2"/>
  <c r="Y77" i="2"/>
  <c r="Y78" i="2"/>
  <c r="Y79" i="2"/>
  <c r="Y80" i="2"/>
  <c r="Y81" i="2"/>
  <c r="Y82" i="2"/>
  <c r="Y83" i="2"/>
  <c r="Y84" i="2"/>
  <c r="Y85" i="2"/>
  <c r="Y86" i="2"/>
  <c r="Y87" i="2"/>
  <c r="Y88" i="2"/>
  <c r="Y89" i="2"/>
  <c r="Y90" i="2"/>
  <c r="Y91" i="2"/>
  <c r="Y92" i="2"/>
  <c r="Y93" i="2"/>
  <c r="Y94" i="2"/>
  <c r="Y95" i="2"/>
  <c r="Y96" i="2"/>
  <c r="AB6" i="2"/>
  <c r="Y6" i="2"/>
  <c r="AB7" i="2"/>
  <c r="AB8" i="2"/>
  <c r="AB9" i="2"/>
  <c r="AB10" i="2"/>
  <c r="AB11" i="2"/>
  <c r="AB12" i="2"/>
  <c r="AB13" i="2"/>
  <c r="AB14" i="2"/>
  <c r="AB15" i="2"/>
  <c r="AB16" i="2"/>
  <c r="AB17" i="2"/>
  <c r="AB18" i="2"/>
  <c r="AB19" i="2"/>
  <c r="AB20" i="2"/>
  <c r="AB21" i="2"/>
  <c r="AB22" i="2"/>
  <c r="AB23" i="2"/>
  <c r="AB24" i="2"/>
  <c r="AB25" i="2"/>
  <c r="AB26" i="2"/>
  <c r="AB27" i="2"/>
  <c r="AB28" i="2"/>
  <c r="AB29" i="2"/>
  <c r="AB30" i="2"/>
  <c r="AB31" i="2"/>
  <c r="AB32" i="2"/>
  <c r="AB33" i="2"/>
  <c r="AB34" i="2"/>
  <c r="AB35" i="2"/>
  <c r="AB36" i="2"/>
  <c r="AB37" i="2"/>
  <c r="AB38" i="2"/>
  <c r="AB39" i="2"/>
  <c r="AB40" i="2"/>
  <c r="AB41" i="2"/>
  <c r="AB42" i="2"/>
  <c r="AB43" i="2"/>
  <c r="AB44" i="2"/>
  <c r="AB45" i="2"/>
  <c r="AB46" i="2"/>
  <c r="AB47" i="2"/>
  <c r="AB48" i="2"/>
  <c r="AB49" i="2"/>
  <c r="AB50" i="2"/>
  <c r="AB51" i="2"/>
  <c r="AB52" i="2"/>
  <c r="AB53" i="2"/>
  <c r="AB54" i="2"/>
  <c r="AB55" i="2"/>
  <c r="AB56" i="2"/>
  <c r="AB57" i="2"/>
  <c r="AB58" i="2"/>
  <c r="AB59" i="2"/>
  <c r="AB60" i="2"/>
  <c r="AB61" i="2"/>
  <c r="AB62" i="2"/>
  <c r="AB63" i="2"/>
  <c r="AB64" i="2"/>
  <c r="AB65" i="2"/>
  <c r="AB66" i="2"/>
  <c r="AB67" i="2"/>
  <c r="AB68" i="2"/>
  <c r="AB69" i="2"/>
  <c r="AB70" i="2"/>
  <c r="AB71" i="2"/>
  <c r="AB72" i="2"/>
  <c r="AB73" i="2"/>
  <c r="AB74" i="2"/>
  <c r="AB75" i="2"/>
  <c r="AB76" i="2"/>
  <c r="AB77" i="2"/>
  <c r="AB78" i="2"/>
  <c r="AB79" i="2"/>
  <c r="AB80" i="2"/>
  <c r="AB81" i="2"/>
  <c r="AB82" i="2"/>
  <c r="AB83" i="2"/>
  <c r="AB84" i="2"/>
  <c r="AB85" i="2"/>
  <c r="AB86" i="2"/>
  <c r="AB87" i="2"/>
  <c r="AB88" i="2"/>
  <c r="AB89" i="2"/>
  <c r="AB90" i="2"/>
  <c r="AB91" i="2"/>
  <c r="AB92" i="2"/>
  <c r="AB93" i="2"/>
  <c r="AB94" i="2"/>
  <c r="AB95" i="2"/>
  <c r="AB96" i="2"/>
  <c r="AD25" i="2"/>
  <c r="AD57" i="2"/>
  <c r="AD67" i="2"/>
  <c r="AD73" i="2"/>
  <c r="AC7" i="2"/>
  <c r="AC8" i="2"/>
  <c r="AC9" i="2"/>
  <c r="AC10" i="2"/>
  <c r="AC11" i="2"/>
  <c r="AC12" i="2"/>
  <c r="AC13" i="2"/>
  <c r="AC14" i="2"/>
  <c r="AC15" i="2"/>
  <c r="AC16" i="2"/>
  <c r="AC17" i="2"/>
  <c r="AC18" i="2"/>
  <c r="AC19" i="2"/>
  <c r="AC20" i="2"/>
  <c r="AC21" i="2"/>
  <c r="AC22" i="2"/>
  <c r="AC23" i="2"/>
  <c r="AC24" i="2"/>
  <c r="AC25" i="2"/>
  <c r="AC26" i="2"/>
  <c r="AC27" i="2"/>
  <c r="AC28" i="2"/>
  <c r="AC29" i="2"/>
  <c r="AC30" i="2"/>
  <c r="AC31" i="2"/>
  <c r="AC32" i="2"/>
  <c r="AC33" i="2"/>
  <c r="AC34" i="2"/>
  <c r="AC35" i="2"/>
  <c r="AC36" i="2"/>
  <c r="AC37" i="2"/>
  <c r="AC38" i="2"/>
  <c r="AC39" i="2"/>
  <c r="AC40" i="2"/>
  <c r="AC41" i="2"/>
  <c r="AC42" i="2"/>
  <c r="AC43" i="2"/>
  <c r="AC44" i="2"/>
  <c r="AC45" i="2"/>
  <c r="AC46" i="2"/>
  <c r="AC47" i="2"/>
  <c r="AC48" i="2"/>
  <c r="AC49" i="2"/>
  <c r="AC50" i="2"/>
  <c r="AC51" i="2"/>
  <c r="AC52" i="2"/>
  <c r="AC53" i="2"/>
  <c r="AC54" i="2"/>
  <c r="AC55" i="2"/>
  <c r="AC56" i="2"/>
  <c r="AC57" i="2"/>
  <c r="AC58" i="2"/>
  <c r="AC59" i="2"/>
  <c r="AC60" i="2"/>
  <c r="AC61" i="2"/>
  <c r="AC62" i="2"/>
  <c r="AC63" i="2"/>
  <c r="AC64" i="2"/>
  <c r="AC65" i="2"/>
  <c r="AC66" i="2"/>
  <c r="AC67" i="2"/>
  <c r="AC68" i="2"/>
  <c r="AC69" i="2"/>
  <c r="AC70" i="2"/>
  <c r="AC71" i="2"/>
  <c r="AC72" i="2"/>
  <c r="AC73" i="2"/>
  <c r="AC74" i="2"/>
  <c r="AC75" i="2"/>
  <c r="AC76" i="2"/>
  <c r="AC77" i="2"/>
  <c r="AC78" i="2"/>
  <c r="AC79" i="2"/>
  <c r="AC80" i="2"/>
  <c r="AC81" i="2"/>
  <c r="AC82" i="2"/>
  <c r="AC83" i="2"/>
  <c r="AC84" i="2"/>
  <c r="AC85" i="2"/>
  <c r="AC86" i="2"/>
  <c r="AC87" i="2"/>
  <c r="AC88" i="2"/>
  <c r="AC89" i="2"/>
  <c r="AC90" i="2"/>
  <c r="AC91" i="2"/>
  <c r="AC92" i="2"/>
  <c r="AC93" i="2"/>
  <c r="AC94" i="2"/>
  <c r="AC95" i="2"/>
  <c r="AC96" i="2"/>
  <c r="AC6" i="2"/>
  <c r="H6" i="1"/>
  <c r="Z17" i="2"/>
  <c r="Z49" i="2"/>
  <c r="Z67" i="2"/>
  <c r="G6" i="1"/>
  <c r="G26" i="1"/>
  <c r="K26" i="1" s="1"/>
  <c r="S7" i="2"/>
  <c r="S8" i="2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S48" i="2"/>
  <c r="S49" i="2"/>
  <c r="S50" i="2"/>
  <c r="S51" i="2"/>
  <c r="S52" i="2"/>
  <c r="S53" i="2"/>
  <c r="S54" i="2"/>
  <c r="S55" i="2"/>
  <c r="S56" i="2"/>
  <c r="S57" i="2"/>
  <c r="S58" i="2"/>
  <c r="S59" i="2"/>
  <c r="S60" i="2"/>
  <c r="S61" i="2"/>
  <c r="S62" i="2"/>
  <c r="S63" i="2"/>
  <c r="S64" i="2"/>
  <c r="S65" i="2"/>
  <c r="S66" i="2"/>
  <c r="S67" i="2"/>
  <c r="S68" i="2"/>
  <c r="S69" i="2"/>
  <c r="S70" i="2"/>
  <c r="S71" i="2"/>
  <c r="S72" i="2"/>
  <c r="S73" i="2"/>
  <c r="S74" i="2"/>
  <c r="S75" i="2"/>
  <c r="S76" i="2"/>
  <c r="S77" i="2"/>
  <c r="S78" i="2"/>
  <c r="S79" i="2"/>
  <c r="S80" i="2"/>
  <c r="S81" i="2"/>
  <c r="S82" i="2"/>
  <c r="S83" i="2"/>
  <c r="S84" i="2"/>
  <c r="S85" i="2"/>
  <c r="S86" i="2"/>
  <c r="S87" i="2"/>
  <c r="S88" i="2"/>
  <c r="S89" i="2"/>
  <c r="S90" i="2"/>
  <c r="S91" i="2"/>
  <c r="S92" i="2"/>
  <c r="S93" i="2"/>
  <c r="S94" i="2"/>
  <c r="S95" i="2"/>
  <c r="S96" i="2"/>
  <c r="S6" i="2"/>
  <c r="U7" i="2"/>
  <c r="U8" i="2" s="1"/>
  <c r="U9" i="2" s="1"/>
  <c r="U10" i="2" s="1"/>
  <c r="U11" i="2" s="1"/>
  <c r="U12" i="2" s="1"/>
  <c r="U13" i="2" s="1"/>
  <c r="U14" i="2" s="1"/>
  <c r="U15" i="2" s="1"/>
  <c r="U16" i="2" s="1"/>
  <c r="U17" i="2" s="1"/>
  <c r="U18" i="2" s="1"/>
  <c r="U19" i="2" s="1"/>
  <c r="U20" i="2" s="1"/>
  <c r="U21" i="2" s="1"/>
  <c r="U22" i="2" s="1"/>
  <c r="U23" i="2" s="1"/>
  <c r="U24" i="2" s="1"/>
  <c r="U25" i="2" s="1"/>
  <c r="U26" i="2" s="1"/>
  <c r="U27" i="2" s="1"/>
  <c r="U28" i="2" s="1"/>
  <c r="U29" i="2" s="1"/>
  <c r="U30" i="2" s="1"/>
  <c r="U31" i="2" s="1"/>
  <c r="U32" i="2" s="1"/>
  <c r="U33" i="2" s="1"/>
  <c r="U34" i="2" s="1"/>
  <c r="U35" i="2" s="1"/>
  <c r="U36" i="2" s="1"/>
  <c r="U37" i="2" s="1"/>
  <c r="U38" i="2" s="1"/>
  <c r="U39" i="2" s="1"/>
  <c r="U40" i="2" s="1"/>
  <c r="U41" i="2" s="1"/>
  <c r="U42" i="2" s="1"/>
  <c r="U43" i="2" s="1"/>
  <c r="U44" i="2" s="1"/>
  <c r="U45" i="2" s="1"/>
  <c r="U46" i="2" s="1"/>
  <c r="U47" i="2" s="1"/>
  <c r="U48" i="2" s="1"/>
  <c r="U49" i="2" s="1"/>
  <c r="U50" i="2" s="1"/>
  <c r="U51" i="2" s="1"/>
  <c r="U52" i="2" s="1"/>
  <c r="U53" i="2" s="1"/>
  <c r="U54" i="2" s="1"/>
  <c r="U55" i="2" s="1"/>
  <c r="U56" i="2" s="1"/>
  <c r="U57" i="2" s="1"/>
  <c r="U58" i="2" s="1"/>
  <c r="U59" i="2" s="1"/>
  <c r="U60" i="2" s="1"/>
  <c r="U61" i="2" s="1"/>
  <c r="U62" i="2" s="1"/>
  <c r="U63" i="2" s="1"/>
  <c r="U64" i="2" s="1"/>
  <c r="U65" i="2" s="1"/>
  <c r="U66" i="2" s="1"/>
  <c r="U67" i="2" s="1"/>
  <c r="U68" i="2" s="1"/>
  <c r="U69" i="2" s="1"/>
  <c r="U70" i="2" s="1"/>
  <c r="U71" i="2" s="1"/>
  <c r="U72" i="2" s="1"/>
  <c r="U73" i="2" s="1"/>
  <c r="U74" i="2" s="1"/>
  <c r="U75" i="2" s="1"/>
  <c r="U76" i="2" s="1"/>
  <c r="U77" i="2" s="1"/>
  <c r="U78" i="2" s="1"/>
  <c r="U79" i="2" s="1"/>
  <c r="U80" i="2" s="1"/>
  <c r="U81" i="2" s="1"/>
  <c r="U82" i="2" s="1"/>
  <c r="U83" i="2" s="1"/>
  <c r="U84" i="2" s="1"/>
  <c r="U85" i="2" s="1"/>
  <c r="U86" i="2" s="1"/>
  <c r="U87" i="2" s="1"/>
  <c r="U88" i="2" s="1"/>
  <c r="U89" i="2" s="1"/>
  <c r="U90" i="2" s="1"/>
  <c r="U91" i="2" s="1"/>
  <c r="U92" i="2" s="1"/>
  <c r="U93" i="2" s="1"/>
  <c r="U94" i="2" s="1"/>
  <c r="U95" i="2" s="1"/>
  <c r="U96" i="2" s="1"/>
  <c r="R7" i="2"/>
  <c r="R8" i="2" s="1"/>
  <c r="R9" i="2" s="1"/>
  <c r="R10" i="2" s="1"/>
  <c r="R11" i="2" s="1"/>
  <c r="R12" i="2" s="1"/>
  <c r="R13" i="2" s="1"/>
  <c r="R14" i="2" s="1"/>
  <c r="R15" i="2" s="1"/>
  <c r="R16" i="2" s="1"/>
  <c r="R17" i="2" s="1"/>
  <c r="R18" i="2" s="1"/>
  <c r="R19" i="2" s="1"/>
  <c r="R20" i="2" s="1"/>
  <c r="R21" i="2" s="1"/>
  <c r="R22" i="2" s="1"/>
  <c r="R23" i="2" s="1"/>
  <c r="R24" i="2" s="1"/>
  <c r="R25" i="2" s="1"/>
  <c r="R26" i="2" s="1"/>
  <c r="R27" i="2" s="1"/>
  <c r="R28" i="2" s="1"/>
  <c r="R29" i="2" s="1"/>
  <c r="R30" i="2" s="1"/>
  <c r="R31" i="2" s="1"/>
  <c r="R32" i="2" s="1"/>
  <c r="R33" i="2" s="1"/>
  <c r="R34" i="2" s="1"/>
  <c r="R35" i="2" s="1"/>
  <c r="R36" i="2" s="1"/>
  <c r="R37" i="2" s="1"/>
  <c r="R38" i="2" s="1"/>
  <c r="R39" i="2" s="1"/>
  <c r="R40" i="2" s="1"/>
  <c r="R41" i="2" s="1"/>
  <c r="R42" i="2" s="1"/>
  <c r="R43" i="2" s="1"/>
  <c r="R44" i="2" s="1"/>
  <c r="R45" i="2" s="1"/>
  <c r="R46" i="2" s="1"/>
  <c r="R47" i="2" s="1"/>
  <c r="R48" i="2" s="1"/>
  <c r="R49" i="2" s="1"/>
  <c r="R50" i="2" s="1"/>
  <c r="R51" i="2" s="1"/>
  <c r="R52" i="2" s="1"/>
  <c r="R53" i="2" s="1"/>
  <c r="R54" i="2" s="1"/>
  <c r="R55" i="2" s="1"/>
  <c r="R56" i="2" s="1"/>
  <c r="R57" i="2" s="1"/>
  <c r="R58" i="2" s="1"/>
  <c r="R59" i="2" s="1"/>
  <c r="R60" i="2" s="1"/>
  <c r="R61" i="2" s="1"/>
  <c r="R62" i="2" s="1"/>
  <c r="R63" i="2" s="1"/>
  <c r="R64" i="2" s="1"/>
  <c r="R65" i="2" s="1"/>
  <c r="R66" i="2" s="1"/>
  <c r="R67" i="2" s="1"/>
  <c r="R68" i="2" s="1"/>
  <c r="R69" i="2" s="1"/>
  <c r="R70" i="2" s="1"/>
  <c r="R71" i="2" s="1"/>
  <c r="R72" i="2" s="1"/>
  <c r="R73" i="2" s="1"/>
  <c r="R74" i="2" s="1"/>
  <c r="R75" i="2" s="1"/>
  <c r="R76" i="2" s="1"/>
  <c r="R77" i="2" s="1"/>
  <c r="R78" i="2" s="1"/>
  <c r="R79" i="2" s="1"/>
  <c r="R80" i="2" s="1"/>
  <c r="R81" i="2" s="1"/>
  <c r="R82" i="2" s="1"/>
  <c r="R83" i="2" s="1"/>
  <c r="R84" i="2" s="1"/>
  <c r="R85" i="2" s="1"/>
  <c r="R86" i="2" s="1"/>
  <c r="R87" i="2" s="1"/>
  <c r="R88" i="2" s="1"/>
  <c r="R89" i="2" s="1"/>
  <c r="R90" i="2" s="1"/>
  <c r="R91" i="2" s="1"/>
  <c r="R92" i="2" s="1"/>
  <c r="R93" i="2" s="1"/>
  <c r="R94" i="2" s="1"/>
  <c r="R95" i="2" s="1"/>
  <c r="R96" i="2" s="1"/>
  <c r="O7" i="2"/>
  <c r="O8" i="2" s="1"/>
  <c r="O9" i="2" s="1"/>
  <c r="O10" i="2" s="1"/>
  <c r="O11" i="2" s="1"/>
  <c r="O12" i="2" s="1"/>
  <c r="O13" i="2" s="1"/>
  <c r="O14" i="2" s="1"/>
  <c r="O15" i="2" s="1"/>
  <c r="O16" i="2" s="1"/>
  <c r="O17" i="2" s="1"/>
  <c r="O18" i="2" s="1"/>
  <c r="O19" i="2" s="1"/>
  <c r="O20" i="2" s="1"/>
  <c r="O21" i="2" s="1"/>
  <c r="O22" i="2" s="1"/>
  <c r="O23" i="2" s="1"/>
  <c r="O24" i="2" s="1"/>
  <c r="O25" i="2" s="1"/>
  <c r="O26" i="2" s="1"/>
  <c r="O27" i="2" s="1"/>
  <c r="O28" i="2" s="1"/>
  <c r="O29" i="2" s="1"/>
  <c r="O30" i="2" s="1"/>
  <c r="O31" i="2" s="1"/>
  <c r="O32" i="2" s="1"/>
  <c r="O33" i="2" s="1"/>
  <c r="O34" i="2" s="1"/>
  <c r="O35" i="2" s="1"/>
  <c r="O36" i="2" s="1"/>
  <c r="O37" i="2" s="1"/>
  <c r="O38" i="2" s="1"/>
  <c r="O39" i="2" s="1"/>
  <c r="O40" i="2" s="1"/>
  <c r="O41" i="2" s="1"/>
  <c r="O42" i="2" s="1"/>
  <c r="O43" i="2" s="1"/>
  <c r="O44" i="2" s="1"/>
  <c r="O45" i="2" s="1"/>
  <c r="O46" i="2" s="1"/>
  <c r="O47" i="2" s="1"/>
  <c r="O48" i="2" s="1"/>
  <c r="O49" i="2" s="1"/>
  <c r="O50" i="2" s="1"/>
  <c r="O51" i="2" s="1"/>
  <c r="O52" i="2" s="1"/>
  <c r="O53" i="2" s="1"/>
  <c r="O54" i="2" s="1"/>
  <c r="O55" i="2" s="1"/>
  <c r="O56" i="2" s="1"/>
  <c r="O57" i="2" s="1"/>
  <c r="O58" i="2" s="1"/>
  <c r="O59" i="2" s="1"/>
  <c r="O60" i="2" s="1"/>
  <c r="O61" i="2" s="1"/>
  <c r="O62" i="2" s="1"/>
  <c r="O63" i="2" s="1"/>
  <c r="O64" i="2" s="1"/>
  <c r="O65" i="2" s="1"/>
  <c r="O66" i="2" s="1"/>
  <c r="O67" i="2" s="1"/>
  <c r="O68" i="2" s="1"/>
  <c r="O69" i="2" s="1"/>
  <c r="O70" i="2" s="1"/>
  <c r="O71" i="2" s="1"/>
  <c r="B7" i="2"/>
  <c r="P6" i="2"/>
  <c r="G7" i="1"/>
  <c r="K7" i="1" s="1"/>
  <c r="G8" i="1"/>
  <c r="K8" i="1" s="1"/>
  <c r="G9" i="1"/>
  <c r="G10" i="1"/>
  <c r="G11" i="1"/>
  <c r="G12" i="1"/>
  <c r="G13" i="1"/>
  <c r="G14" i="1"/>
  <c r="K14" i="1" s="1"/>
  <c r="G15" i="1"/>
  <c r="K15" i="1" s="1"/>
  <c r="G16" i="1"/>
  <c r="K16" i="1" s="1"/>
  <c r="G17" i="1"/>
  <c r="K17" i="1" s="1"/>
  <c r="G18" i="1"/>
  <c r="G19" i="1"/>
  <c r="G20" i="1"/>
  <c r="K20" i="1" s="1"/>
  <c r="G21" i="1"/>
  <c r="K21" i="1" s="1"/>
  <c r="G22" i="1"/>
  <c r="K22" i="1" s="1"/>
  <c r="G23" i="1"/>
  <c r="K23" i="1" s="1"/>
  <c r="G24" i="1"/>
  <c r="K24" i="1" s="1"/>
  <c r="G25" i="1"/>
  <c r="K25" i="1" s="1"/>
  <c r="G27" i="1"/>
  <c r="K27" i="1" s="1"/>
  <c r="G28" i="1"/>
  <c r="K28" i="1" s="1"/>
  <c r="G29" i="1"/>
  <c r="K29" i="1" s="1"/>
  <c r="G30" i="1"/>
  <c r="K30" i="1" s="1"/>
  <c r="G31" i="1"/>
  <c r="K31" i="1" s="1"/>
  <c r="G32" i="1"/>
  <c r="K32" i="1" s="1"/>
  <c r="G33" i="1"/>
  <c r="K33" i="1" s="1"/>
  <c r="G34" i="1"/>
  <c r="K34" i="1" s="1"/>
  <c r="G35" i="1"/>
  <c r="K35" i="1" s="1"/>
  <c r="G36" i="1"/>
  <c r="K36" i="1" s="1"/>
  <c r="G37" i="1"/>
  <c r="K37" i="1" s="1"/>
  <c r="G38" i="1"/>
  <c r="K38" i="1" s="1"/>
  <c r="G39" i="1"/>
  <c r="K39" i="1" s="1"/>
  <c r="G40" i="1"/>
  <c r="K40" i="1" s="1"/>
  <c r="G41" i="1"/>
  <c r="G42" i="1"/>
  <c r="G43" i="1"/>
  <c r="G44" i="1"/>
  <c r="G45" i="1"/>
  <c r="G46" i="1"/>
  <c r="K46" i="1" s="1"/>
  <c r="G47" i="1"/>
  <c r="K47" i="1" s="1"/>
  <c r="G48" i="1"/>
  <c r="K48" i="1" s="1"/>
  <c r="G49" i="1"/>
  <c r="K49" i="1" s="1"/>
  <c r="G50" i="1"/>
  <c r="K50" i="1" s="1"/>
  <c r="G51" i="1"/>
  <c r="K51" i="1" s="1"/>
  <c r="G52" i="1"/>
  <c r="K52" i="1" s="1"/>
  <c r="G53" i="1"/>
  <c r="K53" i="1" s="1"/>
  <c r="G54" i="1"/>
  <c r="K54" i="1" s="1"/>
  <c r="G55" i="1"/>
  <c r="K55" i="1" s="1"/>
  <c r="G56" i="1"/>
  <c r="K56" i="1" s="1"/>
  <c r="G57" i="1"/>
  <c r="G58" i="1"/>
  <c r="K58" i="1" s="1"/>
  <c r="G59" i="1"/>
  <c r="K59" i="1" s="1"/>
  <c r="G60" i="1"/>
  <c r="K60" i="1" s="1"/>
  <c r="G61" i="1"/>
  <c r="K61" i="1" s="1"/>
  <c r="G62" i="1"/>
  <c r="K62" i="1" s="1"/>
  <c r="G63" i="1"/>
  <c r="K63" i="1" s="1"/>
  <c r="G64" i="1"/>
  <c r="K64" i="1" s="1"/>
  <c r="G65" i="1"/>
  <c r="K65" i="1" s="1"/>
  <c r="G66" i="1"/>
  <c r="K66" i="1" s="1"/>
  <c r="G67" i="1"/>
  <c r="K67" i="1" s="1"/>
  <c r="G68" i="1"/>
  <c r="K68" i="1" s="1"/>
  <c r="G69" i="1"/>
  <c r="K69" i="1" s="1"/>
  <c r="G70" i="1"/>
  <c r="K70" i="1" s="1"/>
  <c r="G71" i="1"/>
  <c r="K71" i="1" s="1"/>
  <c r="G72" i="1"/>
  <c r="K72" i="1" s="1"/>
  <c r="G73" i="1"/>
  <c r="G74" i="1"/>
  <c r="G75" i="1"/>
  <c r="G76" i="1"/>
  <c r="G77" i="1"/>
  <c r="G78" i="1"/>
  <c r="K78" i="1" s="1"/>
  <c r="G79" i="1"/>
  <c r="K79" i="1" s="1"/>
  <c r="G80" i="1"/>
  <c r="K80" i="1" s="1"/>
  <c r="G81" i="1"/>
  <c r="K81" i="1" s="1"/>
  <c r="G82" i="1"/>
  <c r="K82" i="1" s="1"/>
  <c r="G83" i="1"/>
  <c r="K83" i="1" s="1"/>
  <c r="G84" i="1"/>
  <c r="K84" i="1" s="1"/>
  <c r="G85" i="1"/>
  <c r="K85" i="1" s="1"/>
  <c r="G86" i="1"/>
  <c r="K86" i="1" s="1"/>
  <c r="G87" i="1"/>
  <c r="K87" i="1" s="1"/>
  <c r="G88" i="1"/>
  <c r="K88" i="1" s="1"/>
  <c r="G89" i="1"/>
  <c r="G90" i="1"/>
  <c r="G91" i="1"/>
  <c r="G92" i="1"/>
  <c r="K92" i="1" s="1"/>
  <c r="G93" i="1"/>
  <c r="K93" i="1" s="1"/>
  <c r="G94" i="1"/>
  <c r="K94" i="1" s="1"/>
  <c r="G95" i="1"/>
  <c r="K95" i="1" s="1"/>
  <c r="G96" i="1"/>
  <c r="K96" i="1" s="1"/>
  <c r="B7" i="1"/>
  <c r="B8" i="1" s="1"/>
  <c r="B9" i="1" s="1"/>
  <c r="B10" i="1" s="1"/>
  <c r="B11" i="1" s="1"/>
  <c r="AD68" i="2" l="1"/>
  <c r="L68" i="2"/>
  <c r="I68" i="2"/>
  <c r="J68" i="2"/>
  <c r="Z68" i="2"/>
  <c r="J12" i="2"/>
  <c r="I12" i="2"/>
  <c r="L12" i="2"/>
  <c r="AD12" i="2"/>
  <c r="J28" i="2"/>
  <c r="I28" i="2"/>
  <c r="Z28" i="2"/>
  <c r="L28" i="2"/>
  <c r="AD46" i="2"/>
  <c r="I46" i="2"/>
  <c r="J46" i="2"/>
  <c r="Z46" i="2"/>
  <c r="L46" i="2"/>
  <c r="Z84" i="2"/>
  <c r="AD84" i="2"/>
  <c r="I84" i="2"/>
  <c r="J84" i="2"/>
  <c r="L84" i="2"/>
  <c r="I62" i="2"/>
  <c r="J62" i="2"/>
  <c r="L62" i="2"/>
  <c r="AD62" i="2"/>
  <c r="Z62" i="2"/>
  <c r="Z78" i="2"/>
  <c r="I78" i="2"/>
  <c r="J78" i="2"/>
  <c r="L78" i="2"/>
  <c r="AD78" i="2"/>
  <c r="I94" i="2"/>
  <c r="AD94" i="2"/>
  <c r="J94" i="2"/>
  <c r="L94" i="2"/>
  <c r="Z94" i="2"/>
  <c r="L60" i="2"/>
  <c r="J60" i="2"/>
  <c r="I60" i="2"/>
  <c r="Z60" i="2"/>
  <c r="AD60" i="2"/>
  <c r="I38" i="2"/>
  <c r="J38" i="2"/>
  <c r="L38" i="2"/>
  <c r="I9" i="2"/>
  <c r="J9" i="2"/>
  <c r="L9" i="2"/>
  <c r="L20" i="2"/>
  <c r="Z20" i="2"/>
  <c r="AD20" i="2"/>
  <c r="J20" i="2"/>
  <c r="I20" i="2"/>
  <c r="I54" i="2"/>
  <c r="J54" i="2"/>
  <c r="L54" i="2"/>
  <c r="Z54" i="2"/>
  <c r="L44" i="2"/>
  <c r="Z44" i="2"/>
  <c r="J44" i="2"/>
  <c r="I44" i="2"/>
  <c r="I22" i="2"/>
  <c r="J22" i="2"/>
  <c r="L22" i="2"/>
  <c r="Z76" i="2"/>
  <c r="L76" i="2"/>
  <c r="AD76" i="2"/>
  <c r="J76" i="2"/>
  <c r="I76" i="2"/>
  <c r="L92" i="2"/>
  <c r="Z92" i="2"/>
  <c r="J92" i="2"/>
  <c r="I92" i="2"/>
  <c r="AD92" i="2"/>
  <c r="I53" i="2"/>
  <c r="J53" i="2"/>
  <c r="L53" i="2"/>
  <c r="Z36" i="2"/>
  <c r="AD36" i="2"/>
  <c r="J36" i="2"/>
  <c r="I36" i="2"/>
  <c r="L36" i="2"/>
  <c r="I14" i="2"/>
  <c r="Z14" i="2"/>
  <c r="J14" i="2"/>
  <c r="AD14" i="2"/>
  <c r="L14" i="2"/>
  <c r="I70" i="2"/>
  <c r="J70" i="2"/>
  <c r="L70" i="2"/>
  <c r="Z70" i="2"/>
  <c r="L52" i="2"/>
  <c r="I52" i="2"/>
  <c r="J52" i="2"/>
  <c r="AD52" i="2"/>
  <c r="Z52" i="2"/>
  <c r="Z86" i="2"/>
  <c r="I86" i="2"/>
  <c r="J86" i="2"/>
  <c r="L86" i="2"/>
  <c r="I30" i="2"/>
  <c r="J30" i="2"/>
  <c r="L30" i="2"/>
  <c r="AD30" i="2"/>
  <c r="I6" i="2"/>
  <c r="J6" i="2"/>
  <c r="L6" i="2"/>
  <c r="Z6" i="2"/>
  <c r="AD6" i="2"/>
  <c r="L77" i="2"/>
  <c r="L69" i="2"/>
  <c r="L61" i="2"/>
  <c r="L45" i="2"/>
  <c r="L37" i="2"/>
  <c r="K53" i="2"/>
  <c r="L93" i="2"/>
  <c r="L85" i="2"/>
  <c r="L29" i="2"/>
  <c r="L13" i="2"/>
  <c r="Z59" i="2"/>
  <c r="H96" i="2"/>
  <c r="J93" i="2"/>
  <c r="H88" i="2"/>
  <c r="J85" i="2"/>
  <c r="H80" i="2"/>
  <c r="J77" i="2"/>
  <c r="H72" i="2"/>
  <c r="J69" i="2"/>
  <c r="H64" i="2"/>
  <c r="J61" i="2"/>
  <c r="H56" i="2"/>
  <c r="H48" i="2"/>
  <c r="J45" i="2"/>
  <c r="H40" i="2"/>
  <c r="J37" i="2"/>
  <c r="H32" i="2"/>
  <c r="J29" i="2"/>
  <c r="H24" i="2"/>
  <c r="J21" i="2"/>
  <c r="H16" i="2"/>
  <c r="J13" i="2"/>
  <c r="H8" i="2"/>
  <c r="L21" i="2"/>
  <c r="Z51" i="2"/>
  <c r="AD51" i="2"/>
  <c r="Z43" i="2"/>
  <c r="AD81" i="2"/>
  <c r="K9" i="2"/>
  <c r="Z35" i="2"/>
  <c r="Z27" i="2"/>
  <c r="AD33" i="2"/>
  <c r="K6" i="2"/>
  <c r="Z91" i="2"/>
  <c r="AD83" i="2"/>
  <c r="Z83" i="2"/>
  <c r="L91" i="2"/>
  <c r="L83" i="2"/>
  <c r="L75" i="2"/>
  <c r="L67" i="2"/>
  <c r="L59" i="2"/>
  <c r="L51" i="2"/>
  <c r="L43" i="2"/>
  <c r="L35" i="2"/>
  <c r="L27" i="2"/>
  <c r="L19" i="2"/>
  <c r="L11" i="2"/>
  <c r="J91" i="2"/>
  <c r="J83" i="2"/>
  <c r="J75" i="2"/>
  <c r="J67" i="2"/>
  <c r="J59" i="2"/>
  <c r="J51" i="2"/>
  <c r="J43" i="2"/>
  <c r="J35" i="2"/>
  <c r="J27" i="2"/>
  <c r="J19" i="2"/>
  <c r="J11" i="2"/>
  <c r="Z26" i="2"/>
  <c r="AD26" i="2"/>
  <c r="Z9" i="2"/>
  <c r="AD9" i="2"/>
  <c r="AD11" i="2"/>
  <c r="AD75" i="2"/>
  <c r="AD28" i="2"/>
  <c r="Z75" i="2"/>
  <c r="Z19" i="2"/>
  <c r="AD23" i="2"/>
  <c r="Z38" i="2"/>
  <c r="AD38" i="2"/>
  <c r="AD43" i="2"/>
  <c r="Z65" i="2"/>
  <c r="AD44" i="2"/>
  <c r="AD19" i="2"/>
  <c r="Z12" i="2"/>
  <c r="AD89" i="2"/>
  <c r="AD59" i="2"/>
  <c r="AD27" i="2"/>
  <c r="AD41" i="2"/>
  <c r="Z11" i="2"/>
  <c r="Z33" i="2"/>
  <c r="AD39" i="2"/>
  <c r="Z22" i="2"/>
  <c r="AD22" i="2"/>
  <c r="Z81" i="2"/>
  <c r="Z30" i="2"/>
  <c r="AD35" i="2"/>
  <c r="AD86" i="2"/>
  <c r="AD70" i="2"/>
  <c r="AD54" i="2"/>
  <c r="AD91" i="2"/>
  <c r="I6" i="1"/>
  <c r="H9" i="1"/>
  <c r="H10" i="1"/>
  <c r="H8" i="1"/>
  <c r="H7" i="1"/>
  <c r="I9" i="1"/>
  <c r="I10" i="1"/>
  <c r="I8" i="1"/>
  <c r="B12" i="1"/>
  <c r="H11" i="1"/>
  <c r="P19" i="2"/>
  <c r="P20" i="2"/>
  <c r="P51" i="2"/>
  <c r="P63" i="2"/>
  <c r="O72" i="2"/>
  <c r="O73" i="2" s="1"/>
  <c r="O74" i="2" s="1"/>
  <c r="O75" i="2" s="1"/>
  <c r="O76" i="2" s="1"/>
  <c r="O77" i="2" s="1"/>
  <c r="O78" i="2" s="1"/>
  <c r="O79" i="2" s="1"/>
  <c r="O80" i="2" s="1"/>
  <c r="O81" i="2" s="1"/>
  <c r="P71" i="2"/>
  <c r="P31" i="2"/>
  <c r="P52" i="2"/>
  <c r="P68" i="2"/>
  <c r="P15" i="2"/>
  <c r="P47" i="2"/>
  <c r="P61" i="2"/>
  <c r="P45" i="2"/>
  <c r="P29" i="2"/>
  <c r="P13" i="2"/>
  <c r="P60" i="2"/>
  <c r="P44" i="2"/>
  <c r="P28" i="2"/>
  <c r="P12" i="2"/>
  <c r="P75" i="2"/>
  <c r="P59" i="2"/>
  <c r="P43" i="2"/>
  <c r="P27" i="2"/>
  <c r="P11" i="2"/>
  <c r="P58" i="2"/>
  <c r="P42" i="2"/>
  <c r="P26" i="2"/>
  <c r="P10" i="2"/>
  <c r="P57" i="2"/>
  <c r="P41" i="2"/>
  <c r="P25" i="2"/>
  <c r="P9" i="2"/>
  <c r="P72" i="2"/>
  <c r="P56" i="2"/>
  <c r="P40" i="2"/>
  <c r="P24" i="2"/>
  <c r="P8" i="2"/>
  <c r="P55" i="2"/>
  <c r="P39" i="2"/>
  <c r="P23" i="2"/>
  <c r="P7" i="2"/>
  <c r="P70" i="2"/>
  <c r="P54" i="2"/>
  <c r="P38" i="2"/>
  <c r="P22" i="2"/>
  <c r="P69" i="2"/>
  <c r="P53" i="2"/>
  <c r="P37" i="2"/>
  <c r="P21" i="2"/>
  <c r="P36" i="2"/>
  <c r="P67" i="2"/>
  <c r="P35" i="2"/>
  <c r="P66" i="2"/>
  <c r="P50" i="2"/>
  <c r="P34" i="2"/>
  <c r="P18" i="2"/>
  <c r="P65" i="2"/>
  <c r="P49" i="2"/>
  <c r="P33" i="2"/>
  <c r="P17" i="2"/>
  <c r="P64" i="2"/>
  <c r="P48" i="2"/>
  <c r="P32" i="2"/>
  <c r="P16" i="2"/>
  <c r="P62" i="2"/>
  <c r="P46" i="2"/>
  <c r="P30" i="2"/>
  <c r="P14" i="2"/>
  <c r="B8" i="2"/>
  <c r="L8" i="2" l="1"/>
  <c r="J8" i="2"/>
  <c r="I8" i="2"/>
  <c r="L32" i="2"/>
  <c r="I32" i="2"/>
  <c r="J32" i="2"/>
  <c r="L72" i="2"/>
  <c r="I72" i="2"/>
  <c r="J72" i="2"/>
  <c r="L24" i="2"/>
  <c r="I24" i="2"/>
  <c r="J24" i="2"/>
  <c r="L40" i="2"/>
  <c r="I40" i="2"/>
  <c r="J40" i="2"/>
  <c r="L88" i="2"/>
  <c r="I88" i="2"/>
  <c r="J88" i="2"/>
  <c r="L48" i="2"/>
  <c r="I48" i="2"/>
  <c r="J48" i="2"/>
  <c r="L16" i="2"/>
  <c r="J16" i="2"/>
  <c r="I16" i="2"/>
  <c r="L96" i="2"/>
  <c r="I96" i="2"/>
  <c r="J96" i="2"/>
  <c r="L80" i="2"/>
  <c r="I80" i="2"/>
  <c r="J80" i="2"/>
  <c r="L56" i="2"/>
  <c r="I56" i="2"/>
  <c r="J56" i="2"/>
  <c r="L64" i="2"/>
  <c r="I64" i="2"/>
  <c r="J64" i="2"/>
  <c r="Z87" i="2"/>
  <c r="AD87" i="2"/>
  <c r="AD61" i="2"/>
  <c r="Z61" i="2"/>
  <c r="AD8" i="2"/>
  <c r="Z8" i="2"/>
  <c r="Z53" i="2"/>
  <c r="AD53" i="2"/>
  <c r="AD32" i="2"/>
  <c r="Z32" i="2"/>
  <c r="AD45" i="2"/>
  <c r="Z45" i="2"/>
  <c r="Z15" i="2"/>
  <c r="AD15" i="2"/>
  <c r="Z95" i="2"/>
  <c r="AD95" i="2"/>
  <c r="AD29" i="2"/>
  <c r="Z29" i="2"/>
  <c r="Z71" i="2"/>
  <c r="AD71" i="2"/>
  <c r="AD21" i="2"/>
  <c r="Z21" i="2"/>
  <c r="AD18" i="2"/>
  <c r="Z18" i="2"/>
  <c r="Z56" i="2"/>
  <c r="AD56" i="2"/>
  <c r="AD48" i="2"/>
  <c r="Z48" i="2"/>
  <c r="AD77" i="2"/>
  <c r="Z77" i="2"/>
  <c r="Z69" i="2"/>
  <c r="AD69" i="2"/>
  <c r="Z42" i="2"/>
  <c r="AD42" i="2"/>
  <c r="AD37" i="2"/>
  <c r="Z37" i="2"/>
  <c r="AD80" i="2"/>
  <c r="Z80" i="2"/>
  <c r="AD16" i="2"/>
  <c r="Z16" i="2"/>
  <c r="Z10" i="2"/>
  <c r="AD10" i="2"/>
  <c r="AD96" i="2"/>
  <c r="Z96" i="2"/>
  <c r="Z72" i="2"/>
  <c r="AD72" i="2"/>
  <c r="AD66" i="2"/>
  <c r="Z66" i="2"/>
  <c r="Z90" i="2"/>
  <c r="AD90" i="2"/>
  <c r="Z34" i="2"/>
  <c r="AD34" i="2"/>
  <c r="AD24" i="2"/>
  <c r="Z24" i="2"/>
  <c r="AD93" i="2"/>
  <c r="Z93" i="2"/>
  <c r="Z79" i="2"/>
  <c r="AD79" i="2"/>
  <c r="Z58" i="2"/>
  <c r="AD58" i="2"/>
  <c r="Z31" i="2"/>
  <c r="AD31" i="2"/>
  <c r="AD50" i="2"/>
  <c r="Z50" i="2"/>
  <c r="Z7" i="2"/>
  <c r="AD7" i="2"/>
  <c r="AD88" i="2"/>
  <c r="Z88" i="2"/>
  <c r="AD13" i="2"/>
  <c r="Z13" i="2"/>
  <c r="AD64" i="2"/>
  <c r="Z64" i="2"/>
  <c r="Z82" i="2"/>
  <c r="AD82" i="2"/>
  <c r="Z47" i="2"/>
  <c r="AD47" i="2"/>
  <c r="AD40" i="2"/>
  <c r="Z40" i="2"/>
  <c r="Z55" i="2"/>
  <c r="AD55" i="2"/>
  <c r="AD85" i="2"/>
  <c r="Z85" i="2"/>
  <c r="Z74" i="2"/>
  <c r="AD74" i="2"/>
  <c r="Z63" i="2"/>
  <c r="AD63" i="2"/>
  <c r="J10" i="1"/>
  <c r="I7" i="1"/>
  <c r="J8" i="1"/>
  <c r="J9" i="1"/>
  <c r="J6" i="1"/>
  <c r="I11" i="1"/>
  <c r="B13" i="1"/>
  <c r="H12" i="1"/>
  <c r="P74" i="2"/>
  <c r="P77" i="2"/>
  <c r="P79" i="2"/>
  <c r="P78" i="2"/>
  <c r="P76" i="2"/>
  <c r="P80" i="2"/>
  <c r="V7" i="2"/>
  <c r="V6" i="2"/>
  <c r="P73" i="2"/>
  <c r="O82" i="2"/>
  <c r="P81" i="2"/>
  <c r="B9" i="2"/>
  <c r="J7" i="1" l="1"/>
  <c r="J11" i="1"/>
  <c r="I12" i="1"/>
  <c r="B14" i="1"/>
  <c r="H13" i="1"/>
  <c r="O83" i="2"/>
  <c r="P82" i="2"/>
  <c r="V8" i="2"/>
  <c r="B10" i="2"/>
  <c r="J12" i="1" l="1"/>
  <c r="I13" i="1"/>
  <c r="B15" i="1"/>
  <c r="H14" i="1"/>
  <c r="O84" i="2"/>
  <c r="P83" i="2"/>
  <c r="V9" i="2"/>
  <c r="B11" i="2"/>
  <c r="J13" i="1" l="1"/>
  <c r="I14" i="1"/>
  <c r="B16" i="1"/>
  <c r="H15" i="1"/>
  <c r="V10" i="2"/>
  <c r="O85" i="2"/>
  <c r="P84" i="2"/>
  <c r="B12" i="2"/>
  <c r="J14" i="1" l="1"/>
  <c r="I15" i="1"/>
  <c r="B17" i="1"/>
  <c r="H16" i="1"/>
  <c r="V11" i="2"/>
  <c r="O86" i="2"/>
  <c r="P85" i="2"/>
  <c r="B13" i="2"/>
  <c r="J15" i="1" l="1"/>
  <c r="I16" i="1"/>
  <c r="B18" i="1"/>
  <c r="H17" i="1"/>
  <c r="V12" i="2"/>
  <c r="O87" i="2"/>
  <c r="P86" i="2"/>
  <c r="B14" i="2"/>
  <c r="J16" i="1" l="1"/>
  <c r="I17" i="1"/>
  <c r="B19" i="1"/>
  <c r="H18" i="1"/>
  <c r="V13" i="2"/>
  <c r="O88" i="2"/>
  <c r="P87" i="2"/>
  <c r="B15" i="2"/>
  <c r="J17" i="1" l="1"/>
  <c r="I18" i="1"/>
  <c r="B20" i="1"/>
  <c r="H19" i="1"/>
  <c r="V14" i="2"/>
  <c r="O89" i="2"/>
  <c r="P88" i="2"/>
  <c r="B16" i="2"/>
  <c r="J18" i="1" l="1"/>
  <c r="I19" i="1"/>
  <c r="B21" i="1"/>
  <c r="H20" i="1"/>
  <c r="V15" i="2"/>
  <c r="O90" i="2"/>
  <c r="P89" i="2"/>
  <c r="B17" i="2"/>
  <c r="J19" i="1" l="1"/>
  <c r="I20" i="1"/>
  <c r="B22" i="1"/>
  <c r="H21" i="1"/>
  <c r="V16" i="2"/>
  <c r="O91" i="2"/>
  <c r="P90" i="2"/>
  <c r="B18" i="2"/>
  <c r="J20" i="1" l="1"/>
  <c r="I21" i="1"/>
  <c r="B23" i="1"/>
  <c r="H22" i="1"/>
  <c r="V17" i="2"/>
  <c r="O92" i="2"/>
  <c r="P91" i="2"/>
  <c r="B19" i="2"/>
  <c r="J21" i="1" l="1"/>
  <c r="I22" i="1"/>
  <c r="B24" i="1"/>
  <c r="H23" i="1"/>
  <c r="O93" i="2"/>
  <c r="P92" i="2"/>
  <c r="V18" i="2"/>
  <c r="B20" i="2"/>
  <c r="J22" i="1" l="1"/>
  <c r="I23" i="1"/>
  <c r="B25" i="1"/>
  <c r="H24" i="1"/>
  <c r="V19" i="2"/>
  <c r="O94" i="2"/>
  <c r="P93" i="2"/>
  <c r="B21" i="2"/>
  <c r="J23" i="1" l="1"/>
  <c r="I24" i="1"/>
  <c r="B26" i="1"/>
  <c r="H25" i="1"/>
  <c r="V20" i="2"/>
  <c r="O95" i="2"/>
  <c r="P94" i="2"/>
  <c r="B22" i="2"/>
  <c r="J24" i="1" l="1"/>
  <c r="I25" i="1"/>
  <c r="B27" i="1"/>
  <c r="H26" i="1"/>
  <c r="V21" i="2"/>
  <c r="O96" i="2"/>
  <c r="P96" i="2" s="1"/>
  <c r="P95" i="2"/>
  <c r="B23" i="2"/>
  <c r="J25" i="1" l="1"/>
  <c r="I26" i="1"/>
  <c r="B28" i="1"/>
  <c r="H27" i="1"/>
  <c r="V22" i="2"/>
  <c r="B24" i="2"/>
  <c r="J26" i="1" l="1"/>
  <c r="I27" i="1"/>
  <c r="B29" i="1"/>
  <c r="H28" i="1"/>
  <c r="V23" i="2"/>
  <c r="B25" i="2"/>
  <c r="J27" i="1" l="1"/>
  <c r="I28" i="1"/>
  <c r="B30" i="1"/>
  <c r="H29" i="1"/>
  <c r="V24" i="2"/>
  <c r="B26" i="2"/>
  <c r="J28" i="1" l="1"/>
  <c r="I29" i="1"/>
  <c r="B31" i="1"/>
  <c r="H30" i="1"/>
  <c r="V25" i="2"/>
  <c r="B27" i="2"/>
  <c r="J29" i="1" l="1"/>
  <c r="I30" i="1"/>
  <c r="B32" i="1"/>
  <c r="H31" i="1"/>
  <c r="V26" i="2"/>
  <c r="B28" i="2"/>
  <c r="J30" i="1" l="1"/>
  <c r="I31" i="1"/>
  <c r="B33" i="1"/>
  <c r="H32" i="1"/>
  <c r="V27" i="2"/>
  <c r="B29" i="2"/>
  <c r="J31" i="1" l="1"/>
  <c r="I32" i="1"/>
  <c r="B34" i="1"/>
  <c r="H33" i="1"/>
  <c r="V28" i="2"/>
  <c r="B30" i="2"/>
  <c r="J32" i="1" l="1"/>
  <c r="I33" i="1"/>
  <c r="B35" i="1"/>
  <c r="H34" i="1"/>
  <c r="V29" i="2"/>
  <c r="B31" i="2"/>
  <c r="J33" i="1" l="1"/>
  <c r="I34" i="1"/>
  <c r="B36" i="1"/>
  <c r="H35" i="1"/>
  <c r="V30" i="2"/>
  <c r="B32" i="2"/>
  <c r="J34" i="1" l="1"/>
  <c r="I35" i="1"/>
  <c r="B37" i="1"/>
  <c r="H36" i="1"/>
  <c r="V31" i="2"/>
  <c r="B33" i="2"/>
  <c r="J35" i="1" l="1"/>
  <c r="I36" i="1"/>
  <c r="B38" i="1"/>
  <c r="H37" i="1"/>
  <c r="V32" i="2"/>
  <c r="B34" i="2"/>
  <c r="J36" i="1" l="1"/>
  <c r="I37" i="1"/>
  <c r="B39" i="1"/>
  <c r="H38" i="1"/>
  <c r="V33" i="2"/>
  <c r="B35" i="2"/>
  <c r="J37" i="1" l="1"/>
  <c r="I38" i="1"/>
  <c r="B40" i="1"/>
  <c r="H39" i="1"/>
  <c r="V34" i="2"/>
  <c r="B36" i="2"/>
  <c r="J38" i="1" l="1"/>
  <c r="I39" i="1"/>
  <c r="B41" i="1"/>
  <c r="H40" i="1"/>
  <c r="V35" i="2"/>
  <c r="B37" i="2"/>
  <c r="J39" i="1" l="1"/>
  <c r="I40" i="1"/>
  <c r="B42" i="1"/>
  <c r="H41" i="1"/>
  <c r="V36" i="2"/>
  <c r="B38" i="2"/>
  <c r="J40" i="1" l="1"/>
  <c r="I41" i="1"/>
  <c r="B43" i="1"/>
  <c r="H42" i="1"/>
  <c r="V37" i="2"/>
  <c r="B39" i="2"/>
  <c r="J41" i="1" l="1"/>
  <c r="I42" i="1"/>
  <c r="B44" i="1"/>
  <c r="H43" i="1"/>
  <c r="V38" i="2"/>
  <c r="B40" i="2"/>
  <c r="J42" i="1" l="1"/>
  <c r="I43" i="1"/>
  <c r="B45" i="1"/>
  <c r="H44" i="1"/>
  <c r="V39" i="2"/>
  <c r="B41" i="2"/>
  <c r="J43" i="1" l="1"/>
  <c r="I44" i="1"/>
  <c r="B46" i="1"/>
  <c r="H45" i="1"/>
  <c r="V40" i="2"/>
  <c r="B42" i="2"/>
  <c r="J44" i="1" l="1"/>
  <c r="I45" i="1"/>
  <c r="B47" i="1"/>
  <c r="H46" i="1"/>
  <c r="V41" i="2"/>
  <c r="B43" i="2"/>
  <c r="J45" i="1" l="1"/>
  <c r="I46" i="1"/>
  <c r="B48" i="1"/>
  <c r="H47" i="1"/>
  <c r="V42" i="2"/>
  <c r="B44" i="2"/>
  <c r="J46" i="1" l="1"/>
  <c r="I47" i="1"/>
  <c r="B49" i="1"/>
  <c r="H48" i="1"/>
  <c r="V43" i="2"/>
  <c r="B45" i="2"/>
  <c r="J47" i="1" l="1"/>
  <c r="I48" i="1"/>
  <c r="B50" i="1"/>
  <c r="H49" i="1"/>
  <c r="V44" i="2"/>
  <c r="B46" i="2"/>
  <c r="J48" i="1" l="1"/>
  <c r="I49" i="1"/>
  <c r="B51" i="1"/>
  <c r="H50" i="1"/>
  <c r="V45" i="2"/>
  <c r="B47" i="2"/>
  <c r="J49" i="1" l="1"/>
  <c r="I50" i="1"/>
  <c r="B52" i="1"/>
  <c r="H51" i="1"/>
  <c r="V46" i="2"/>
  <c r="B48" i="2"/>
  <c r="J50" i="1" l="1"/>
  <c r="I51" i="1"/>
  <c r="B53" i="1"/>
  <c r="H52" i="1"/>
  <c r="V47" i="2"/>
  <c r="B49" i="2"/>
  <c r="J51" i="1" l="1"/>
  <c r="I52" i="1"/>
  <c r="B54" i="1"/>
  <c r="H53" i="1"/>
  <c r="V48" i="2"/>
  <c r="B50" i="2"/>
  <c r="J52" i="1" l="1"/>
  <c r="I53" i="1"/>
  <c r="B55" i="1"/>
  <c r="H54" i="1"/>
  <c r="V49" i="2"/>
  <c r="B51" i="2"/>
  <c r="J53" i="1" l="1"/>
  <c r="I54" i="1"/>
  <c r="B56" i="1"/>
  <c r="H55" i="1"/>
  <c r="V50" i="2"/>
  <c r="B52" i="2"/>
  <c r="J54" i="1" l="1"/>
  <c r="B57" i="1"/>
  <c r="H56" i="1"/>
  <c r="I55" i="1"/>
  <c r="V51" i="2"/>
  <c r="B53" i="2"/>
  <c r="J55" i="1" l="1"/>
  <c r="I56" i="1"/>
  <c r="B58" i="1"/>
  <c r="H57" i="1"/>
  <c r="V52" i="2"/>
  <c r="B54" i="2"/>
  <c r="J56" i="1" l="1"/>
  <c r="I57" i="1"/>
  <c r="B59" i="1"/>
  <c r="H58" i="1"/>
  <c r="V53" i="2"/>
  <c r="B55" i="2"/>
  <c r="J57" i="1" l="1"/>
  <c r="I58" i="1"/>
  <c r="B60" i="1"/>
  <c r="H59" i="1"/>
  <c r="V54" i="2"/>
  <c r="B56" i="2"/>
  <c r="J58" i="1" l="1"/>
  <c r="B61" i="1"/>
  <c r="H60" i="1"/>
  <c r="I59" i="1"/>
  <c r="V55" i="2"/>
  <c r="B57" i="2"/>
  <c r="J59" i="1" l="1"/>
  <c r="I60" i="1"/>
  <c r="B62" i="1"/>
  <c r="H61" i="1"/>
  <c r="V56" i="2"/>
  <c r="B58" i="2"/>
  <c r="J60" i="1" l="1"/>
  <c r="I61" i="1"/>
  <c r="B63" i="1"/>
  <c r="H62" i="1"/>
  <c r="V57" i="2"/>
  <c r="B59" i="2"/>
  <c r="J61" i="1" l="1"/>
  <c r="I62" i="1"/>
  <c r="B64" i="1"/>
  <c r="H63" i="1"/>
  <c r="V58" i="2"/>
  <c r="B60" i="2"/>
  <c r="J62" i="1" l="1"/>
  <c r="B65" i="1"/>
  <c r="H64" i="1"/>
  <c r="I63" i="1"/>
  <c r="V59" i="2"/>
  <c r="B61" i="2"/>
  <c r="J63" i="1" l="1"/>
  <c r="I64" i="1"/>
  <c r="B66" i="1"/>
  <c r="H65" i="1"/>
  <c r="V60" i="2"/>
  <c r="B62" i="2"/>
  <c r="J64" i="1" l="1"/>
  <c r="I65" i="1"/>
  <c r="B67" i="1"/>
  <c r="H66" i="1"/>
  <c r="V61" i="2"/>
  <c r="B63" i="2"/>
  <c r="J65" i="1" l="1"/>
  <c r="B68" i="1"/>
  <c r="H67" i="1"/>
  <c r="I66" i="1"/>
  <c r="V62" i="2"/>
  <c r="B64" i="2"/>
  <c r="J66" i="1" l="1"/>
  <c r="I67" i="1"/>
  <c r="B69" i="1"/>
  <c r="H68" i="1"/>
  <c r="V63" i="2"/>
  <c r="B65" i="2"/>
  <c r="J67" i="1" l="1"/>
  <c r="B70" i="1"/>
  <c r="H69" i="1"/>
  <c r="I68" i="1"/>
  <c r="V64" i="2"/>
  <c r="B66" i="2"/>
  <c r="J68" i="1" l="1"/>
  <c r="I69" i="1"/>
  <c r="B71" i="1"/>
  <c r="H70" i="1"/>
  <c r="V65" i="2"/>
  <c r="B67" i="2"/>
  <c r="J69" i="1" l="1"/>
  <c r="I70" i="1"/>
  <c r="B72" i="1"/>
  <c r="H71" i="1"/>
  <c r="V66" i="2"/>
  <c r="B68" i="2"/>
  <c r="J70" i="1" l="1"/>
  <c r="B73" i="1"/>
  <c r="H72" i="1"/>
  <c r="I71" i="1"/>
  <c r="V67" i="2"/>
  <c r="B69" i="2"/>
  <c r="J71" i="1" l="1"/>
  <c r="I72" i="1"/>
  <c r="B74" i="1"/>
  <c r="H73" i="1"/>
  <c r="V68" i="2"/>
  <c r="B70" i="2"/>
  <c r="J72" i="1" l="1"/>
  <c r="I73" i="1"/>
  <c r="B75" i="1"/>
  <c r="H74" i="1"/>
  <c r="V69" i="2"/>
  <c r="B71" i="2"/>
  <c r="J73" i="1" l="1"/>
  <c r="B76" i="1"/>
  <c r="H75" i="1"/>
  <c r="I74" i="1"/>
  <c r="V70" i="2"/>
  <c r="B72" i="2"/>
  <c r="J74" i="1" l="1"/>
  <c r="I75" i="1"/>
  <c r="B77" i="1"/>
  <c r="H76" i="1"/>
  <c r="V71" i="2"/>
  <c r="B73" i="2"/>
  <c r="J75" i="1" l="1"/>
  <c r="I76" i="1"/>
  <c r="B78" i="1"/>
  <c r="H77" i="1"/>
  <c r="V72" i="2"/>
  <c r="B74" i="2"/>
  <c r="J76" i="1" l="1"/>
  <c r="I77" i="1"/>
  <c r="B79" i="1"/>
  <c r="H78" i="1"/>
  <c r="V73" i="2"/>
  <c r="B75" i="2"/>
  <c r="J77" i="1" l="1"/>
  <c r="B80" i="1"/>
  <c r="H79" i="1"/>
  <c r="I78" i="1"/>
  <c r="V74" i="2"/>
  <c r="B76" i="2"/>
  <c r="J78" i="1" l="1"/>
  <c r="I79" i="1"/>
  <c r="B81" i="1"/>
  <c r="H80" i="1"/>
  <c r="V75" i="2"/>
  <c r="B77" i="2"/>
  <c r="J79" i="1" l="1"/>
  <c r="B82" i="1"/>
  <c r="H81" i="1"/>
  <c r="I80" i="1"/>
  <c r="V76" i="2"/>
  <c r="B78" i="2"/>
  <c r="J80" i="1" l="1"/>
  <c r="I81" i="1"/>
  <c r="B83" i="1"/>
  <c r="H82" i="1"/>
  <c r="V77" i="2"/>
  <c r="B79" i="2"/>
  <c r="J81" i="1" l="1"/>
  <c r="I82" i="1"/>
  <c r="B84" i="1"/>
  <c r="H83" i="1"/>
  <c r="V78" i="2"/>
  <c r="B80" i="2"/>
  <c r="J82" i="1" l="1"/>
  <c r="I83" i="1"/>
  <c r="B85" i="1"/>
  <c r="H84" i="1"/>
  <c r="V79" i="2"/>
  <c r="B81" i="2"/>
  <c r="J83" i="1" l="1"/>
  <c r="I84" i="1"/>
  <c r="B86" i="1"/>
  <c r="H85" i="1"/>
  <c r="V80" i="2"/>
  <c r="B82" i="2"/>
  <c r="J84" i="1" l="1"/>
  <c r="I85" i="1"/>
  <c r="B87" i="1"/>
  <c r="H86" i="1"/>
  <c r="V81" i="2"/>
  <c r="B83" i="2"/>
  <c r="J85" i="1" l="1"/>
  <c r="I86" i="1"/>
  <c r="B88" i="1"/>
  <c r="H87" i="1"/>
  <c r="V82" i="2"/>
  <c r="B84" i="2"/>
  <c r="J86" i="1" l="1"/>
  <c r="B89" i="1"/>
  <c r="H88" i="1"/>
  <c r="I87" i="1"/>
  <c r="V83" i="2"/>
  <c r="B85" i="2"/>
  <c r="J87" i="1" l="1"/>
  <c r="I88" i="1"/>
  <c r="B90" i="1"/>
  <c r="H89" i="1"/>
  <c r="V84" i="2"/>
  <c r="B86" i="2"/>
  <c r="J88" i="1" l="1"/>
  <c r="I89" i="1"/>
  <c r="B91" i="1"/>
  <c r="H90" i="1"/>
  <c r="V85" i="2"/>
  <c r="B87" i="2"/>
  <c r="J89" i="1" l="1"/>
  <c r="I90" i="1"/>
  <c r="B92" i="1"/>
  <c r="H91" i="1"/>
  <c r="V86" i="2"/>
  <c r="B88" i="2"/>
  <c r="J90" i="1" l="1"/>
  <c r="B93" i="1"/>
  <c r="H92" i="1"/>
  <c r="I91" i="1"/>
  <c r="V87" i="2"/>
  <c r="B89" i="2"/>
  <c r="J91" i="1" l="1"/>
  <c r="I92" i="1"/>
  <c r="B94" i="1"/>
  <c r="H93" i="1"/>
  <c r="V88" i="2"/>
  <c r="B90" i="2"/>
  <c r="J92" i="1" l="1"/>
  <c r="I93" i="1"/>
  <c r="B95" i="1"/>
  <c r="H94" i="1"/>
  <c r="V89" i="2"/>
  <c r="B91" i="2"/>
  <c r="J93" i="1" l="1"/>
  <c r="I94" i="1"/>
  <c r="B96" i="1"/>
  <c r="H96" i="1" s="1"/>
  <c r="H95" i="1"/>
  <c r="V90" i="2"/>
  <c r="B92" i="2"/>
  <c r="J94" i="1" l="1"/>
  <c r="I95" i="1"/>
  <c r="I96" i="1"/>
  <c r="V91" i="2"/>
  <c r="B93" i="2"/>
  <c r="J96" i="1" l="1"/>
  <c r="J95" i="1"/>
  <c r="V92" i="2"/>
  <c r="B94" i="2"/>
  <c r="V93" i="2" l="1"/>
  <c r="B95" i="2"/>
  <c r="V94" i="2" l="1"/>
  <c r="B96" i="2"/>
  <c r="V95" i="2" l="1"/>
  <c r="V96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<sst xmlns="http://schemas.openxmlformats.org/spreadsheetml/2006/main" count="80" uniqueCount="26">
  <si>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</si>
  <si>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</si>
  <si>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</si>
  <si>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</si>
  <si>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</si>
  <si>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</si>
  <si>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</si>
  <si>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</si>
  <si>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</si>
  <si>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</si>
  <si>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</si>
  <si>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</si>
  <si>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</si>
  <si>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 xml:space="preserve">torque </t>
  </si>
  <si>
    <t>power</t>
  </si>
  <si>
    <t>N/m</t>
  </si>
  <si>
    <t>corrected power</t>
  </si>
  <si>
    <t>KW</t>
  </si>
  <si>
    <t>therm eff</t>
  </si>
  <si>
    <t>g/KW.H</t>
  </si>
  <si>
    <t>Pa</t>
  </si>
  <si>
    <t>BMEP</t>
  </si>
  <si>
    <t>SFC</t>
  </si>
  <si>
    <t>g/Kw.H</t>
  </si>
  <si>
    <t>KPa</t>
  </si>
  <si>
    <t>Kg/KW.H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</si>
</sst>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0" xfId="0" applyNumberFormat="1"/>
  </cellXfs>
  <cellStyles count="1">
    <cellStyle name="Normal" xfId="0" builtinId="0"/>
  </cellStyles>
  <dxfs count="10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openxmlformats.org/officeDocument/2006/relationships/customXml" Target="../customXml/item3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2.xml"/><Relationship Id="rId4" Type="http://schemas.openxmlformats.org/officeDocument/2006/relationships/styles" Target="styles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torque agaisnt</a:t>
            </a:r>
            <a:r>
              <a:rPr lang="en-US" baseline="0"/>
              <a:t> engine speed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'graph making'!$S$4:$S$5</c:f>
              <c:strCache>
                <c:ptCount val="2"/>
                <c:pt idx="0">
                  <c:v>torque </c:v>
                </c:pt>
                <c:pt idx="1">
                  <c:v>N/m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13440463692038496"/>
                  <c:y val="0.17627515310586175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cat>
            <c:numRef>
              <c:f>'graph making'!$R$6:$R$96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'graph making'!$S$6:$S$96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B67-4136-BF80-904D6567B2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58063119"/>
        <c:axId val="1458064079"/>
      </c:lineChart>
      <c:catAx>
        <c:axId val="145806311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dyno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8064079"/>
        <c:crosses val="autoZero"/>
        <c:auto val="1"/>
        <c:lblAlgn val="ctr"/>
        <c:lblOffset val="100"/>
        <c:noMultiLvlLbl val="0"/>
      </c:catAx>
      <c:valAx>
        <c:axId val="14580640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N/m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806311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'graph making'!$V$4:$V$5</c:f>
              <c:strCache>
                <c:ptCount val="2"/>
                <c:pt idx="0">
                  <c:v>SFC</c:v>
                </c:pt>
                <c:pt idx="1">
                  <c:v>g/KW.H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3.9085739282589675E-4"/>
                  <c:y val="0.17041812481773111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cat>
            <c:numRef>
              <c:f>'graph making'!$U$6:$U$96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'graph making'!$V$6:$V$96</c:f>
              <c:numCache>
                <c:formatCode>General</c:formatCode>
                <c:ptCount val="91"/>
                <c:pt idx="0">
                  <c:v>360.17299881561019</c:v>
                </c:pt>
                <c:pt idx="1">
                  <c:v>351.11554535096303</c:v>
                </c:pt>
                <c:pt idx="2">
                  <c:v>338.103835503867</c:v>
                </c:pt>
                <c:pt idx="3">
                  <c:v>317.86030182331729</c:v>
                </c:pt>
                <c:pt idx="4">
                  <c:v>306.59767100544792</c:v>
                </c:pt>
                <c:pt idx="5">
                  <c:v>307.39814353239467</c:v>
                </c:pt>
                <c:pt idx="6">
                  <c:v>290.41911469249692</c:v>
                </c:pt>
                <c:pt idx="7">
                  <c:v>275.96698599693474</c:v>
                </c:pt>
                <c:pt idx="8">
                  <c:v>273.11263638245458</c:v>
                </c:pt>
                <c:pt idx="9">
                  <c:v>263.98459908314317</c:v>
                </c:pt>
                <c:pt idx="10">
                  <c:v>264.34145878302098</c:v>
                </c:pt>
                <c:pt idx="11">
                  <c:v>267.110615065932</c:v>
                </c:pt>
                <c:pt idx="12">
                  <c:v>264.72475258270964</c:v>
                </c:pt>
                <c:pt idx="13">
                  <c:v>263.66171420801987</c:v>
                </c:pt>
                <c:pt idx="14">
                  <c:v>259.52933185197963</c:v>
                </c:pt>
                <c:pt idx="15">
                  <c:v>259.22599406062659</c:v>
                </c:pt>
                <c:pt idx="16">
                  <c:v>265.69449824704361</c:v>
                </c:pt>
                <c:pt idx="17">
                  <c:v>269.1967732743683</c:v>
                </c:pt>
                <c:pt idx="18">
                  <c:v>269.14707002774406</c:v>
                </c:pt>
                <c:pt idx="19">
                  <c:v>267.44956321504901</c:v>
                </c:pt>
                <c:pt idx="20">
                  <c:v>268.89104794520102</c:v>
                </c:pt>
                <c:pt idx="21">
                  <c:v>265.64238300207069</c:v>
                </c:pt>
                <c:pt idx="22">
                  <c:v>263.46426644596198</c:v>
                </c:pt>
                <c:pt idx="23">
                  <c:v>262.00735712702777</c:v>
                </c:pt>
                <c:pt idx="24">
                  <c:v>261.71794476669999</c:v>
                </c:pt>
                <c:pt idx="25">
                  <c:v>260.27443294567064</c:v>
                </c:pt>
                <c:pt idx="26">
                  <c:v>260.35077862322117</c:v>
                </c:pt>
                <c:pt idx="27">
                  <c:v>263.08874428829728</c:v>
                </c:pt>
                <c:pt idx="28">
                  <c:v>264.50157992068847</c:v>
                </c:pt>
                <c:pt idx="29">
                  <c:v>262.67697632128642</c:v>
                </c:pt>
                <c:pt idx="30">
                  <c:v>264.19417724124833</c:v>
                </c:pt>
                <c:pt idx="31">
                  <c:v>264.29855946991995</c:v>
                </c:pt>
                <c:pt idx="32">
                  <c:v>268.06988434957509</c:v>
                </c:pt>
                <c:pt idx="33">
                  <c:v>269.0027558795656</c:v>
                </c:pt>
                <c:pt idx="34">
                  <c:v>270.96432861029496</c:v>
                </c:pt>
                <c:pt idx="35">
                  <c:v>273.9076743930973</c:v>
                </c:pt>
                <c:pt idx="36">
                  <c:v>272.02699052010854</c:v>
                </c:pt>
                <c:pt idx="37">
                  <c:v>272.44260276050829</c:v>
                </c:pt>
                <c:pt idx="38">
                  <c:v>276.71539368485708</c:v>
                </c:pt>
                <c:pt idx="39">
                  <c:v>280.31755149174523</c:v>
                </c:pt>
                <c:pt idx="40">
                  <c:v>285.17871542110061</c:v>
                </c:pt>
                <c:pt idx="41">
                  <c:v>291.84626616734806</c:v>
                </c:pt>
                <c:pt idx="42">
                  <c:v>292.7108146225379</c:v>
                </c:pt>
                <c:pt idx="43">
                  <c:v>296.96238966025328</c:v>
                </c:pt>
                <c:pt idx="44">
                  <c:v>295.5166621557816</c:v>
                </c:pt>
                <c:pt idx="45">
                  <c:v>297.17764094248645</c:v>
                </c:pt>
                <c:pt idx="46">
                  <c:v>293.96062950274961</c:v>
                </c:pt>
                <c:pt idx="47">
                  <c:v>292.10951449714383</c:v>
                </c:pt>
                <c:pt idx="48">
                  <c:v>293.18886651431234</c:v>
                </c:pt>
                <c:pt idx="49">
                  <c:v>289.94381953192567</c:v>
                </c:pt>
                <c:pt idx="50">
                  <c:v>293.05684591905094</c:v>
                </c:pt>
                <c:pt idx="51">
                  <c:v>291.27525093691713</c:v>
                </c:pt>
                <c:pt idx="52">
                  <c:v>298.7982348491978</c:v>
                </c:pt>
                <c:pt idx="53">
                  <c:v>297.83146600478091</c:v>
                </c:pt>
                <c:pt idx="54">
                  <c:v>302.04841851225683</c:v>
                </c:pt>
                <c:pt idx="55">
                  <c:v>298.8694860228573</c:v>
                </c:pt>
                <c:pt idx="56">
                  <c:v>300.23556227262083</c:v>
                </c:pt>
                <c:pt idx="57">
                  <c:v>303.28849309480614</c:v>
                </c:pt>
                <c:pt idx="58">
                  <c:v>303.02378305948577</c:v>
                </c:pt>
                <c:pt idx="59">
                  <c:v>309.18739831064892</c:v>
                </c:pt>
                <c:pt idx="60">
                  <c:v>310.17790417573565</c:v>
                </c:pt>
                <c:pt idx="61">
                  <c:v>312.40001873998978</c:v>
                </c:pt>
                <c:pt idx="62">
                  <c:v>313.99547133320107</c:v>
                </c:pt>
                <c:pt idx="63">
                  <c:v>317.1580102106314</c:v>
                </c:pt>
                <c:pt idx="64">
                  <c:v>316.90849500939214</c:v>
                </c:pt>
                <c:pt idx="65">
                  <c:v>318.03034761381747</c:v>
                </c:pt>
                <c:pt idx="66">
                  <c:v>321.47124242904653</c:v>
                </c:pt>
                <c:pt idx="67">
                  <c:v>322.88309467328821</c:v>
                </c:pt>
                <c:pt idx="68">
                  <c:v>322.91011927479889</c:v>
                </c:pt>
                <c:pt idx="69">
                  <c:v>319.68469335385885</c:v>
                </c:pt>
                <c:pt idx="70">
                  <c:v>322.69642796004126</c:v>
                </c:pt>
                <c:pt idx="71">
                  <c:v>322.50026111144865</c:v>
                </c:pt>
                <c:pt idx="72">
                  <c:v>323.82588274579587</c:v>
                </c:pt>
                <c:pt idx="73">
                  <c:v>324.77996421612272</c:v>
                </c:pt>
                <c:pt idx="74">
                  <c:v>324.65568364843466</c:v>
                </c:pt>
                <c:pt idx="75">
                  <c:v>329.34534027223498</c:v>
                </c:pt>
                <c:pt idx="76">
                  <c:v>330.41230900101345</c:v>
                </c:pt>
                <c:pt idx="77">
                  <c:v>333.88980724037492</c:v>
                </c:pt>
                <c:pt idx="78">
                  <c:v>337.67154311706958</c:v>
                </c:pt>
                <c:pt idx="79">
                  <c:v>339.27187132147276</c:v>
                </c:pt>
                <c:pt idx="80">
                  <c:v>340.22071396845007</c:v>
                </c:pt>
                <c:pt idx="81">
                  <c:v>344.12694696517372</c:v>
                </c:pt>
                <c:pt idx="82">
                  <c:v>346.64844965496644</c:v>
                </c:pt>
                <c:pt idx="83">
                  <c:v>350.81436102886272</c:v>
                </c:pt>
                <c:pt idx="84">
                  <c:v>354.29703236947051</c:v>
                </c:pt>
                <c:pt idx="85">
                  <c:v>354.67585803966955</c:v>
                </c:pt>
                <c:pt idx="86">
                  <c:v>357.52332489011098</c:v>
                </c:pt>
                <c:pt idx="87">
                  <c:v>357.12579731580695</c:v>
                </c:pt>
                <c:pt idx="88">
                  <c:v>366.24218951334848</c:v>
                </c:pt>
                <c:pt idx="89">
                  <c:v>371.18511043833865</c:v>
                </c:pt>
                <c:pt idx="90">
                  <c:v>374.33097481470253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6F1-4C5B-865F-19A4BFD6CE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56769951"/>
        <c:axId val="1456770431"/>
      </c:lineChart>
      <c:catAx>
        <c:axId val="14567699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dyno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6770431"/>
        <c:crosses val="autoZero"/>
        <c:auto val="1"/>
        <c:lblAlgn val="ctr"/>
        <c:lblOffset val="100"/>
        <c:noMultiLvlLbl val="0"/>
      </c:catAx>
      <c:valAx>
        <c:axId val="14567704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</a:t>
                </a:r>
                <a:r>
                  <a:rPr lang="en-GB" baseline="0"/>
                  <a:t> (g/KW.g)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676995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sfc</a:t>
            </a:r>
            <a:r>
              <a:rPr lang="en-GB" baseline="0"/>
              <a:t> agaisnt lamdba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'graph making'!$Z$4:$Z$5</c:f>
              <c:strCache>
                <c:ptCount val="2"/>
                <c:pt idx="0">
                  <c:v>SFC</c:v>
                </c:pt>
                <c:pt idx="1">
                  <c:v>g/Kw.H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'graph making'!$Z$6:$Z$96</c:f>
              <c:numCache>
                <c:formatCode>General</c:formatCode>
                <c:ptCount val="91"/>
                <c:pt idx="0">
                  <c:v>360.17299881561019</c:v>
                </c:pt>
                <c:pt idx="1">
                  <c:v>351.11554535096303</c:v>
                </c:pt>
                <c:pt idx="2">
                  <c:v>338.103835503867</c:v>
                </c:pt>
                <c:pt idx="3">
                  <c:v>317.86030182331729</c:v>
                </c:pt>
                <c:pt idx="4">
                  <c:v>306.59767100544792</c:v>
                </c:pt>
                <c:pt idx="5">
                  <c:v>307.39814353239467</c:v>
                </c:pt>
                <c:pt idx="6">
                  <c:v>290.41911469249692</c:v>
                </c:pt>
                <c:pt idx="7">
                  <c:v>275.96698599693474</c:v>
                </c:pt>
                <c:pt idx="8">
                  <c:v>273.11263638245458</c:v>
                </c:pt>
                <c:pt idx="9">
                  <c:v>263.98459908314317</c:v>
                </c:pt>
                <c:pt idx="10">
                  <c:v>264.34145878302098</c:v>
                </c:pt>
                <c:pt idx="11">
                  <c:v>267.110615065932</c:v>
                </c:pt>
                <c:pt idx="12">
                  <c:v>264.72475258270964</c:v>
                </c:pt>
                <c:pt idx="13">
                  <c:v>263.66171420801987</c:v>
                </c:pt>
                <c:pt idx="14">
                  <c:v>259.52933185197963</c:v>
                </c:pt>
                <c:pt idx="15">
                  <c:v>259.22599406062659</c:v>
                </c:pt>
                <c:pt idx="16">
                  <c:v>265.69449824704361</c:v>
                </c:pt>
                <c:pt idx="17">
                  <c:v>269.1967732743683</c:v>
                </c:pt>
                <c:pt idx="18">
                  <c:v>269.14707002774406</c:v>
                </c:pt>
                <c:pt idx="19">
                  <c:v>267.44956321504901</c:v>
                </c:pt>
                <c:pt idx="20">
                  <c:v>268.89104794520102</c:v>
                </c:pt>
                <c:pt idx="21">
                  <c:v>265.64238300207069</c:v>
                </c:pt>
                <c:pt idx="22">
                  <c:v>263.46426644596198</c:v>
                </c:pt>
                <c:pt idx="23">
                  <c:v>262.00735712702777</c:v>
                </c:pt>
                <c:pt idx="24">
                  <c:v>261.71794476669999</c:v>
                </c:pt>
                <c:pt idx="25">
                  <c:v>260.27443294567064</c:v>
                </c:pt>
                <c:pt idx="26">
                  <c:v>260.35077862322117</c:v>
                </c:pt>
                <c:pt idx="27">
                  <c:v>263.08874428829728</c:v>
                </c:pt>
                <c:pt idx="28">
                  <c:v>264.50157992068847</c:v>
                </c:pt>
                <c:pt idx="29">
                  <c:v>262.67697632128642</c:v>
                </c:pt>
                <c:pt idx="30">
                  <c:v>264.19417724124833</c:v>
                </c:pt>
                <c:pt idx="31">
                  <c:v>264.29855946991995</c:v>
                </c:pt>
                <c:pt idx="32">
                  <c:v>268.06988434957509</c:v>
                </c:pt>
                <c:pt idx="33">
                  <c:v>269.0027558795656</c:v>
                </c:pt>
                <c:pt idx="34">
                  <c:v>270.96432861029496</c:v>
                </c:pt>
                <c:pt idx="35">
                  <c:v>273.9076743930973</c:v>
                </c:pt>
                <c:pt idx="36">
                  <c:v>272.02699052010854</c:v>
                </c:pt>
                <c:pt idx="37">
                  <c:v>272.44260276050829</c:v>
                </c:pt>
                <c:pt idx="38">
                  <c:v>276.71539368485708</c:v>
                </c:pt>
                <c:pt idx="39">
                  <c:v>280.31755149174523</c:v>
                </c:pt>
                <c:pt idx="40">
                  <c:v>285.17871542110061</c:v>
                </c:pt>
                <c:pt idx="41">
                  <c:v>291.84626616734806</c:v>
                </c:pt>
                <c:pt idx="42">
                  <c:v>292.7108146225379</c:v>
                </c:pt>
                <c:pt idx="43">
                  <c:v>296.96238966025328</c:v>
                </c:pt>
                <c:pt idx="44">
                  <c:v>295.5166621557816</c:v>
                </c:pt>
                <c:pt idx="45">
                  <c:v>297.17764094248645</c:v>
                </c:pt>
                <c:pt idx="46">
                  <c:v>293.96062950274961</c:v>
                </c:pt>
                <c:pt idx="47">
                  <c:v>292.10951449714383</c:v>
                </c:pt>
                <c:pt idx="48">
                  <c:v>293.18886651431234</c:v>
                </c:pt>
                <c:pt idx="49">
                  <c:v>289.94381953192567</c:v>
                </c:pt>
                <c:pt idx="50">
                  <c:v>293.05684591905094</c:v>
                </c:pt>
                <c:pt idx="51">
                  <c:v>291.27525093691713</c:v>
                </c:pt>
                <c:pt idx="52">
                  <c:v>298.7982348491978</c:v>
                </c:pt>
                <c:pt idx="53">
                  <c:v>297.83146600478091</c:v>
                </c:pt>
                <c:pt idx="54">
                  <c:v>302.04841851225683</c:v>
                </c:pt>
                <c:pt idx="55">
                  <c:v>298.8694860228573</c:v>
                </c:pt>
                <c:pt idx="56">
                  <c:v>300.23556227262083</c:v>
                </c:pt>
                <c:pt idx="57">
                  <c:v>303.28849309480614</c:v>
                </c:pt>
                <c:pt idx="58">
                  <c:v>303.02378305948577</c:v>
                </c:pt>
                <c:pt idx="59">
                  <c:v>309.18739831064892</c:v>
                </c:pt>
                <c:pt idx="60">
                  <c:v>310.17790417573565</c:v>
                </c:pt>
                <c:pt idx="61">
                  <c:v>312.40001873998978</c:v>
                </c:pt>
                <c:pt idx="62">
                  <c:v>313.99547133320107</c:v>
                </c:pt>
                <c:pt idx="63">
                  <c:v>317.1580102106314</c:v>
                </c:pt>
                <c:pt idx="64">
                  <c:v>316.90849500939214</c:v>
                </c:pt>
                <c:pt idx="65">
                  <c:v>318.03034761381747</c:v>
                </c:pt>
                <c:pt idx="66">
                  <c:v>321.47124242904653</c:v>
                </c:pt>
                <c:pt idx="67">
                  <c:v>322.88309467328821</c:v>
                </c:pt>
                <c:pt idx="68">
                  <c:v>322.91011927479889</c:v>
                </c:pt>
                <c:pt idx="69">
                  <c:v>319.68469335385885</c:v>
                </c:pt>
                <c:pt idx="70">
                  <c:v>322.69642796004126</c:v>
                </c:pt>
                <c:pt idx="71">
                  <c:v>322.50026111144865</c:v>
                </c:pt>
                <c:pt idx="72">
                  <c:v>323.82588274579587</c:v>
                </c:pt>
                <c:pt idx="73">
                  <c:v>324.77996421612272</c:v>
                </c:pt>
                <c:pt idx="74">
                  <c:v>324.65568364843466</c:v>
                </c:pt>
                <c:pt idx="75">
                  <c:v>329.34534027223498</c:v>
                </c:pt>
                <c:pt idx="76">
                  <c:v>330.41230900101345</c:v>
                </c:pt>
                <c:pt idx="77">
                  <c:v>333.88980724037492</c:v>
                </c:pt>
                <c:pt idx="78">
                  <c:v>337.67154311706958</c:v>
                </c:pt>
                <c:pt idx="79">
                  <c:v>339.27187132147276</c:v>
                </c:pt>
                <c:pt idx="80">
                  <c:v>340.22071396845007</c:v>
                </c:pt>
                <c:pt idx="81">
                  <c:v>344.12694696517372</c:v>
                </c:pt>
                <c:pt idx="82">
                  <c:v>346.64844965496644</c:v>
                </c:pt>
                <c:pt idx="83">
                  <c:v>350.81436102886272</c:v>
                </c:pt>
                <c:pt idx="84">
                  <c:v>354.29703236947051</c:v>
                </c:pt>
                <c:pt idx="85">
                  <c:v>354.67585803966955</c:v>
                </c:pt>
                <c:pt idx="86">
                  <c:v>357.52332489011098</c:v>
                </c:pt>
                <c:pt idx="87">
                  <c:v>357.12579731580695</c:v>
                </c:pt>
                <c:pt idx="88">
                  <c:v>366.24218951334848</c:v>
                </c:pt>
                <c:pt idx="89">
                  <c:v>371.18511043833865</c:v>
                </c:pt>
                <c:pt idx="90">
                  <c:v>374.33097481470253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F3C-4D17-AAE0-936904CF1D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7629728"/>
        <c:axId val="87626368"/>
      </c:barChart>
      <c:lineChart>
        <c:grouping val="standard"/>
        <c:varyColors val="0"/>
        <c:ser>
          <c:idx val="1"/>
          <c:order val="1"/>
          <c:tx>
            <c:strRef>
              <c:f>'graph making'!$AA$4:$AA$5</c:f>
              <c:strCache>
                <c:ptCount val="2"/>
                <c:pt idx="0">
                  <c:v>Lambda</c:v>
                </c:pt>
                <c:pt idx="1">
                  <c:v>Lambda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'graph making'!$AA$6:$AA$96</c:f>
              <c:numCache>
                <c:formatCode>General</c:formatCode>
                <c:ptCount val="91"/>
                <c:pt idx="0">
                  <c:v>1.2658</c:v>
                </c:pt>
                <c:pt idx="1">
                  <c:v>1.26783</c:v>
                </c:pt>
                <c:pt idx="2">
                  <c:v>1.2734399999999999</c:v>
                </c:pt>
                <c:pt idx="3">
                  <c:v>1.2847599999999999</c:v>
                </c:pt>
                <c:pt idx="4">
                  <c:v>1.2918099999999999</c:v>
                </c:pt>
                <c:pt idx="5">
                  <c:v>1.2972900000000001</c:v>
                </c:pt>
                <c:pt idx="6">
                  <c:v>1.29895</c:v>
                </c:pt>
                <c:pt idx="7">
                  <c:v>1.2946899999999999</c:v>
                </c:pt>
                <c:pt idx="8">
                  <c:v>1.2855000000000001</c:v>
                </c:pt>
                <c:pt idx="9">
                  <c:v>1.2781800000000001</c:v>
                </c:pt>
                <c:pt idx="10">
                  <c:v>1.2795000000000001</c:v>
                </c:pt>
                <c:pt idx="11">
                  <c:v>1.27766</c:v>
                </c:pt>
                <c:pt idx="12">
                  <c:v>1.2823500000000001</c:v>
                </c:pt>
                <c:pt idx="13">
                  <c:v>1.2902800000000001</c:v>
                </c:pt>
                <c:pt idx="14">
                  <c:v>1.29942</c:v>
                </c:pt>
                <c:pt idx="15">
                  <c:v>1.31053</c:v>
                </c:pt>
                <c:pt idx="16">
                  <c:v>1.3149</c:v>
                </c:pt>
                <c:pt idx="17">
                  <c:v>1.3184899999999999</c:v>
                </c:pt>
                <c:pt idx="18">
                  <c:v>1.3189200000000001</c:v>
                </c:pt>
                <c:pt idx="19">
                  <c:v>1.31484</c:v>
                </c:pt>
                <c:pt idx="20">
                  <c:v>1.31653</c:v>
                </c:pt>
                <c:pt idx="21">
                  <c:v>1.32098</c:v>
                </c:pt>
                <c:pt idx="22">
                  <c:v>1.32287</c:v>
                </c:pt>
                <c:pt idx="23">
                  <c:v>1.3216399999999999</c:v>
                </c:pt>
                <c:pt idx="24">
                  <c:v>1.3165199999999999</c:v>
                </c:pt>
                <c:pt idx="25">
                  <c:v>1.3046500000000001</c:v>
                </c:pt>
                <c:pt idx="26">
                  <c:v>1.2964599999999999</c:v>
                </c:pt>
                <c:pt idx="27">
                  <c:v>1.2822899999999999</c:v>
                </c:pt>
                <c:pt idx="28">
                  <c:v>1.2730399999999999</c:v>
                </c:pt>
                <c:pt idx="29">
                  <c:v>1.2698400000000001</c:v>
                </c:pt>
                <c:pt idx="30">
                  <c:v>1.2744599999999999</c:v>
                </c:pt>
                <c:pt idx="31">
                  <c:v>1.2787599999999999</c:v>
                </c:pt>
                <c:pt idx="32">
                  <c:v>1.27634</c:v>
                </c:pt>
                <c:pt idx="33">
                  <c:v>1.28027</c:v>
                </c:pt>
                <c:pt idx="34">
                  <c:v>1.2837099999999999</c:v>
                </c:pt>
                <c:pt idx="35">
                  <c:v>1.2811999999999999</c:v>
                </c:pt>
                <c:pt idx="36">
                  <c:v>1.2744800000000001</c:v>
                </c:pt>
                <c:pt idx="37">
                  <c:v>1.2603599999999999</c:v>
                </c:pt>
                <c:pt idx="38">
                  <c:v>1.2531000000000001</c:v>
                </c:pt>
                <c:pt idx="39">
                  <c:v>1.23943</c:v>
                </c:pt>
                <c:pt idx="40">
                  <c:v>1.2273499999999999</c:v>
                </c:pt>
                <c:pt idx="41">
                  <c:v>1.2193000000000001</c:v>
                </c:pt>
                <c:pt idx="42">
                  <c:v>1.20692</c:v>
                </c:pt>
                <c:pt idx="43">
                  <c:v>1.1927399999999999</c:v>
                </c:pt>
                <c:pt idx="44">
                  <c:v>1.1848099999999999</c:v>
                </c:pt>
                <c:pt idx="45">
                  <c:v>1.17378</c:v>
                </c:pt>
                <c:pt idx="46">
                  <c:v>1.1611800000000001</c:v>
                </c:pt>
                <c:pt idx="47">
                  <c:v>1.1510400000000001</c:v>
                </c:pt>
                <c:pt idx="48">
                  <c:v>1.14117</c:v>
                </c:pt>
                <c:pt idx="49">
                  <c:v>1.12669</c:v>
                </c:pt>
                <c:pt idx="50">
                  <c:v>1.11975</c:v>
                </c:pt>
                <c:pt idx="51">
                  <c:v>1.10622</c:v>
                </c:pt>
                <c:pt idx="52">
                  <c:v>1.09697</c:v>
                </c:pt>
                <c:pt idx="53">
                  <c:v>1.0940099999999999</c:v>
                </c:pt>
                <c:pt idx="54">
                  <c:v>1.09659</c:v>
                </c:pt>
                <c:pt idx="55">
                  <c:v>1.0980799999999999</c:v>
                </c:pt>
                <c:pt idx="56">
                  <c:v>1.09907</c:v>
                </c:pt>
                <c:pt idx="57">
                  <c:v>1.1053299999999999</c:v>
                </c:pt>
                <c:pt idx="58">
                  <c:v>1.11704</c:v>
                </c:pt>
                <c:pt idx="59">
                  <c:v>1.12259</c:v>
                </c:pt>
                <c:pt idx="60">
                  <c:v>1.1246100000000001</c:v>
                </c:pt>
                <c:pt idx="61">
                  <c:v>1.1222000000000001</c:v>
                </c:pt>
                <c:pt idx="62">
                  <c:v>1.1239399999999999</c:v>
                </c:pt>
                <c:pt idx="63">
                  <c:v>1.12233</c:v>
                </c:pt>
                <c:pt idx="64">
                  <c:v>1.1217900000000001</c:v>
                </c:pt>
                <c:pt idx="65">
                  <c:v>1.12456</c:v>
                </c:pt>
                <c:pt idx="66">
                  <c:v>1.1227799999999999</c:v>
                </c:pt>
                <c:pt idx="67">
                  <c:v>1.1194299999999999</c:v>
                </c:pt>
                <c:pt idx="68">
                  <c:v>1.1198600000000001</c:v>
                </c:pt>
                <c:pt idx="69">
                  <c:v>1.11873</c:v>
                </c:pt>
                <c:pt idx="70">
                  <c:v>1.1156299999999999</c:v>
                </c:pt>
                <c:pt idx="71">
                  <c:v>1.1095299999999999</c:v>
                </c:pt>
                <c:pt idx="72">
                  <c:v>1.1056900000000001</c:v>
                </c:pt>
                <c:pt idx="73">
                  <c:v>1.09782</c:v>
                </c:pt>
                <c:pt idx="74">
                  <c:v>1.09558</c:v>
                </c:pt>
                <c:pt idx="75">
                  <c:v>1.0882700000000001</c:v>
                </c:pt>
                <c:pt idx="76">
                  <c:v>1.08396</c:v>
                </c:pt>
                <c:pt idx="77">
                  <c:v>1.0822099999999999</c:v>
                </c:pt>
                <c:pt idx="78">
                  <c:v>1.0846</c:v>
                </c:pt>
                <c:pt idx="79">
                  <c:v>1.08823</c:v>
                </c:pt>
                <c:pt idx="80">
                  <c:v>1.08687</c:v>
                </c:pt>
                <c:pt idx="81">
                  <c:v>1.0891</c:v>
                </c:pt>
                <c:pt idx="82">
                  <c:v>1.09185</c:v>
                </c:pt>
                <c:pt idx="83">
                  <c:v>1.0940700000000001</c:v>
                </c:pt>
                <c:pt idx="84">
                  <c:v>1.0934600000000001</c:v>
                </c:pt>
                <c:pt idx="85">
                  <c:v>1.0880399999999999</c:v>
                </c:pt>
                <c:pt idx="86">
                  <c:v>1.0833900000000001</c:v>
                </c:pt>
                <c:pt idx="87">
                  <c:v>1.0800700000000001</c:v>
                </c:pt>
                <c:pt idx="88">
                  <c:v>1.0789500000000001</c:v>
                </c:pt>
                <c:pt idx="89">
                  <c:v>1.0792299999999999</c:v>
                </c:pt>
                <c:pt idx="90">
                  <c:v>1.0836600000000001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F3C-4D17-AAE0-936904CF1D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21468368"/>
        <c:axId val="87632608"/>
      </c:lineChart>
      <c:catAx>
        <c:axId val="8762972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626368"/>
        <c:crosses val="autoZero"/>
        <c:auto val="1"/>
        <c:lblAlgn val="ctr"/>
        <c:lblOffset val="100"/>
        <c:noMultiLvlLbl val="0"/>
      </c:catAx>
      <c:valAx>
        <c:axId val="87626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629728"/>
        <c:crosses val="autoZero"/>
        <c:crossBetween val="between"/>
      </c:valAx>
      <c:valAx>
        <c:axId val="8763260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1468368"/>
        <c:crosses val="max"/>
        <c:crossBetween val="between"/>
      </c:valAx>
      <c:catAx>
        <c:axId val="1821468368"/>
        <c:scaling>
          <c:orientation val="minMax"/>
        </c:scaling>
        <c:delete val="1"/>
        <c:axPos val="b"/>
        <c:majorTickMark val="out"/>
        <c:minorTickMark val="none"/>
        <c:tickLblPos val="nextTo"/>
        <c:crossAx val="8763260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torque</a:t>
            </a:r>
            <a:r>
              <a:rPr lang="en-GB" baseline="0"/>
              <a:t> and power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'graph making'!$AC$4:$AC$5</c:f>
              <c:strCache>
                <c:ptCount val="2"/>
                <c:pt idx="0">
                  <c:v>torque </c:v>
                </c:pt>
                <c:pt idx="1">
                  <c:v>N/m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'graph making'!$AC$6:$AC$96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AF5-474B-B856-138B8E45A2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90639088"/>
        <c:axId val="1390640528"/>
      </c:lineChart>
      <c:lineChart>
        <c:grouping val="standard"/>
        <c:varyColors val="0"/>
        <c:ser>
          <c:idx val="1"/>
          <c:order val="1"/>
          <c:tx>
            <c:strRef>
              <c:f>'graph making'!$AD$4:$AD$5</c:f>
              <c:strCache>
                <c:ptCount val="2"/>
                <c:pt idx="0">
                  <c:v>power</c:v>
                </c:pt>
                <c:pt idx="1">
                  <c:v>KW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'graph making'!$AD$6:$AD$96</c:f>
              <c:numCache>
                <c:formatCode>General</c:formatCode>
                <c:ptCount val="91"/>
                <c:pt idx="0">
                  <c:v>8.7918627117276724</c:v>
                </c:pt>
                <c:pt idx="1">
                  <c:v>9.2748714450902305</c:v>
                </c:pt>
                <c:pt idx="2">
                  <c:v>9.8047557857537413</c:v>
                </c:pt>
                <c:pt idx="3">
                  <c:v>10.301832359084754</c:v>
                </c:pt>
                <c:pt idx="4">
                  <c:v>10.914993326509313</c:v>
                </c:pt>
                <c:pt idx="5">
                  <c:v>11.552348571716477</c:v>
                </c:pt>
                <c:pt idx="6">
                  <c:v>12.235487694511182</c:v>
                </c:pt>
                <c:pt idx="7">
                  <c:v>12.97404284563261</c:v>
                </c:pt>
                <c:pt idx="8">
                  <c:v>13.751943247921551</c:v>
                </c:pt>
                <c:pt idx="9">
                  <c:v>14.431923231584936</c:v>
                </c:pt>
                <c:pt idx="10">
                  <c:v>15.084566990928309</c:v>
                </c:pt>
                <c:pt idx="11">
                  <c:v>15.694379700688515</c:v>
                </c:pt>
                <c:pt idx="12">
                  <c:v>16.29459034674889</c:v>
                </c:pt>
                <c:pt idx="13">
                  <c:v>16.846489803916665</c:v>
                </c:pt>
                <c:pt idx="14">
                  <c:v>17.340037597347248</c:v>
                </c:pt>
                <c:pt idx="15">
                  <c:v>17.880877918481154</c:v>
                </c:pt>
                <c:pt idx="16">
                  <c:v>18.503632353308582</c:v>
                </c:pt>
                <c:pt idx="17">
                  <c:v>19.073283163690451</c:v>
                </c:pt>
                <c:pt idx="18">
                  <c:v>19.628303076653253</c:v>
                </c:pt>
                <c:pt idx="19">
                  <c:v>20.274246022519435</c:v>
                </c:pt>
                <c:pt idx="20">
                  <c:v>21.001956945030891</c:v>
                </c:pt>
                <c:pt idx="21">
                  <c:v>21.648248040923793</c:v>
                </c:pt>
                <c:pt idx="22">
                  <c:v>22.347930737210287</c:v>
                </c:pt>
                <c:pt idx="23">
                  <c:v>23.064475069975927</c:v>
                </c:pt>
                <c:pt idx="24">
                  <c:v>23.665725867967975</c:v>
                </c:pt>
                <c:pt idx="25">
                  <c:v>24.375917537283151</c:v>
                </c:pt>
                <c:pt idx="26">
                  <c:v>25.042560366219327</c:v>
                </c:pt>
                <c:pt idx="27">
                  <c:v>25.619689954952904</c:v>
                </c:pt>
                <c:pt idx="28">
                  <c:v>26.137556672471955</c:v>
                </c:pt>
                <c:pt idx="29">
                  <c:v>26.653025023140291</c:v>
                </c:pt>
                <c:pt idx="30">
                  <c:v>27.172464863002286</c:v>
                </c:pt>
                <c:pt idx="31">
                  <c:v>27.672292251359217</c:v>
                </c:pt>
                <c:pt idx="32">
                  <c:v>28.197452926845411</c:v>
                </c:pt>
                <c:pt idx="33">
                  <c:v>28.668181850006352</c:v>
                </c:pt>
                <c:pt idx="34">
                  <c:v>28.991845324844405</c:v>
                </c:pt>
                <c:pt idx="35">
                  <c:v>29.296115553749765</c:v>
                </c:pt>
                <c:pt idx="36">
                  <c:v>29.771486477266929</c:v>
                </c:pt>
                <c:pt idx="37">
                  <c:v>30.229621825387362</c:v>
                </c:pt>
                <c:pt idx="38">
                  <c:v>30.543081495738662</c:v>
                </c:pt>
                <c:pt idx="39">
                  <c:v>30.896737450656126</c:v>
                </c:pt>
                <c:pt idx="40">
                  <c:v>31.387401186457982</c:v>
                </c:pt>
                <c:pt idx="41">
                  <c:v>31.756882924071398</c:v>
                </c:pt>
                <c:pt idx="42">
                  <c:v>32.277754047376561</c:v>
                </c:pt>
                <c:pt idx="43">
                  <c:v>32.724439127951626</c:v>
                </c:pt>
                <c:pt idx="44">
                  <c:v>33.173728886504357</c:v>
                </c:pt>
                <c:pt idx="45">
                  <c:v>33.76023703521691</c:v>
                </c:pt>
                <c:pt idx="46">
                  <c:v>34.504581792338186</c:v>
                </c:pt>
                <c:pt idx="47">
                  <c:v>35.185189305679359</c:v>
                </c:pt>
                <c:pt idx="48">
                  <c:v>35.930131505439071</c:v>
                </c:pt>
                <c:pt idx="49">
                  <c:v>36.619257949063616</c:v>
                </c:pt>
                <c:pt idx="50">
                  <c:v>37.135830923890786</c:v>
                </c:pt>
                <c:pt idx="51">
                  <c:v>37.903458751317345</c:v>
                </c:pt>
                <c:pt idx="52">
                  <c:v>38.394294413058319</c:v>
                </c:pt>
                <c:pt idx="53">
                  <c:v>38.896485783078148</c:v>
                </c:pt>
                <c:pt idx="54">
                  <c:v>39.380968781368637</c:v>
                </c:pt>
                <c:pt idx="55">
                  <c:v>39.89767070065016</c:v>
                </c:pt>
                <c:pt idx="56">
                  <c:v>40.345361547969077</c:v>
                </c:pt>
                <c:pt idx="57">
                  <c:v>40.599210197079152</c:v>
                </c:pt>
                <c:pt idx="58">
                  <c:v>40.953816042810246</c:v>
                </c:pt>
                <c:pt idx="59">
                  <c:v>41.148479187378399</c:v>
                </c:pt>
                <c:pt idx="60">
                  <c:v>41.263600796212856</c:v>
                </c:pt>
                <c:pt idx="61">
                  <c:v>41.337245272234725</c:v>
                </c:pt>
                <c:pt idx="62">
                  <c:v>41.392218591268218</c:v>
                </c:pt>
                <c:pt idx="63">
                  <c:v>41.560946707920174</c:v>
                </c:pt>
                <c:pt idx="64">
                  <c:v>41.856246700951971</c:v>
                </c:pt>
                <c:pt idx="65">
                  <c:v>42.026823021449474</c:v>
                </c:pt>
                <c:pt idx="66">
                  <c:v>42.283577218930652</c:v>
                </c:pt>
                <c:pt idx="67">
                  <c:v>42.635019627381944</c:v>
                </c:pt>
                <c:pt idx="68">
                  <c:v>43.070232949669268</c:v>
                </c:pt>
                <c:pt idx="69">
                  <c:v>43.603276429464096</c:v>
                </c:pt>
                <c:pt idx="70">
                  <c:v>43.830541030237796</c:v>
                </c:pt>
                <c:pt idx="71">
                  <c:v>44.226804531017564</c:v>
                </c:pt>
                <c:pt idx="72">
                  <c:v>44.365230700899687</c:v>
                </c:pt>
                <c:pt idx="73">
                  <c:v>44.394170134602</c:v>
                </c:pt>
                <c:pt idx="74">
                  <c:v>44.431946561575046</c:v>
                </c:pt>
                <c:pt idx="75">
                  <c:v>44.366047349110517</c:v>
                </c:pt>
                <c:pt idx="76">
                  <c:v>44.181940457204306</c:v>
                </c:pt>
                <c:pt idx="77">
                  <c:v>43.876703144891401</c:v>
                </c:pt>
                <c:pt idx="78">
                  <c:v>43.651720860959507</c:v>
                </c:pt>
                <c:pt idx="79">
                  <c:v>43.545251425011237</c:v>
                </c:pt>
                <c:pt idx="80">
                  <c:v>43.456860001561381</c:v>
                </c:pt>
                <c:pt idx="81">
                  <c:v>43.113888813945358</c:v>
                </c:pt>
                <c:pt idx="82">
                  <c:v>42.780817121903837</c:v>
                </c:pt>
                <c:pt idx="83">
                  <c:v>42.433065963365443</c:v>
                </c:pt>
                <c:pt idx="84">
                  <c:v>42.377780598752445</c:v>
                </c:pt>
                <c:pt idx="85">
                  <c:v>42.01546731317061</c:v>
                </c:pt>
                <c:pt idx="86">
                  <c:v>41.819229327000151</c:v>
                </c:pt>
                <c:pt idx="87">
                  <c:v>41.664259583626226</c:v>
                </c:pt>
                <c:pt idx="88">
                  <c:v>41.609684273141802</c:v>
                </c:pt>
                <c:pt idx="89">
                  <c:v>41.661482120079761</c:v>
                </c:pt>
                <c:pt idx="90">
                  <c:v>41.912165612650611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AF5-474B-B856-138B8E45A2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053200"/>
        <c:axId val="87669776"/>
      </c:lineChart>
      <c:catAx>
        <c:axId val="1390639088"/>
        <c:scaling>
          <c:orientation val="minMax"/>
        </c:scaling>
        <c:delete val="1"/>
        <c:axPos val="b"/>
        <c:majorTickMark val="none"/>
        <c:minorTickMark val="none"/>
        <c:tickLblPos val="nextTo"/>
        <c:crossAx val="1390640528"/>
        <c:crosses val="autoZero"/>
        <c:auto val="1"/>
        <c:lblAlgn val="ctr"/>
        <c:lblOffset val="100"/>
        <c:noMultiLvlLbl val="0"/>
      </c:catAx>
      <c:valAx>
        <c:axId val="1390640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N/m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0639088"/>
        <c:crosses val="autoZero"/>
        <c:crossBetween val="between"/>
      </c:valAx>
      <c:valAx>
        <c:axId val="87669776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Kw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053200"/>
        <c:crosses val="max"/>
        <c:crossBetween val="between"/>
      </c:valAx>
      <c:catAx>
        <c:axId val="65053200"/>
        <c:scaling>
          <c:orientation val="minMax"/>
        </c:scaling>
        <c:delete val="1"/>
        <c:axPos val="b"/>
        <c:majorTickMark val="out"/>
        <c:minorTickMark val="none"/>
        <c:tickLblPos val="nextTo"/>
        <c:crossAx val="8766977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3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</a:t>
            </a:r>
            <a:r>
              <a:rPr lang="en-US" baseline="0"/>
              <a:t> eff agaisnt</a:t>
            </a:r>
            <a:r>
              <a:rPr lang="en-US"/>
              <a:t>Dyno Speed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'graph making'!$M$4:$M$5</c:f>
              <c:strCache>
                <c:ptCount val="2"/>
                <c:pt idx="0">
                  <c:v>Dyno Speed</c:v>
                </c:pt>
                <c:pt idx="1">
                  <c:v>rpm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'graph making'!$M$6:$M$96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'graph making'!$L$6:$L$96</c:f>
              <c:numCache>
                <c:formatCode>General</c:formatCode>
                <c:ptCount val="91"/>
                <c:pt idx="0">
                  <c:v>22.716356330772168</c:v>
                </c:pt>
                <c:pt idx="1">
                  <c:v>23.302352431134654</c:v>
                </c:pt>
                <c:pt idx="2">
                  <c:v>24.199128559500188</c:v>
                </c:pt>
                <c:pt idx="3">
                  <c:v>25.740295767937855</c:v>
                </c:pt>
                <c:pt idx="4">
                  <c:v>26.685845834989397</c:v>
                </c:pt>
                <c:pt idx="5">
                  <c:v>26.616355218670844</c:v>
                </c:pt>
                <c:pt idx="6">
                  <c:v>28.172450668342876</c:v>
                </c:pt>
                <c:pt idx="7">
                  <c:v>29.647815126368265</c:v>
                </c:pt>
                <c:pt idx="8">
                  <c:v>29.957669810490696</c:v>
                </c:pt>
                <c:pt idx="9">
                  <c:v>30.993543601538974</c:v>
                </c:pt>
                <c:pt idx="10">
                  <c:v>30.951702466520974</c:v>
                </c:pt>
                <c:pt idx="11">
                  <c:v>30.63082378736101</c:v>
                </c:pt>
                <c:pt idx="12">
                  <c:v>30.906887633266866</c:v>
                </c:pt>
                <c:pt idx="13">
                  <c:v>31.031498852211108</c:v>
                </c:pt>
                <c:pt idx="14">
                  <c:v>31.525601069572414</c:v>
                </c:pt>
                <c:pt idx="15">
                  <c:v>31.562491298247874</c:v>
                </c:pt>
                <c:pt idx="16">
                  <c:v>30.794082059654471</c:v>
                </c:pt>
                <c:pt idx="17">
                  <c:v>30.393448191443156</c:v>
                </c:pt>
                <c:pt idx="18">
                  <c:v>30.399060933395216</c:v>
                </c:pt>
                <c:pt idx="19">
                  <c:v>30.592004277230394</c:v>
                </c:pt>
                <c:pt idx="20">
                  <c:v>30.428005113378138</c:v>
                </c:pt>
                <c:pt idx="21">
                  <c:v>30.800123419139798</c:v>
                </c:pt>
                <c:pt idx="22">
                  <c:v>31.054754757402058</c:v>
                </c:pt>
                <c:pt idx="23">
                  <c:v>31.227436784729029</c:v>
                </c:pt>
                <c:pt idx="24">
                  <c:v>31.261968639986076</c:v>
                </c:pt>
                <c:pt idx="25">
                  <c:v>31.435351099299268</c:v>
                </c:pt>
                <c:pt idx="26">
                  <c:v>31.426132946807439</c:v>
                </c:pt>
                <c:pt idx="27">
                  <c:v>31.099081049443917</c:v>
                </c:pt>
                <c:pt idx="28">
                  <c:v>30.932965255903284</c:v>
                </c:pt>
                <c:pt idx="29">
                  <c:v>31.147831440738099</c:v>
                </c:pt>
                <c:pt idx="30">
                  <c:v>30.968957254296232</c:v>
                </c:pt>
                <c:pt idx="31">
                  <c:v>30.956726356086556</c:v>
                </c:pt>
                <c:pt idx="32">
                  <c:v>30.521213532321774</c:v>
                </c:pt>
                <c:pt idx="33">
                  <c:v>30.41536937071842</c:v>
                </c:pt>
                <c:pt idx="34">
                  <c:v>30.195185557377926</c:v>
                </c:pt>
                <c:pt idx="35">
                  <c:v>29.870715378628216</c:v>
                </c:pt>
                <c:pt idx="36">
                  <c:v>30.077229344686558</c:v>
                </c:pt>
                <c:pt idx="37">
                  <c:v>30.031346415415218</c:v>
                </c:pt>
                <c:pt idx="38">
                  <c:v>29.567629299063174</c:v>
                </c:pt>
                <c:pt idx="39">
                  <c:v>29.187677112180822</c:v>
                </c:pt>
                <c:pt idx="40">
                  <c:v>28.690143195773725</c:v>
                </c:pt>
                <c:pt idx="41">
                  <c:v>28.034685141822692</c:v>
                </c:pt>
                <c:pt idx="42">
                  <c:v>27.951882107153974</c:v>
                </c:pt>
                <c:pt idx="43">
                  <c:v>27.551698352033</c:v>
                </c:pt>
                <c:pt idx="44">
                  <c:v>27.686486853675735</c:v>
                </c:pt>
                <c:pt idx="45">
                  <c:v>27.531742145438294</c:v>
                </c:pt>
                <c:pt idx="46">
                  <c:v>27.83304075671008</c:v>
                </c:pt>
                <c:pt idx="47">
                  <c:v>28.009420356960611</c:v>
                </c:pt>
                <c:pt idx="48">
                  <c:v>27.906305853598219</c:v>
                </c:pt>
                <c:pt idx="49">
                  <c:v>28.218632820063561</c:v>
                </c:pt>
                <c:pt idx="50">
                  <c:v>27.918877500231432</c:v>
                </c:pt>
                <c:pt idx="51">
                  <c:v>28.089644264318757</c:v>
                </c:pt>
                <c:pt idx="52">
                  <c:v>27.382418058619091</c:v>
                </c:pt>
                <c:pt idx="53">
                  <c:v>27.471302114487944</c:v>
                </c:pt>
                <c:pt idx="54">
                  <c:v>27.087770305561698</c:v>
                </c:pt>
                <c:pt idx="55">
                  <c:v>27.375890027101811</c:v>
                </c:pt>
                <c:pt idx="56">
                  <c:v>27.251329322503448</c:v>
                </c:pt>
                <c:pt idx="57">
                  <c:v>26.97701484922672</c:v>
                </c:pt>
                <c:pt idx="58">
                  <c:v>27.000580941899312</c:v>
                </c:pt>
                <c:pt idx="59">
                  <c:v>26.462327463933988</c:v>
                </c:pt>
                <c:pt idx="60">
                  <c:v>26.377824054103669</c:v>
                </c:pt>
                <c:pt idx="61">
                  <c:v>26.190197474437099</c:v>
                </c:pt>
                <c:pt idx="62">
                  <c:v>26.057121610954454</c:v>
                </c:pt>
                <c:pt idx="63">
                  <c:v>25.797293205315739</c:v>
                </c:pt>
                <c:pt idx="64">
                  <c:v>25.817604484145175</c:v>
                </c:pt>
                <c:pt idx="65">
                  <c:v>25.72653283941732</c:v>
                </c:pt>
                <c:pt idx="66">
                  <c:v>25.451166704667315</c:v>
                </c:pt>
                <c:pt idx="67">
                  <c:v>25.339877859189315</c:v>
                </c:pt>
                <c:pt idx="68">
                  <c:v>25.337757144908156</c:v>
                </c:pt>
                <c:pt idx="69">
                  <c:v>25.593399846522313</c:v>
                </c:pt>
                <c:pt idx="70">
                  <c:v>25.3545359443251</c:v>
                </c:pt>
                <c:pt idx="71">
                  <c:v>25.369958317617403</c:v>
                </c:pt>
                <c:pt idx="72">
                  <c:v>25.266103229434968</c:v>
                </c:pt>
                <c:pt idx="73">
                  <c:v>25.191880914099873</c:v>
                </c:pt>
                <c:pt idx="74">
                  <c:v>25.201524550169786</c:v>
                </c:pt>
                <c:pt idx="75">
                  <c:v>24.842671753166865</c:v>
                </c:pt>
                <c:pt idx="76">
                  <c:v>24.762449699757063</c:v>
                </c:pt>
                <c:pt idx="77">
                  <c:v>24.504546123889025</c:v>
                </c:pt>
                <c:pt idx="78">
                  <c:v>24.230108662078084</c:v>
                </c:pt>
                <c:pt idx="79">
                  <c:v>24.115816468809481</c:v>
                </c:pt>
                <c:pt idx="80">
                  <c:v>24.048559790445072</c:v>
                </c:pt>
                <c:pt idx="81">
                  <c:v>23.775581232370619</c:v>
                </c:pt>
                <c:pt idx="82">
                  <c:v>23.602638898174458</c:v>
                </c:pt>
                <c:pt idx="83">
                  <c:v>23.322358177762954</c:v>
                </c:pt>
                <c:pt idx="84">
                  <c:v>23.09310390521691</c:v>
                </c:pt>
                <c:pt idx="85">
                  <c:v>23.068438396230135</c:v>
                </c:pt>
                <c:pt idx="86">
                  <c:v>22.884711604013418</c:v>
                </c:pt>
                <c:pt idx="87">
                  <c:v>22.910185271726498</c:v>
                </c:pt>
                <c:pt idx="88">
                  <c:v>22.339911719864755</c:v>
                </c:pt>
                <c:pt idx="89">
                  <c:v>22.042420214959957</c:v>
                </c:pt>
                <c:pt idx="90">
                  <c:v>21.857176488983473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6B4-4153-95AA-89333513A4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73313040"/>
        <c:axId val="1073314960"/>
      </c:scatterChart>
      <c:valAx>
        <c:axId val="10733130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 dyno</a:t>
                </a:r>
                <a:r>
                  <a:rPr lang="en-GB" baseline="0"/>
                  <a:t>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73314960"/>
        <c:crosses val="autoZero"/>
        <c:crossBetween val="midCat"/>
      </c:valAx>
      <c:valAx>
        <c:axId val="1073314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therm</a:t>
                </a:r>
                <a:r>
                  <a:rPr lang="en-GB" baseline="0"/>
                  <a:t> eff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733130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ustomXml" Target="../ink/ink2.xml"/><Relationship Id="rId2" Type="http://schemas.openxmlformats.org/officeDocument/2006/relationships/image" Target="../media/image1.png"/><Relationship Id="rId1" Type="http://schemas.openxmlformats.org/officeDocument/2006/relationships/customXml" Target="../ink/ink1.xml"/><Relationship Id="rId4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.xml"/><Relationship Id="rId13" Type="http://schemas.openxmlformats.org/officeDocument/2006/relationships/chart" Target="../charts/chart5.xml"/><Relationship Id="rId3" Type="http://schemas.openxmlformats.org/officeDocument/2006/relationships/image" Target="../media/image3.png"/><Relationship Id="rId7" Type="http://schemas.openxmlformats.org/officeDocument/2006/relationships/chart" Target="../charts/chart1.xml"/><Relationship Id="rId12" Type="http://schemas.openxmlformats.org/officeDocument/2006/relationships/chart" Target="../charts/chart4.xml"/><Relationship Id="rId1" Type="http://schemas.openxmlformats.org/officeDocument/2006/relationships/customXml" Target="../ink/ink3.xml"/><Relationship Id="rId6" Type="http://schemas.openxmlformats.org/officeDocument/2006/relationships/customXml" Target="../ink/ink5.xml"/><Relationship Id="rId11" Type="http://schemas.openxmlformats.org/officeDocument/2006/relationships/customXml" Target="../ink/ink7.xml"/><Relationship Id="rId5" Type="http://schemas.openxmlformats.org/officeDocument/2006/relationships/image" Target="../media/image4.png"/><Relationship Id="rId10" Type="http://schemas.openxmlformats.org/officeDocument/2006/relationships/customXml" Target="../ink/ink6.xml"/><Relationship Id="rId4" Type="http://schemas.openxmlformats.org/officeDocument/2006/relationships/customXml" Target="../ink/ink4.xml"/><Relationship Id="rId9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622399</xdr:colOff>
      <xdr:row>13</xdr:row>
      <xdr:rowOff>6112</xdr:rowOff>
    </xdr:from>
    <xdr:to>
      <xdr:col>6</xdr:col>
      <xdr:colOff>622759</xdr:colOff>
      <xdr:row>13</xdr:row>
      <xdr:rowOff>6472</xdr:rowOff>
    </xdr:to>
    <mc:AlternateContent xmlns:mc="http://schemas.openxmlformats.org/markup-compatibility/2006" xmlns:xdr14="http://schemas.microsoft.com/office/excel/2010/spreadsheetDrawing" xmlns:aink="http://schemas.microsoft.com/office/drawing/2016/ink">
      <mc:Choice Requires="xdr14 aink">
        <xdr:contentPart xmlns:r="http://schemas.openxmlformats.org/officeDocument/2006/relationships" r:id="rId1">
          <xdr14:nvContentPartPr>
            <xdr14:cNvPr id="5" name="Ink 4">
              <a:extLst>
                <a:ext uri="{FF2B5EF4-FFF2-40B4-BE49-F238E27FC236}">
                  <a16:creationId xmlns:a16="http://schemas.microsoft.com/office/drawing/2014/main" id="{5943FA1A-40E1-D522-C3E8-7D7E5927B3CD}"/>
                </a:ext>
              </a:extLst>
            </xdr14:cNvPr>
            <xdr14:cNvContentPartPr/>
          </xdr14:nvContentPartPr>
          <xdr14:nvPr macro=""/>
          <xdr14:xfrm>
            <a:off x="5174280" y="2376360"/>
            <a:ext cx="360" cy="360"/>
          </xdr14:xfrm>
        </xdr:contentPart>
      </mc:Choice>
      <mc:Fallback xmlns="">
        <xdr:pic>
          <xdr:nvPicPr>
            <xdr:cNvPr id="5" name="Ink 4">
              <a:extLst>
                <a:ext uri="{FF2B5EF4-FFF2-40B4-BE49-F238E27FC236}">
                  <a16:creationId xmlns:a16="http://schemas.microsoft.com/office/drawing/2014/main" id="{5943FA1A-40E1-D522-C3E8-7D7E5927B3CD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5165280" y="236772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oneCellAnchor>
    <xdr:from>
      <xdr:col>15</xdr:col>
      <xdr:colOff>622399</xdr:colOff>
      <xdr:row>13</xdr:row>
      <xdr:rowOff>6112</xdr:rowOff>
    </xdr:from>
    <xdr:ext cx="360" cy="360"/>
    <mc:AlternateContent xmlns:mc="http://schemas.openxmlformats.org/markup-compatibility/2006" xmlns:xdr14="http://schemas.microsoft.com/office/excel/2010/spreadsheetDrawing" xmlns:aink="http://schemas.microsoft.com/office/drawing/2016/ink">
      <mc:Choice Requires="xdr14 aink">
        <xdr:contentPart xmlns:r="http://schemas.openxmlformats.org/officeDocument/2006/relationships" r:id="rId3">
          <xdr14:nvContentPartPr>
            <xdr14:cNvPr id="8" name="Ink 7">
              <a:extLst>
                <a:ext uri="{FF2B5EF4-FFF2-40B4-BE49-F238E27FC236}">
                  <a16:creationId xmlns:a16="http://schemas.microsoft.com/office/drawing/2014/main" id="{BCDBFE7A-CDA4-446A-8E89-F850CF3E7D35}"/>
                </a:ext>
              </a:extLst>
            </xdr14:cNvPr>
            <xdr14:cNvContentPartPr/>
          </xdr14:nvContentPartPr>
          <xdr14:nvPr macro=""/>
          <xdr14:xfrm>
            <a:off x="5174280" y="2376360"/>
            <a:ext cx="360" cy="360"/>
          </xdr14:xfrm>
        </xdr:contentPart>
      </mc:Choice>
      <mc:Fallback xmlns="">
        <xdr:pic>
          <xdr:nvPicPr>
            <xdr:cNvPr id="8" name="Ink 7">
              <a:extLst>
                <a:ext uri="{FF2B5EF4-FFF2-40B4-BE49-F238E27FC236}">
                  <a16:creationId xmlns:a16="http://schemas.microsoft.com/office/drawing/2014/main" id="{BCDBFE7A-CDA4-446A-8E89-F850CF3E7D35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5165280" y="236772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622399</xdr:colOff>
      <xdr:row>11</xdr:row>
      <xdr:rowOff>6112</xdr:rowOff>
    </xdr:from>
    <xdr:ext cx="360" cy="360"/>
    <mc:AlternateContent xmlns:mc="http://schemas.openxmlformats.org/markup-compatibility/2006" xmlns:xdr14="http://schemas.microsoft.com/office/excel/2010/spreadsheetDrawing" xmlns:aink="http://schemas.microsoft.com/office/drawing/2016/ink">
      <mc:Choice Requires="xdr14 aink">
        <xdr:contentPart xmlns:r="http://schemas.openxmlformats.org/officeDocument/2006/relationships" r:id="rId1">
          <xdr14:nvContentPartPr>
            <xdr14:cNvPr id="3" name="Ink 2">
              <a:extLst>
                <a:ext uri="{FF2B5EF4-FFF2-40B4-BE49-F238E27FC236}">
                  <a16:creationId xmlns:a16="http://schemas.microsoft.com/office/drawing/2014/main" id="{6F91CB38-9435-48C8-B81B-066A864A67A1}"/>
                </a:ext>
              </a:extLst>
            </xdr14:cNvPr>
            <xdr14:cNvContentPartPr/>
          </xdr14:nvContentPartPr>
          <xdr14:nvPr macro=""/>
          <xdr14:xfrm>
            <a:off x="5174280" y="2376360"/>
            <a:ext cx="360" cy="360"/>
          </xdr14:xfrm>
        </xdr:contentPart>
      </mc:Choice>
      <mc:Fallback xmlns="">
        <xdr:pic>
          <xdr:nvPicPr>
            <xdr:cNvPr id="3" name="Ink 2">
              <a:extLst>
                <a:ext uri="{FF2B5EF4-FFF2-40B4-BE49-F238E27FC236}">
                  <a16:creationId xmlns:a16="http://schemas.microsoft.com/office/drawing/2014/main" id="{6F91CB38-9435-48C8-B81B-066A864A67A1}"/>
                </a:ext>
              </a:extLst>
            </xdr:cNvPr>
            <xdr:cNvPicPr/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5165280" y="236772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twoCellAnchor editAs="oneCell">
    <xdr:from>
      <xdr:col>6</xdr:col>
      <xdr:colOff>622399</xdr:colOff>
      <xdr:row>13</xdr:row>
      <xdr:rowOff>6112</xdr:rowOff>
    </xdr:from>
    <xdr:to>
      <xdr:col>7</xdr:col>
      <xdr:colOff>11545</xdr:colOff>
      <xdr:row>13</xdr:row>
      <xdr:rowOff>6472</xdr:rowOff>
    </xdr:to>
    <mc:AlternateContent xmlns:mc="http://schemas.openxmlformats.org/markup-compatibility/2006" xmlns:xdr14="http://schemas.microsoft.com/office/excel/2010/spreadsheetDrawing" xmlns:aink="http://schemas.microsoft.com/office/drawing/2016/ink">
      <mc:Choice Requires="xdr14 aink">
        <xdr:contentPart xmlns:r="http://schemas.openxmlformats.org/officeDocument/2006/relationships" r:id="rId4">
          <xdr14:nvContentPartPr>
            <xdr14:cNvPr id="4" name="Ink 3">
              <a:extLst>
                <a:ext uri="{FF2B5EF4-FFF2-40B4-BE49-F238E27FC236}">
                  <a16:creationId xmlns:a16="http://schemas.microsoft.com/office/drawing/2014/main" id="{79C040F5-7CCC-49FF-B9E5-91C5010F1588}"/>
                </a:ext>
              </a:extLst>
            </xdr14:cNvPr>
            <xdr14:cNvContentPartPr/>
          </xdr14:nvContentPartPr>
          <xdr14:nvPr macro=""/>
          <xdr14:xfrm>
            <a:off x="5174280" y="2376360"/>
            <a:ext cx="360" cy="360"/>
          </xdr14:xfrm>
        </xdr:contentPart>
      </mc:Choice>
      <mc:Fallback xmlns="">
        <xdr:pic>
          <xdr:nvPicPr>
            <xdr:cNvPr id="4" name="Ink 3">
              <a:extLst>
                <a:ext uri="{FF2B5EF4-FFF2-40B4-BE49-F238E27FC236}">
                  <a16:creationId xmlns:a16="http://schemas.microsoft.com/office/drawing/2014/main" id="{79C040F5-7CCC-49FF-B9E5-91C5010F1588}"/>
                </a:ext>
              </a:extLst>
            </xdr:cNvPr>
            <xdr:cNvPicPr/>
          </xdr:nvPicPr>
          <xdr:blipFill>
            <a:blip xmlns:r="http://schemas.openxmlformats.org/officeDocument/2006/relationships" r:embed="rId5"/>
            <a:stretch>
              <a:fillRect/>
            </a:stretch>
          </xdr:blipFill>
          <xdr:spPr>
            <a:xfrm>
              <a:off x="5165280" y="236772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oneCellAnchor>
    <xdr:from>
      <xdr:col>15</xdr:col>
      <xdr:colOff>622399</xdr:colOff>
      <xdr:row>13</xdr:row>
      <xdr:rowOff>6112</xdr:rowOff>
    </xdr:from>
    <xdr:ext cx="360" cy="360"/>
    <mc:AlternateContent xmlns:mc="http://schemas.openxmlformats.org/markup-compatibility/2006" xmlns:xdr14="http://schemas.microsoft.com/office/excel/2010/spreadsheetDrawing" xmlns:aink="http://schemas.microsoft.com/office/drawing/2016/ink">
      <mc:Choice Requires="xdr14 aink">
        <xdr:contentPart xmlns:r="http://schemas.openxmlformats.org/officeDocument/2006/relationships" r:id="rId6">
          <xdr14:nvContentPartPr>
            <xdr14:cNvPr id="5" name="Ink 4">
              <a:extLst>
                <a:ext uri="{FF2B5EF4-FFF2-40B4-BE49-F238E27FC236}">
                  <a16:creationId xmlns:a16="http://schemas.microsoft.com/office/drawing/2014/main" id="{39774E82-CE05-4757-B1D3-407EFD014A36}"/>
                </a:ext>
              </a:extLst>
            </xdr14:cNvPr>
            <xdr14:cNvContentPartPr/>
          </xdr14:nvContentPartPr>
          <xdr14:nvPr macro=""/>
          <xdr14:xfrm>
            <a:off x="5174280" y="2376360"/>
            <a:ext cx="360" cy="360"/>
          </xdr14:xfrm>
        </xdr:contentPart>
      </mc:Choice>
      <mc:Fallback xmlns="">
        <xdr:pic>
          <xdr:nvPicPr>
            <xdr:cNvPr id="5" name="Ink 4">
              <a:extLst>
                <a:ext uri="{FF2B5EF4-FFF2-40B4-BE49-F238E27FC236}">
                  <a16:creationId xmlns:a16="http://schemas.microsoft.com/office/drawing/2014/main" id="{39774E82-CE05-4757-B1D3-407EFD014A36}"/>
                </a:ext>
              </a:extLst>
            </xdr:cNvPr>
            <xdr:cNvPicPr/>
          </xdr:nvPicPr>
          <xdr:blipFill>
            <a:blip xmlns:r="http://schemas.openxmlformats.org/officeDocument/2006/relationships" r:embed="rId5"/>
            <a:stretch>
              <a:fillRect/>
            </a:stretch>
          </xdr:blipFill>
          <xdr:spPr>
            <a:xfrm>
              <a:off x="5165280" y="236772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twoCellAnchor>
    <xdr:from>
      <xdr:col>11</xdr:col>
      <xdr:colOff>94690</xdr:colOff>
      <xdr:row>45</xdr:row>
      <xdr:rowOff>112432</xdr:rowOff>
    </xdr:from>
    <xdr:to>
      <xdr:col>18</xdr:col>
      <xdr:colOff>396875</xdr:colOff>
      <xdr:row>60</xdr:row>
      <xdr:rowOff>93383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C9D3711F-3917-5D06-9567-6F6B3061A69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19</xdr:col>
      <xdr:colOff>253065</xdr:colOff>
      <xdr:row>43</xdr:row>
      <xdr:rowOff>38475</xdr:rowOff>
    </xdr:from>
    <xdr:to>
      <xdr:col>26</xdr:col>
      <xdr:colOff>265765</xdr:colOff>
      <xdr:row>58</xdr:row>
      <xdr:rowOff>19425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22CC20E9-B28C-FCDA-D3CB-2DB7992465C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18</xdr:col>
      <xdr:colOff>585361</xdr:colOff>
      <xdr:row>68</xdr:row>
      <xdr:rowOff>20466</xdr:rowOff>
    </xdr:from>
    <xdr:to>
      <xdr:col>26</xdr:col>
      <xdr:colOff>4625</xdr:colOff>
      <xdr:row>83</xdr:row>
      <xdr:rowOff>27762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85EAE5E4-38BC-7490-1B48-C2D4D287AAD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oneCellAnchor>
    <xdr:from>
      <xdr:col>27</xdr:col>
      <xdr:colOff>622399</xdr:colOff>
      <xdr:row>13</xdr:row>
      <xdr:rowOff>6112</xdr:rowOff>
    </xdr:from>
    <xdr:ext cx="13327" cy="360"/>
    <mc:AlternateContent xmlns:mc="http://schemas.openxmlformats.org/markup-compatibility/2006" xmlns:xdr14="http://schemas.microsoft.com/office/excel/2010/spreadsheetDrawing" xmlns:aink="http://schemas.microsoft.com/office/drawing/2016/ink">
      <mc:Choice Requires="xdr14 aink">
        <xdr:contentPart xmlns:r="http://schemas.openxmlformats.org/officeDocument/2006/relationships" r:id="rId10">
          <xdr14:nvContentPartPr>
            <xdr14:cNvPr id="11" name="Ink 10">
              <a:extLst>
                <a:ext uri="{FF2B5EF4-FFF2-40B4-BE49-F238E27FC236}">
                  <a16:creationId xmlns:a16="http://schemas.microsoft.com/office/drawing/2014/main" id="{5ADDBB3B-9272-4734-848D-141FAD905140}"/>
                </a:ext>
              </a:extLst>
            </xdr14:cNvPr>
            <xdr14:cNvContentPartPr/>
          </xdr14:nvContentPartPr>
          <xdr14:nvPr macro=""/>
          <xdr14:xfrm>
            <a:off x="5174280" y="2376360"/>
            <a:ext cx="360" cy="360"/>
          </xdr14:xfrm>
        </xdr:contentPart>
      </mc:Choice>
      <mc:Fallback xmlns="">
        <xdr:pic>
          <xdr:nvPicPr>
            <xdr:cNvPr id="4" name="Ink 3">
              <a:extLst>
                <a:ext uri="{FF2B5EF4-FFF2-40B4-BE49-F238E27FC236}">
                  <a16:creationId xmlns:a16="http://schemas.microsoft.com/office/drawing/2014/main" id="{79C040F5-7CCC-49FF-B9E5-91C5010F1588}"/>
                </a:ext>
              </a:extLst>
            </xdr:cNvPr>
            <xdr:cNvPicPr/>
          </xdr:nvPicPr>
          <xdr:blipFill>
            <a:blip xmlns:r="http://schemas.openxmlformats.org/officeDocument/2006/relationships" r:embed="rId5"/>
            <a:stretch>
              <a:fillRect/>
            </a:stretch>
          </xdr:blipFill>
          <xdr:spPr>
            <a:xfrm>
              <a:off x="5165280" y="236772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28</xdr:col>
      <xdr:colOff>622399</xdr:colOff>
      <xdr:row>13</xdr:row>
      <xdr:rowOff>6112</xdr:rowOff>
    </xdr:from>
    <xdr:ext cx="13327" cy="360"/>
    <mc:AlternateContent xmlns:mc="http://schemas.openxmlformats.org/markup-compatibility/2006" xmlns:xdr14="http://schemas.microsoft.com/office/excel/2010/spreadsheetDrawing" xmlns:aink="http://schemas.microsoft.com/office/drawing/2016/ink">
      <mc:Choice Requires="xdr14 aink">
        <xdr:contentPart xmlns:r="http://schemas.openxmlformats.org/officeDocument/2006/relationships" r:id="rId11">
          <xdr14:nvContentPartPr>
            <xdr14:cNvPr id="12" name="Ink 11">
              <a:extLst>
                <a:ext uri="{FF2B5EF4-FFF2-40B4-BE49-F238E27FC236}">
                  <a16:creationId xmlns:a16="http://schemas.microsoft.com/office/drawing/2014/main" id="{D00359E0-5FA3-43B9-A0CB-4792EF777A51}"/>
                </a:ext>
              </a:extLst>
            </xdr14:cNvPr>
            <xdr14:cNvContentPartPr/>
          </xdr14:nvContentPartPr>
          <xdr14:nvPr macro=""/>
          <xdr14:xfrm>
            <a:off x="5174280" y="2376360"/>
            <a:ext cx="360" cy="360"/>
          </xdr14:xfrm>
        </xdr:contentPart>
      </mc:Choice>
      <mc:Fallback xmlns="">
        <xdr:pic>
          <xdr:nvPicPr>
            <xdr:cNvPr id="4" name="Ink 3">
              <a:extLst>
                <a:ext uri="{FF2B5EF4-FFF2-40B4-BE49-F238E27FC236}">
                  <a16:creationId xmlns:a16="http://schemas.microsoft.com/office/drawing/2014/main" id="{79C040F5-7CCC-49FF-B9E5-91C5010F1588}"/>
                </a:ext>
              </a:extLst>
            </xdr:cNvPr>
            <xdr:cNvPicPr/>
          </xdr:nvPicPr>
          <xdr:blipFill>
            <a:blip xmlns:r="http://schemas.openxmlformats.org/officeDocument/2006/relationships" r:embed="rId5"/>
            <a:stretch>
              <a:fillRect/>
            </a:stretch>
          </xdr:blipFill>
          <xdr:spPr>
            <a:xfrm>
              <a:off x="5165280" y="236772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  <xdr:twoCellAnchor>
    <xdr:from>
      <xdr:col>14</xdr:col>
      <xdr:colOff>115455</xdr:colOff>
      <xdr:row>19</xdr:row>
      <xdr:rowOff>131713</xdr:rowOff>
    </xdr:from>
    <xdr:to>
      <xdr:col>25</xdr:col>
      <xdr:colOff>130849</xdr:colOff>
      <xdr:row>36</xdr:row>
      <xdr:rowOff>158749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5ECB5585-D5A0-D962-DFE3-AF27480D62E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6</xdr:col>
      <xdr:colOff>453640</xdr:colOff>
      <xdr:row>75</xdr:row>
      <xdr:rowOff>126904</xdr:rowOff>
    </xdr:from>
    <xdr:to>
      <xdr:col>14</xdr:col>
      <xdr:colOff>138064</xdr:colOff>
      <xdr:row>90</xdr:row>
      <xdr:rowOff>128058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2AB7EEDC-040E-F2E8-7F59-8E2A0A6E68B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3-03T22:59:50.610"/>
    </inkml:context>
    <inkml:brush xml:id="br0">
      <inkml:brushProperty name="width" value="0.05" units="cm"/>
      <inkml:brushProperty name="height" value="0.05" units="cm"/>
      <inkml:brushProperty name="color" value="#AE198D"/>
      <inkml:brushProperty name="inkEffects" value="galaxy"/>
      <inkml:brushProperty name="anchorX" value="1179.04736"/>
      <inkml:brushProperty name="anchorY" value="-967.78955"/>
      <inkml:brushProperty name="scaleFactor" value="0.5"/>
    </inkml:brush>
  </inkml:definitions>
  <inkml:trace contextRef="#ctx0" brushRef="#br0">0 1 24575,'0'0'0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3-03T23:07:05.633"/>
    </inkml:context>
    <inkml:brush xml:id="br0">
      <inkml:brushProperty name="width" value="0.05" units="cm"/>
      <inkml:brushProperty name="height" value="0.05" units="cm"/>
      <inkml:brushProperty name="color" value="#AE198D"/>
      <inkml:brushProperty name="inkEffects" value="galaxy"/>
      <inkml:brushProperty name="anchorX" value="1179.04736"/>
      <inkml:brushProperty name="anchorY" value="-967.78955"/>
      <inkml:brushProperty name="scaleFactor" value="0.5"/>
    </inkml:brush>
  </inkml:definitions>
  <inkml:trace contextRef="#ctx0" brushRef="#br0">0 1 24575,'0'0'0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3-03T23:13:46.955"/>
    </inkml:context>
    <inkml:brush xml:id="br0">
      <inkml:brushProperty name="width" value="0.05" units="cm"/>
      <inkml:brushProperty name="height" value="0.05" units="cm"/>
      <inkml:brushProperty name="color" value="#AE198D"/>
      <inkml:brushProperty name="inkEffects" value="galaxy"/>
      <inkml:brushProperty name="anchorX" value="1179.04736"/>
      <inkml:brushProperty name="anchorY" value="-967.78955"/>
      <inkml:brushProperty name="scaleFactor" value="0.5"/>
    </inkml:brush>
  </inkml:definitions>
  <inkml:trace contextRef="#ctx0" brushRef="#br0">0 1 24575,'0'0'0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3-03T23:14:12.791"/>
    </inkml:context>
    <inkml:brush xml:id="br0">
      <inkml:brushProperty name="width" value="0.05" units="cm"/>
      <inkml:brushProperty name="height" value="0.05" units="cm"/>
      <inkml:brushProperty name="color" value="#AE198D"/>
      <inkml:brushProperty name="inkEffects" value="galaxy"/>
      <inkml:brushProperty name="anchorX" value="1179.04736"/>
      <inkml:brushProperty name="anchorY" value="-967.78955"/>
      <inkml:brushProperty name="scaleFactor" value="0.5"/>
    </inkml:brush>
  </inkml:definitions>
  <inkml:trace contextRef="#ctx0" brushRef="#br0">0 1 24575,'0'0'0</inkml:trace>
</inkml:ink>
</file>

<file path=xl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3-03T23:14:12.792"/>
    </inkml:context>
    <inkml:brush xml:id="br0">
      <inkml:brushProperty name="width" value="0.05" units="cm"/>
      <inkml:brushProperty name="height" value="0.05" units="cm"/>
      <inkml:brushProperty name="color" value="#AE198D"/>
      <inkml:brushProperty name="inkEffects" value="galaxy"/>
      <inkml:brushProperty name="anchorX" value="1179.04736"/>
      <inkml:brushProperty name="anchorY" value="-967.78955"/>
      <inkml:brushProperty name="scaleFactor" value="0.5"/>
    </inkml:brush>
  </inkml:definitions>
  <inkml:trace contextRef="#ctx0" brushRef="#br0">0 1 24575,'0'0'0</inkml:trace>
</inkml:ink>
</file>

<file path=xl/ink/ink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3-05T17:33:50.486"/>
    </inkml:context>
    <inkml:brush xml:id="br0">
      <inkml:brushProperty name="width" value="0.05" units="cm"/>
      <inkml:brushProperty name="height" value="0.05" units="cm"/>
      <inkml:brushProperty name="color" value="#AE198D"/>
      <inkml:brushProperty name="inkEffects" value="galaxy"/>
      <inkml:brushProperty name="anchorX" value="1179.04736"/>
      <inkml:brushProperty name="anchorY" value="-967.78955"/>
      <inkml:brushProperty name="scaleFactor" value="0.5"/>
    </inkml:brush>
  </inkml:definitions>
  <inkml:trace contextRef="#ctx0" brushRef="#br0">0 1 24575,'0'0'0</inkml:trace>
</inkml:ink>
</file>

<file path=xl/ink/ink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3-05T17:33:50.506"/>
    </inkml:context>
    <inkml:brush xml:id="br0">
      <inkml:brushProperty name="width" value="0.05" units="cm"/>
      <inkml:brushProperty name="height" value="0.05" units="cm"/>
      <inkml:brushProperty name="color" value="#AE198D"/>
      <inkml:brushProperty name="inkEffects" value="galaxy"/>
      <inkml:brushProperty name="anchorX" value="1179.04736"/>
      <inkml:brushProperty name="anchorY" value="-967.78955"/>
      <inkml:brushProperty name="scaleFactor" value="0.5"/>
    </inkml:brush>
  </inkml:definitions>
  <inkml:trace contextRef="#ctx0" brushRef="#br0">0 1 24575,'0'0'0</inkml:trace>
</inkml:ink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EF04ACB-450C-4160-8BF1-879EB3F35EB0}" name="Table1" displayName="Table1" ref="A4:D96" totalsRowShown="0" headerRowDxfId="9" dataDxfId="8">
  <autoFilter ref="A4:D96" xr:uid="{FEF04ACB-450C-4160-8BF1-879EB3F35EB0}"/>
  <tableColumns count="4">
    <tableColumn id="1" xr3:uid="{4E1B0740-3DE7-41DF-A0CB-ABD9E445971C}" name="Load" dataDxfId="7"/>
    <tableColumn id="2" xr3:uid="{57F9433B-315D-4492-9D19-234190ABCF28}" name="Dyno Speed" dataDxfId="6">
      <calculatedColumnFormula>B4+50</calculatedColumnFormula>
    </tableColumn>
    <tableColumn id="3" xr3:uid="{6AFB868D-50F4-4896-9C7C-A0AC83CD60DC}" name="Fuel Flow Rate" dataDxfId="5"/>
    <tableColumn id="4" xr3:uid="{19590759-B0CF-4885-BECF-BA9656C527D7}" name="Lambda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6EF6A39-AA97-4BFA-8C36-930BD22FE9C1}" name="Table3" displayName="Table3" ref="G4:L96" totalsRowShown="0" headerRowDxfId="3">
  <autoFilter ref="G4:L96" xr:uid="{46EF6A39-AA97-4BFA-8C36-930BD22FE9C1}"/>
  <tableColumns count="6">
    <tableColumn id="1" xr3:uid="{FB348BC2-7AFF-4A66-893B-CFBB6D789099}" name="torque " dataDxfId="2">
      <calculatedColumnFormula>A5*(815.776/1000)</calculatedColumnFormula>
    </tableColumn>
    <tableColumn id="2" xr3:uid="{0EB6462D-9B2F-45EE-95AD-FA0688B5105F}" name="power" dataDxfId="1">
      <calculatedColumnFormula>SUM(((2*PI())*B5*G5)/60)/1000</calculatedColumnFormula>
    </tableColumn>
    <tableColumn id="3" xr3:uid="{72DC2DF0-EFA4-4467-A222-FB38B4D78CBF}" name="corrected power" dataDxfId="0">
      <calculatedColumnFormula>SUM((1013.25/$G$3)*SQRT(300/293))*H5</calculatedColumnFormula>
    </tableColumn>
    <tableColumn id="4" xr3:uid="{1BB7BDDC-B9A7-41A9-ACB8-57D0A0542ACE}" name="SFC">
      <calculatedColumnFormula>SUM((C5*60*0.745)/H5)*1000</calculatedColumnFormula>
    </tableColumn>
    <tableColumn id="5" xr3:uid="{BF777A41-AA93-4E0E-A478-4F50E7085710}" name="BMEP">
      <calculatedColumnFormula>SUM(4*PI()*G5)/0.0016</calculatedColumnFormula>
    </tableColumn>
    <tableColumn id="6" xr3:uid="{3E1C06AA-4226-4972-84E1-25E325BD9E4E}" name="therm eff">
      <calculatedColumnFormula>SUM((H5*1000)/((C5*60*0.745/3600)*44000000))*100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96"/>
  <sheetViews>
    <sheetView zoomScale="104" zoomScaleNormal="100" workbookViewId="0">
      <selection activeCell="L6" sqref="L6"/>
    </sheetView>
  </sheetViews>
  <sheetFormatPr defaultRowHeight="14.5" x14ac:dyDescent="0.35"/>
  <cols>
    <col min="1" max="1" width="9.1796875" style="1"/>
    <col min="2" max="2" width="17.26953125" style="1" customWidth="1"/>
    <col min="3" max="3" width="21" customWidth="1"/>
    <col min="4" max="4" width="12.36328125" style="1" customWidth="1"/>
    <col min="7" max="7" width="10.453125" style="1" bestFit="1" customWidth="1"/>
    <col min="8" max="8" width="9.26953125" style="1" bestFit="1" customWidth="1"/>
    <col min="9" max="9" width="15.81640625" style="1" customWidth="1"/>
    <col min="10" max="10" width="8.81640625" bestFit="1" customWidth="1"/>
    <col min="11" max="11" width="12.36328125" bestFit="1" customWidth="1"/>
    <col min="12" max="12" width="10" customWidth="1"/>
    <col min="14" max="14" width="12.36328125" bestFit="1" customWidth="1"/>
  </cols>
  <sheetData>
    <row r="1" spans="1:16" x14ac:dyDescent="0.35">
      <c r="A1"/>
      <c r="B1"/>
      <c r="G1" s="2" t="s">
        <v>0</v>
      </c>
      <c r="H1" s="2" t="s">
        <v>1</v>
      </c>
      <c r="I1" s="2" t="s">
        <v>2</v>
      </c>
    </row>
    <row r="2" spans="1:16" x14ac:dyDescent="0.35">
      <c r="C2" s="1"/>
      <c r="G2" s="2" t="s">
        <v>3</v>
      </c>
      <c r="H2" s="2" t="s">
        <v>4</v>
      </c>
      <c r="I2" s="2" t="s">
        <v>5</v>
      </c>
    </row>
    <row r="3" spans="1:16" x14ac:dyDescent="0.35">
      <c r="C3" s="1"/>
      <c r="G3" s="3">
        <v>1018.9</v>
      </c>
      <c r="H3" s="3">
        <v>46</v>
      </c>
      <c r="I3" s="3">
        <v>27</v>
      </c>
    </row>
    <row r="4" spans="1:16" x14ac:dyDescent="0.35">
      <c r="A4" s="2" t="s">
        <v>6</v>
      </c>
      <c r="B4" s="2" t="s">
        <v>7</v>
      </c>
      <c r="C4" s="2" t="s">
        <v>8</v>
      </c>
      <c r="D4" s="2" t="s">
        <v>9</v>
      </c>
      <c r="G4" s="1" t="s">
        <v>13</v>
      </c>
      <c r="H4" s="1" t="s">
        <v>14</v>
      </c>
      <c r="I4" s="1" t="s">
        <v>16</v>
      </c>
      <c r="J4" s="1" t="s">
        <v>22</v>
      </c>
      <c r="K4" s="1" t="s">
        <v>21</v>
      </c>
      <c r="L4" s="1" t="s">
        <v>18</v>
      </c>
      <c r="O4" s="2"/>
      <c r="P4" s="1"/>
    </row>
    <row r="5" spans="1:16" x14ac:dyDescent="0.35">
      <c r="A5" s="2" t="s">
        <v>10</v>
      </c>
      <c r="B5" s="2" t="s">
        <v>11</v>
      </c>
      <c r="C5" s="2" t="s">
        <v>12</v>
      </c>
      <c r="D5" s="2" t="s">
        <v>9</v>
      </c>
      <c r="G5" s="1" t="s">
        <v>15</v>
      </c>
      <c r="H5" s="1" t="s">
        <v>17</v>
      </c>
      <c r="I5" s="1" t="s">
        <v>17</v>
      </c>
      <c r="J5" s="1" t="s">
        <v>25</v>
      </c>
      <c r="K5" s="1" t="s">
        <v>24</v>
      </c>
      <c r="L5" s="1" t="s">
        <v>4</v>
      </c>
      <c r="O5" s="2"/>
      <c r="P5" s="1"/>
    </row>
    <row r="6" spans="1:16" x14ac:dyDescent="0.35">
      <c r="A6" s="1">
        <v>102.27500000000001</v>
      </c>
      <c r="B6" s="1">
        <v>1000</v>
      </c>
      <c r="C6" s="1">
        <v>7.0400000000000004E-2</v>
      </c>
      <c r="D6" s="1">
        <v>1.2658</v>
      </c>
      <c r="G6" s="5">
        <f>A6*(815.776/1000)</f>
        <v>83.433490399999997</v>
      </c>
      <c r="H6" s="5">
        <f>SUM(((2*PI())*B6*G6)/60)/1000</f>
        <v>8.7371346834664845</v>
      </c>
      <c r="I6" s="5">
        <f>SUM((1013.25/$G$3)*SQRT(300/293))*H6</f>
        <v>8.7918627117276724</v>
      </c>
      <c r="J6" s="6">
        <f>SUM((C6*60*0.75)/I6)</f>
        <v>0.36033319717039375</v>
      </c>
      <c r="K6" s="6">
        <f>SUM((4*PI()*G6)/0.00159)/1000</f>
        <v>659.40639120501771</v>
      </c>
      <c r="L6" s="6">
        <f>I6/(C6/60*0.75*43391)*100</f>
        <v>23.02494314836883</v>
      </c>
      <c r="M6" s="6">
        <f xml:space="preserve"> H6/(C6*440)*100</f>
        <v>28.206142444042108</v>
      </c>
      <c r="N6" s="6">
        <f>I6/(C6/60*0.75*43391)*100</f>
        <v>23.02494314836883</v>
      </c>
      <c r="O6" s="1"/>
      <c r="P6" s="1" t="e" cm="1">
        <f t="array" ref="P6">CP/(FFR/60*0.75*43391)*100</f>
        <v>#NAME?</v>
      </c>
    </row>
    <row r="7" spans="1:16" x14ac:dyDescent="0.35">
      <c r="A7" s="1">
        <v>102.756</v>
      </c>
      <c r="B7" s="1">
        <f t="shared" ref="B7:B38" si="0">B6+50</f>
        <v>1050</v>
      </c>
      <c r="C7" s="1">
        <v>7.2400000000000006E-2</v>
      </c>
      <c r="D7" s="1">
        <v>1.26783</v>
      </c>
      <c r="G7" s="5">
        <f t="shared" ref="G7:G70" si="1">A7*(815.776/1000)</f>
        <v>83.825878656</v>
      </c>
      <c r="H7" s="5">
        <f t="shared" ref="H7:H70" si="2">SUM(((2*PI())*B7*G7)/60)/1000</f>
        <v>9.2171367598239673</v>
      </c>
      <c r="I7" s="5">
        <f>SUM((1013.25/$G$3)*SQRT(300/293))*H7</f>
        <v>9.2748714450902305</v>
      </c>
      <c r="J7" s="6">
        <f t="shared" ref="J7:J70" si="3">SUM((C7*60*0.75)/I7)</f>
        <v>0.35127171511629557</v>
      </c>
      <c r="K7" s="6">
        <f t="shared" ref="K7:K70" si="4">SUM((4*PI()*G7)/0.00159)/1000</f>
        <v>662.50758381484025</v>
      </c>
      <c r="L7" s="6">
        <f t="shared" ref="L7:L70" si="5">I7/(C7/60*0.75*43391)*100</f>
        <v>23.618899621825562</v>
      </c>
      <c r="O7" s="1"/>
      <c r="P7" s="1"/>
    </row>
    <row r="8" spans="1:16" x14ac:dyDescent="0.35">
      <c r="A8" s="1">
        <v>103.68899999999999</v>
      </c>
      <c r="B8" s="1">
        <f t="shared" si="0"/>
        <v>1100</v>
      </c>
      <c r="C8" s="1">
        <v>7.3700000000000002E-2</v>
      </c>
      <c r="D8" s="1">
        <v>1.2734399999999999</v>
      </c>
      <c r="G8" s="5">
        <f t="shared" si="1"/>
        <v>84.586997663999995</v>
      </c>
      <c r="H8" s="5">
        <f t="shared" si="2"/>
        <v>9.7437226498494454</v>
      </c>
      <c r="I8" s="5">
        <f t="shared" ref="I8:I70" si="6">SUM((1013.25/$G$3)*SQRT(300/293))*H8</f>
        <v>9.8047557857537413</v>
      </c>
      <c r="J8" s="6">
        <f t="shared" si="3"/>
        <v>0.33825421789891563</v>
      </c>
      <c r="K8" s="6">
        <f t="shared" si="4"/>
        <v>668.52299484387265</v>
      </c>
      <c r="L8" s="6">
        <f t="shared" si="5"/>
        <v>24.527857866350907</v>
      </c>
      <c r="O8" s="1"/>
      <c r="P8" s="1"/>
    </row>
    <row r="9" spans="1:16" x14ac:dyDescent="0.35">
      <c r="A9" s="1">
        <v>104.209</v>
      </c>
      <c r="B9" s="1">
        <f t="shared" si="0"/>
        <v>1150</v>
      </c>
      <c r="C9" s="1">
        <v>7.2800000000000004E-2</v>
      </c>
      <c r="D9" s="1">
        <v>1.2847599999999999</v>
      </c>
      <c r="G9" s="5">
        <f t="shared" si="1"/>
        <v>85.011201184000001</v>
      </c>
      <c r="H9" s="5">
        <f t="shared" si="2"/>
        <v>10.237704995979101</v>
      </c>
      <c r="I9" s="5">
        <f t="shared" si="6"/>
        <v>10.301832359084754</v>
      </c>
      <c r="J9" s="6">
        <f t="shared" si="3"/>
        <v>0.31800168026526204</v>
      </c>
      <c r="K9" s="6">
        <f t="shared" si="4"/>
        <v>671.87563550314053</v>
      </c>
      <c r="L9" s="6">
        <f t="shared" si="5"/>
        <v>26.08996082158313</v>
      </c>
      <c r="O9" s="1"/>
      <c r="P9" s="1"/>
    </row>
    <row r="10" spans="1:16" x14ac:dyDescent="0.35">
      <c r="A10" s="1">
        <v>105.81100000000001</v>
      </c>
      <c r="B10" s="1">
        <f t="shared" si="0"/>
        <v>1200</v>
      </c>
      <c r="C10" s="1">
        <v>7.4399999999999994E-2</v>
      </c>
      <c r="D10" s="1">
        <v>1.2918099999999999</v>
      </c>
      <c r="G10" s="5">
        <f t="shared" si="1"/>
        <v>86.318074335999995</v>
      </c>
      <c r="H10" s="5">
        <f t="shared" si="2"/>
        <v>10.847049128239808</v>
      </c>
      <c r="I10" s="5">
        <f t="shared" si="6"/>
        <v>10.914993326509313</v>
      </c>
      <c r="J10" s="6">
        <f t="shared" si="3"/>
        <v>0.30673404003543375</v>
      </c>
      <c r="K10" s="6">
        <f t="shared" si="4"/>
        <v>682.20434768803841</v>
      </c>
      <c r="L10" s="6">
        <f t="shared" si="5"/>
        <v>27.048355566796129</v>
      </c>
      <c r="O10" s="1"/>
      <c r="P10" s="1"/>
    </row>
    <row r="11" spans="1:16" x14ac:dyDescent="0.35">
      <c r="A11" s="1">
        <v>107.51</v>
      </c>
      <c r="B11" s="1">
        <f t="shared" si="0"/>
        <v>1250</v>
      </c>
      <c r="C11" s="1">
        <v>7.8950000000000006E-2</v>
      </c>
      <c r="D11" s="1">
        <v>1.2972900000000001</v>
      </c>
      <c r="G11" s="5">
        <f t="shared" si="1"/>
        <v>87.704077760000004</v>
      </c>
      <c r="H11" s="5">
        <f t="shared" si="2"/>
        <v>11.480436932528498</v>
      </c>
      <c r="I11" s="5">
        <f t="shared" si="6"/>
        <v>11.552348571716477</v>
      </c>
      <c r="J11" s="6">
        <f t="shared" si="3"/>
        <v>0.30753486859790308</v>
      </c>
      <c r="K11" s="6">
        <f t="shared" si="4"/>
        <v>693.15845630360741</v>
      </c>
      <c r="L11" s="6">
        <f t="shared" si="5"/>
        <v>26.977920965983316</v>
      </c>
      <c r="O11" s="1"/>
      <c r="P11" s="1"/>
    </row>
    <row r="12" spans="1:16" x14ac:dyDescent="0.35">
      <c r="A12" s="1">
        <v>109.488</v>
      </c>
      <c r="B12" s="1">
        <f t="shared" si="0"/>
        <v>1300</v>
      </c>
      <c r="C12" s="1">
        <v>7.9000000000000001E-2</v>
      </c>
      <c r="D12" s="1">
        <v>1.29895</v>
      </c>
      <c r="G12" s="5">
        <f t="shared" si="1"/>
        <v>89.317682687999991</v>
      </c>
      <c r="H12" s="5">
        <f t="shared" si="2"/>
        <v>12.159323616625683</v>
      </c>
      <c r="I12" s="5">
        <f t="shared" si="6"/>
        <v>12.235487694511182</v>
      </c>
      <c r="J12" s="6">
        <f t="shared" si="3"/>
        <v>0.29054828779687847</v>
      </c>
      <c r="K12" s="6">
        <f t="shared" si="4"/>
        <v>705.91138558059129</v>
      </c>
      <c r="L12" s="6">
        <f t="shared" si="5"/>
        <v>28.555154952826495</v>
      </c>
      <c r="O12" s="1"/>
      <c r="P12" s="1"/>
    </row>
    <row r="13" spans="1:16" x14ac:dyDescent="0.35">
      <c r="A13" s="1">
        <v>111.797</v>
      </c>
      <c r="B13" s="1">
        <f t="shared" si="0"/>
        <v>1350</v>
      </c>
      <c r="C13" s="1">
        <v>7.9600000000000004E-2</v>
      </c>
      <c r="D13" s="1">
        <v>1.2946899999999999</v>
      </c>
      <c r="G13" s="5">
        <f t="shared" si="1"/>
        <v>91.201309471999991</v>
      </c>
      <c r="H13" s="5">
        <f t="shared" si="2"/>
        <v>12.893281372575199</v>
      </c>
      <c r="I13" s="5">
        <f t="shared" si="6"/>
        <v>12.97404284563261</v>
      </c>
      <c r="J13" s="6">
        <f t="shared" si="3"/>
        <v>0.276089731059104</v>
      </c>
      <c r="K13" s="6">
        <f t="shared" si="4"/>
        <v>720.79839958491675</v>
      </c>
      <c r="L13" s="6">
        <f t="shared" si="5"/>
        <v>30.050561270394311</v>
      </c>
      <c r="O13" s="1"/>
      <c r="P13" s="1"/>
    </row>
    <row r="14" spans="1:16" x14ac:dyDescent="0.35">
      <c r="A14" s="1">
        <v>114.268</v>
      </c>
      <c r="B14" s="1">
        <f t="shared" si="0"/>
        <v>1400</v>
      </c>
      <c r="C14" s="1">
        <v>8.3500000000000005E-2</v>
      </c>
      <c r="D14" s="1">
        <v>1.2855000000000001</v>
      </c>
      <c r="G14" s="5">
        <f t="shared" si="1"/>
        <v>93.217091967999991</v>
      </c>
      <c r="H14" s="5">
        <f t="shared" si="2"/>
        <v>13.666339461398067</v>
      </c>
      <c r="I14" s="5">
        <f t="shared" si="6"/>
        <v>13.751943247921551</v>
      </c>
      <c r="J14" s="6">
        <f t="shared" si="3"/>
        <v>0.273234111882181</v>
      </c>
      <c r="K14" s="6">
        <f t="shared" si="4"/>
        <v>736.72989010232163</v>
      </c>
      <c r="L14" s="6">
        <f t="shared" si="5"/>
        <v>30.364625127391935</v>
      </c>
      <c r="O14" s="1"/>
      <c r="P14" s="1"/>
    </row>
    <row r="15" spans="1:16" x14ac:dyDescent="0.35">
      <c r="A15" s="1">
        <v>115.783</v>
      </c>
      <c r="B15" s="1">
        <f t="shared" si="0"/>
        <v>1450</v>
      </c>
      <c r="C15" s="1">
        <v>8.4699999999999998E-2</v>
      </c>
      <c r="D15" s="1">
        <v>1.2781800000000001</v>
      </c>
      <c r="G15" s="5">
        <f t="shared" si="1"/>
        <v>94.452992607999988</v>
      </c>
      <c r="H15" s="5">
        <f t="shared" si="2"/>
        <v>14.342086671531749</v>
      </c>
      <c r="I15" s="5">
        <f t="shared" si="6"/>
        <v>14.431923231584936</v>
      </c>
      <c r="J15" s="6">
        <f t="shared" si="3"/>
        <v>0.26410201459902133</v>
      </c>
      <c r="K15" s="6">
        <f t="shared" si="4"/>
        <v>746.49767971538063</v>
      </c>
      <c r="L15" s="6">
        <f t="shared" si="5"/>
        <v>31.414570585214445</v>
      </c>
      <c r="O15" s="1"/>
      <c r="P15" s="1"/>
    </row>
    <row r="16" spans="1:16" x14ac:dyDescent="0.35">
      <c r="A16" s="1">
        <v>116.985</v>
      </c>
      <c r="B16" s="1">
        <f t="shared" si="0"/>
        <v>1500</v>
      </c>
      <c r="C16" s="1">
        <v>8.8650000000000007E-2</v>
      </c>
      <c r="D16" s="1">
        <v>1.2795000000000001</v>
      </c>
      <c r="G16" s="5">
        <f t="shared" si="1"/>
        <v>95.43355536</v>
      </c>
      <c r="H16" s="5">
        <f t="shared" si="2"/>
        <v>14.990667821246541</v>
      </c>
      <c r="I16" s="5">
        <f t="shared" si="6"/>
        <v>15.084566990928309</v>
      </c>
      <c r="J16" s="6">
        <f t="shared" si="3"/>
        <v>0.26445903302355922</v>
      </c>
      <c r="K16" s="6">
        <f t="shared" si="4"/>
        <v>754.24743754699568</v>
      </c>
      <c r="L16" s="6">
        <f t="shared" si="5"/>
        <v>31.372161065790436</v>
      </c>
      <c r="O16" s="1"/>
      <c r="P16" s="1"/>
    </row>
    <row r="17" spans="1:16" x14ac:dyDescent="0.35">
      <c r="A17" s="1">
        <v>117.788</v>
      </c>
      <c r="B17" s="1">
        <f t="shared" si="0"/>
        <v>1550</v>
      </c>
      <c r="C17" s="1">
        <v>9.3200000000000005E-2</v>
      </c>
      <c r="D17" s="1">
        <v>1.27766</v>
      </c>
      <c r="G17" s="5">
        <f t="shared" si="1"/>
        <v>96.088623487999996</v>
      </c>
      <c r="H17" s="5">
        <f t="shared" si="2"/>
        <v>15.596684538245251</v>
      </c>
      <c r="I17" s="5">
        <f t="shared" si="6"/>
        <v>15.694379700688515</v>
      </c>
      <c r="J17" s="6">
        <f t="shared" si="3"/>
        <v>0.26722942097647923</v>
      </c>
      <c r="K17" s="6">
        <f t="shared" si="4"/>
        <v>759.42468841121104</v>
      </c>
      <c r="L17" s="6">
        <f t="shared" si="5"/>
        <v>31.046923460005331</v>
      </c>
      <c r="O17" s="1"/>
      <c r="P17" s="1"/>
    </row>
    <row r="18" spans="1:16" x14ac:dyDescent="0.35">
      <c r="A18" s="1">
        <v>118.471</v>
      </c>
      <c r="B18" s="1">
        <f t="shared" si="0"/>
        <v>1600</v>
      </c>
      <c r="C18" s="1">
        <v>9.5899999999999999E-2</v>
      </c>
      <c r="D18" s="1">
        <v>1.2823500000000001</v>
      </c>
      <c r="G18" s="5">
        <f t="shared" si="1"/>
        <v>96.645798495999998</v>
      </c>
      <c r="H18" s="5">
        <f t="shared" si="2"/>
        <v>16.193158962952165</v>
      </c>
      <c r="I18" s="5">
        <f t="shared" si="6"/>
        <v>16.29459034674889</v>
      </c>
      <c r="J18" s="6">
        <f t="shared" si="3"/>
        <v>0.26484249730531162</v>
      </c>
      <c r="K18" s="6">
        <f t="shared" si="4"/>
        <v>763.82825296944156</v>
      </c>
      <c r="L18" s="6">
        <f t="shared" si="5"/>
        <v>31.32673745238807</v>
      </c>
      <c r="O18" s="1"/>
      <c r="P18" s="1"/>
    </row>
    <row r="19" spans="1:16" x14ac:dyDescent="0.35">
      <c r="A19" s="1">
        <v>118.77200000000001</v>
      </c>
      <c r="B19" s="1">
        <f t="shared" si="0"/>
        <v>1650</v>
      </c>
      <c r="C19" s="1">
        <v>9.8750000000000004E-2</v>
      </c>
      <c r="D19" s="1">
        <v>1.2902800000000001</v>
      </c>
      <c r="G19" s="5">
        <f t="shared" si="1"/>
        <v>96.891347072000002</v>
      </c>
      <c r="H19" s="5">
        <f t="shared" si="2"/>
        <v>16.741622928679778</v>
      </c>
      <c r="I19" s="5">
        <f t="shared" si="6"/>
        <v>16.846489803916665</v>
      </c>
      <c r="J19" s="6">
        <f t="shared" si="3"/>
        <v>0.26377898611061795</v>
      </c>
      <c r="K19" s="6">
        <f t="shared" si="4"/>
        <v>765.76891612028703</v>
      </c>
      <c r="L19" s="6">
        <f t="shared" si="5"/>
        <v>31.453041433099688</v>
      </c>
      <c r="O19" s="1"/>
      <c r="P19" s="1"/>
    </row>
    <row r="20" spans="1:16" x14ac:dyDescent="0.35">
      <c r="A20" s="1">
        <v>118.65600000000001</v>
      </c>
      <c r="B20" s="1">
        <f t="shared" si="0"/>
        <v>1700</v>
      </c>
      <c r="C20" s="1">
        <v>0.10005</v>
      </c>
      <c r="D20" s="1">
        <v>1.29942</v>
      </c>
      <c r="G20" s="5">
        <f t="shared" si="1"/>
        <v>96.796717055999991</v>
      </c>
      <c r="H20" s="5">
        <f t="shared" si="2"/>
        <v>17.232098461035232</v>
      </c>
      <c r="I20" s="5">
        <f t="shared" si="6"/>
        <v>17.340037597347248</v>
      </c>
      <c r="J20" s="6">
        <f t="shared" si="3"/>
        <v>0.2596447657465733</v>
      </c>
      <c r="K20" s="6">
        <f t="shared" si="4"/>
        <v>765.02101935783492</v>
      </c>
      <c r="L20" s="6">
        <f t="shared" si="5"/>
        <v>31.953855705361118</v>
      </c>
      <c r="O20" s="1"/>
      <c r="P20" s="1"/>
    </row>
    <row r="21" spans="1:16" x14ac:dyDescent="0.35">
      <c r="A21" s="1">
        <v>118.861</v>
      </c>
      <c r="B21" s="1">
        <f t="shared" si="0"/>
        <v>1750</v>
      </c>
      <c r="C21" s="1">
        <v>0.10305</v>
      </c>
      <c r="D21" s="1">
        <v>1.31053</v>
      </c>
      <c r="G21" s="5">
        <f t="shared" si="1"/>
        <v>96.963951135999991</v>
      </c>
      <c r="H21" s="5">
        <f t="shared" si="2"/>
        <v>17.769572132194007</v>
      </c>
      <c r="I21" s="5">
        <f t="shared" si="6"/>
        <v>17.880877918481154</v>
      </c>
      <c r="J21" s="6">
        <f t="shared" si="3"/>
        <v>0.25934129303612513</v>
      </c>
      <c r="K21" s="6">
        <f t="shared" si="4"/>
        <v>766.3427334638925</v>
      </c>
      <c r="L21" s="6">
        <f t="shared" si="5"/>
        <v>31.991247063623625</v>
      </c>
      <c r="O21" s="1"/>
      <c r="P21" s="1"/>
    </row>
    <row r="22" spans="1:16" x14ac:dyDescent="0.35">
      <c r="A22" s="1">
        <v>119.584</v>
      </c>
      <c r="B22" s="1">
        <f t="shared" si="0"/>
        <v>1800</v>
      </c>
      <c r="C22" s="1">
        <v>0.10929999999999999</v>
      </c>
      <c r="D22" s="1">
        <v>1.3149</v>
      </c>
      <c r="G22" s="5">
        <f t="shared" si="1"/>
        <v>97.553757183999991</v>
      </c>
      <c r="H22" s="5">
        <f t="shared" si="2"/>
        <v>18.38845001396021</v>
      </c>
      <c r="I22" s="5">
        <f t="shared" si="6"/>
        <v>18.503632353308582</v>
      </c>
      <c r="J22" s="6">
        <f t="shared" si="3"/>
        <v>0.26581267429476013</v>
      </c>
      <c r="K22" s="6">
        <f t="shared" si="4"/>
        <v>771.00419345745115</v>
      </c>
      <c r="L22" s="6">
        <f t="shared" si="5"/>
        <v>31.212399488965385</v>
      </c>
      <c r="O22" s="1"/>
      <c r="P22" s="1"/>
    </row>
    <row r="23" spans="1:16" x14ac:dyDescent="0.35">
      <c r="A23" s="1">
        <v>119.934</v>
      </c>
      <c r="B23" s="1">
        <f t="shared" si="0"/>
        <v>1850</v>
      </c>
      <c r="C23" s="1">
        <v>0.11415</v>
      </c>
      <c r="D23" s="1">
        <v>1.3184899999999999</v>
      </c>
      <c r="G23" s="5">
        <f t="shared" si="1"/>
        <v>97.839278783999987</v>
      </c>
      <c r="H23" s="5">
        <f t="shared" si="2"/>
        <v>18.954554833387512</v>
      </c>
      <c r="I23" s="5">
        <f t="shared" si="6"/>
        <v>19.073283163690451</v>
      </c>
      <c r="J23" s="6">
        <f t="shared" si="3"/>
        <v>0.26931650706988719</v>
      </c>
      <c r="K23" s="6">
        <f t="shared" si="4"/>
        <v>773.26077851657374</v>
      </c>
      <c r="L23" s="6">
        <f t="shared" si="5"/>
        <v>30.806323272139135</v>
      </c>
      <c r="O23" s="1"/>
      <c r="P23" s="1"/>
    </row>
    <row r="24" spans="1:16" x14ac:dyDescent="0.35">
      <c r="A24" s="1">
        <v>120.176</v>
      </c>
      <c r="B24" s="1">
        <f t="shared" si="0"/>
        <v>1900</v>
      </c>
      <c r="C24" s="1">
        <v>0.11745</v>
      </c>
      <c r="D24" s="1">
        <v>1.3189200000000001</v>
      </c>
      <c r="G24" s="5">
        <f t="shared" si="1"/>
        <v>98.036696575999997</v>
      </c>
      <c r="H24" s="5">
        <f t="shared" si="2"/>
        <v>19.506119830540307</v>
      </c>
      <c r="I24" s="5">
        <f t="shared" si="6"/>
        <v>19.628303076653253</v>
      </c>
      <c r="J24" s="6">
        <f t="shared" si="3"/>
        <v>0.26926678171616897</v>
      </c>
      <c r="K24" s="6">
        <f t="shared" si="4"/>
        <v>774.82104590031008</v>
      </c>
      <c r="L24" s="6">
        <f t="shared" si="5"/>
        <v>30.812012259513306</v>
      </c>
      <c r="O24" s="1"/>
      <c r="P24" s="1"/>
    </row>
    <row r="25" spans="1:16" x14ac:dyDescent="0.35">
      <c r="A25" s="1">
        <v>120.94799999999999</v>
      </c>
      <c r="B25" s="1">
        <f t="shared" si="0"/>
        <v>1950</v>
      </c>
      <c r="C25" s="1">
        <v>0.12055</v>
      </c>
      <c r="D25" s="1">
        <v>1.31484</v>
      </c>
      <c r="G25" s="5">
        <f t="shared" si="1"/>
        <v>98.666475647999988</v>
      </c>
      <c r="H25" s="5">
        <f t="shared" si="2"/>
        <v>20.148041878337946</v>
      </c>
      <c r="I25" s="5">
        <f t="shared" si="6"/>
        <v>20.274246022519435</v>
      </c>
      <c r="J25" s="6">
        <f t="shared" si="3"/>
        <v>0.26756851988352653</v>
      </c>
      <c r="K25" s="6">
        <f t="shared" si="4"/>
        <v>779.79842780214585</v>
      </c>
      <c r="L25" s="6">
        <f t="shared" si="5"/>
        <v>31.007576612263101</v>
      </c>
      <c r="O25" s="1"/>
      <c r="P25" s="1"/>
    </row>
    <row r="26" spans="1:16" x14ac:dyDescent="0.35">
      <c r="A26" s="1">
        <v>122.157</v>
      </c>
      <c r="B26" s="1">
        <f t="shared" si="0"/>
        <v>2000</v>
      </c>
      <c r="C26" s="1">
        <v>0.12554999999999999</v>
      </c>
      <c r="D26" s="1">
        <v>1.31653</v>
      </c>
      <c r="G26" s="5">
        <f t="shared" si="1"/>
        <v>99.652748831999986</v>
      </c>
      <c r="H26" s="5">
        <f t="shared" si="2"/>
        <v>20.871222909375998</v>
      </c>
      <c r="I26" s="5">
        <f t="shared" si="6"/>
        <v>21.001956945030891</v>
      </c>
      <c r="J26" s="6">
        <f t="shared" si="3"/>
        <v>0.26901064575969158</v>
      </c>
      <c r="K26" s="6">
        <f t="shared" si="4"/>
        <v>787.59331733494332</v>
      </c>
      <c r="L26" s="6">
        <f t="shared" si="5"/>
        <v>30.841349627217831</v>
      </c>
      <c r="O26" s="1"/>
      <c r="P26" s="1"/>
    </row>
    <row r="27" spans="1:16" x14ac:dyDescent="0.35">
      <c r="A27" s="1">
        <v>122.845</v>
      </c>
      <c r="B27" s="1">
        <f t="shared" si="0"/>
        <v>2050</v>
      </c>
      <c r="C27" s="1">
        <v>0.12784999999999999</v>
      </c>
      <c r="D27" s="1">
        <v>1.32098</v>
      </c>
      <c r="G27" s="5">
        <f t="shared" si="1"/>
        <v>100.21400272</v>
      </c>
      <c r="H27" s="5">
        <f t="shared" si="2"/>
        <v>21.513490940018599</v>
      </c>
      <c r="I27" s="5">
        <f t="shared" si="6"/>
        <v>21.648248040923793</v>
      </c>
      <c r="J27" s="6">
        <f t="shared" si="3"/>
        <v>0.26576053586988058</v>
      </c>
      <c r="K27" s="6">
        <f t="shared" si="4"/>
        <v>792.02911882259002</v>
      </c>
      <c r="L27" s="6">
        <f t="shared" si="5"/>
        <v>31.21852291636117</v>
      </c>
      <c r="O27" s="1"/>
      <c r="P27" s="1"/>
    </row>
    <row r="28" spans="1:16" x14ac:dyDescent="0.35">
      <c r="A28" s="1">
        <v>123.79600000000001</v>
      </c>
      <c r="B28" s="1">
        <f t="shared" si="0"/>
        <v>2100</v>
      </c>
      <c r="C28" s="1">
        <v>0.13089999999999999</v>
      </c>
      <c r="D28" s="1">
        <v>1.32287</v>
      </c>
      <c r="G28" s="5">
        <f t="shared" si="1"/>
        <v>100.989805696</v>
      </c>
      <c r="H28" s="5">
        <f t="shared" si="2"/>
        <v>22.208818216340998</v>
      </c>
      <c r="I28" s="5">
        <f t="shared" si="6"/>
        <v>22.347930737210287</v>
      </c>
      <c r="J28" s="6">
        <f t="shared" si="3"/>
        <v>0.26358145052741094</v>
      </c>
      <c r="K28" s="6">
        <f t="shared" si="4"/>
        <v>798.16058279752008</v>
      </c>
      <c r="L28" s="6">
        <f t="shared" si="5"/>
        <v>31.476613254525997</v>
      </c>
      <c r="O28" s="1"/>
      <c r="P28" s="1"/>
    </row>
    <row r="29" spans="1:16" x14ac:dyDescent="0.35">
      <c r="A29" s="1">
        <v>124.794</v>
      </c>
      <c r="B29" s="1">
        <f t="shared" si="0"/>
        <v>2150</v>
      </c>
      <c r="C29" s="1">
        <v>0.13435</v>
      </c>
      <c r="D29" s="1">
        <v>1.3216399999999999</v>
      </c>
      <c r="G29" s="5">
        <f t="shared" si="1"/>
        <v>101.80395014399998</v>
      </c>
      <c r="H29" s="5">
        <f t="shared" si="2"/>
        <v>22.920902167981524</v>
      </c>
      <c r="I29" s="5">
        <f t="shared" si="6"/>
        <v>23.064475069975927</v>
      </c>
      <c r="J29" s="6">
        <f t="shared" si="3"/>
        <v>0.26212389320188895</v>
      </c>
      <c r="K29" s="6">
        <f t="shared" si="4"/>
        <v>804.59507390896067</v>
      </c>
      <c r="L29" s="6">
        <f t="shared" si="5"/>
        <v>31.6516410540575</v>
      </c>
      <c r="O29" s="1"/>
      <c r="P29" s="1"/>
    </row>
    <row r="30" spans="1:16" x14ac:dyDescent="0.35">
      <c r="A30" s="1">
        <v>125.137</v>
      </c>
      <c r="B30" s="1">
        <f t="shared" si="0"/>
        <v>2200</v>
      </c>
      <c r="C30" s="1">
        <v>0.13769999999999999</v>
      </c>
      <c r="D30" s="1">
        <v>1.3165199999999999</v>
      </c>
      <c r="G30" s="5">
        <f t="shared" si="1"/>
        <v>102.08376131199999</v>
      </c>
      <c r="H30" s="5">
        <f t="shared" si="2"/>
        <v>23.518410269830163</v>
      </c>
      <c r="I30" s="5">
        <f t="shared" si="6"/>
        <v>23.665725867967975</v>
      </c>
      <c r="J30" s="6">
        <f t="shared" si="3"/>
        <v>0.26183435211624262</v>
      </c>
      <c r="K30" s="6">
        <f t="shared" si="4"/>
        <v>806.80652726690084</v>
      </c>
      <c r="L30" s="6">
        <f t="shared" si="5"/>
        <v>31.686642001943859</v>
      </c>
      <c r="O30" s="1"/>
      <c r="P30" s="1"/>
    </row>
    <row r="31" spans="1:16" x14ac:dyDescent="0.35">
      <c r="A31" s="1">
        <v>126.02800000000001</v>
      </c>
      <c r="B31" s="1">
        <f t="shared" si="0"/>
        <v>2250</v>
      </c>
      <c r="C31" s="1">
        <v>0.14105000000000001</v>
      </c>
      <c r="D31" s="1">
        <v>1.3046500000000001</v>
      </c>
      <c r="G31" s="5">
        <f t="shared" si="1"/>
        <v>102.810617728</v>
      </c>
      <c r="H31" s="5">
        <f t="shared" si="2"/>
        <v>24.2241811023985</v>
      </c>
      <c r="I31" s="5">
        <f t="shared" si="6"/>
        <v>24.375917537283151</v>
      </c>
      <c r="J31" s="6">
        <f t="shared" si="3"/>
        <v>0.26039019824758736</v>
      </c>
      <c r="K31" s="6">
        <f t="shared" si="4"/>
        <v>812.55114808883854</v>
      </c>
      <c r="L31" s="6">
        <f t="shared" si="5"/>
        <v>31.862379748371204</v>
      </c>
      <c r="O31" s="1"/>
      <c r="P31" s="1"/>
    </row>
    <row r="32" spans="1:16" x14ac:dyDescent="0.35">
      <c r="A32" s="1">
        <v>126.66</v>
      </c>
      <c r="B32" s="1">
        <f t="shared" si="0"/>
        <v>2300</v>
      </c>
      <c r="C32" s="1">
        <v>0.14495</v>
      </c>
      <c r="D32" s="1">
        <v>1.2964599999999999</v>
      </c>
      <c r="G32" s="5">
        <f t="shared" si="1"/>
        <v>103.32618815999999</v>
      </c>
      <c r="H32" s="5">
        <f t="shared" si="2"/>
        <v>24.886674179595097</v>
      </c>
      <c r="I32" s="5">
        <f t="shared" si="6"/>
        <v>25.042560366219327</v>
      </c>
      <c r="J32" s="6">
        <f t="shared" si="3"/>
        <v>0.26046657788229738</v>
      </c>
      <c r="K32" s="6">
        <f t="shared" si="4"/>
        <v>816.62589596702526</v>
      </c>
      <c r="L32" s="6">
        <f t="shared" si="5"/>
        <v>31.853036373317263</v>
      </c>
      <c r="O32" s="1"/>
      <c r="P32" s="1"/>
    </row>
    <row r="33" spans="1:16" x14ac:dyDescent="0.35">
      <c r="A33" s="1">
        <v>126.822</v>
      </c>
      <c r="B33" s="1">
        <f t="shared" si="0"/>
        <v>2350</v>
      </c>
      <c r="C33" s="1">
        <v>0.14985000000000001</v>
      </c>
      <c r="D33" s="1">
        <v>1.2822899999999999</v>
      </c>
      <c r="G33" s="5">
        <f t="shared" si="1"/>
        <v>103.458343872</v>
      </c>
      <c r="H33" s="5">
        <f t="shared" si="2"/>
        <v>25.460211223099272</v>
      </c>
      <c r="I33" s="5">
        <f t="shared" si="6"/>
        <v>25.619689954952904</v>
      </c>
      <c r="J33" s="6">
        <f t="shared" si="3"/>
        <v>0.26320576134436663</v>
      </c>
      <c r="K33" s="6">
        <f t="shared" si="4"/>
        <v>817.67037248010513</v>
      </c>
      <c r="L33" s="6">
        <f t="shared" si="5"/>
        <v>31.521541690203829</v>
      </c>
      <c r="O33" s="1"/>
      <c r="P33" s="1"/>
    </row>
    <row r="34" spans="1:16" x14ac:dyDescent="0.35">
      <c r="A34" s="1">
        <v>126.69</v>
      </c>
      <c r="B34" s="1">
        <f t="shared" si="0"/>
        <v>2400</v>
      </c>
      <c r="C34" s="1">
        <v>0.1537</v>
      </c>
      <c r="D34" s="1">
        <v>1.2730399999999999</v>
      </c>
      <c r="G34" s="5">
        <f t="shared" si="1"/>
        <v>103.35066144</v>
      </c>
      <c r="H34" s="5">
        <f t="shared" si="2"/>
        <v>25.97485429788399</v>
      </c>
      <c r="I34" s="5">
        <f t="shared" si="6"/>
        <v>26.137556672471955</v>
      </c>
      <c r="J34" s="6">
        <f t="shared" si="3"/>
        <v>0.26461922538017674</v>
      </c>
      <c r="K34" s="6">
        <f t="shared" si="4"/>
        <v>816.81931754352161</v>
      </c>
      <c r="L34" s="6">
        <f t="shared" si="5"/>
        <v>31.353169322442636</v>
      </c>
      <c r="O34" s="1"/>
      <c r="P34" s="1"/>
    </row>
    <row r="35" spans="1:16" x14ac:dyDescent="0.35">
      <c r="A35" s="1">
        <v>126.55200000000001</v>
      </c>
      <c r="B35" s="1">
        <f t="shared" si="0"/>
        <v>2450</v>
      </c>
      <c r="C35" s="1">
        <v>0.15565000000000001</v>
      </c>
      <c r="D35" s="1">
        <v>1.2698400000000001</v>
      </c>
      <c r="G35" s="5">
        <f t="shared" si="1"/>
        <v>103.238084352</v>
      </c>
      <c r="H35" s="5">
        <f t="shared" si="2"/>
        <v>26.487113935292339</v>
      </c>
      <c r="I35" s="5">
        <f t="shared" si="6"/>
        <v>26.653025023140291</v>
      </c>
      <c r="J35" s="6">
        <f t="shared" si="3"/>
        <v>0.26279381023050385</v>
      </c>
      <c r="K35" s="6">
        <f t="shared" si="4"/>
        <v>815.92957829163925</v>
      </c>
      <c r="L35" s="6">
        <f t="shared" si="5"/>
        <v>31.570954323623774</v>
      </c>
      <c r="O35" s="1"/>
      <c r="P35" s="1"/>
    </row>
    <row r="36" spans="1:16" x14ac:dyDescent="0.35">
      <c r="A36" s="1">
        <v>126.438</v>
      </c>
      <c r="B36" s="1">
        <f t="shared" si="0"/>
        <v>2500</v>
      </c>
      <c r="C36" s="1">
        <v>0.15959999999999999</v>
      </c>
      <c r="D36" s="1">
        <v>1.2744599999999999</v>
      </c>
      <c r="G36" s="5">
        <f t="shared" si="1"/>
        <v>103.145085888</v>
      </c>
      <c r="H36" s="5">
        <f t="shared" si="2"/>
        <v>27.003320339969086</v>
      </c>
      <c r="I36" s="5">
        <f t="shared" si="6"/>
        <v>27.172464863002286</v>
      </c>
      <c r="J36" s="6">
        <f t="shared" si="3"/>
        <v>0.26431168597365368</v>
      </c>
      <c r="K36" s="6">
        <f t="shared" si="4"/>
        <v>815.19457630095337</v>
      </c>
      <c r="L36" s="6">
        <f t="shared" si="5"/>
        <v>31.38965024855273</v>
      </c>
      <c r="O36" s="1"/>
      <c r="P36" s="1"/>
    </row>
    <row r="37" spans="1:16" x14ac:dyDescent="0.35">
      <c r="A37" s="1">
        <v>126.239</v>
      </c>
      <c r="B37" s="1">
        <f t="shared" si="0"/>
        <v>2550</v>
      </c>
      <c r="C37" s="1">
        <v>0.16259999999999999</v>
      </c>
      <c r="D37" s="1">
        <v>1.2787599999999999</v>
      </c>
      <c r="G37" s="5">
        <f t="shared" si="1"/>
        <v>102.982746464</v>
      </c>
      <c r="H37" s="5">
        <f t="shared" si="2"/>
        <v>27.500036377713226</v>
      </c>
      <c r="I37" s="5">
        <f t="shared" si="6"/>
        <v>27.672292251359217</v>
      </c>
      <c r="J37" s="6">
        <f t="shared" si="3"/>
        <v>0.26441611462962927</v>
      </c>
      <c r="K37" s="6">
        <f t="shared" si="4"/>
        <v>813.91154651019531</v>
      </c>
      <c r="L37" s="6">
        <f t="shared" si="5"/>
        <v>31.377253201604262</v>
      </c>
      <c r="O37" s="1"/>
      <c r="P37" s="1"/>
    </row>
    <row r="38" spans="1:16" x14ac:dyDescent="0.35">
      <c r="A38" s="1">
        <v>126.161</v>
      </c>
      <c r="B38" s="1">
        <f t="shared" si="0"/>
        <v>2600</v>
      </c>
      <c r="C38" s="1">
        <v>0.16805</v>
      </c>
      <c r="D38" s="1">
        <v>1.27634</v>
      </c>
      <c r="G38" s="5">
        <f t="shared" si="1"/>
        <v>102.919115936</v>
      </c>
      <c r="H38" s="5">
        <f t="shared" si="2"/>
        <v>28.021928006669459</v>
      </c>
      <c r="I38" s="5">
        <f t="shared" si="6"/>
        <v>28.197452926845411</v>
      </c>
      <c r="J38" s="6">
        <f t="shared" si="3"/>
        <v>0.26818911692553454</v>
      </c>
      <c r="K38" s="6">
        <f t="shared" si="4"/>
        <v>813.40865041130519</v>
      </c>
      <c r="L38" s="6">
        <f t="shared" si="5"/>
        <v>30.935824221465118</v>
      </c>
      <c r="O38" s="1"/>
      <c r="P38" s="1"/>
    </row>
    <row r="39" spans="1:16" x14ac:dyDescent="0.35">
      <c r="A39" s="1">
        <v>125.84699999999999</v>
      </c>
      <c r="B39" s="1">
        <f t="shared" ref="B39:B70" si="7">B38+50</f>
        <v>2650</v>
      </c>
      <c r="C39" s="1">
        <v>0.17144999999999999</v>
      </c>
      <c r="D39" s="1">
        <v>1.28027</v>
      </c>
      <c r="G39" s="5">
        <f t="shared" si="1"/>
        <v>102.66296227199999</v>
      </c>
      <c r="H39" s="5">
        <f t="shared" si="2"/>
        <v>28.489726712804178</v>
      </c>
      <c r="I39" s="5">
        <f t="shared" si="6"/>
        <v>28.668181850006352</v>
      </c>
      <c r="J39" s="6">
        <f t="shared" si="3"/>
        <v>0.26912240337969984</v>
      </c>
      <c r="K39" s="6">
        <f t="shared" si="4"/>
        <v>811.38417124397802</v>
      </c>
      <c r="L39" s="6">
        <f t="shared" si="5"/>
        <v>30.828542236272682</v>
      </c>
      <c r="O39" s="1"/>
      <c r="P39" s="1"/>
    </row>
    <row r="40" spans="1:16" x14ac:dyDescent="0.35">
      <c r="A40" s="1">
        <v>124.911</v>
      </c>
      <c r="B40" s="1">
        <f t="shared" si="7"/>
        <v>2700</v>
      </c>
      <c r="C40" s="1">
        <v>0.17465</v>
      </c>
      <c r="D40" s="1">
        <v>1.2837099999999999</v>
      </c>
      <c r="G40" s="5">
        <f t="shared" si="1"/>
        <v>101.89939593599999</v>
      </c>
      <c r="H40" s="5">
        <f t="shared" si="2"/>
        <v>28.811375430999771</v>
      </c>
      <c r="I40" s="5">
        <f t="shared" si="6"/>
        <v>28.991845324844405</v>
      </c>
      <c r="J40" s="6">
        <f t="shared" si="3"/>
        <v>0.27108484858206172</v>
      </c>
      <c r="K40" s="6">
        <f t="shared" si="4"/>
        <v>805.34941805729602</v>
      </c>
      <c r="L40" s="6">
        <f t="shared" si="5"/>
        <v>30.605367370086572</v>
      </c>
      <c r="O40" s="1"/>
      <c r="P40" s="1"/>
    </row>
    <row r="41" spans="1:16" x14ac:dyDescent="0.35">
      <c r="A41" s="1">
        <v>123.92700000000001</v>
      </c>
      <c r="B41" s="1">
        <f t="shared" si="7"/>
        <v>2750</v>
      </c>
      <c r="C41" s="1">
        <v>0.1784</v>
      </c>
      <c r="D41" s="1">
        <v>1.2811999999999999</v>
      </c>
      <c r="G41" s="5">
        <f t="shared" si="1"/>
        <v>101.096672352</v>
      </c>
      <c r="H41" s="5">
        <f t="shared" si="2"/>
        <v>29.113751623313274</v>
      </c>
      <c r="I41" s="5">
        <f t="shared" si="6"/>
        <v>29.296115553749765</v>
      </c>
      <c r="J41" s="6">
        <f t="shared" si="3"/>
        <v>0.274029503511173</v>
      </c>
      <c r="K41" s="6">
        <f t="shared" si="4"/>
        <v>799.00519034822014</v>
      </c>
      <c r="L41" s="6">
        <f t="shared" si="5"/>
        <v>30.276489476542856</v>
      </c>
      <c r="O41" s="1"/>
      <c r="P41" s="1"/>
    </row>
    <row r="42" spans="1:16" x14ac:dyDescent="0.35">
      <c r="A42" s="1">
        <v>123.68899999999999</v>
      </c>
      <c r="B42" s="1">
        <f t="shared" si="7"/>
        <v>2800</v>
      </c>
      <c r="C42" s="1">
        <v>0.18004999999999999</v>
      </c>
      <c r="D42" s="1">
        <v>1.2744800000000001</v>
      </c>
      <c r="G42" s="5">
        <f t="shared" si="1"/>
        <v>100.90251766399999</v>
      </c>
      <c r="H42" s="5">
        <f t="shared" si="2"/>
        <v>29.586163434047425</v>
      </c>
      <c r="I42" s="5">
        <f t="shared" si="6"/>
        <v>29.771486477266929</v>
      </c>
      <c r="J42" s="6">
        <f t="shared" si="3"/>
        <v>0.2721479831444345</v>
      </c>
      <c r="K42" s="6">
        <f t="shared" si="4"/>
        <v>797.47071250801685</v>
      </c>
      <c r="L42" s="6">
        <f t="shared" si="5"/>
        <v>30.485808799527607</v>
      </c>
      <c r="O42" s="1"/>
      <c r="P42" s="1"/>
    </row>
    <row r="43" spans="1:16" x14ac:dyDescent="0.35">
      <c r="A43" s="1">
        <v>123.389</v>
      </c>
      <c r="B43" s="1">
        <f t="shared" si="7"/>
        <v>2850</v>
      </c>
      <c r="C43" s="1">
        <v>0.18310000000000001</v>
      </c>
      <c r="D43" s="1">
        <v>1.2603599999999999</v>
      </c>
      <c r="G43" s="5">
        <f t="shared" si="1"/>
        <v>100.65778486399999</v>
      </c>
      <c r="H43" s="5">
        <f t="shared" si="2"/>
        <v>30.041446958259602</v>
      </c>
      <c r="I43" s="5">
        <f t="shared" si="6"/>
        <v>30.229621825387362</v>
      </c>
      <c r="J43" s="6">
        <f t="shared" si="3"/>
        <v>0.27256378024154854</v>
      </c>
      <c r="K43" s="6">
        <f t="shared" si="4"/>
        <v>795.53649674305473</v>
      </c>
      <c r="L43" s="6">
        <f t="shared" si="5"/>
        <v>30.439302580723393</v>
      </c>
      <c r="O43" s="1"/>
      <c r="P43" s="1"/>
    </row>
    <row r="44" spans="1:16" x14ac:dyDescent="0.35">
      <c r="A44" s="1">
        <v>122.51900000000001</v>
      </c>
      <c r="B44" s="1">
        <f t="shared" si="7"/>
        <v>2900</v>
      </c>
      <c r="C44" s="1">
        <v>0.18790000000000001</v>
      </c>
      <c r="D44" s="1">
        <v>1.2531000000000001</v>
      </c>
      <c r="G44" s="5">
        <f t="shared" si="1"/>
        <v>99.948059743999991</v>
      </c>
      <c r="H44" s="5">
        <f t="shared" si="2"/>
        <v>30.35295538912273</v>
      </c>
      <c r="I44" s="5">
        <f t="shared" si="6"/>
        <v>30.543081495738662</v>
      </c>
      <c r="J44" s="6">
        <f t="shared" si="3"/>
        <v>0.27683847162506192</v>
      </c>
      <c r="K44" s="6">
        <f t="shared" si="4"/>
        <v>789.92727102466426</v>
      </c>
      <c r="L44" s="6">
        <f t="shared" si="5"/>
        <v>29.96928617116092</v>
      </c>
      <c r="O44" s="1"/>
      <c r="P44" s="1"/>
    </row>
    <row r="45" spans="1:16" x14ac:dyDescent="0.35">
      <c r="A45" s="1">
        <v>121.837</v>
      </c>
      <c r="B45" s="1">
        <f t="shared" si="7"/>
        <v>2950</v>
      </c>
      <c r="C45" s="1">
        <v>0.19255</v>
      </c>
      <c r="D45" s="1">
        <v>1.23943</v>
      </c>
      <c r="G45" s="5">
        <f t="shared" si="1"/>
        <v>99.391700512</v>
      </c>
      <c r="H45" s="5">
        <f t="shared" si="2"/>
        <v>30.704409888702447</v>
      </c>
      <c r="I45" s="5">
        <f t="shared" si="6"/>
        <v>30.896737450656126</v>
      </c>
      <c r="J45" s="6">
        <f t="shared" si="3"/>
        <v>0.28044223160578385</v>
      </c>
      <c r="K45" s="6">
        <f t="shared" si="4"/>
        <v>785.53015385231708</v>
      </c>
      <c r="L45" s="6">
        <f t="shared" si="5"/>
        <v>29.584172582754402</v>
      </c>
      <c r="O45" s="1"/>
      <c r="P45" s="1"/>
    </row>
    <row r="46" spans="1:16" x14ac:dyDescent="0.35">
      <c r="A46" s="1">
        <v>121.709</v>
      </c>
      <c r="B46" s="1">
        <f t="shared" si="7"/>
        <v>3000</v>
      </c>
      <c r="C46" s="1">
        <v>0.19900000000000001</v>
      </c>
      <c r="D46" s="1">
        <v>1.2273499999999999</v>
      </c>
      <c r="G46" s="5">
        <f t="shared" si="1"/>
        <v>99.287281183999994</v>
      </c>
      <c r="H46" s="5">
        <f t="shared" si="2"/>
        <v>31.192019316255848</v>
      </c>
      <c r="I46" s="5">
        <f t="shared" si="6"/>
        <v>31.387401186457982</v>
      </c>
      <c r="J46" s="6">
        <f t="shared" si="3"/>
        <v>0.28530555769184279</v>
      </c>
      <c r="K46" s="6">
        <f t="shared" si="4"/>
        <v>784.7048884592665</v>
      </c>
      <c r="L46" s="6">
        <f t="shared" si="5"/>
        <v>29.079879994064008</v>
      </c>
      <c r="O46" s="1"/>
      <c r="P46" s="1"/>
    </row>
    <row r="47" spans="1:16" x14ac:dyDescent="0.35">
      <c r="A47" s="1">
        <v>121.123</v>
      </c>
      <c r="B47" s="1">
        <f t="shared" si="7"/>
        <v>3050</v>
      </c>
      <c r="C47" s="1">
        <v>0.20605000000000001</v>
      </c>
      <c r="D47" s="1">
        <v>1.2193000000000001</v>
      </c>
      <c r="G47" s="5">
        <f t="shared" si="1"/>
        <v>98.809236447999993</v>
      </c>
      <c r="H47" s="5">
        <f t="shared" si="2"/>
        <v>31.559201085405117</v>
      </c>
      <c r="I47" s="5">
        <f t="shared" si="6"/>
        <v>31.756882924071398</v>
      </c>
      <c r="J47" s="6">
        <f t="shared" si="3"/>
        <v>0.29197607404257325</v>
      </c>
      <c r="K47" s="6">
        <f t="shared" si="4"/>
        <v>780.9267203317072</v>
      </c>
      <c r="L47" s="6">
        <f t="shared" si="5"/>
        <v>28.415517971888853</v>
      </c>
      <c r="O47" s="1"/>
      <c r="P47" s="1"/>
    </row>
    <row r="48" spans="1:16" x14ac:dyDescent="0.35">
      <c r="A48" s="1">
        <v>121.124</v>
      </c>
      <c r="B48" s="1">
        <f t="shared" si="7"/>
        <v>3100</v>
      </c>
      <c r="C48" s="1">
        <v>0.21004999999999999</v>
      </c>
      <c r="D48" s="1">
        <v>1.20692</v>
      </c>
      <c r="G48" s="5">
        <f t="shared" si="1"/>
        <v>98.810052223999989</v>
      </c>
      <c r="H48" s="5">
        <f t="shared" si="2"/>
        <v>32.076829864000025</v>
      </c>
      <c r="I48" s="5">
        <f t="shared" si="6"/>
        <v>32.277754047376561</v>
      </c>
      <c r="J48" s="6">
        <f t="shared" si="3"/>
        <v>0.29284100703308535</v>
      </c>
      <c r="K48" s="6">
        <f t="shared" si="4"/>
        <v>780.93316771759032</v>
      </c>
      <c r="L48" s="6">
        <f t="shared" si="5"/>
        <v>28.331590112244527</v>
      </c>
      <c r="O48" s="1"/>
      <c r="P48" s="1"/>
    </row>
    <row r="49" spans="1:16" x14ac:dyDescent="0.35">
      <c r="A49" s="1">
        <v>120.851</v>
      </c>
      <c r="B49" s="1">
        <f t="shared" si="7"/>
        <v>3150</v>
      </c>
      <c r="C49" s="1">
        <v>0.21604999999999999</v>
      </c>
      <c r="D49" s="1">
        <v>1.1927399999999999</v>
      </c>
      <c r="G49" s="5">
        <f t="shared" si="1"/>
        <v>98.587345375999988</v>
      </c>
      <c r="H49" s="5">
        <f t="shared" si="2"/>
        <v>32.520734396866928</v>
      </c>
      <c r="I49" s="5">
        <f t="shared" si="6"/>
        <v>32.724439127951626</v>
      </c>
      <c r="J49" s="6">
        <f t="shared" si="3"/>
        <v>0.29709447309352738</v>
      </c>
      <c r="K49" s="6">
        <f t="shared" si="4"/>
        <v>779.17303137147474</v>
      </c>
      <c r="L49" s="6">
        <f t="shared" si="5"/>
        <v>27.925970123000059</v>
      </c>
      <c r="O49" s="1"/>
      <c r="P49" s="1"/>
    </row>
    <row r="50" spans="1:16" x14ac:dyDescent="0.35">
      <c r="A50" s="1">
        <v>120.596</v>
      </c>
      <c r="B50" s="1">
        <f t="shared" si="7"/>
        <v>3200</v>
      </c>
      <c r="C50" s="1">
        <v>0.21795</v>
      </c>
      <c r="D50" s="1">
        <v>1.1848099999999999</v>
      </c>
      <c r="G50" s="5">
        <f t="shared" si="1"/>
        <v>98.379322496</v>
      </c>
      <c r="H50" s="5">
        <f t="shared" si="2"/>
        <v>32.967227393981297</v>
      </c>
      <c r="I50" s="5">
        <f t="shared" si="6"/>
        <v>33.173728886504357</v>
      </c>
      <c r="J50" s="6">
        <f t="shared" si="3"/>
        <v>0.29564810255593432</v>
      </c>
      <c r="K50" s="6">
        <f t="shared" si="4"/>
        <v>777.52894797125691</v>
      </c>
      <c r="L50" s="6">
        <f t="shared" si="5"/>
        <v>28.062589638127751</v>
      </c>
      <c r="O50" s="1"/>
      <c r="P50" s="1"/>
    </row>
    <row r="51" spans="1:16" x14ac:dyDescent="0.35">
      <c r="A51" s="1">
        <v>120.84</v>
      </c>
      <c r="B51" s="1">
        <f t="shared" si="7"/>
        <v>3250</v>
      </c>
      <c r="C51" s="1">
        <v>0.22305</v>
      </c>
      <c r="D51" s="1">
        <v>1.17378</v>
      </c>
      <c r="G51" s="5">
        <f t="shared" si="1"/>
        <v>98.578371840000003</v>
      </c>
      <c r="H51" s="5">
        <f t="shared" si="2"/>
        <v>33.550084617333589</v>
      </c>
      <c r="I51" s="5">
        <f t="shared" si="6"/>
        <v>33.76023703521691</v>
      </c>
      <c r="J51" s="6">
        <f t="shared" si="3"/>
        <v>0.29730982011558943</v>
      </c>
      <c r="K51" s="6">
        <f t="shared" si="4"/>
        <v>779.10211012675961</v>
      </c>
      <c r="L51" s="6">
        <f t="shared" si="5"/>
        <v>27.905742824413547</v>
      </c>
      <c r="O51" s="1"/>
      <c r="P51" s="1"/>
    </row>
    <row r="52" spans="1:16" x14ac:dyDescent="0.35">
      <c r="A52" s="1">
        <v>121.633</v>
      </c>
      <c r="B52" s="1">
        <f t="shared" si="7"/>
        <v>3300</v>
      </c>
      <c r="C52" s="1">
        <v>0.22550000000000001</v>
      </c>
      <c r="D52" s="1">
        <v>1.1611800000000001</v>
      </c>
      <c r="G52" s="5">
        <f t="shared" si="1"/>
        <v>99.225282207999996</v>
      </c>
      <c r="H52" s="5">
        <f t="shared" si="2"/>
        <v>34.289795939852951</v>
      </c>
      <c r="I52" s="5">
        <f t="shared" si="6"/>
        <v>34.504581792338186</v>
      </c>
      <c r="J52" s="6">
        <f t="shared" si="3"/>
        <v>0.29409137780807054</v>
      </c>
      <c r="K52" s="6">
        <f t="shared" si="4"/>
        <v>784.21488713214285</v>
      </c>
      <c r="L52" s="6">
        <f t="shared" si="5"/>
        <v>28.211134379916576</v>
      </c>
      <c r="O52" s="1"/>
      <c r="P52" s="1"/>
    </row>
    <row r="53" spans="1:16" x14ac:dyDescent="0.35">
      <c r="A53" s="1">
        <v>122.181</v>
      </c>
      <c r="B53" s="1">
        <f t="shared" si="7"/>
        <v>3350</v>
      </c>
      <c r="C53" s="1">
        <v>0.22850000000000001</v>
      </c>
      <c r="D53" s="1">
        <v>1.1510400000000001</v>
      </c>
      <c r="G53" s="5">
        <f t="shared" si="1"/>
        <v>99.672327455999991</v>
      </c>
      <c r="H53" s="5">
        <f t="shared" si="2"/>
        <v>34.966166773386185</v>
      </c>
      <c r="I53" s="5">
        <f t="shared" si="6"/>
        <v>35.185189305679359</v>
      </c>
      <c r="J53" s="6">
        <f t="shared" si="3"/>
        <v>0.29223943946040581</v>
      </c>
      <c r="K53" s="6">
        <f t="shared" si="4"/>
        <v>787.74805459614026</v>
      </c>
      <c r="L53" s="6">
        <f t="shared" si="5"/>
        <v>28.389909981477256</v>
      </c>
      <c r="O53" s="1"/>
      <c r="P53" s="1"/>
    </row>
    <row r="54" spans="1:16" x14ac:dyDescent="0.35">
      <c r="A54" s="1">
        <v>122.93300000000001</v>
      </c>
      <c r="B54" s="1">
        <f t="shared" si="7"/>
        <v>3400</v>
      </c>
      <c r="C54" s="1">
        <v>0.23419999999999999</v>
      </c>
      <c r="D54" s="1">
        <v>1.14117</v>
      </c>
      <c r="G54" s="5">
        <f t="shared" si="1"/>
        <v>100.285791008</v>
      </c>
      <c r="H54" s="5">
        <f t="shared" si="2"/>
        <v>35.706471819553066</v>
      </c>
      <c r="I54" s="5">
        <f t="shared" si="6"/>
        <v>35.930131505439071</v>
      </c>
      <c r="J54" s="6">
        <f t="shared" si="3"/>
        <v>0.29331927155358772</v>
      </c>
      <c r="K54" s="6">
        <f t="shared" si="4"/>
        <v>792.59648878031237</v>
      </c>
      <c r="L54" s="6">
        <f t="shared" si="5"/>
        <v>28.285394735144575</v>
      </c>
      <c r="O54" s="1"/>
      <c r="P54" s="1"/>
    </row>
    <row r="55" spans="1:16" x14ac:dyDescent="0.35">
      <c r="A55" s="1">
        <v>123.47499999999999</v>
      </c>
      <c r="B55" s="1">
        <f t="shared" si="7"/>
        <v>3450</v>
      </c>
      <c r="C55" s="1">
        <v>0.23605000000000001</v>
      </c>
      <c r="D55" s="1">
        <v>1.12669</v>
      </c>
      <c r="G55" s="5">
        <f t="shared" si="1"/>
        <v>100.72794159999999</v>
      </c>
      <c r="H55" s="5">
        <f t="shared" si="2"/>
        <v>36.391308554304892</v>
      </c>
      <c r="I55" s="5">
        <f t="shared" si="6"/>
        <v>36.619257949063616</v>
      </c>
      <c r="J55" s="6">
        <f t="shared" si="3"/>
        <v>0.29007278123372299</v>
      </c>
      <c r="K55" s="6">
        <f t="shared" si="4"/>
        <v>796.09097192901061</v>
      </c>
      <c r="L55" s="6">
        <f t="shared" si="5"/>
        <v>28.601964458820962</v>
      </c>
      <c r="O55" s="1"/>
      <c r="P55" s="1"/>
    </row>
    <row r="56" spans="1:16" x14ac:dyDescent="0.35">
      <c r="A56" s="1">
        <v>123.428</v>
      </c>
      <c r="B56" s="1">
        <f t="shared" si="7"/>
        <v>3500</v>
      </c>
      <c r="C56" s="1">
        <v>0.24195</v>
      </c>
      <c r="D56" s="1">
        <v>1.11975</v>
      </c>
      <c r="G56" s="5">
        <f t="shared" si="1"/>
        <v>100.689600128</v>
      </c>
      <c r="H56" s="5">
        <f t="shared" si="2"/>
        <v>36.904665939752171</v>
      </c>
      <c r="I56" s="5">
        <f t="shared" si="6"/>
        <v>37.135830923890786</v>
      </c>
      <c r="J56" s="6">
        <f t="shared" si="3"/>
        <v>0.29318719223798295</v>
      </c>
      <c r="K56" s="6">
        <f t="shared" si="4"/>
        <v>795.78794479249973</v>
      </c>
      <c r="L56" s="6">
        <f t="shared" si="5"/>
        <v>28.298137159360692</v>
      </c>
      <c r="O56" s="1"/>
      <c r="P56" s="1"/>
    </row>
    <row r="57" spans="1:16" x14ac:dyDescent="0.35">
      <c r="A57" s="1">
        <v>124.205</v>
      </c>
      <c r="B57" s="1">
        <f t="shared" si="7"/>
        <v>3550</v>
      </c>
      <c r="C57" s="1">
        <v>0.24545</v>
      </c>
      <c r="D57" s="1">
        <v>1.10622</v>
      </c>
      <c r="G57" s="5">
        <f t="shared" si="1"/>
        <v>101.32345807999999</v>
      </c>
      <c r="H57" s="5">
        <f t="shared" si="2"/>
        <v>37.667515398952226</v>
      </c>
      <c r="I57" s="5">
        <f t="shared" si="6"/>
        <v>37.903458751317345</v>
      </c>
      <c r="J57" s="6">
        <f t="shared" si="3"/>
        <v>0.29140480483502362</v>
      </c>
      <c r="K57" s="6">
        <f t="shared" si="4"/>
        <v>800.79756362375178</v>
      </c>
      <c r="L57" s="6">
        <f t="shared" si="5"/>
        <v>28.471223678056269</v>
      </c>
      <c r="O57" s="1"/>
      <c r="P57" s="1"/>
    </row>
    <row r="58" spans="1:16" x14ac:dyDescent="0.35">
      <c r="A58" s="1">
        <v>124.066</v>
      </c>
      <c r="B58" s="1">
        <f t="shared" si="7"/>
        <v>3600</v>
      </c>
      <c r="C58" s="1">
        <v>0.25505</v>
      </c>
      <c r="D58" s="1">
        <v>1.09697</v>
      </c>
      <c r="G58" s="5">
        <f t="shared" si="1"/>
        <v>101.21006521599999</v>
      </c>
      <c r="H58" s="5">
        <f t="shared" si="2"/>
        <v>38.155295682231532</v>
      </c>
      <c r="I58" s="5">
        <f t="shared" si="6"/>
        <v>38.394294413058319</v>
      </c>
      <c r="J58" s="6">
        <f t="shared" si="3"/>
        <v>0.29893113483279599</v>
      </c>
      <c r="K58" s="6">
        <f t="shared" si="4"/>
        <v>799.90137698598596</v>
      </c>
      <c r="L58" s="6">
        <f t="shared" si="5"/>
        <v>27.754390267708107</v>
      </c>
      <c r="O58" s="1"/>
      <c r="P58" s="1"/>
    </row>
    <row r="59" spans="1:16" x14ac:dyDescent="0.35">
      <c r="A59" s="1">
        <v>123.967</v>
      </c>
      <c r="B59" s="1">
        <f t="shared" si="7"/>
        <v>3650</v>
      </c>
      <c r="C59" s="1">
        <v>0.25755</v>
      </c>
      <c r="D59" s="1">
        <v>1.0940099999999999</v>
      </c>
      <c r="G59" s="5">
        <f t="shared" si="1"/>
        <v>101.129303392</v>
      </c>
      <c r="H59" s="5">
        <f t="shared" si="2"/>
        <v>38.654360986206868</v>
      </c>
      <c r="I59" s="5">
        <f t="shared" si="6"/>
        <v>38.896485783078148</v>
      </c>
      <c r="J59" s="6">
        <f t="shared" si="3"/>
        <v>0.29796393598729942</v>
      </c>
      <c r="K59" s="6">
        <f t="shared" si="4"/>
        <v>799.26308578354849</v>
      </c>
      <c r="L59" s="6">
        <f t="shared" si="5"/>
        <v>27.844481755241457</v>
      </c>
      <c r="O59" s="1"/>
      <c r="P59" s="1"/>
    </row>
    <row r="60" spans="1:16" x14ac:dyDescent="0.35">
      <c r="A60" s="1">
        <v>123.815</v>
      </c>
      <c r="B60" s="1">
        <f t="shared" si="7"/>
        <v>3700</v>
      </c>
      <c r="C60" s="1">
        <v>0.26445000000000002</v>
      </c>
      <c r="D60" s="1">
        <v>1.09659</v>
      </c>
      <c r="G60" s="5">
        <f t="shared" si="1"/>
        <v>101.00530543999999</v>
      </c>
      <c r="H60" s="5">
        <f t="shared" si="2"/>
        <v>39.135828150413971</v>
      </c>
      <c r="I60" s="5">
        <f t="shared" si="6"/>
        <v>39.380968781368637</v>
      </c>
      <c r="J60" s="6">
        <f t="shared" si="3"/>
        <v>0.30218276411803452</v>
      </c>
      <c r="K60" s="6">
        <f t="shared" si="4"/>
        <v>798.28308312930096</v>
      </c>
      <c r="L60" s="6">
        <f t="shared" si="5"/>
        <v>27.455739917970856</v>
      </c>
      <c r="O60" s="1"/>
      <c r="P60" s="1"/>
    </row>
    <row r="61" spans="1:16" x14ac:dyDescent="0.35">
      <c r="A61" s="1">
        <v>123.767</v>
      </c>
      <c r="B61" s="1">
        <f t="shared" si="7"/>
        <v>3750</v>
      </c>
      <c r="C61" s="1">
        <v>0.2651</v>
      </c>
      <c r="D61" s="1">
        <v>1.0980799999999999</v>
      </c>
      <c r="G61" s="5">
        <f t="shared" si="1"/>
        <v>100.96614819199999</v>
      </c>
      <c r="H61" s="5">
        <f t="shared" si="2"/>
        <v>39.649313677655691</v>
      </c>
      <c r="I61" s="5">
        <f t="shared" si="6"/>
        <v>39.89767070065016</v>
      </c>
      <c r="J61" s="6">
        <f t="shared" si="3"/>
        <v>0.29900241769767277</v>
      </c>
      <c r="K61" s="6">
        <f t="shared" si="4"/>
        <v>797.97360860690696</v>
      </c>
      <c r="L61" s="6">
        <f t="shared" si="5"/>
        <v>27.747773557159661</v>
      </c>
      <c r="O61" s="1"/>
      <c r="P61" s="1"/>
    </row>
    <row r="62" spans="1:16" x14ac:dyDescent="0.35">
      <c r="A62" s="1">
        <v>123.509</v>
      </c>
      <c r="B62" s="1">
        <f t="shared" si="7"/>
        <v>3800</v>
      </c>
      <c r="C62" s="1">
        <v>0.26929999999999998</v>
      </c>
      <c r="D62" s="1">
        <v>1.09907</v>
      </c>
      <c r="G62" s="5">
        <f t="shared" si="1"/>
        <v>100.75567798399999</v>
      </c>
      <c r="H62" s="5">
        <f t="shared" si="2"/>
        <v>40.09421771651914</v>
      </c>
      <c r="I62" s="5">
        <f t="shared" si="6"/>
        <v>40.345361547969077</v>
      </c>
      <c r="J62" s="6">
        <f t="shared" si="3"/>
        <v>0.30036910155313812</v>
      </c>
      <c r="K62" s="6">
        <f t="shared" si="4"/>
        <v>796.31018304903944</v>
      </c>
      <c r="L62" s="6">
        <f t="shared" si="5"/>
        <v>27.621520776998214</v>
      </c>
      <c r="O62" s="1"/>
      <c r="P62" s="1"/>
    </row>
    <row r="63" spans="1:16" x14ac:dyDescent="0.35">
      <c r="A63" s="1">
        <v>122.672</v>
      </c>
      <c r="B63" s="1">
        <f t="shared" si="7"/>
        <v>3850</v>
      </c>
      <c r="C63" s="1">
        <v>0.27374999999999999</v>
      </c>
      <c r="D63" s="1">
        <v>1.1053299999999999</v>
      </c>
      <c r="G63" s="5">
        <f t="shared" si="1"/>
        <v>100.072873472</v>
      </c>
      <c r="H63" s="5">
        <f t="shared" si="2"/>
        <v>40.346486195817867</v>
      </c>
      <c r="I63" s="5">
        <f t="shared" si="6"/>
        <v>40.599210197079152</v>
      </c>
      <c r="J63" s="6">
        <f t="shared" si="3"/>
        <v>0.30342339026305137</v>
      </c>
      <c r="K63" s="6">
        <f t="shared" si="4"/>
        <v>790.91372106479503</v>
      </c>
      <c r="L63" s="6">
        <f t="shared" si="5"/>
        <v>27.343479921325624</v>
      </c>
      <c r="O63" s="1"/>
      <c r="P63" s="1"/>
    </row>
    <row r="64" spans="1:16" x14ac:dyDescent="0.35">
      <c r="A64" s="1">
        <v>122.157</v>
      </c>
      <c r="B64" s="1">
        <f t="shared" si="7"/>
        <v>3900</v>
      </c>
      <c r="C64" s="1">
        <v>0.27589999999999998</v>
      </c>
      <c r="D64" s="1">
        <v>1.11704</v>
      </c>
      <c r="G64" s="5">
        <f t="shared" si="1"/>
        <v>99.652748831999986</v>
      </c>
      <c r="H64" s="5">
        <f t="shared" si="2"/>
        <v>40.698884673283203</v>
      </c>
      <c r="I64" s="5">
        <f t="shared" si="6"/>
        <v>40.953816042810246</v>
      </c>
      <c r="J64" s="6">
        <f t="shared" si="3"/>
        <v>0.3031585624895542</v>
      </c>
      <c r="K64" s="6">
        <f t="shared" si="4"/>
        <v>787.59331733494332</v>
      </c>
      <c r="L64" s="6">
        <f t="shared" si="5"/>
        <v>27.367366143927292</v>
      </c>
      <c r="O64" s="1"/>
      <c r="P64" s="1"/>
    </row>
    <row r="65" spans="1:16" x14ac:dyDescent="0.35">
      <c r="A65" s="1">
        <v>121.184</v>
      </c>
      <c r="B65" s="1">
        <f t="shared" si="7"/>
        <v>3950</v>
      </c>
      <c r="C65" s="1">
        <v>0.28284999999999999</v>
      </c>
      <c r="D65" s="1">
        <v>1.12259</v>
      </c>
      <c r="G65" s="5">
        <f t="shared" si="1"/>
        <v>98.858998783999994</v>
      </c>
      <c r="H65" s="5">
        <f t="shared" si="2"/>
        <v>40.892336068939137</v>
      </c>
      <c r="I65" s="5">
        <f t="shared" si="6"/>
        <v>41.148479187378399</v>
      </c>
      <c r="J65" s="6">
        <f t="shared" si="3"/>
        <v>0.3093249192039198</v>
      </c>
      <c r="K65" s="6">
        <f t="shared" si="4"/>
        <v>781.32001087058291</v>
      </c>
      <c r="L65" s="6">
        <f t="shared" si="5"/>
        <v>26.821800845113273</v>
      </c>
      <c r="O65" s="1"/>
      <c r="P65" s="1"/>
    </row>
    <row r="66" spans="1:16" x14ac:dyDescent="0.35">
      <c r="A66" s="1">
        <v>120.004</v>
      </c>
      <c r="B66" s="1">
        <f t="shared" si="7"/>
        <v>4000</v>
      </c>
      <c r="C66" s="1">
        <v>0.28455000000000003</v>
      </c>
      <c r="D66" s="1">
        <v>1.1246100000000001</v>
      </c>
      <c r="G66" s="5">
        <f t="shared" si="1"/>
        <v>97.896383103999995</v>
      </c>
      <c r="H66" s="5">
        <f t="shared" si="2"/>
        <v>41.006741063005101</v>
      </c>
      <c r="I66" s="5">
        <f t="shared" si="6"/>
        <v>41.263600796212856</v>
      </c>
      <c r="J66" s="6">
        <f t="shared" si="3"/>
        <v>0.31031586562787827</v>
      </c>
      <c r="K66" s="6">
        <f t="shared" si="4"/>
        <v>773.71209552839832</v>
      </c>
      <c r="L66" s="6">
        <f t="shared" si="5"/>
        <v>26.736149511824809</v>
      </c>
      <c r="O66" s="1"/>
      <c r="P66" s="1"/>
    </row>
    <row r="67" spans="1:16" x14ac:dyDescent="0.35">
      <c r="A67" s="1">
        <v>118.73399999999999</v>
      </c>
      <c r="B67" s="1">
        <f t="shared" si="7"/>
        <v>4050</v>
      </c>
      <c r="C67" s="1">
        <v>0.28710000000000002</v>
      </c>
      <c r="D67" s="1">
        <v>1.1222000000000001</v>
      </c>
      <c r="G67" s="5">
        <f t="shared" si="1"/>
        <v>96.860347583999996</v>
      </c>
      <c r="H67" s="5">
        <f t="shared" si="2"/>
        <v>41.079927113196504</v>
      </c>
      <c r="I67" s="5">
        <f t="shared" si="6"/>
        <v>41.337245272234725</v>
      </c>
      <c r="J67" s="6">
        <f t="shared" si="3"/>
        <v>0.31253896854800173</v>
      </c>
      <c r="K67" s="6">
        <f t="shared" si="4"/>
        <v>765.52391545672504</v>
      </c>
      <c r="L67" s="6">
        <f t="shared" si="5"/>
        <v>26.545974148001456</v>
      </c>
      <c r="O67" s="1"/>
      <c r="P67" s="1"/>
    </row>
    <row r="68" spans="1:16" x14ac:dyDescent="0.35">
      <c r="A68" s="1">
        <v>117.44199999999999</v>
      </c>
      <c r="B68" s="1">
        <f t="shared" si="7"/>
        <v>4100</v>
      </c>
      <c r="C68" s="1">
        <v>0.28894999999999998</v>
      </c>
      <c r="D68" s="1">
        <v>1.1239399999999999</v>
      </c>
      <c r="G68" s="5">
        <f t="shared" si="1"/>
        <v>95.806364991999985</v>
      </c>
      <c r="H68" s="5">
        <f t="shared" si="2"/>
        <v>41.134558231554628</v>
      </c>
      <c r="I68" s="5">
        <f t="shared" si="6"/>
        <v>41.392218591268218</v>
      </c>
      <c r="J68" s="6">
        <f t="shared" si="3"/>
        <v>0.31413513076931227</v>
      </c>
      <c r="K68" s="6">
        <f t="shared" si="4"/>
        <v>757.19389289562139</v>
      </c>
      <c r="L68" s="6">
        <f t="shared" si="5"/>
        <v>26.411090536101188</v>
      </c>
      <c r="O68" s="1"/>
      <c r="P68" s="1"/>
    </row>
    <row r="69" spans="1:16" x14ac:dyDescent="0.35">
      <c r="A69" s="1">
        <v>116.5</v>
      </c>
      <c r="B69" s="1">
        <f t="shared" si="7"/>
        <v>4150</v>
      </c>
      <c r="C69" s="1">
        <v>0.29304999999999998</v>
      </c>
      <c r="D69" s="1">
        <v>1.12233</v>
      </c>
      <c r="G69" s="5">
        <f t="shared" si="1"/>
        <v>95.037903999999997</v>
      </c>
      <c r="H69" s="5">
        <f t="shared" si="2"/>
        <v>41.302236040957787</v>
      </c>
      <c r="I69" s="5">
        <f t="shared" si="6"/>
        <v>41.560946707920174</v>
      </c>
      <c r="J69" s="6">
        <f t="shared" si="3"/>
        <v>0.31729907628612647</v>
      </c>
      <c r="K69" s="6">
        <f t="shared" si="4"/>
        <v>751.12045539364021</v>
      </c>
      <c r="L69" s="6">
        <f t="shared" si="5"/>
        <v>26.147732531804586</v>
      </c>
      <c r="O69" s="1"/>
      <c r="P69" s="1"/>
    </row>
    <row r="70" spans="1:16" x14ac:dyDescent="0.35">
      <c r="A70" s="1">
        <v>115.931</v>
      </c>
      <c r="B70" s="1">
        <f t="shared" si="7"/>
        <v>4200</v>
      </c>
      <c r="C70" s="1">
        <v>0.2949</v>
      </c>
      <c r="D70" s="1">
        <v>1.1217900000000001</v>
      </c>
      <c r="G70" s="5">
        <f t="shared" si="1"/>
        <v>94.573727455999986</v>
      </c>
      <c r="H70" s="5">
        <f t="shared" si="2"/>
        <v>41.595697835772199</v>
      </c>
      <c r="I70" s="5">
        <f t="shared" si="6"/>
        <v>41.856246700951971</v>
      </c>
      <c r="J70" s="6">
        <f t="shared" si="3"/>
        <v>0.3170494501050945</v>
      </c>
      <c r="K70" s="6">
        <f t="shared" si="4"/>
        <v>747.45189282609522</v>
      </c>
      <c r="L70" s="6">
        <f t="shared" si="5"/>
        <v>26.1683197260495</v>
      </c>
      <c r="O70" s="1"/>
      <c r="P70" s="1"/>
    </row>
    <row r="71" spans="1:16" x14ac:dyDescent="0.35">
      <c r="A71" s="1">
        <v>115.03400000000001</v>
      </c>
      <c r="B71" s="1">
        <f t="shared" ref="B71:B96" si="8">B70+50</f>
        <v>4250</v>
      </c>
      <c r="C71" s="1">
        <v>0.29715000000000003</v>
      </c>
      <c r="D71" s="1">
        <v>1.12456</v>
      </c>
      <c r="G71" s="5">
        <f t="shared" ref="G71:G96" si="9">A71*(815.776/1000)</f>
        <v>93.841976383999992</v>
      </c>
      <c r="H71" s="5">
        <f t="shared" ref="H71:H96" si="10">SUM(((2*PI())*B71*G71)/60)/1000</f>
        <v>41.765212344228843</v>
      </c>
      <c r="I71" s="5">
        <f t="shared" ref="I71:I96" si="11">SUM((1013.25/$G$3)*SQRT(300/293))*H71</f>
        <v>42.026823021449474</v>
      </c>
      <c r="J71" s="6">
        <f t="shared" ref="J71:J96" si="12">SUM((C71*60*0.75)/I71)</f>
        <v>0.31817180168901615</v>
      </c>
      <c r="K71" s="6">
        <f t="shared" ref="K71:K96" si="13">SUM((4*PI()*G71)/0.00159)/1000</f>
        <v>741.66858768885845</v>
      </c>
      <c r="L71" s="6">
        <f t="shared" ref="L71:L96" si="14">I71/(C71/60*0.75*43391)*100</f>
        <v>26.076010932695759</v>
      </c>
      <c r="O71" s="1"/>
      <c r="P71" s="1"/>
    </row>
    <row r="72" spans="1:16" x14ac:dyDescent="0.35">
      <c r="A72" s="1">
        <v>114.39100000000001</v>
      </c>
      <c r="B72" s="1">
        <f t="shared" si="8"/>
        <v>4300</v>
      </c>
      <c r="C72" s="1">
        <v>0.30220000000000002</v>
      </c>
      <c r="D72" s="1">
        <v>1.1227799999999999</v>
      </c>
      <c r="G72" s="5">
        <f t="shared" si="9"/>
        <v>93.317432416000003</v>
      </c>
      <c r="H72" s="5">
        <f t="shared" si="10"/>
        <v>42.020368285295355</v>
      </c>
      <c r="I72" s="5">
        <f t="shared" si="11"/>
        <v>42.283577218930652</v>
      </c>
      <c r="J72" s="6">
        <f t="shared" si="12"/>
        <v>0.32161422695125313</v>
      </c>
      <c r="K72" s="6">
        <f t="shared" si="13"/>
        <v>737.52291856595616</v>
      </c>
      <c r="L72" s="6">
        <f t="shared" si="14"/>
        <v>25.796904129417786</v>
      </c>
      <c r="O72" s="1"/>
      <c r="P72" s="1"/>
    </row>
    <row r="73" spans="1:16" x14ac:dyDescent="0.35">
      <c r="A73" s="1">
        <v>114.01600000000001</v>
      </c>
      <c r="B73" s="1">
        <f t="shared" si="8"/>
        <v>4350</v>
      </c>
      <c r="C73" s="1">
        <v>0.30604999999999999</v>
      </c>
      <c r="D73" s="1">
        <v>1.1194299999999999</v>
      </c>
      <c r="G73" s="5">
        <f t="shared" si="9"/>
        <v>93.011516415999992</v>
      </c>
      <c r="H73" s="5">
        <f t="shared" si="10"/>
        <v>42.369623017404038</v>
      </c>
      <c r="I73" s="5">
        <f t="shared" si="11"/>
        <v>42.635019627381944</v>
      </c>
      <c r="J73" s="6">
        <f t="shared" si="12"/>
        <v>0.32302670716152082</v>
      </c>
      <c r="K73" s="6">
        <f t="shared" si="13"/>
        <v>735.10514885975351</v>
      </c>
      <c r="L73" s="6">
        <f t="shared" si="14"/>
        <v>25.684103497887477</v>
      </c>
      <c r="O73" s="1"/>
      <c r="P73" s="1"/>
    </row>
    <row r="74" spans="1:16" x14ac:dyDescent="0.35">
      <c r="A74" s="1">
        <v>113.871</v>
      </c>
      <c r="B74" s="1">
        <f t="shared" si="8"/>
        <v>4400</v>
      </c>
      <c r="C74" s="1">
        <v>0.30919999999999997</v>
      </c>
      <c r="D74" s="1">
        <v>1.1198600000000001</v>
      </c>
      <c r="G74" s="5">
        <f t="shared" si="9"/>
        <v>92.893228895999997</v>
      </c>
      <c r="H74" s="5">
        <f t="shared" si="10"/>
        <v>42.802127201959941</v>
      </c>
      <c r="I74" s="5">
        <f t="shared" si="11"/>
        <v>43.070232949669268</v>
      </c>
      <c r="J74" s="6">
        <f t="shared" si="12"/>
        <v>0.32305374378307938</v>
      </c>
      <c r="K74" s="6">
        <f t="shared" si="13"/>
        <v>734.17027790668851</v>
      </c>
      <c r="L74" s="6">
        <f t="shared" si="14"/>
        <v>25.681953975092259</v>
      </c>
      <c r="O74" s="1"/>
      <c r="P74" s="1"/>
    </row>
    <row r="75" spans="1:16" x14ac:dyDescent="0.35">
      <c r="A75" s="1">
        <v>113.985</v>
      </c>
      <c r="B75" s="1">
        <f t="shared" si="8"/>
        <v>4450</v>
      </c>
      <c r="C75" s="1">
        <v>0.30990000000000001</v>
      </c>
      <c r="D75" s="1">
        <v>1.11873</v>
      </c>
      <c r="G75" s="5">
        <f t="shared" si="9"/>
        <v>92.986227359999987</v>
      </c>
      <c r="H75" s="5">
        <f t="shared" si="10"/>
        <v>43.331852565948921</v>
      </c>
      <c r="I75" s="5">
        <f t="shared" si="11"/>
        <v>43.603276429464096</v>
      </c>
      <c r="J75" s="6">
        <f t="shared" si="12"/>
        <v>0.31982688325175013</v>
      </c>
      <c r="K75" s="6">
        <f t="shared" si="13"/>
        <v>734.90527989737416</v>
      </c>
      <c r="L75" s="6">
        <f t="shared" si="14"/>
        <v>25.941069415317486</v>
      </c>
      <c r="O75" s="1"/>
      <c r="P75" s="1"/>
    </row>
    <row r="76" spans="1:16" x14ac:dyDescent="0.35">
      <c r="A76" s="1">
        <v>113.306</v>
      </c>
      <c r="B76" s="1">
        <f t="shared" si="8"/>
        <v>4500</v>
      </c>
      <c r="C76" s="1">
        <v>0.31445000000000001</v>
      </c>
      <c r="D76" s="1">
        <v>1.1156299999999999</v>
      </c>
      <c r="G76" s="5">
        <f t="shared" si="9"/>
        <v>92.432315455999998</v>
      </c>
      <c r="H76" s="5">
        <f t="shared" si="10"/>
        <v>43.557702478629579</v>
      </c>
      <c r="I76" s="5">
        <f t="shared" si="11"/>
        <v>43.830541030237796</v>
      </c>
      <c r="J76" s="6">
        <f t="shared" si="12"/>
        <v>0.32283995742233779</v>
      </c>
      <c r="K76" s="6">
        <f t="shared" si="13"/>
        <v>730.52750488267645</v>
      </c>
      <c r="L76" s="6">
        <f t="shared" si="14"/>
        <v>25.698960703506259</v>
      </c>
      <c r="O76" s="1"/>
      <c r="P76" s="1"/>
    </row>
    <row r="77" spans="1:16" x14ac:dyDescent="0.35">
      <c r="A77" s="1">
        <v>113.074</v>
      </c>
      <c r="B77" s="1">
        <f t="shared" si="8"/>
        <v>4550</v>
      </c>
      <c r="C77" s="1">
        <v>0.31709999999999999</v>
      </c>
      <c r="D77" s="1">
        <v>1.1095299999999999</v>
      </c>
      <c r="G77" s="5">
        <f t="shared" si="9"/>
        <v>92.243055423999991</v>
      </c>
      <c r="H77" s="5">
        <f t="shared" si="10"/>
        <v>43.9514992984817</v>
      </c>
      <c r="I77" s="5">
        <f t="shared" si="11"/>
        <v>44.226804531017564</v>
      </c>
      <c r="J77" s="6">
        <f t="shared" si="12"/>
        <v>0.32264370332232301</v>
      </c>
      <c r="K77" s="6">
        <f t="shared" si="13"/>
        <v>729.03171135777234</v>
      </c>
      <c r="L77" s="6">
        <f t="shared" si="14"/>
        <v>25.714592579635397</v>
      </c>
      <c r="O77" s="1"/>
      <c r="P77" s="1"/>
    </row>
    <row r="78" spans="1:16" x14ac:dyDescent="0.35">
      <c r="A78" s="1">
        <v>112.19499999999999</v>
      </c>
      <c r="B78" s="1">
        <f t="shared" si="8"/>
        <v>4600</v>
      </c>
      <c r="C78" s="1">
        <v>0.31940000000000002</v>
      </c>
      <c r="D78" s="1">
        <v>1.1056900000000001</v>
      </c>
      <c r="G78" s="5">
        <f t="shared" si="9"/>
        <v>91.525988319999982</v>
      </c>
      <c r="H78" s="5">
        <f t="shared" si="10"/>
        <v>44.089063786194089</v>
      </c>
      <c r="I78" s="5">
        <f t="shared" si="11"/>
        <v>44.365230700899687</v>
      </c>
      <c r="J78" s="6">
        <f t="shared" si="12"/>
        <v>0.32396991456889979</v>
      </c>
      <c r="K78" s="6">
        <f t="shared" si="13"/>
        <v>723.36445916643311</v>
      </c>
      <c r="L78" s="6">
        <f t="shared" si="14"/>
        <v>25.609326688123119</v>
      </c>
      <c r="O78" s="1"/>
      <c r="P78" s="1"/>
    </row>
    <row r="79" spans="1:16" x14ac:dyDescent="0.35">
      <c r="A79" s="1">
        <v>111.06100000000001</v>
      </c>
      <c r="B79" s="1">
        <f t="shared" si="8"/>
        <v>4650</v>
      </c>
      <c r="C79" s="1">
        <v>0.32055</v>
      </c>
      <c r="D79" s="1">
        <v>1.09782</v>
      </c>
      <c r="G79" s="5">
        <f t="shared" si="9"/>
        <v>90.600898336</v>
      </c>
      <c r="H79" s="5">
        <f t="shared" si="10"/>
        <v>44.117823076257061</v>
      </c>
      <c r="I79" s="5">
        <f t="shared" si="11"/>
        <v>44.394170134602</v>
      </c>
      <c r="J79" s="6">
        <f t="shared" si="12"/>
        <v>0.32492442039719455</v>
      </c>
      <c r="K79" s="6">
        <f t="shared" si="13"/>
        <v>716.05312357487628</v>
      </c>
      <c r="L79" s="6">
        <f t="shared" si="14"/>
        <v>25.534096111262695</v>
      </c>
      <c r="O79" s="1"/>
      <c r="P79" s="1"/>
    </row>
    <row r="80" spans="1:16" x14ac:dyDescent="0.35">
      <c r="A80" s="1">
        <v>109.973</v>
      </c>
      <c r="B80" s="1">
        <f t="shared" si="8"/>
        <v>4700</v>
      </c>
      <c r="C80" s="1">
        <v>0.32069999999999999</v>
      </c>
      <c r="D80" s="1">
        <v>1.09558</v>
      </c>
      <c r="G80" s="5">
        <f t="shared" si="9"/>
        <v>89.713334047999993</v>
      </c>
      <c r="H80" s="5">
        <f t="shared" si="10"/>
        <v>44.15536435063153</v>
      </c>
      <c r="I80" s="5">
        <f t="shared" si="11"/>
        <v>44.431946561575046</v>
      </c>
      <c r="J80" s="6">
        <f t="shared" si="12"/>
        <v>0.32480008455178566</v>
      </c>
      <c r="K80" s="6">
        <f t="shared" si="13"/>
        <v>709.03836773394676</v>
      </c>
      <c r="L80" s="6">
        <f t="shared" si="14"/>
        <v>25.54387074981036</v>
      </c>
      <c r="O80" s="1"/>
      <c r="P80" s="1"/>
    </row>
    <row r="81" spans="1:16" x14ac:dyDescent="0.35">
      <c r="A81" s="1">
        <v>108.654</v>
      </c>
      <c r="B81" s="1">
        <f t="shared" si="8"/>
        <v>4750</v>
      </c>
      <c r="C81" s="1">
        <v>0.32485000000000003</v>
      </c>
      <c r="D81" s="1">
        <v>1.0882700000000001</v>
      </c>
      <c r="G81" s="5">
        <f t="shared" si="9"/>
        <v>88.637325503999989</v>
      </c>
      <c r="H81" s="5">
        <f t="shared" si="10"/>
        <v>44.08987535089215</v>
      </c>
      <c r="I81" s="5">
        <f t="shared" si="11"/>
        <v>44.366047349110517</v>
      </c>
      <c r="J81" s="6">
        <f t="shared" si="12"/>
        <v>0.3294918270489805</v>
      </c>
      <c r="K81" s="6">
        <f t="shared" si="13"/>
        <v>700.53426575399635</v>
      </c>
      <c r="L81" s="6">
        <f t="shared" si="14"/>
        <v>25.180143172671038</v>
      </c>
      <c r="O81" s="1"/>
      <c r="P81" s="1"/>
    </row>
    <row r="82" spans="1:16" x14ac:dyDescent="0.35">
      <c r="A82" s="1">
        <v>107.07599999999999</v>
      </c>
      <c r="B82" s="1">
        <f t="shared" si="8"/>
        <v>4800</v>
      </c>
      <c r="C82" s="1">
        <v>0.32455000000000001</v>
      </c>
      <c r="D82" s="1">
        <v>1.08396</v>
      </c>
      <c r="G82" s="5">
        <f t="shared" si="9"/>
        <v>87.350030975999985</v>
      </c>
      <c r="H82" s="5">
        <f t="shared" si="10"/>
        <v>43.906914496806785</v>
      </c>
      <c r="I82" s="5">
        <f t="shared" si="11"/>
        <v>44.181940457204306</v>
      </c>
      <c r="J82" s="6">
        <f t="shared" si="12"/>
        <v>0.33055927034591231</v>
      </c>
      <c r="K82" s="6">
        <f t="shared" si="13"/>
        <v>690.3602908302953</v>
      </c>
      <c r="L82" s="6">
        <f t="shared" si="14"/>
        <v>25.098831355225027</v>
      </c>
      <c r="O82" s="1"/>
      <c r="P82" s="1"/>
    </row>
    <row r="83" spans="1:16" x14ac:dyDescent="0.35">
      <c r="A83" s="1">
        <v>105.24</v>
      </c>
      <c r="B83" s="1">
        <f t="shared" si="8"/>
        <v>4850</v>
      </c>
      <c r="C83" s="1">
        <v>0.32569999999999999</v>
      </c>
      <c r="D83" s="1">
        <v>1.0822099999999999</v>
      </c>
      <c r="G83" s="5">
        <f t="shared" si="9"/>
        <v>85.852266239999992</v>
      </c>
      <c r="H83" s="5">
        <f t="shared" si="10"/>
        <v>43.603577241035069</v>
      </c>
      <c r="I83" s="5">
        <f t="shared" si="11"/>
        <v>43.876703144891401</v>
      </c>
      <c r="J83" s="6">
        <f t="shared" si="12"/>
        <v>0.33403831531281458</v>
      </c>
      <c r="K83" s="6">
        <f t="shared" si="13"/>
        <v>678.52289034872695</v>
      </c>
      <c r="L83" s="6">
        <f t="shared" si="14"/>
        <v>24.837424328250439</v>
      </c>
      <c r="O83" s="1"/>
      <c r="P83" s="1"/>
    </row>
    <row r="84" spans="1:16" x14ac:dyDescent="0.35">
      <c r="A84" s="1">
        <v>103.63200000000001</v>
      </c>
      <c r="B84" s="1">
        <f t="shared" si="8"/>
        <v>4900</v>
      </c>
      <c r="C84" s="1">
        <v>0.32769999999999999</v>
      </c>
      <c r="D84" s="1">
        <v>1.0846</v>
      </c>
      <c r="G84" s="5">
        <f t="shared" si="9"/>
        <v>84.540498431999993</v>
      </c>
      <c r="H84" s="5">
        <f t="shared" si="10"/>
        <v>43.379995438115792</v>
      </c>
      <c r="I84" s="5">
        <f t="shared" si="11"/>
        <v>43.651720860959507</v>
      </c>
      <c r="J84" s="6">
        <f t="shared" si="12"/>
        <v>0.33782173323638032</v>
      </c>
      <c r="K84" s="6">
        <f t="shared" si="13"/>
        <v>668.15549384852989</v>
      </c>
      <c r="L84" s="6">
        <f t="shared" si="14"/>
        <v>24.559258813324973</v>
      </c>
      <c r="O84" s="1"/>
      <c r="P84" s="1"/>
    </row>
    <row r="85" spans="1:16" x14ac:dyDescent="0.35">
      <c r="A85" s="1">
        <v>102.33499999999999</v>
      </c>
      <c r="B85" s="1">
        <f t="shared" si="8"/>
        <v>4950</v>
      </c>
      <c r="C85" s="1">
        <v>0.32845000000000002</v>
      </c>
      <c r="D85" s="1">
        <v>1.08823</v>
      </c>
      <c r="G85" s="5">
        <f t="shared" si="9"/>
        <v>83.482436959999987</v>
      </c>
      <c r="H85" s="5">
        <f t="shared" si="10"/>
        <v>43.274188758455985</v>
      </c>
      <c r="I85" s="5">
        <f t="shared" si="11"/>
        <v>43.545251425011237</v>
      </c>
      <c r="J85" s="6">
        <f t="shared" si="12"/>
        <v>0.33942277323746528</v>
      </c>
      <c r="K85" s="6">
        <f t="shared" si="13"/>
        <v>659.79323435800995</v>
      </c>
      <c r="L85" s="6">
        <f t="shared" si="14"/>
        <v>24.443414035492044</v>
      </c>
      <c r="O85" s="1"/>
      <c r="P85" s="1"/>
    </row>
    <row r="86" spans="1:16" x14ac:dyDescent="0.35">
      <c r="A86" s="1">
        <v>101.10599999999999</v>
      </c>
      <c r="B86" s="1">
        <f t="shared" si="8"/>
        <v>5000</v>
      </c>
      <c r="C86" s="1">
        <v>0.32869999999999999</v>
      </c>
      <c r="D86" s="1">
        <v>1.08687</v>
      </c>
      <c r="G86" s="5">
        <f t="shared" si="9"/>
        <v>82.479848255999997</v>
      </c>
      <c r="H86" s="5">
        <f t="shared" si="10"/>
        <v>43.186347558375083</v>
      </c>
      <c r="I86" s="5">
        <f t="shared" si="11"/>
        <v>43.456860001561381</v>
      </c>
      <c r="J86" s="6">
        <f t="shared" si="12"/>
        <v>0.34037203791227783</v>
      </c>
      <c r="K86" s="6">
        <f t="shared" si="13"/>
        <v>651.86939710754848</v>
      </c>
      <c r="L86" s="6">
        <f t="shared" si="14"/>
        <v>24.375243719216861</v>
      </c>
      <c r="O86" s="1"/>
      <c r="P86" s="1"/>
    </row>
    <row r="87" spans="1:16" x14ac:dyDescent="0.35">
      <c r="A87" s="1">
        <v>99.314899999999994</v>
      </c>
      <c r="B87" s="1">
        <f t="shared" si="8"/>
        <v>5050</v>
      </c>
      <c r="C87" s="1">
        <v>0.32984999999999998</v>
      </c>
      <c r="D87" s="1">
        <v>1.0891</v>
      </c>
      <c r="G87" s="5">
        <f t="shared" si="9"/>
        <v>81.018711862399996</v>
      </c>
      <c r="H87" s="5">
        <f t="shared" si="10"/>
        <v>42.845511315021049</v>
      </c>
      <c r="I87" s="5">
        <f t="shared" si="11"/>
        <v>43.113888813945358</v>
      </c>
      <c r="J87" s="6">
        <f t="shared" si="12"/>
        <v>0.34428000832991179</v>
      </c>
      <c r="K87" s="6">
        <f t="shared" si="13"/>
        <v>640.32148425213597</v>
      </c>
      <c r="L87" s="6">
        <f t="shared" si="14"/>
        <v>24.098556926279301</v>
      </c>
      <c r="O87" s="1"/>
      <c r="P87" s="1"/>
    </row>
    <row r="88" spans="1:16" x14ac:dyDescent="0.35">
      <c r="A88" s="1">
        <v>97.581500000000005</v>
      </c>
      <c r="B88" s="1">
        <f t="shared" si="8"/>
        <v>5100</v>
      </c>
      <c r="C88" s="1">
        <v>0.32969999999999999</v>
      </c>
      <c r="D88" s="1">
        <v>1.09185</v>
      </c>
      <c r="G88" s="5">
        <f t="shared" si="9"/>
        <v>79.604645743999995</v>
      </c>
      <c r="H88" s="5">
        <f t="shared" si="10"/>
        <v>42.514512944364625</v>
      </c>
      <c r="I88" s="5">
        <f t="shared" si="11"/>
        <v>42.780817121903837</v>
      </c>
      <c r="J88" s="6">
        <f t="shared" si="12"/>
        <v>0.34680263253793003</v>
      </c>
      <c r="K88" s="6">
        <f t="shared" si="13"/>
        <v>629.14558556218458</v>
      </c>
      <c r="L88" s="6">
        <f t="shared" si="14"/>
        <v>23.923265283780346</v>
      </c>
      <c r="O88" s="1"/>
      <c r="P88" s="1"/>
    </row>
    <row r="89" spans="1:16" x14ac:dyDescent="0.35">
      <c r="A89" s="1">
        <v>95.848600000000005</v>
      </c>
      <c r="B89" s="1">
        <f t="shared" si="8"/>
        <v>5150</v>
      </c>
      <c r="C89" s="1">
        <v>0.33095000000000002</v>
      </c>
      <c r="D89" s="1">
        <v>1.0940700000000001</v>
      </c>
      <c r="G89" s="5">
        <f t="shared" si="9"/>
        <v>78.190987513599993</v>
      </c>
      <c r="H89" s="5">
        <f t="shared" si="10"/>
        <v>42.16892648469112</v>
      </c>
      <c r="I89" s="5">
        <f t="shared" si="11"/>
        <v>42.433065963365443</v>
      </c>
      <c r="J89" s="6">
        <f t="shared" si="12"/>
        <v>0.3509703968329238</v>
      </c>
      <c r="K89" s="6">
        <f t="shared" si="13"/>
        <v>617.97291056517474</v>
      </c>
      <c r="L89" s="6">
        <f t="shared" si="14"/>
        <v>23.639177133414577</v>
      </c>
      <c r="O89" s="1"/>
      <c r="P89" s="1"/>
    </row>
    <row r="90" spans="1:16" x14ac:dyDescent="0.35">
      <c r="A90" s="1">
        <v>94.803299999999993</v>
      </c>
      <c r="B90" s="1">
        <f t="shared" si="8"/>
        <v>5200</v>
      </c>
      <c r="C90" s="1">
        <v>0.33379999999999999</v>
      </c>
      <c r="D90" s="1">
        <v>1.0934600000000001</v>
      </c>
      <c r="G90" s="5">
        <f t="shared" si="9"/>
        <v>77.338256860799987</v>
      </c>
      <c r="H90" s="5">
        <f t="shared" si="10"/>
        <v>42.113985263190472</v>
      </c>
      <c r="I90" s="5">
        <f t="shared" si="11"/>
        <v>42.377780598752445</v>
      </c>
      <c r="J90" s="6">
        <f t="shared" si="12"/>
        <v>0.35445461720197308</v>
      </c>
      <c r="K90" s="6">
        <f t="shared" si="13"/>
        <v>611.23345810145827</v>
      </c>
      <c r="L90" s="6">
        <f t="shared" si="14"/>
        <v>23.406808591777338</v>
      </c>
      <c r="O90" s="1"/>
      <c r="P90" s="1"/>
    </row>
    <row r="91" spans="1:16" x14ac:dyDescent="0.35">
      <c r="A91" s="1">
        <v>93.0976</v>
      </c>
      <c r="B91" s="1">
        <f t="shared" si="8"/>
        <v>5250</v>
      </c>
      <c r="C91" s="1">
        <v>0.33129999999999998</v>
      </c>
      <c r="D91" s="1">
        <v>1.0880399999999999</v>
      </c>
      <c r="G91" s="5">
        <f t="shared" si="9"/>
        <v>75.94678773759999</v>
      </c>
      <c r="H91" s="5">
        <f t="shared" si="10"/>
        <v>41.753927323532807</v>
      </c>
      <c r="I91" s="5">
        <f t="shared" si="11"/>
        <v>42.01546731317061</v>
      </c>
      <c r="J91" s="6">
        <f t="shared" si="12"/>
        <v>0.35483361136689356</v>
      </c>
      <c r="K91" s="6">
        <f t="shared" si="13"/>
        <v>600.23615200047175</v>
      </c>
      <c r="L91" s="6">
        <f t="shared" si="14"/>
        <v>23.381808018011178</v>
      </c>
      <c r="O91" s="1"/>
      <c r="P91" s="1"/>
    </row>
    <row r="92" spans="1:16" x14ac:dyDescent="0.35">
      <c r="A92" s="1">
        <v>91.788600000000002</v>
      </c>
      <c r="B92" s="1">
        <f t="shared" si="8"/>
        <v>5300</v>
      </c>
      <c r="C92" s="1">
        <v>0.33239999999999997</v>
      </c>
      <c r="D92" s="1">
        <v>1.0833900000000001</v>
      </c>
      <c r="G92" s="5">
        <f t="shared" si="9"/>
        <v>74.878936953600004</v>
      </c>
      <c r="H92" s="5">
        <f t="shared" si="10"/>
        <v>41.558910889427615</v>
      </c>
      <c r="I92" s="5">
        <f t="shared" si="11"/>
        <v>41.819229327000151</v>
      </c>
      <c r="J92" s="6">
        <f t="shared" si="12"/>
        <v>0.3576823447184504</v>
      </c>
      <c r="K92" s="6">
        <f t="shared" si="13"/>
        <v>591.79652387935357</v>
      </c>
      <c r="L92" s="6">
        <f t="shared" si="14"/>
        <v>23.195585417695131</v>
      </c>
      <c r="O92" s="1"/>
      <c r="P92" s="1"/>
    </row>
    <row r="93" spans="1:16" x14ac:dyDescent="0.35">
      <c r="A93" s="1">
        <v>90.593800000000002</v>
      </c>
      <c r="B93" s="1">
        <f t="shared" si="8"/>
        <v>5350</v>
      </c>
      <c r="C93" s="1">
        <v>0.33079999999999998</v>
      </c>
      <c r="D93" s="1">
        <v>1.0800700000000001</v>
      </c>
      <c r="G93" s="5">
        <f t="shared" si="9"/>
        <v>73.904247788799992</v>
      </c>
      <c r="H93" s="5">
        <f t="shared" si="10"/>
        <v>41.404905809489989</v>
      </c>
      <c r="I93" s="5">
        <f t="shared" si="11"/>
        <v>41.664259583626226</v>
      </c>
      <c r="J93" s="6">
        <f t="shared" si="12"/>
        <v>0.35728464033116042</v>
      </c>
      <c r="K93" s="6">
        <f t="shared" si="13"/>
        <v>584.0931872260976</v>
      </c>
      <c r="L93" s="6">
        <f t="shared" si="14"/>
        <v>23.221405128494414</v>
      </c>
      <c r="O93" s="1"/>
      <c r="P93" s="1"/>
    </row>
    <row r="94" spans="1:16" x14ac:dyDescent="0.35">
      <c r="A94" s="1">
        <v>89.6374</v>
      </c>
      <c r="B94" s="1">
        <f t="shared" si="8"/>
        <v>5400</v>
      </c>
      <c r="C94" s="1">
        <v>0.33879999999999999</v>
      </c>
      <c r="D94" s="1">
        <v>1.0789500000000001</v>
      </c>
      <c r="G94" s="5">
        <f t="shared" si="9"/>
        <v>73.124039622399991</v>
      </c>
      <c r="H94" s="5">
        <f t="shared" si="10"/>
        <v>41.350670222137339</v>
      </c>
      <c r="I94" s="5">
        <f t="shared" si="11"/>
        <v>41.609684273141802</v>
      </c>
      <c r="J94" s="6">
        <f t="shared" si="12"/>
        <v>0.36640508733302213</v>
      </c>
      <c r="K94" s="6">
        <f t="shared" si="13"/>
        <v>577.92690736739814</v>
      </c>
      <c r="L94" s="6">
        <f t="shared" si="14"/>
        <v>22.64338478405881</v>
      </c>
      <c r="O94" s="1"/>
      <c r="P94" s="1"/>
    </row>
    <row r="95" spans="1:16" x14ac:dyDescent="0.35">
      <c r="A95" s="1">
        <v>88.925600000000003</v>
      </c>
      <c r="B95" s="1">
        <f t="shared" si="8"/>
        <v>5450</v>
      </c>
      <c r="C95" s="1">
        <v>0.34379999999999999</v>
      </c>
      <c r="D95" s="1">
        <v>1.0792299999999999</v>
      </c>
      <c r="G95" s="5">
        <f t="shared" si="9"/>
        <v>72.543370265600004</v>
      </c>
      <c r="H95" s="5">
        <f t="shared" si="10"/>
        <v>41.402145635238007</v>
      </c>
      <c r="I95" s="5">
        <f t="shared" si="11"/>
        <v>41.661482120079761</v>
      </c>
      <c r="J95" s="6">
        <f t="shared" si="12"/>
        <v>0.37135020677873043</v>
      </c>
      <c r="K95" s="6">
        <f t="shared" si="13"/>
        <v>573.33765809573129</v>
      </c>
      <c r="L95" s="6">
        <f t="shared" si="14"/>
        <v>22.341852051968463</v>
      </c>
      <c r="O95" s="1"/>
      <c r="P95" s="1"/>
    </row>
    <row r="96" spans="1:16" x14ac:dyDescent="0.35">
      <c r="A96" s="1">
        <v>88.647400000000005</v>
      </c>
      <c r="B96" s="1">
        <f t="shared" si="8"/>
        <v>5500</v>
      </c>
      <c r="C96" s="1">
        <v>0.3488</v>
      </c>
      <c r="D96" s="1">
        <v>1.0836600000000001</v>
      </c>
      <c r="G96" s="5">
        <f t="shared" si="9"/>
        <v>72.316421382399994</v>
      </c>
      <c r="H96" s="5">
        <f t="shared" si="10"/>
        <v>41.651268660622797</v>
      </c>
      <c r="I96" s="5">
        <f t="shared" si="11"/>
        <v>41.912165612650611</v>
      </c>
      <c r="J96" s="6">
        <f t="shared" si="12"/>
        <v>0.37449747037796538</v>
      </c>
      <c r="K96" s="6">
        <f t="shared" si="13"/>
        <v>571.54399534302297</v>
      </c>
      <c r="L96" s="6">
        <f t="shared" si="14"/>
        <v>22.154091911341382</v>
      </c>
      <c r="O96" s="1"/>
      <c r="P96" s="1"/>
    </row>
  </sheetData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0C086-C903-446E-9F7C-CDF2842AFEDD}">
  <dimension ref="A1:AE96"/>
  <sheetViews>
    <sheetView tabSelected="1" zoomScale="113" zoomScaleNormal="130" workbookViewId="0">
      <selection activeCell="G4" sqref="G4:L96"/>
    </sheetView>
  </sheetViews>
  <sheetFormatPr defaultRowHeight="14.5" x14ac:dyDescent="0.35"/>
  <cols>
    <col min="26" max="26" width="12.81640625" customWidth="1"/>
    <col min="27" max="27" width="15.26953125" customWidth="1"/>
    <col min="28" max="28" width="9.36328125" customWidth="1"/>
    <col min="30" max="30" width="10.453125" customWidth="1"/>
    <col min="31" max="31" width="15" customWidth="1"/>
  </cols>
  <sheetData>
    <row r="1" spans="1:31" x14ac:dyDescent="0.35">
      <c r="D1" s="1"/>
      <c r="G1" s="2" t="s">
        <v>0</v>
      </c>
      <c r="H1" s="2" t="s">
        <v>1</v>
      </c>
      <c r="I1" s="2" t="s">
        <v>2</v>
      </c>
    </row>
    <row r="2" spans="1:31" x14ac:dyDescent="0.35">
      <c r="A2" s="1"/>
      <c r="B2" s="1"/>
      <c r="C2" s="1"/>
      <c r="D2" s="1"/>
      <c r="G2" s="2" t="s">
        <v>3</v>
      </c>
      <c r="H2" s="2" t="s">
        <v>4</v>
      </c>
      <c r="I2" s="2" t="s">
        <v>5</v>
      </c>
    </row>
    <row r="3" spans="1:31" x14ac:dyDescent="0.35">
      <c r="A3" s="1"/>
      <c r="B3" s="1"/>
      <c r="C3" s="1"/>
      <c r="D3" s="1"/>
      <c r="G3" s="3">
        <v>1018.9</v>
      </c>
      <c r="H3" s="3">
        <v>46</v>
      </c>
      <c r="I3" s="3">
        <v>27</v>
      </c>
    </row>
    <row r="4" spans="1:31" x14ac:dyDescent="0.35">
      <c r="A4" s="2" t="s">
        <v>6</v>
      </c>
      <c r="B4" s="2" t="s">
        <v>7</v>
      </c>
      <c r="C4" s="2" t="s">
        <v>8</v>
      </c>
      <c r="D4" s="2" t="s">
        <v>9</v>
      </c>
      <c r="G4" s="1" t="s">
        <v>13</v>
      </c>
      <c r="H4" s="1" t="s">
        <v>14</v>
      </c>
      <c r="I4" s="1" t="s">
        <v>16</v>
      </c>
      <c r="J4" s="1" t="s">
        <v>22</v>
      </c>
      <c r="K4" s="1" t="s">
        <v>21</v>
      </c>
      <c r="L4" s="1" t="s">
        <v>18</v>
      </c>
      <c r="M4" s="2" t="s">
        <v>7</v>
      </c>
      <c r="O4" s="2" t="s">
        <v>7</v>
      </c>
      <c r="P4" s="1" t="s">
        <v>14</v>
      </c>
      <c r="R4" s="2" t="s">
        <v>7</v>
      </c>
      <c r="S4" s="1" t="s">
        <v>13</v>
      </c>
      <c r="U4" s="2" t="s">
        <v>7</v>
      </c>
      <c r="V4" s="1" t="s">
        <v>22</v>
      </c>
      <c r="W4" s="2" t="s">
        <v>9</v>
      </c>
      <c r="Y4" s="1" t="s">
        <v>13</v>
      </c>
      <c r="Z4" s="1" t="s">
        <v>22</v>
      </c>
      <c r="AA4" s="2" t="s">
        <v>9</v>
      </c>
      <c r="AB4" s="1" t="s">
        <v>13</v>
      </c>
      <c r="AC4" s="1" t="s">
        <v>13</v>
      </c>
      <c r="AD4" s="1" t="s">
        <v>14</v>
      </c>
    </row>
    <row r="5" spans="1:31" x14ac:dyDescent="0.35">
      <c r="A5" s="2" t="s">
        <v>10</v>
      </c>
      <c r="B5" s="2" t="s">
        <v>11</v>
      </c>
      <c r="C5" s="2" t="s">
        <v>12</v>
      </c>
      <c r="D5" s="2" t="s">
        <v>9</v>
      </c>
      <c r="G5" s="1" t="s">
        <v>15</v>
      </c>
      <c r="H5" s="1" t="s">
        <v>17</v>
      </c>
      <c r="I5" s="1" t="s">
        <v>17</v>
      </c>
      <c r="J5" s="1" t="s">
        <v>19</v>
      </c>
      <c r="K5" s="1" t="s">
        <v>20</v>
      </c>
      <c r="L5" s="1" t="s">
        <v>4</v>
      </c>
      <c r="M5" s="2" t="s">
        <v>11</v>
      </c>
      <c r="O5" s="2" t="s">
        <v>11</v>
      </c>
      <c r="P5" s="1" t="s">
        <v>17</v>
      </c>
      <c r="R5" s="2" t="s">
        <v>11</v>
      </c>
      <c r="S5" s="1" t="s">
        <v>15</v>
      </c>
      <c r="U5" s="2" t="s">
        <v>11</v>
      </c>
      <c r="V5" s="1" t="s">
        <v>19</v>
      </c>
      <c r="W5" s="2" t="s">
        <v>9</v>
      </c>
      <c r="Y5" s="1" t="s">
        <v>15</v>
      </c>
      <c r="Z5" s="1" t="s">
        <v>23</v>
      </c>
      <c r="AA5" s="2" t="s">
        <v>9</v>
      </c>
      <c r="AB5" s="1" t="s">
        <v>15</v>
      </c>
      <c r="AC5" s="1" t="s">
        <v>15</v>
      </c>
      <c r="AD5" s="1" t="s">
        <v>17</v>
      </c>
      <c r="AE5" s="2"/>
    </row>
    <row r="6" spans="1:31" x14ac:dyDescent="0.35">
      <c r="A6" s="1">
        <v>102.27500000000001</v>
      </c>
      <c r="B6" s="1">
        <v>1000</v>
      </c>
      <c r="C6" s="1">
        <v>7.0400000000000004E-2</v>
      </c>
      <c r="D6" s="1">
        <v>1.2658</v>
      </c>
      <c r="G6" s="1">
        <f>A6*(815.776/1000)</f>
        <v>83.433490399999997</v>
      </c>
      <c r="H6" s="1">
        <f>SUM(((2*PI())*B6*G6)/60)/1000</f>
        <v>8.7371346834664845</v>
      </c>
      <c r="I6" s="1">
        <f>SUM((1013.25/$G$3)*SQRT(300/293))*H6</f>
        <v>8.7918627117276724</v>
      </c>
      <c r="J6">
        <f>SUM((C6*60*0.745)/H6)*1000</f>
        <v>360.17299881561019</v>
      </c>
      <c r="K6">
        <f>SUM((4*PI()*G6)/0.0016)</f>
        <v>655285.10125998629</v>
      </c>
      <c r="L6">
        <f>SUM((H6*1000)/((C6*60*0.745/3600)*44000000))*100</f>
        <v>22.716356330772168</v>
      </c>
      <c r="M6" s="1">
        <v>1000</v>
      </c>
      <c r="O6" s="1">
        <v>1000</v>
      </c>
      <c r="P6" s="1">
        <f>SUM(((2*PI())*G6*O6)/60)/1000</f>
        <v>8.7371346834664845</v>
      </c>
      <c r="R6" s="1">
        <v>1000</v>
      </c>
      <c r="S6" s="1">
        <f>A6*(815.776/1000)</f>
        <v>83.433490399999997</v>
      </c>
      <c r="U6" s="1">
        <v>1000</v>
      </c>
      <c r="V6">
        <f>SUM((C6*60*0.745)/H6)*1000</f>
        <v>360.17299881561019</v>
      </c>
      <c r="W6" s="1">
        <v>1.2658</v>
      </c>
      <c r="Y6" s="1">
        <f>A6*(815.776/1000)</f>
        <v>83.433490399999997</v>
      </c>
      <c r="Z6">
        <f t="shared" ref="Z6:Z69" si="0">SUM((C6*60*0.745)/H6)*1000</f>
        <v>360.17299881561019</v>
      </c>
      <c r="AA6" s="1">
        <v>1.2658</v>
      </c>
      <c r="AB6" s="1">
        <f>A6*(815.776/1000)</f>
        <v>83.433490399999997</v>
      </c>
      <c r="AC6" s="1">
        <f>A6*(815.776/1000)</f>
        <v>83.433490399999997</v>
      </c>
      <c r="AD6" s="1">
        <f>SUM((1013.25/$G$3)*SQRT(300/293))*H6</f>
        <v>8.7918627117276724</v>
      </c>
      <c r="AE6" s="2"/>
    </row>
    <row r="7" spans="1:31" x14ac:dyDescent="0.35">
      <c r="A7" s="1">
        <v>102.756</v>
      </c>
      <c r="B7" s="1">
        <f t="shared" ref="B7:B70" si="1">B6+50</f>
        <v>1050</v>
      </c>
      <c r="C7" s="1">
        <v>7.2400000000000006E-2</v>
      </c>
      <c r="D7" s="1">
        <v>1.26783</v>
      </c>
      <c r="G7" s="1">
        <f t="shared" ref="G7:G70" si="2">A7*(815.776/1000)</f>
        <v>83.825878656</v>
      </c>
      <c r="H7" s="1">
        <f t="shared" ref="H7:H70" si="3">SUM(((2*PI())*B7*G7)/60)/1000</f>
        <v>9.2171367598239673</v>
      </c>
      <c r="I7" s="1">
        <f t="shared" ref="I7:I70" si="4">SUM((1013.25/$G$3)*SQRT(300/293))*H7</f>
        <v>9.2748714450902305</v>
      </c>
      <c r="J7">
        <f t="shared" ref="J7:J70" si="5">SUM((C7*60*0.745)/H7)*1000</f>
        <v>351.11554535096303</v>
      </c>
      <c r="K7">
        <f t="shared" ref="K7:K70" si="6">SUM(4*PI()*G7)/0.0016</f>
        <v>658366.91141599754</v>
      </c>
      <c r="L7">
        <f t="shared" ref="L7:L70" si="7">SUM((H7*1000)/((C7*60*0.745/3600)*44000000))*100</f>
        <v>23.302352431134654</v>
      </c>
      <c r="M7" s="1">
        <f t="shared" ref="M7:M70" si="8">M6+50</f>
        <v>1050</v>
      </c>
      <c r="O7" s="1">
        <f t="shared" ref="O7:O70" si="9">O6+50</f>
        <v>1050</v>
      </c>
      <c r="P7" s="1">
        <f t="shared" ref="P7:P70" si="10">SUM(((2*PI())*G7*O7)/60)/1000</f>
        <v>9.2171367598239673</v>
      </c>
      <c r="R7" s="1">
        <f t="shared" ref="R7:R70" si="11">R6+50</f>
        <v>1050</v>
      </c>
      <c r="S7" s="1">
        <f t="shared" ref="S7:S70" si="12">A7*(815.776/1000)</f>
        <v>83.825878656</v>
      </c>
      <c r="U7" s="1">
        <f t="shared" ref="U7:U70" si="13">U6+50</f>
        <v>1050</v>
      </c>
      <c r="V7">
        <f t="shared" ref="V7:V70" si="14">SUM((C7*60*0.745)/H7)*1000</f>
        <v>351.11554535096303</v>
      </c>
      <c r="W7" s="1">
        <v>1.26783</v>
      </c>
      <c r="Y7" s="1">
        <f t="shared" ref="Y7:Y70" si="15">A7*(815.776/1000)</f>
        <v>83.825878656</v>
      </c>
      <c r="Z7">
        <f t="shared" si="0"/>
        <v>351.11554535096303</v>
      </c>
      <c r="AA7" s="1">
        <v>1.26783</v>
      </c>
      <c r="AB7" s="1">
        <f t="shared" ref="AB7:AB70" si="16">A7*(815.776/1000)</f>
        <v>83.825878656</v>
      </c>
      <c r="AC7" s="1">
        <f t="shared" ref="AC7:AC70" si="17">A7*(815.776/1000)</f>
        <v>83.825878656</v>
      </c>
      <c r="AD7" s="1">
        <f t="shared" ref="AD7:AD70" si="18">SUM((1013.25/$G$3)*SQRT(300/293))*H7</f>
        <v>9.2748714450902305</v>
      </c>
      <c r="AE7" s="4"/>
    </row>
    <row r="8" spans="1:31" x14ac:dyDescent="0.35">
      <c r="A8" s="1">
        <v>103.68899999999999</v>
      </c>
      <c r="B8" s="1">
        <f t="shared" si="1"/>
        <v>1100</v>
      </c>
      <c r="C8" s="1">
        <v>7.3700000000000002E-2</v>
      </c>
      <c r="D8" s="1">
        <v>1.2734399999999999</v>
      </c>
      <c r="G8" s="1">
        <f t="shared" si="2"/>
        <v>84.586997663999995</v>
      </c>
      <c r="H8" s="1">
        <f t="shared" si="3"/>
        <v>9.7437226498494454</v>
      </c>
      <c r="I8" s="1">
        <f t="shared" si="4"/>
        <v>9.8047557857537413</v>
      </c>
      <c r="J8">
        <f t="shared" si="5"/>
        <v>338.103835503867</v>
      </c>
      <c r="K8">
        <f t="shared" si="6"/>
        <v>664344.72612609831</v>
      </c>
      <c r="L8">
        <f t="shared" si="7"/>
        <v>24.199128559500188</v>
      </c>
      <c r="M8" s="1">
        <f t="shared" si="8"/>
        <v>1100</v>
      </c>
      <c r="O8" s="1">
        <f t="shared" si="9"/>
        <v>1100</v>
      </c>
      <c r="P8" s="1">
        <f t="shared" si="10"/>
        <v>9.7437226498494436</v>
      </c>
      <c r="R8" s="1">
        <f t="shared" si="11"/>
        <v>1100</v>
      </c>
      <c r="S8" s="1">
        <f t="shared" si="12"/>
        <v>84.586997663999995</v>
      </c>
      <c r="U8" s="1">
        <f t="shared" si="13"/>
        <v>1100</v>
      </c>
      <c r="V8">
        <f t="shared" si="14"/>
        <v>338.103835503867</v>
      </c>
      <c r="W8" s="1">
        <v>1.2734399999999999</v>
      </c>
      <c r="Y8" s="1">
        <f t="shared" si="15"/>
        <v>84.586997663999995</v>
      </c>
      <c r="Z8">
        <f t="shared" si="0"/>
        <v>338.103835503867</v>
      </c>
      <c r="AA8" s="1">
        <v>1.2734399999999999</v>
      </c>
      <c r="AB8" s="1">
        <f t="shared" si="16"/>
        <v>84.586997663999995</v>
      </c>
      <c r="AC8" s="1">
        <f t="shared" si="17"/>
        <v>84.586997663999995</v>
      </c>
      <c r="AD8" s="1">
        <f t="shared" si="18"/>
        <v>9.8047557857537413</v>
      </c>
    </row>
    <row r="9" spans="1:31" x14ac:dyDescent="0.35">
      <c r="A9" s="1">
        <v>104.209</v>
      </c>
      <c r="B9" s="1">
        <f t="shared" si="1"/>
        <v>1150</v>
      </c>
      <c r="C9" s="1">
        <v>7.2800000000000004E-2</v>
      </c>
      <c r="D9" s="1">
        <v>1.2847599999999999</v>
      </c>
      <c r="G9" s="1">
        <f t="shared" si="2"/>
        <v>85.011201184000001</v>
      </c>
      <c r="H9" s="1">
        <f t="shared" si="3"/>
        <v>10.237704995979101</v>
      </c>
      <c r="I9" s="1">
        <f t="shared" si="4"/>
        <v>10.301832359084754</v>
      </c>
      <c r="J9">
        <f t="shared" si="5"/>
        <v>317.86030182331729</v>
      </c>
      <c r="K9">
        <f t="shared" si="6"/>
        <v>667676.41278124577</v>
      </c>
      <c r="L9">
        <f t="shared" si="7"/>
        <v>25.740295767937855</v>
      </c>
      <c r="M9" s="1">
        <f t="shared" si="8"/>
        <v>1150</v>
      </c>
      <c r="O9" s="1">
        <f t="shared" si="9"/>
        <v>1150</v>
      </c>
      <c r="P9" s="1">
        <f t="shared" si="10"/>
        <v>10.237704995979103</v>
      </c>
      <c r="R9" s="1">
        <f t="shared" si="11"/>
        <v>1150</v>
      </c>
      <c r="S9" s="1">
        <f t="shared" si="12"/>
        <v>85.011201184000001</v>
      </c>
      <c r="U9" s="1">
        <f t="shared" si="13"/>
        <v>1150</v>
      </c>
      <c r="V9">
        <f t="shared" si="14"/>
        <v>317.86030182331729</v>
      </c>
      <c r="W9" s="1">
        <v>1.2847599999999999</v>
      </c>
      <c r="Y9" s="1">
        <f t="shared" si="15"/>
        <v>85.011201184000001</v>
      </c>
      <c r="Z9">
        <f t="shared" si="0"/>
        <v>317.86030182331729</v>
      </c>
      <c r="AA9" s="1">
        <v>1.2847599999999999</v>
      </c>
      <c r="AB9" s="1">
        <f t="shared" si="16"/>
        <v>85.011201184000001</v>
      </c>
      <c r="AC9" s="1">
        <f t="shared" si="17"/>
        <v>85.011201184000001</v>
      </c>
      <c r="AD9" s="1">
        <f t="shared" si="18"/>
        <v>10.301832359084754</v>
      </c>
    </row>
    <row r="10" spans="1:31" x14ac:dyDescent="0.35">
      <c r="A10" s="1">
        <v>105.81100000000001</v>
      </c>
      <c r="B10" s="1">
        <f t="shared" si="1"/>
        <v>1200</v>
      </c>
      <c r="C10" s="1">
        <v>7.4399999999999994E-2</v>
      </c>
      <c r="D10" s="1">
        <v>1.2918099999999999</v>
      </c>
      <c r="G10" s="1">
        <f t="shared" si="2"/>
        <v>86.318074335999995</v>
      </c>
      <c r="H10" s="1">
        <f t="shared" si="3"/>
        <v>10.847049128239808</v>
      </c>
      <c r="I10" s="1">
        <f t="shared" si="4"/>
        <v>10.914993326509313</v>
      </c>
      <c r="J10">
        <f t="shared" si="5"/>
        <v>306.59767100544792</v>
      </c>
      <c r="K10">
        <f t="shared" si="6"/>
        <v>677940.57051498804</v>
      </c>
      <c r="L10">
        <f t="shared" si="7"/>
        <v>26.685845834989397</v>
      </c>
      <c r="M10" s="1">
        <f t="shared" si="8"/>
        <v>1200</v>
      </c>
      <c r="O10" s="1">
        <f t="shared" si="9"/>
        <v>1200</v>
      </c>
      <c r="P10" s="1">
        <f t="shared" si="10"/>
        <v>10.847049128239808</v>
      </c>
      <c r="R10" s="1">
        <f t="shared" si="11"/>
        <v>1200</v>
      </c>
      <c r="S10" s="1">
        <f t="shared" si="12"/>
        <v>86.318074335999995</v>
      </c>
      <c r="U10" s="1">
        <f t="shared" si="13"/>
        <v>1200</v>
      </c>
      <c r="V10">
        <f t="shared" si="14"/>
        <v>306.59767100544792</v>
      </c>
      <c r="W10" s="1">
        <v>1.2918099999999999</v>
      </c>
      <c r="Y10" s="1">
        <f t="shared" si="15"/>
        <v>86.318074335999995</v>
      </c>
      <c r="Z10">
        <f t="shared" si="0"/>
        <v>306.59767100544792</v>
      </c>
      <c r="AA10" s="1">
        <v>1.2918099999999999</v>
      </c>
      <c r="AB10" s="1">
        <f t="shared" si="16"/>
        <v>86.318074335999995</v>
      </c>
      <c r="AC10" s="1">
        <f t="shared" si="17"/>
        <v>86.318074335999995</v>
      </c>
      <c r="AD10" s="1">
        <f t="shared" si="18"/>
        <v>10.914993326509313</v>
      </c>
    </row>
    <row r="11" spans="1:31" x14ac:dyDescent="0.35">
      <c r="A11" s="1">
        <v>107.51</v>
      </c>
      <c r="B11" s="1">
        <f t="shared" si="1"/>
        <v>1250</v>
      </c>
      <c r="C11" s="1">
        <v>7.8950000000000006E-2</v>
      </c>
      <c r="D11" s="1">
        <v>1.2972900000000001</v>
      </c>
      <c r="G11" s="1">
        <f t="shared" si="2"/>
        <v>87.704077760000004</v>
      </c>
      <c r="H11" s="1">
        <f t="shared" si="3"/>
        <v>11.480436932528498</v>
      </c>
      <c r="I11" s="1">
        <f t="shared" si="4"/>
        <v>11.552348571716477</v>
      </c>
      <c r="J11">
        <f t="shared" si="5"/>
        <v>307.39814353239467</v>
      </c>
      <c r="K11">
        <f t="shared" si="6"/>
        <v>688826.21595170989</v>
      </c>
      <c r="L11">
        <f t="shared" si="7"/>
        <v>26.616355218670844</v>
      </c>
      <c r="M11" s="1">
        <f t="shared" si="8"/>
        <v>1250</v>
      </c>
      <c r="O11" s="1">
        <f t="shared" si="9"/>
        <v>1250</v>
      </c>
      <c r="P11" s="1">
        <f t="shared" si="10"/>
        <v>11.480436932528498</v>
      </c>
      <c r="R11" s="1">
        <f t="shared" si="11"/>
        <v>1250</v>
      </c>
      <c r="S11" s="1">
        <f t="shared" si="12"/>
        <v>87.704077760000004</v>
      </c>
      <c r="U11" s="1">
        <f t="shared" si="13"/>
        <v>1250</v>
      </c>
      <c r="V11">
        <f t="shared" si="14"/>
        <v>307.39814353239467</v>
      </c>
      <c r="W11" s="1">
        <v>1.2972900000000001</v>
      </c>
      <c r="Y11" s="1">
        <f t="shared" si="15"/>
        <v>87.704077760000004</v>
      </c>
      <c r="Z11">
        <f t="shared" si="0"/>
        <v>307.39814353239467</v>
      </c>
      <c r="AA11" s="1">
        <v>1.2972900000000001</v>
      </c>
      <c r="AB11" s="1">
        <f t="shared" si="16"/>
        <v>87.704077760000004</v>
      </c>
      <c r="AC11" s="1">
        <f t="shared" si="17"/>
        <v>87.704077760000004</v>
      </c>
      <c r="AD11" s="1">
        <f t="shared" si="18"/>
        <v>11.552348571716477</v>
      </c>
    </row>
    <row r="12" spans="1:31" x14ac:dyDescent="0.35">
      <c r="A12" s="1">
        <v>109.488</v>
      </c>
      <c r="B12" s="1">
        <f t="shared" si="1"/>
        <v>1300</v>
      </c>
      <c r="C12" s="1">
        <v>7.9000000000000001E-2</v>
      </c>
      <c r="D12" s="1">
        <v>1.29895</v>
      </c>
      <c r="G12" s="1">
        <f t="shared" si="2"/>
        <v>89.317682687999991</v>
      </c>
      <c r="H12" s="1">
        <f t="shared" si="3"/>
        <v>12.159323616625683</v>
      </c>
      <c r="I12" s="1">
        <f t="shared" si="4"/>
        <v>12.235487694511182</v>
      </c>
      <c r="J12">
        <f t="shared" si="5"/>
        <v>290.41911469249692</v>
      </c>
      <c r="K12">
        <f t="shared" si="6"/>
        <v>701499.43942071253</v>
      </c>
      <c r="L12">
        <f t="shared" si="7"/>
        <v>28.172450668342876</v>
      </c>
      <c r="M12" s="1">
        <f t="shared" si="8"/>
        <v>1300</v>
      </c>
      <c r="O12" s="1">
        <f t="shared" si="9"/>
        <v>1300</v>
      </c>
      <c r="P12" s="1">
        <f t="shared" si="10"/>
        <v>12.159323616625684</v>
      </c>
      <c r="R12" s="1">
        <f t="shared" si="11"/>
        <v>1300</v>
      </c>
      <c r="S12" s="1">
        <f t="shared" si="12"/>
        <v>89.317682687999991</v>
      </c>
      <c r="U12" s="1">
        <f t="shared" si="13"/>
        <v>1300</v>
      </c>
      <c r="V12">
        <f t="shared" si="14"/>
        <v>290.41911469249692</v>
      </c>
      <c r="W12" s="1">
        <v>1.29895</v>
      </c>
      <c r="Y12" s="1">
        <f t="shared" si="15"/>
        <v>89.317682687999991</v>
      </c>
      <c r="Z12">
        <f t="shared" si="0"/>
        <v>290.41911469249692</v>
      </c>
      <c r="AA12" s="1">
        <v>1.29895</v>
      </c>
      <c r="AB12" s="1">
        <f t="shared" si="16"/>
        <v>89.317682687999991</v>
      </c>
      <c r="AC12" s="1">
        <f t="shared" si="17"/>
        <v>89.317682687999991</v>
      </c>
      <c r="AD12" s="1">
        <f t="shared" si="18"/>
        <v>12.235487694511182</v>
      </c>
    </row>
    <row r="13" spans="1:31" x14ac:dyDescent="0.35">
      <c r="A13" s="1">
        <v>111.797</v>
      </c>
      <c r="B13" s="1">
        <f t="shared" si="1"/>
        <v>1350</v>
      </c>
      <c r="C13" s="1">
        <v>7.9600000000000004E-2</v>
      </c>
      <c r="D13" s="1">
        <v>1.2946899999999999</v>
      </c>
      <c r="G13" s="1">
        <f t="shared" si="2"/>
        <v>91.201309471999991</v>
      </c>
      <c r="H13" s="1">
        <f t="shared" si="3"/>
        <v>12.893281372575199</v>
      </c>
      <c r="I13" s="1">
        <f t="shared" si="4"/>
        <v>12.97404284563261</v>
      </c>
      <c r="J13">
        <f t="shared" si="5"/>
        <v>275.96698599693474</v>
      </c>
      <c r="K13">
        <f t="shared" si="6"/>
        <v>716293.40958751098</v>
      </c>
      <c r="L13">
        <f t="shared" si="7"/>
        <v>29.647815126368265</v>
      </c>
      <c r="M13" s="1">
        <f t="shared" si="8"/>
        <v>1350</v>
      </c>
      <c r="O13" s="1">
        <f t="shared" si="9"/>
        <v>1350</v>
      </c>
      <c r="P13" s="1">
        <f t="shared" si="10"/>
        <v>12.893281372575199</v>
      </c>
      <c r="R13" s="1">
        <f t="shared" si="11"/>
        <v>1350</v>
      </c>
      <c r="S13" s="1">
        <f t="shared" si="12"/>
        <v>91.201309471999991</v>
      </c>
      <c r="U13" s="1">
        <f t="shared" si="13"/>
        <v>1350</v>
      </c>
      <c r="V13">
        <f t="shared" si="14"/>
        <v>275.96698599693474</v>
      </c>
      <c r="W13" s="1">
        <v>1.2946899999999999</v>
      </c>
      <c r="Y13" s="1">
        <f t="shared" si="15"/>
        <v>91.201309471999991</v>
      </c>
      <c r="Z13">
        <f t="shared" si="0"/>
        <v>275.96698599693474</v>
      </c>
      <c r="AA13" s="1">
        <v>1.2946899999999999</v>
      </c>
      <c r="AB13" s="1">
        <f t="shared" si="16"/>
        <v>91.201309471999991</v>
      </c>
      <c r="AC13" s="1">
        <f t="shared" si="17"/>
        <v>91.201309471999991</v>
      </c>
      <c r="AD13" s="1">
        <f t="shared" si="18"/>
        <v>12.97404284563261</v>
      </c>
    </row>
    <row r="14" spans="1:31" x14ac:dyDescent="0.35">
      <c r="A14" s="1">
        <v>114.268</v>
      </c>
      <c r="B14" s="1">
        <f t="shared" si="1"/>
        <v>1400</v>
      </c>
      <c r="C14" s="1">
        <v>8.3500000000000005E-2</v>
      </c>
      <c r="D14" s="1">
        <v>1.2855000000000001</v>
      </c>
      <c r="G14" s="1">
        <f t="shared" si="2"/>
        <v>93.217091967999991</v>
      </c>
      <c r="H14" s="1">
        <f t="shared" si="3"/>
        <v>13.666339461398067</v>
      </c>
      <c r="I14" s="1">
        <f t="shared" si="4"/>
        <v>13.751943247921551</v>
      </c>
      <c r="J14">
        <f t="shared" si="5"/>
        <v>273.11263638245458</v>
      </c>
      <c r="K14">
        <f t="shared" si="6"/>
        <v>732125.32828918216</v>
      </c>
      <c r="L14">
        <f t="shared" si="7"/>
        <v>29.957669810490696</v>
      </c>
      <c r="M14" s="1">
        <f t="shared" si="8"/>
        <v>1400</v>
      </c>
      <c r="O14" s="1">
        <f t="shared" si="9"/>
        <v>1400</v>
      </c>
      <c r="P14" s="1">
        <f t="shared" si="10"/>
        <v>13.666339461398067</v>
      </c>
      <c r="R14" s="1">
        <f t="shared" si="11"/>
        <v>1400</v>
      </c>
      <c r="S14" s="1">
        <f t="shared" si="12"/>
        <v>93.217091967999991</v>
      </c>
      <c r="U14" s="1">
        <f t="shared" si="13"/>
        <v>1400</v>
      </c>
      <c r="V14">
        <f t="shared" si="14"/>
        <v>273.11263638245458</v>
      </c>
      <c r="W14" s="1">
        <v>1.2855000000000001</v>
      </c>
      <c r="Y14" s="1">
        <f t="shared" si="15"/>
        <v>93.217091967999991</v>
      </c>
      <c r="Z14">
        <f t="shared" si="0"/>
        <v>273.11263638245458</v>
      </c>
      <c r="AA14" s="1">
        <v>1.2855000000000001</v>
      </c>
      <c r="AB14" s="1">
        <f t="shared" si="16"/>
        <v>93.217091967999991</v>
      </c>
      <c r="AC14" s="1">
        <f t="shared" si="17"/>
        <v>93.217091967999991</v>
      </c>
      <c r="AD14" s="1">
        <f t="shared" si="18"/>
        <v>13.751943247921551</v>
      </c>
    </row>
    <row r="15" spans="1:31" x14ac:dyDescent="0.35">
      <c r="A15" s="1">
        <v>115.783</v>
      </c>
      <c r="B15" s="1">
        <f t="shared" si="1"/>
        <v>1450</v>
      </c>
      <c r="C15" s="1">
        <v>8.4699999999999998E-2</v>
      </c>
      <c r="D15" s="1">
        <v>1.2781800000000001</v>
      </c>
      <c r="G15" s="1">
        <f t="shared" si="2"/>
        <v>94.452992607999988</v>
      </c>
      <c r="H15" s="1">
        <f t="shared" si="3"/>
        <v>14.342086671531749</v>
      </c>
      <c r="I15" s="1">
        <f t="shared" si="4"/>
        <v>14.431923231584936</v>
      </c>
      <c r="J15">
        <f t="shared" si="5"/>
        <v>263.98459908314317</v>
      </c>
      <c r="K15">
        <f t="shared" si="6"/>
        <v>741832.06921715941</v>
      </c>
      <c r="L15">
        <f t="shared" si="7"/>
        <v>30.993543601538974</v>
      </c>
      <c r="M15" s="1">
        <f t="shared" si="8"/>
        <v>1450</v>
      </c>
      <c r="O15" s="1">
        <f t="shared" si="9"/>
        <v>1450</v>
      </c>
      <c r="P15" s="1">
        <f t="shared" si="10"/>
        <v>14.342086671531749</v>
      </c>
      <c r="R15" s="1">
        <f t="shared" si="11"/>
        <v>1450</v>
      </c>
      <c r="S15" s="1">
        <f t="shared" si="12"/>
        <v>94.452992607999988</v>
      </c>
      <c r="U15" s="1">
        <f t="shared" si="13"/>
        <v>1450</v>
      </c>
      <c r="V15">
        <f t="shared" si="14"/>
        <v>263.98459908314317</v>
      </c>
      <c r="W15" s="1">
        <v>1.2781800000000001</v>
      </c>
      <c r="Y15" s="1">
        <f t="shared" si="15"/>
        <v>94.452992607999988</v>
      </c>
      <c r="Z15">
        <f t="shared" si="0"/>
        <v>263.98459908314317</v>
      </c>
      <c r="AA15" s="1">
        <v>1.2781800000000001</v>
      </c>
      <c r="AB15" s="1">
        <f t="shared" si="16"/>
        <v>94.452992607999988</v>
      </c>
      <c r="AC15" s="1">
        <f t="shared" si="17"/>
        <v>94.452992607999988</v>
      </c>
      <c r="AD15" s="1">
        <f t="shared" si="18"/>
        <v>14.431923231584936</v>
      </c>
    </row>
    <row r="16" spans="1:31" x14ac:dyDescent="0.35">
      <c r="A16" s="1">
        <v>116.985</v>
      </c>
      <c r="B16" s="1">
        <f t="shared" si="1"/>
        <v>1500</v>
      </c>
      <c r="C16" s="1">
        <v>8.8650000000000007E-2</v>
      </c>
      <c r="D16" s="1">
        <v>1.2795000000000001</v>
      </c>
      <c r="G16" s="1">
        <f t="shared" si="2"/>
        <v>95.43355536</v>
      </c>
      <c r="H16" s="1">
        <f t="shared" si="3"/>
        <v>14.990667821246541</v>
      </c>
      <c r="I16" s="1">
        <f t="shared" si="4"/>
        <v>15.084566990928309</v>
      </c>
      <c r="J16">
        <f t="shared" si="5"/>
        <v>264.34145878302098</v>
      </c>
      <c r="K16">
        <f t="shared" si="6"/>
        <v>749533.39106232696</v>
      </c>
      <c r="L16">
        <f t="shared" si="7"/>
        <v>30.951702466520974</v>
      </c>
      <c r="M16" s="1">
        <f t="shared" si="8"/>
        <v>1500</v>
      </c>
      <c r="O16" s="1">
        <f t="shared" si="9"/>
        <v>1500</v>
      </c>
      <c r="P16" s="1">
        <f t="shared" si="10"/>
        <v>14.990667821246541</v>
      </c>
      <c r="R16" s="1">
        <f t="shared" si="11"/>
        <v>1500</v>
      </c>
      <c r="S16" s="1">
        <f t="shared" si="12"/>
        <v>95.43355536</v>
      </c>
      <c r="U16" s="1">
        <f t="shared" si="13"/>
        <v>1500</v>
      </c>
      <c r="V16">
        <f t="shared" si="14"/>
        <v>264.34145878302098</v>
      </c>
      <c r="W16" s="1">
        <v>1.2795000000000001</v>
      </c>
      <c r="Y16" s="1">
        <f t="shared" si="15"/>
        <v>95.43355536</v>
      </c>
      <c r="Z16">
        <f t="shared" si="0"/>
        <v>264.34145878302098</v>
      </c>
      <c r="AA16" s="1">
        <v>1.2795000000000001</v>
      </c>
      <c r="AB16" s="1">
        <f t="shared" si="16"/>
        <v>95.43355536</v>
      </c>
      <c r="AC16" s="1">
        <f t="shared" si="17"/>
        <v>95.43355536</v>
      </c>
      <c r="AD16" s="1">
        <f t="shared" si="18"/>
        <v>15.084566990928309</v>
      </c>
    </row>
    <row r="17" spans="1:30" x14ac:dyDescent="0.35">
      <c r="A17" s="1">
        <v>117.788</v>
      </c>
      <c r="B17" s="1">
        <f t="shared" si="1"/>
        <v>1550</v>
      </c>
      <c r="C17" s="1">
        <v>9.3200000000000005E-2</v>
      </c>
      <c r="D17" s="1">
        <v>1.27766</v>
      </c>
      <c r="G17" s="1">
        <f t="shared" si="2"/>
        <v>96.088623487999996</v>
      </c>
      <c r="H17" s="1">
        <f t="shared" si="3"/>
        <v>15.596684538245251</v>
      </c>
      <c r="I17" s="1">
        <f t="shared" si="4"/>
        <v>15.694379700688515</v>
      </c>
      <c r="J17">
        <f t="shared" si="5"/>
        <v>267.110615065932</v>
      </c>
      <c r="K17">
        <f t="shared" si="6"/>
        <v>754678.28410864098</v>
      </c>
      <c r="L17">
        <f t="shared" si="7"/>
        <v>30.63082378736101</v>
      </c>
      <c r="M17" s="1">
        <f t="shared" si="8"/>
        <v>1550</v>
      </c>
      <c r="O17" s="1">
        <f t="shared" si="9"/>
        <v>1550</v>
      </c>
      <c r="P17" s="1">
        <f t="shared" si="10"/>
        <v>15.596684538245249</v>
      </c>
      <c r="R17" s="1">
        <f t="shared" si="11"/>
        <v>1550</v>
      </c>
      <c r="S17" s="1">
        <f t="shared" si="12"/>
        <v>96.088623487999996</v>
      </c>
      <c r="U17" s="1">
        <f t="shared" si="13"/>
        <v>1550</v>
      </c>
      <c r="V17">
        <f t="shared" si="14"/>
        <v>267.110615065932</v>
      </c>
      <c r="W17" s="1">
        <v>1.27766</v>
      </c>
      <c r="Y17" s="1">
        <f t="shared" si="15"/>
        <v>96.088623487999996</v>
      </c>
      <c r="Z17">
        <f t="shared" si="0"/>
        <v>267.110615065932</v>
      </c>
      <c r="AA17" s="1">
        <v>1.27766</v>
      </c>
      <c r="AB17" s="1">
        <f t="shared" si="16"/>
        <v>96.088623487999996</v>
      </c>
      <c r="AC17" s="1">
        <f t="shared" si="17"/>
        <v>96.088623487999996</v>
      </c>
      <c r="AD17" s="1">
        <f t="shared" si="18"/>
        <v>15.694379700688515</v>
      </c>
    </row>
    <row r="18" spans="1:30" x14ac:dyDescent="0.35">
      <c r="A18" s="1">
        <v>118.471</v>
      </c>
      <c r="B18" s="1">
        <f t="shared" si="1"/>
        <v>1600</v>
      </c>
      <c r="C18" s="1">
        <v>9.5899999999999999E-2</v>
      </c>
      <c r="D18" s="1">
        <v>1.2823500000000001</v>
      </c>
      <c r="G18" s="1">
        <f t="shared" si="2"/>
        <v>96.645798495999998</v>
      </c>
      <c r="H18" s="1">
        <f t="shared" si="3"/>
        <v>16.193158962952165</v>
      </c>
      <c r="I18" s="1">
        <f t="shared" si="4"/>
        <v>16.29459034674889</v>
      </c>
      <c r="J18">
        <f t="shared" si="5"/>
        <v>264.72475258270964</v>
      </c>
      <c r="K18">
        <f t="shared" si="6"/>
        <v>759054.32638838259</v>
      </c>
      <c r="L18">
        <f t="shared" si="7"/>
        <v>30.906887633266866</v>
      </c>
      <c r="M18" s="1">
        <f t="shared" si="8"/>
        <v>1600</v>
      </c>
      <c r="O18" s="1">
        <f t="shared" si="9"/>
        <v>1600</v>
      </c>
      <c r="P18" s="1">
        <f t="shared" si="10"/>
        <v>16.193158962952165</v>
      </c>
      <c r="R18" s="1">
        <f t="shared" si="11"/>
        <v>1600</v>
      </c>
      <c r="S18" s="1">
        <f t="shared" si="12"/>
        <v>96.645798495999998</v>
      </c>
      <c r="U18" s="1">
        <f t="shared" si="13"/>
        <v>1600</v>
      </c>
      <c r="V18">
        <f t="shared" si="14"/>
        <v>264.72475258270964</v>
      </c>
      <c r="W18" s="1">
        <v>1.2823500000000001</v>
      </c>
      <c r="Y18" s="1">
        <f t="shared" si="15"/>
        <v>96.645798495999998</v>
      </c>
      <c r="Z18">
        <f t="shared" si="0"/>
        <v>264.72475258270964</v>
      </c>
      <c r="AA18" s="1">
        <v>1.2823500000000001</v>
      </c>
      <c r="AB18" s="1">
        <f t="shared" si="16"/>
        <v>96.645798495999998</v>
      </c>
      <c r="AC18" s="1">
        <f t="shared" si="17"/>
        <v>96.645798495999998</v>
      </c>
      <c r="AD18" s="1">
        <f t="shared" si="18"/>
        <v>16.29459034674889</v>
      </c>
    </row>
    <row r="19" spans="1:30" x14ac:dyDescent="0.35">
      <c r="A19" s="1">
        <v>118.77200000000001</v>
      </c>
      <c r="B19" s="1">
        <f t="shared" si="1"/>
        <v>1650</v>
      </c>
      <c r="C19" s="1">
        <v>9.8750000000000004E-2</v>
      </c>
      <c r="D19" s="1">
        <v>1.2902800000000001</v>
      </c>
      <c r="G19" s="1">
        <f t="shared" si="2"/>
        <v>96.891347072000002</v>
      </c>
      <c r="H19" s="1">
        <f t="shared" si="3"/>
        <v>16.741622928679778</v>
      </c>
      <c r="I19" s="1">
        <f t="shared" si="4"/>
        <v>16.846489803916665</v>
      </c>
      <c r="J19">
        <f t="shared" si="5"/>
        <v>263.66171420801987</v>
      </c>
      <c r="K19">
        <f t="shared" si="6"/>
        <v>760982.86039453524</v>
      </c>
      <c r="L19">
        <f t="shared" si="7"/>
        <v>31.031498852211108</v>
      </c>
      <c r="M19" s="1">
        <f t="shared" si="8"/>
        <v>1650</v>
      </c>
      <c r="O19" s="1">
        <f t="shared" si="9"/>
        <v>1650</v>
      </c>
      <c r="P19" s="1">
        <f t="shared" si="10"/>
        <v>16.741622928679774</v>
      </c>
      <c r="R19" s="1">
        <f t="shared" si="11"/>
        <v>1650</v>
      </c>
      <c r="S19" s="1">
        <f t="shared" si="12"/>
        <v>96.891347072000002</v>
      </c>
      <c r="U19" s="1">
        <f t="shared" si="13"/>
        <v>1650</v>
      </c>
      <c r="V19">
        <f t="shared" si="14"/>
        <v>263.66171420801987</v>
      </c>
      <c r="W19" s="1">
        <v>1.2902800000000001</v>
      </c>
      <c r="Y19" s="1">
        <f t="shared" si="15"/>
        <v>96.891347072000002</v>
      </c>
      <c r="Z19">
        <f t="shared" si="0"/>
        <v>263.66171420801987</v>
      </c>
      <c r="AA19" s="1">
        <v>1.2902800000000001</v>
      </c>
      <c r="AB19" s="1">
        <f t="shared" si="16"/>
        <v>96.891347072000002</v>
      </c>
      <c r="AC19" s="1">
        <f t="shared" si="17"/>
        <v>96.891347072000002</v>
      </c>
      <c r="AD19" s="1">
        <f t="shared" si="18"/>
        <v>16.846489803916665</v>
      </c>
    </row>
    <row r="20" spans="1:30" x14ac:dyDescent="0.35">
      <c r="A20" s="1">
        <v>118.65600000000001</v>
      </c>
      <c r="B20" s="1">
        <f t="shared" si="1"/>
        <v>1700</v>
      </c>
      <c r="C20" s="1">
        <v>0.10005</v>
      </c>
      <c r="D20" s="1">
        <v>1.29942</v>
      </c>
      <c r="G20" s="1">
        <f t="shared" si="2"/>
        <v>96.796717055999991</v>
      </c>
      <c r="H20" s="1">
        <f t="shared" si="3"/>
        <v>17.232098461035232</v>
      </c>
      <c r="I20" s="1">
        <f t="shared" si="4"/>
        <v>17.340037597347248</v>
      </c>
      <c r="J20">
        <f t="shared" si="5"/>
        <v>259.52933185197963</v>
      </c>
      <c r="K20">
        <f t="shared" si="6"/>
        <v>760239.63798684848</v>
      </c>
      <c r="L20">
        <f t="shared" si="7"/>
        <v>31.525601069572414</v>
      </c>
      <c r="M20" s="1">
        <f t="shared" si="8"/>
        <v>1700</v>
      </c>
      <c r="O20" s="1">
        <f t="shared" si="9"/>
        <v>1700</v>
      </c>
      <c r="P20" s="1">
        <f t="shared" si="10"/>
        <v>17.232098461035232</v>
      </c>
      <c r="R20" s="1">
        <f t="shared" si="11"/>
        <v>1700</v>
      </c>
      <c r="S20" s="1">
        <f t="shared" si="12"/>
        <v>96.796717055999991</v>
      </c>
      <c r="U20" s="1">
        <f t="shared" si="13"/>
        <v>1700</v>
      </c>
      <c r="V20">
        <f t="shared" si="14"/>
        <v>259.52933185197963</v>
      </c>
      <c r="W20" s="1">
        <v>1.29942</v>
      </c>
      <c r="Y20" s="1">
        <f t="shared" si="15"/>
        <v>96.796717055999991</v>
      </c>
      <c r="Z20">
        <f t="shared" si="0"/>
        <v>259.52933185197963</v>
      </c>
      <c r="AA20" s="1">
        <v>1.29942</v>
      </c>
      <c r="AB20" s="1">
        <f t="shared" si="16"/>
        <v>96.796717055999991</v>
      </c>
      <c r="AC20" s="1">
        <f t="shared" si="17"/>
        <v>96.796717055999991</v>
      </c>
      <c r="AD20" s="1">
        <f t="shared" si="18"/>
        <v>17.340037597347248</v>
      </c>
    </row>
    <row r="21" spans="1:30" x14ac:dyDescent="0.35">
      <c r="A21" s="1">
        <v>118.861</v>
      </c>
      <c r="B21" s="1">
        <f t="shared" si="1"/>
        <v>1750</v>
      </c>
      <c r="C21" s="1">
        <v>0.10305</v>
      </c>
      <c r="D21" s="1">
        <v>1.31053</v>
      </c>
      <c r="G21" s="1">
        <f t="shared" si="2"/>
        <v>96.963951135999991</v>
      </c>
      <c r="H21" s="1">
        <f t="shared" si="3"/>
        <v>17.769572132194007</v>
      </c>
      <c r="I21" s="1">
        <f t="shared" si="4"/>
        <v>17.880877918481154</v>
      </c>
      <c r="J21">
        <f t="shared" si="5"/>
        <v>259.22599406062659</v>
      </c>
      <c r="K21">
        <f t="shared" si="6"/>
        <v>761553.09137974307</v>
      </c>
      <c r="L21">
        <f t="shared" si="7"/>
        <v>31.562491298247874</v>
      </c>
      <c r="M21" s="1">
        <f t="shared" si="8"/>
        <v>1750</v>
      </c>
      <c r="O21" s="1">
        <f t="shared" si="9"/>
        <v>1750</v>
      </c>
      <c r="P21" s="1">
        <f t="shared" si="10"/>
        <v>17.769572132194007</v>
      </c>
      <c r="R21" s="1">
        <f t="shared" si="11"/>
        <v>1750</v>
      </c>
      <c r="S21" s="1">
        <f t="shared" si="12"/>
        <v>96.963951135999991</v>
      </c>
      <c r="U21" s="1">
        <f t="shared" si="13"/>
        <v>1750</v>
      </c>
      <c r="V21">
        <f t="shared" si="14"/>
        <v>259.22599406062659</v>
      </c>
      <c r="W21" s="1">
        <v>1.31053</v>
      </c>
      <c r="Y21" s="1">
        <f t="shared" si="15"/>
        <v>96.963951135999991</v>
      </c>
      <c r="Z21">
        <f t="shared" si="0"/>
        <v>259.22599406062659</v>
      </c>
      <c r="AA21" s="1">
        <v>1.31053</v>
      </c>
      <c r="AB21" s="1">
        <f t="shared" si="16"/>
        <v>96.963951135999991</v>
      </c>
      <c r="AC21" s="1">
        <f t="shared" si="17"/>
        <v>96.963951135999991</v>
      </c>
      <c r="AD21" s="1">
        <f t="shared" si="18"/>
        <v>17.880877918481154</v>
      </c>
    </row>
    <row r="22" spans="1:30" x14ac:dyDescent="0.35">
      <c r="A22" s="1">
        <v>119.584</v>
      </c>
      <c r="B22" s="1">
        <f t="shared" si="1"/>
        <v>1800</v>
      </c>
      <c r="C22" s="1">
        <v>0.10929999999999999</v>
      </c>
      <c r="D22" s="1">
        <v>1.3149</v>
      </c>
      <c r="G22" s="1">
        <f t="shared" si="2"/>
        <v>97.553757183999991</v>
      </c>
      <c r="H22" s="1">
        <f t="shared" si="3"/>
        <v>18.38845001396021</v>
      </c>
      <c r="I22" s="1">
        <f t="shared" si="4"/>
        <v>18.503632353308582</v>
      </c>
      <c r="J22">
        <f t="shared" si="5"/>
        <v>265.69449824704361</v>
      </c>
      <c r="K22">
        <f t="shared" si="6"/>
        <v>766185.41724834207</v>
      </c>
      <c r="L22">
        <f t="shared" si="7"/>
        <v>30.794082059654471</v>
      </c>
      <c r="M22" s="1">
        <f t="shared" si="8"/>
        <v>1800</v>
      </c>
      <c r="O22" s="1">
        <f t="shared" si="9"/>
        <v>1800</v>
      </c>
      <c r="P22" s="1">
        <f t="shared" si="10"/>
        <v>18.38845001396021</v>
      </c>
      <c r="R22" s="1">
        <f t="shared" si="11"/>
        <v>1800</v>
      </c>
      <c r="S22" s="1">
        <f t="shared" si="12"/>
        <v>97.553757183999991</v>
      </c>
      <c r="U22" s="1">
        <f t="shared" si="13"/>
        <v>1800</v>
      </c>
      <c r="V22">
        <f t="shared" si="14"/>
        <v>265.69449824704361</v>
      </c>
      <c r="W22" s="1">
        <v>1.3149</v>
      </c>
      <c r="Y22" s="1">
        <f t="shared" si="15"/>
        <v>97.553757183999991</v>
      </c>
      <c r="Z22">
        <f t="shared" si="0"/>
        <v>265.69449824704361</v>
      </c>
      <c r="AA22" s="1">
        <v>1.3149</v>
      </c>
      <c r="AB22" s="1">
        <f t="shared" si="16"/>
        <v>97.553757183999991</v>
      </c>
      <c r="AC22" s="1">
        <f t="shared" si="17"/>
        <v>97.553757183999991</v>
      </c>
      <c r="AD22" s="1">
        <f t="shared" si="18"/>
        <v>18.503632353308582</v>
      </c>
    </row>
    <row r="23" spans="1:30" x14ac:dyDescent="0.35">
      <c r="A23" s="1">
        <v>119.934</v>
      </c>
      <c r="B23" s="1">
        <f t="shared" si="1"/>
        <v>1850</v>
      </c>
      <c r="C23" s="1">
        <v>0.11415</v>
      </c>
      <c r="D23" s="1">
        <v>1.3184899999999999</v>
      </c>
      <c r="G23" s="1">
        <f t="shared" si="2"/>
        <v>97.839278783999987</v>
      </c>
      <c r="H23" s="1">
        <f t="shared" si="3"/>
        <v>18.954554833387512</v>
      </c>
      <c r="I23" s="1">
        <f t="shared" si="4"/>
        <v>19.073283163690451</v>
      </c>
      <c r="J23">
        <f t="shared" si="5"/>
        <v>269.1967732743683</v>
      </c>
      <c r="K23">
        <f t="shared" si="6"/>
        <v>768427.89865084505</v>
      </c>
      <c r="L23">
        <f t="shared" si="7"/>
        <v>30.393448191443156</v>
      </c>
      <c r="M23" s="1">
        <f t="shared" si="8"/>
        <v>1850</v>
      </c>
      <c r="O23" s="1">
        <f t="shared" si="9"/>
        <v>1850</v>
      </c>
      <c r="P23" s="1">
        <f t="shared" si="10"/>
        <v>18.954554833387512</v>
      </c>
      <c r="R23" s="1">
        <f t="shared" si="11"/>
        <v>1850</v>
      </c>
      <c r="S23" s="1">
        <f t="shared" si="12"/>
        <v>97.839278783999987</v>
      </c>
      <c r="U23" s="1">
        <f t="shared" si="13"/>
        <v>1850</v>
      </c>
      <c r="V23">
        <f t="shared" si="14"/>
        <v>269.1967732743683</v>
      </c>
      <c r="W23" s="1">
        <v>1.3184899999999999</v>
      </c>
      <c r="Y23" s="1">
        <f t="shared" si="15"/>
        <v>97.839278783999987</v>
      </c>
      <c r="Z23">
        <f t="shared" si="0"/>
        <v>269.1967732743683</v>
      </c>
      <c r="AA23" s="1">
        <v>1.3184899999999999</v>
      </c>
      <c r="AB23" s="1">
        <f t="shared" si="16"/>
        <v>97.839278783999987</v>
      </c>
      <c r="AC23" s="1">
        <f t="shared" si="17"/>
        <v>97.839278783999987</v>
      </c>
      <c r="AD23" s="1">
        <f t="shared" si="18"/>
        <v>19.073283163690451</v>
      </c>
    </row>
    <row r="24" spans="1:30" x14ac:dyDescent="0.35">
      <c r="A24" s="1">
        <v>120.176</v>
      </c>
      <c r="B24" s="1">
        <f t="shared" si="1"/>
        <v>1900</v>
      </c>
      <c r="C24" s="1">
        <v>0.11745</v>
      </c>
      <c r="D24" s="1">
        <v>1.3189200000000001</v>
      </c>
      <c r="G24" s="1">
        <f t="shared" si="2"/>
        <v>98.036696575999997</v>
      </c>
      <c r="H24" s="1">
        <f t="shared" si="3"/>
        <v>19.506119830540307</v>
      </c>
      <c r="I24" s="1">
        <f t="shared" si="4"/>
        <v>19.628303076653253</v>
      </c>
      <c r="J24">
        <f t="shared" si="5"/>
        <v>269.14707002774406</v>
      </c>
      <c r="K24">
        <f t="shared" si="6"/>
        <v>769978.41436343302</v>
      </c>
      <c r="L24">
        <f t="shared" si="7"/>
        <v>30.399060933395216</v>
      </c>
      <c r="M24" s="1">
        <f t="shared" si="8"/>
        <v>1900</v>
      </c>
      <c r="O24" s="1">
        <f t="shared" si="9"/>
        <v>1900</v>
      </c>
      <c r="P24" s="1">
        <f t="shared" si="10"/>
        <v>19.506119830540307</v>
      </c>
      <c r="R24" s="1">
        <f t="shared" si="11"/>
        <v>1900</v>
      </c>
      <c r="S24" s="1">
        <f t="shared" si="12"/>
        <v>98.036696575999997</v>
      </c>
      <c r="U24" s="1">
        <f t="shared" si="13"/>
        <v>1900</v>
      </c>
      <c r="V24">
        <f t="shared" si="14"/>
        <v>269.14707002774406</v>
      </c>
      <c r="W24" s="1">
        <v>1.3189200000000001</v>
      </c>
      <c r="Y24" s="1">
        <f t="shared" si="15"/>
        <v>98.036696575999997</v>
      </c>
      <c r="Z24">
        <f t="shared" si="0"/>
        <v>269.14707002774406</v>
      </c>
      <c r="AA24" s="1">
        <v>1.3189200000000001</v>
      </c>
      <c r="AB24" s="1">
        <f t="shared" si="16"/>
        <v>98.036696575999997</v>
      </c>
      <c r="AC24" s="1">
        <f t="shared" si="17"/>
        <v>98.036696575999997</v>
      </c>
      <c r="AD24" s="1">
        <f t="shared" si="18"/>
        <v>19.628303076653253</v>
      </c>
    </row>
    <row r="25" spans="1:30" x14ac:dyDescent="0.35">
      <c r="A25" s="1">
        <v>120.94799999999999</v>
      </c>
      <c r="B25" s="1">
        <f t="shared" si="1"/>
        <v>1950</v>
      </c>
      <c r="C25" s="1">
        <v>0.12055</v>
      </c>
      <c r="D25" s="1">
        <v>1.31484</v>
      </c>
      <c r="G25" s="1">
        <f t="shared" si="2"/>
        <v>98.666475647999988</v>
      </c>
      <c r="H25" s="1">
        <f t="shared" si="3"/>
        <v>20.148041878337946</v>
      </c>
      <c r="I25" s="1">
        <f t="shared" si="4"/>
        <v>20.274246022519435</v>
      </c>
      <c r="J25">
        <f t="shared" si="5"/>
        <v>267.44956321504901</v>
      </c>
      <c r="K25">
        <f t="shared" si="6"/>
        <v>774924.68762838235</v>
      </c>
      <c r="L25">
        <f t="shared" si="7"/>
        <v>30.592004277230394</v>
      </c>
      <c r="M25" s="1">
        <f t="shared" si="8"/>
        <v>1950</v>
      </c>
      <c r="O25" s="1">
        <f t="shared" si="9"/>
        <v>1950</v>
      </c>
      <c r="P25" s="1">
        <f t="shared" si="10"/>
        <v>20.148041878337946</v>
      </c>
      <c r="R25" s="1">
        <f t="shared" si="11"/>
        <v>1950</v>
      </c>
      <c r="S25" s="1">
        <f t="shared" si="12"/>
        <v>98.666475647999988</v>
      </c>
      <c r="U25" s="1">
        <f t="shared" si="13"/>
        <v>1950</v>
      </c>
      <c r="V25">
        <f t="shared" si="14"/>
        <v>267.44956321504901</v>
      </c>
      <c r="W25" s="1">
        <v>1.31484</v>
      </c>
      <c r="Y25" s="1">
        <f t="shared" si="15"/>
        <v>98.666475647999988</v>
      </c>
      <c r="Z25">
        <f t="shared" si="0"/>
        <v>267.44956321504901</v>
      </c>
      <c r="AA25" s="1">
        <v>1.31484</v>
      </c>
      <c r="AB25" s="1">
        <f t="shared" si="16"/>
        <v>98.666475647999988</v>
      </c>
      <c r="AC25" s="1">
        <f t="shared" si="17"/>
        <v>98.666475647999988</v>
      </c>
      <c r="AD25" s="1">
        <f t="shared" si="18"/>
        <v>20.274246022519435</v>
      </c>
    </row>
    <row r="26" spans="1:30" x14ac:dyDescent="0.35">
      <c r="A26" s="1">
        <v>122.157</v>
      </c>
      <c r="B26" s="1">
        <f t="shared" si="1"/>
        <v>2000</v>
      </c>
      <c r="C26" s="1">
        <v>0.12554999999999999</v>
      </c>
      <c r="D26" s="1">
        <v>1.31653</v>
      </c>
      <c r="G26" s="1">
        <f t="shared" si="2"/>
        <v>99.652748831999986</v>
      </c>
      <c r="H26" s="1">
        <f t="shared" si="3"/>
        <v>20.871222909375998</v>
      </c>
      <c r="I26" s="1">
        <f t="shared" si="4"/>
        <v>21.001956945030891</v>
      </c>
      <c r="J26">
        <f t="shared" si="5"/>
        <v>268.89104794520102</v>
      </c>
      <c r="K26">
        <f t="shared" si="6"/>
        <v>782670.8591015999</v>
      </c>
      <c r="L26">
        <f t="shared" si="7"/>
        <v>30.428005113378138</v>
      </c>
      <c r="M26" s="1">
        <f t="shared" si="8"/>
        <v>2000</v>
      </c>
      <c r="O26" s="1">
        <f t="shared" si="9"/>
        <v>2000</v>
      </c>
      <c r="P26" s="1">
        <f t="shared" si="10"/>
        <v>20.871222909375998</v>
      </c>
      <c r="R26" s="1">
        <f t="shared" si="11"/>
        <v>2000</v>
      </c>
      <c r="S26" s="1">
        <f t="shared" si="12"/>
        <v>99.652748831999986</v>
      </c>
      <c r="U26" s="1">
        <f t="shared" si="13"/>
        <v>2000</v>
      </c>
      <c r="V26">
        <f t="shared" si="14"/>
        <v>268.89104794520102</v>
      </c>
      <c r="W26" s="1">
        <v>1.31653</v>
      </c>
      <c r="Y26" s="1">
        <f t="shared" si="15"/>
        <v>99.652748831999986</v>
      </c>
      <c r="Z26">
        <f t="shared" si="0"/>
        <v>268.89104794520102</v>
      </c>
      <c r="AA26" s="1">
        <v>1.31653</v>
      </c>
      <c r="AB26" s="1">
        <f t="shared" si="16"/>
        <v>99.652748831999986</v>
      </c>
      <c r="AC26" s="1">
        <f t="shared" si="17"/>
        <v>99.652748831999986</v>
      </c>
      <c r="AD26" s="1">
        <f t="shared" si="18"/>
        <v>21.001956945030891</v>
      </c>
    </row>
    <row r="27" spans="1:30" x14ac:dyDescent="0.35">
      <c r="A27" s="1">
        <v>122.845</v>
      </c>
      <c r="B27" s="1">
        <f t="shared" si="1"/>
        <v>2050</v>
      </c>
      <c r="C27" s="1">
        <v>0.12784999999999999</v>
      </c>
      <c r="D27" s="1">
        <v>1.32098</v>
      </c>
      <c r="G27" s="1">
        <f t="shared" si="2"/>
        <v>100.21400272</v>
      </c>
      <c r="H27" s="1">
        <f t="shared" si="3"/>
        <v>21.513490940018599</v>
      </c>
      <c r="I27" s="1">
        <f t="shared" si="4"/>
        <v>21.648248040923793</v>
      </c>
      <c r="J27">
        <f t="shared" si="5"/>
        <v>265.64238300207069</v>
      </c>
      <c r="K27">
        <f t="shared" si="6"/>
        <v>787078.9368299488</v>
      </c>
      <c r="L27">
        <f t="shared" si="7"/>
        <v>30.800123419139798</v>
      </c>
      <c r="M27" s="1">
        <f t="shared" si="8"/>
        <v>2050</v>
      </c>
      <c r="O27" s="1">
        <f t="shared" si="9"/>
        <v>2050</v>
      </c>
      <c r="P27" s="1">
        <f t="shared" si="10"/>
        <v>21.513490940018599</v>
      </c>
      <c r="R27" s="1">
        <f t="shared" si="11"/>
        <v>2050</v>
      </c>
      <c r="S27" s="1">
        <f t="shared" si="12"/>
        <v>100.21400272</v>
      </c>
      <c r="U27" s="1">
        <f t="shared" si="13"/>
        <v>2050</v>
      </c>
      <c r="V27">
        <f t="shared" si="14"/>
        <v>265.64238300207069</v>
      </c>
      <c r="W27" s="1">
        <v>1.32098</v>
      </c>
      <c r="Y27" s="1">
        <f t="shared" si="15"/>
        <v>100.21400272</v>
      </c>
      <c r="Z27">
        <f t="shared" si="0"/>
        <v>265.64238300207069</v>
      </c>
      <c r="AA27" s="1">
        <v>1.32098</v>
      </c>
      <c r="AB27" s="1">
        <f t="shared" si="16"/>
        <v>100.21400272</v>
      </c>
      <c r="AC27" s="1">
        <f t="shared" si="17"/>
        <v>100.21400272</v>
      </c>
      <c r="AD27" s="1">
        <f t="shared" si="18"/>
        <v>21.648248040923793</v>
      </c>
    </row>
    <row r="28" spans="1:30" x14ac:dyDescent="0.35">
      <c r="A28" s="1">
        <v>123.79600000000001</v>
      </c>
      <c r="B28" s="1">
        <f t="shared" si="1"/>
        <v>2100</v>
      </c>
      <c r="C28" s="1">
        <v>0.13089999999999999</v>
      </c>
      <c r="D28" s="1">
        <v>1.32287</v>
      </c>
      <c r="G28" s="1">
        <f t="shared" si="2"/>
        <v>100.989805696</v>
      </c>
      <c r="H28" s="1">
        <f t="shared" si="3"/>
        <v>22.208818216340998</v>
      </c>
      <c r="I28" s="1">
        <f t="shared" si="4"/>
        <v>22.347930737210287</v>
      </c>
      <c r="J28">
        <f t="shared" si="5"/>
        <v>263.46426644596198</v>
      </c>
      <c r="K28">
        <f t="shared" si="6"/>
        <v>793172.07915503555</v>
      </c>
      <c r="L28">
        <f t="shared" si="7"/>
        <v>31.054754757402058</v>
      </c>
      <c r="M28" s="1">
        <f t="shared" si="8"/>
        <v>2100</v>
      </c>
      <c r="O28" s="1">
        <f t="shared" si="9"/>
        <v>2100</v>
      </c>
      <c r="P28" s="1">
        <f t="shared" si="10"/>
        <v>22.208818216340998</v>
      </c>
      <c r="R28" s="1">
        <f t="shared" si="11"/>
        <v>2100</v>
      </c>
      <c r="S28" s="1">
        <f t="shared" si="12"/>
        <v>100.989805696</v>
      </c>
      <c r="U28" s="1">
        <f t="shared" si="13"/>
        <v>2100</v>
      </c>
      <c r="V28">
        <f t="shared" si="14"/>
        <v>263.46426644596198</v>
      </c>
      <c r="W28" s="1">
        <v>1.32287</v>
      </c>
      <c r="Y28" s="1">
        <f t="shared" si="15"/>
        <v>100.989805696</v>
      </c>
      <c r="Z28">
        <f t="shared" si="0"/>
        <v>263.46426644596198</v>
      </c>
      <c r="AA28" s="1">
        <v>1.32287</v>
      </c>
      <c r="AB28" s="1">
        <f t="shared" si="16"/>
        <v>100.989805696</v>
      </c>
      <c r="AC28" s="1">
        <f t="shared" si="17"/>
        <v>100.989805696</v>
      </c>
      <c r="AD28" s="1">
        <f t="shared" si="18"/>
        <v>22.347930737210287</v>
      </c>
    </row>
    <row r="29" spans="1:30" x14ac:dyDescent="0.35">
      <c r="A29" s="1">
        <v>124.794</v>
      </c>
      <c r="B29" s="1">
        <f t="shared" si="1"/>
        <v>2150</v>
      </c>
      <c r="C29" s="1">
        <v>0.13435</v>
      </c>
      <c r="D29" s="1">
        <v>1.3216399999999999</v>
      </c>
      <c r="G29" s="1">
        <f t="shared" si="2"/>
        <v>101.80395014399998</v>
      </c>
      <c r="H29" s="1">
        <f t="shared" si="3"/>
        <v>22.920902167981524</v>
      </c>
      <c r="I29" s="1">
        <f t="shared" si="4"/>
        <v>23.064475069975927</v>
      </c>
      <c r="J29">
        <f t="shared" si="5"/>
        <v>262.00735712702777</v>
      </c>
      <c r="K29">
        <f t="shared" si="6"/>
        <v>799566.35469702969</v>
      </c>
      <c r="L29">
        <f t="shared" si="7"/>
        <v>31.227436784729029</v>
      </c>
      <c r="M29" s="1">
        <f t="shared" si="8"/>
        <v>2150</v>
      </c>
      <c r="O29" s="1">
        <f t="shared" si="9"/>
        <v>2150</v>
      </c>
      <c r="P29" s="1">
        <f t="shared" si="10"/>
        <v>22.920902167981517</v>
      </c>
      <c r="R29" s="1">
        <f t="shared" si="11"/>
        <v>2150</v>
      </c>
      <c r="S29" s="1">
        <f t="shared" si="12"/>
        <v>101.80395014399998</v>
      </c>
      <c r="U29" s="1">
        <f t="shared" si="13"/>
        <v>2150</v>
      </c>
      <c r="V29">
        <f t="shared" si="14"/>
        <v>262.00735712702777</v>
      </c>
      <c r="W29" s="1">
        <v>1.3216399999999999</v>
      </c>
      <c r="Y29" s="1">
        <f t="shared" si="15"/>
        <v>101.80395014399998</v>
      </c>
      <c r="Z29">
        <f t="shared" si="0"/>
        <v>262.00735712702777</v>
      </c>
      <c r="AA29" s="1">
        <v>1.3216399999999999</v>
      </c>
      <c r="AB29" s="1">
        <f t="shared" si="16"/>
        <v>101.80395014399998</v>
      </c>
      <c r="AC29" s="1">
        <f t="shared" si="17"/>
        <v>101.80395014399998</v>
      </c>
      <c r="AD29" s="1">
        <f t="shared" si="18"/>
        <v>23.064475069975927</v>
      </c>
    </row>
    <row r="30" spans="1:30" x14ac:dyDescent="0.35">
      <c r="A30" s="1">
        <v>125.137</v>
      </c>
      <c r="B30" s="1">
        <f t="shared" si="1"/>
        <v>2200</v>
      </c>
      <c r="C30" s="1">
        <v>0.13769999999999999</v>
      </c>
      <c r="D30" s="1">
        <v>1.3165199999999999</v>
      </c>
      <c r="G30" s="1">
        <f t="shared" si="2"/>
        <v>102.08376131199999</v>
      </c>
      <c r="H30" s="1">
        <f t="shared" si="3"/>
        <v>23.518410269830163</v>
      </c>
      <c r="I30" s="1">
        <f t="shared" si="4"/>
        <v>23.665725867967975</v>
      </c>
      <c r="J30">
        <f t="shared" si="5"/>
        <v>261.71794476669999</v>
      </c>
      <c r="K30">
        <f t="shared" si="6"/>
        <v>801763.98647148267</v>
      </c>
      <c r="L30">
        <f t="shared" si="7"/>
        <v>31.261968639986076</v>
      </c>
      <c r="M30" s="1">
        <f t="shared" si="8"/>
        <v>2200</v>
      </c>
      <c r="O30" s="1">
        <f t="shared" si="9"/>
        <v>2200</v>
      </c>
      <c r="P30" s="1">
        <f t="shared" si="10"/>
        <v>23.518410269830163</v>
      </c>
      <c r="R30" s="1">
        <f t="shared" si="11"/>
        <v>2200</v>
      </c>
      <c r="S30" s="1">
        <f t="shared" si="12"/>
        <v>102.08376131199999</v>
      </c>
      <c r="U30" s="1">
        <f t="shared" si="13"/>
        <v>2200</v>
      </c>
      <c r="V30">
        <f t="shared" si="14"/>
        <v>261.71794476669999</v>
      </c>
      <c r="W30" s="1">
        <v>1.3165199999999999</v>
      </c>
      <c r="Y30" s="1">
        <f t="shared" si="15"/>
        <v>102.08376131199999</v>
      </c>
      <c r="Z30">
        <f t="shared" si="0"/>
        <v>261.71794476669999</v>
      </c>
      <c r="AA30" s="1">
        <v>1.3165199999999999</v>
      </c>
      <c r="AB30" s="1">
        <f t="shared" si="16"/>
        <v>102.08376131199999</v>
      </c>
      <c r="AC30" s="1">
        <f t="shared" si="17"/>
        <v>102.08376131199999</v>
      </c>
      <c r="AD30" s="1">
        <f t="shared" si="18"/>
        <v>23.665725867967975</v>
      </c>
    </row>
    <row r="31" spans="1:30" x14ac:dyDescent="0.35">
      <c r="A31" s="1">
        <v>126.02800000000001</v>
      </c>
      <c r="B31" s="1">
        <f t="shared" si="1"/>
        <v>2250</v>
      </c>
      <c r="C31" s="1">
        <v>0.14105000000000001</v>
      </c>
      <c r="D31" s="1">
        <v>1.3046500000000001</v>
      </c>
      <c r="G31" s="1">
        <f t="shared" si="2"/>
        <v>102.810617728</v>
      </c>
      <c r="H31" s="1">
        <f t="shared" si="3"/>
        <v>24.2241811023985</v>
      </c>
      <c r="I31" s="1">
        <f t="shared" si="4"/>
        <v>24.375917537283151</v>
      </c>
      <c r="J31">
        <f t="shared" si="5"/>
        <v>260.27443294567064</v>
      </c>
      <c r="K31">
        <f t="shared" si="6"/>
        <v>807472.70341328322</v>
      </c>
      <c r="L31">
        <f t="shared" si="7"/>
        <v>31.435351099299268</v>
      </c>
      <c r="M31" s="1">
        <f t="shared" si="8"/>
        <v>2250</v>
      </c>
      <c r="O31" s="1">
        <f t="shared" si="9"/>
        <v>2250</v>
      </c>
      <c r="P31" s="1">
        <f t="shared" si="10"/>
        <v>24.2241811023985</v>
      </c>
      <c r="R31" s="1">
        <f t="shared" si="11"/>
        <v>2250</v>
      </c>
      <c r="S31" s="1">
        <f t="shared" si="12"/>
        <v>102.810617728</v>
      </c>
      <c r="U31" s="1">
        <f t="shared" si="13"/>
        <v>2250</v>
      </c>
      <c r="V31">
        <f t="shared" si="14"/>
        <v>260.27443294567064</v>
      </c>
      <c r="W31" s="1">
        <v>1.3046500000000001</v>
      </c>
      <c r="Y31" s="1">
        <f t="shared" si="15"/>
        <v>102.810617728</v>
      </c>
      <c r="Z31">
        <f t="shared" si="0"/>
        <v>260.27443294567064</v>
      </c>
      <c r="AA31" s="1">
        <v>1.3046500000000001</v>
      </c>
      <c r="AB31" s="1">
        <f t="shared" si="16"/>
        <v>102.810617728</v>
      </c>
      <c r="AC31" s="1">
        <f t="shared" si="17"/>
        <v>102.810617728</v>
      </c>
      <c r="AD31" s="1">
        <f t="shared" si="18"/>
        <v>24.375917537283151</v>
      </c>
    </row>
    <row r="32" spans="1:30" x14ac:dyDescent="0.35">
      <c r="A32" s="1">
        <v>126.66</v>
      </c>
      <c r="B32" s="1">
        <f t="shared" si="1"/>
        <v>2300</v>
      </c>
      <c r="C32" s="1">
        <v>0.14495</v>
      </c>
      <c r="D32" s="1">
        <v>1.2964599999999999</v>
      </c>
      <c r="G32" s="1">
        <f t="shared" si="2"/>
        <v>103.32618815999999</v>
      </c>
      <c r="H32" s="1">
        <f t="shared" si="3"/>
        <v>24.886674179595097</v>
      </c>
      <c r="I32" s="1">
        <f t="shared" si="4"/>
        <v>25.042560366219327</v>
      </c>
      <c r="J32">
        <f t="shared" si="5"/>
        <v>260.35077862322117</v>
      </c>
      <c r="K32">
        <f t="shared" si="6"/>
        <v>811521.98411723145</v>
      </c>
      <c r="L32">
        <f t="shared" si="7"/>
        <v>31.426132946807439</v>
      </c>
      <c r="M32" s="1">
        <f t="shared" si="8"/>
        <v>2300</v>
      </c>
      <c r="O32" s="1">
        <f t="shared" si="9"/>
        <v>2300</v>
      </c>
      <c r="P32" s="1">
        <f t="shared" si="10"/>
        <v>24.886674179595097</v>
      </c>
      <c r="R32" s="1">
        <f t="shared" si="11"/>
        <v>2300</v>
      </c>
      <c r="S32" s="1">
        <f t="shared" si="12"/>
        <v>103.32618815999999</v>
      </c>
      <c r="U32" s="1">
        <f t="shared" si="13"/>
        <v>2300</v>
      </c>
      <c r="V32">
        <f t="shared" si="14"/>
        <v>260.35077862322117</v>
      </c>
      <c r="W32" s="1">
        <v>1.2964599999999999</v>
      </c>
      <c r="Y32" s="1">
        <f t="shared" si="15"/>
        <v>103.32618815999999</v>
      </c>
      <c r="Z32">
        <f t="shared" si="0"/>
        <v>260.35077862322117</v>
      </c>
      <c r="AA32" s="1">
        <v>1.2964599999999999</v>
      </c>
      <c r="AB32" s="1">
        <f t="shared" si="16"/>
        <v>103.32618815999999</v>
      </c>
      <c r="AC32" s="1">
        <f t="shared" si="17"/>
        <v>103.32618815999999</v>
      </c>
      <c r="AD32" s="1">
        <f t="shared" si="18"/>
        <v>25.042560366219327</v>
      </c>
    </row>
    <row r="33" spans="1:30" x14ac:dyDescent="0.35">
      <c r="A33" s="1">
        <v>126.822</v>
      </c>
      <c r="B33" s="1">
        <f t="shared" si="1"/>
        <v>2350</v>
      </c>
      <c r="C33" s="1">
        <v>0.14985000000000001</v>
      </c>
      <c r="D33" s="1">
        <v>1.2822899999999999</v>
      </c>
      <c r="G33" s="1">
        <f t="shared" si="2"/>
        <v>103.458343872</v>
      </c>
      <c r="H33" s="1">
        <f t="shared" si="3"/>
        <v>25.460211223099272</v>
      </c>
      <c r="I33" s="1">
        <f t="shared" si="4"/>
        <v>25.619689954952904</v>
      </c>
      <c r="J33">
        <f t="shared" si="5"/>
        <v>263.08874428829728</v>
      </c>
      <c r="K33">
        <f t="shared" si="6"/>
        <v>812559.93265210441</v>
      </c>
      <c r="L33">
        <f t="shared" si="7"/>
        <v>31.099081049443917</v>
      </c>
      <c r="M33" s="1">
        <f t="shared" si="8"/>
        <v>2350</v>
      </c>
      <c r="O33" s="1">
        <f t="shared" si="9"/>
        <v>2350</v>
      </c>
      <c r="P33" s="1">
        <f t="shared" si="10"/>
        <v>25.460211223099275</v>
      </c>
      <c r="R33" s="1">
        <f t="shared" si="11"/>
        <v>2350</v>
      </c>
      <c r="S33" s="1">
        <f t="shared" si="12"/>
        <v>103.458343872</v>
      </c>
      <c r="U33" s="1">
        <f t="shared" si="13"/>
        <v>2350</v>
      </c>
      <c r="V33">
        <f t="shared" si="14"/>
        <v>263.08874428829728</v>
      </c>
      <c r="W33" s="1">
        <v>1.2822899999999999</v>
      </c>
      <c r="Y33" s="1">
        <f t="shared" si="15"/>
        <v>103.458343872</v>
      </c>
      <c r="Z33">
        <f t="shared" si="0"/>
        <v>263.08874428829728</v>
      </c>
      <c r="AA33" s="1">
        <v>1.2822899999999999</v>
      </c>
      <c r="AB33" s="1">
        <f t="shared" si="16"/>
        <v>103.458343872</v>
      </c>
      <c r="AC33" s="1">
        <f t="shared" si="17"/>
        <v>103.458343872</v>
      </c>
      <c r="AD33" s="1">
        <f t="shared" si="18"/>
        <v>25.619689954952904</v>
      </c>
    </row>
    <row r="34" spans="1:30" x14ac:dyDescent="0.35">
      <c r="A34" s="1">
        <v>126.69</v>
      </c>
      <c r="B34" s="1">
        <f t="shared" si="1"/>
        <v>2400</v>
      </c>
      <c r="C34" s="1">
        <v>0.1537</v>
      </c>
      <c r="D34" s="1">
        <v>1.2730399999999999</v>
      </c>
      <c r="G34" s="1">
        <f t="shared" si="2"/>
        <v>103.35066144</v>
      </c>
      <c r="H34" s="1">
        <f t="shared" si="3"/>
        <v>25.97485429788399</v>
      </c>
      <c r="I34" s="1">
        <f t="shared" si="4"/>
        <v>26.137556672471955</v>
      </c>
      <c r="J34">
        <f t="shared" si="5"/>
        <v>264.50157992068847</v>
      </c>
      <c r="K34">
        <f t="shared" si="6"/>
        <v>811714.19680887461</v>
      </c>
      <c r="L34">
        <f t="shared" si="7"/>
        <v>30.932965255903284</v>
      </c>
      <c r="M34" s="1">
        <f t="shared" si="8"/>
        <v>2400</v>
      </c>
      <c r="O34" s="1">
        <f t="shared" si="9"/>
        <v>2400</v>
      </c>
      <c r="P34" s="1">
        <f t="shared" si="10"/>
        <v>25.97485429788399</v>
      </c>
      <c r="R34" s="1">
        <f t="shared" si="11"/>
        <v>2400</v>
      </c>
      <c r="S34" s="1">
        <f t="shared" si="12"/>
        <v>103.35066144</v>
      </c>
      <c r="U34" s="1">
        <f t="shared" si="13"/>
        <v>2400</v>
      </c>
      <c r="V34">
        <f t="shared" si="14"/>
        <v>264.50157992068847</v>
      </c>
      <c r="W34" s="1">
        <v>1.2730399999999999</v>
      </c>
      <c r="Y34" s="1">
        <f t="shared" si="15"/>
        <v>103.35066144</v>
      </c>
      <c r="Z34">
        <f t="shared" si="0"/>
        <v>264.50157992068847</v>
      </c>
      <c r="AA34" s="1">
        <v>1.2730399999999999</v>
      </c>
      <c r="AB34" s="1">
        <f t="shared" si="16"/>
        <v>103.35066144</v>
      </c>
      <c r="AC34" s="1">
        <f t="shared" si="17"/>
        <v>103.35066144</v>
      </c>
      <c r="AD34" s="1">
        <f t="shared" si="18"/>
        <v>26.137556672471955</v>
      </c>
    </row>
    <row r="35" spans="1:30" x14ac:dyDescent="0.35">
      <c r="A35" s="1">
        <v>126.55200000000001</v>
      </c>
      <c r="B35" s="1">
        <f t="shared" si="1"/>
        <v>2450</v>
      </c>
      <c r="C35" s="1">
        <v>0.15565000000000001</v>
      </c>
      <c r="D35" s="1">
        <v>1.2698400000000001</v>
      </c>
      <c r="G35" s="1">
        <f t="shared" si="2"/>
        <v>103.238084352</v>
      </c>
      <c r="H35" s="1">
        <f t="shared" si="3"/>
        <v>26.487113935292339</v>
      </c>
      <c r="I35" s="1">
        <f t="shared" si="4"/>
        <v>26.653025023140291</v>
      </c>
      <c r="J35">
        <f t="shared" si="5"/>
        <v>262.67697632128642</v>
      </c>
      <c r="K35">
        <f t="shared" si="6"/>
        <v>810830.01842731645</v>
      </c>
      <c r="L35">
        <f t="shared" si="7"/>
        <v>31.147831440738099</v>
      </c>
      <c r="M35" s="1">
        <f t="shared" si="8"/>
        <v>2450</v>
      </c>
      <c r="O35" s="1">
        <f t="shared" si="9"/>
        <v>2450</v>
      </c>
      <c r="P35" s="1">
        <f t="shared" si="10"/>
        <v>26.487113935292339</v>
      </c>
      <c r="R35" s="1">
        <f t="shared" si="11"/>
        <v>2450</v>
      </c>
      <c r="S35" s="1">
        <f t="shared" si="12"/>
        <v>103.238084352</v>
      </c>
      <c r="U35" s="1">
        <f t="shared" si="13"/>
        <v>2450</v>
      </c>
      <c r="V35">
        <f t="shared" si="14"/>
        <v>262.67697632128642</v>
      </c>
      <c r="W35" s="1">
        <v>1.2698400000000001</v>
      </c>
      <c r="Y35" s="1">
        <f t="shared" si="15"/>
        <v>103.238084352</v>
      </c>
      <c r="Z35">
        <f t="shared" si="0"/>
        <v>262.67697632128642</v>
      </c>
      <c r="AA35" s="1">
        <v>1.2698400000000001</v>
      </c>
      <c r="AB35" s="1">
        <f t="shared" si="16"/>
        <v>103.238084352</v>
      </c>
      <c r="AC35" s="1">
        <f t="shared" si="17"/>
        <v>103.238084352</v>
      </c>
      <c r="AD35" s="1">
        <f t="shared" si="18"/>
        <v>26.653025023140291</v>
      </c>
    </row>
    <row r="36" spans="1:30" x14ac:dyDescent="0.35">
      <c r="A36" s="1">
        <v>126.438</v>
      </c>
      <c r="B36" s="1">
        <f t="shared" si="1"/>
        <v>2500</v>
      </c>
      <c r="C36" s="1">
        <v>0.15959999999999999</v>
      </c>
      <c r="D36" s="1">
        <v>1.2744599999999999</v>
      </c>
      <c r="G36" s="1">
        <f t="shared" si="2"/>
        <v>103.145085888</v>
      </c>
      <c r="H36" s="1">
        <f t="shared" si="3"/>
        <v>27.003320339969086</v>
      </c>
      <c r="I36" s="1">
        <f t="shared" si="4"/>
        <v>27.172464863002286</v>
      </c>
      <c r="J36">
        <f t="shared" si="5"/>
        <v>264.19417724124833</v>
      </c>
      <c r="K36">
        <f t="shared" si="6"/>
        <v>810099.61019907251</v>
      </c>
      <c r="L36">
        <f t="shared" si="7"/>
        <v>30.968957254296232</v>
      </c>
      <c r="M36" s="1">
        <f t="shared" si="8"/>
        <v>2500</v>
      </c>
      <c r="O36" s="1">
        <f t="shared" si="9"/>
        <v>2500</v>
      </c>
      <c r="P36" s="1">
        <f t="shared" si="10"/>
        <v>27.003320339969083</v>
      </c>
      <c r="R36" s="1">
        <f t="shared" si="11"/>
        <v>2500</v>
      </c>
      <c r="S36" s="1">
        <f t="shared" si="12"/>
        <v>103.145085888</v>
      </c>
      <c r="U36" s="1">
        <f t="shared" si="13"/>
        <v>2500</v>
      </c>
      <c r="V36">
        <f t="shared" si="14"/>
        <v>264.19417724124833</v>
      </c>
      <c r="W36" s="1">
        <v>1.2744599999999999</v>
      </c>
      <c r="Y36" s="1">
        <f t="shared" si="15"/>
        <v>103.145085888</v>
      </c>
      <c r="Z36">
        <f t="shared" si="0"/>
        <v>264.19417724124833</v>
      </c>
      <c r="AA36" s="1">
        <v>1.2744599999999999</v>
      </c>
      <c r="AB36" s="1">
        <f t="shared" si="16"/>
        <v>103.145085888</v>
      </c>
      <c r="AC36" s="1">
        <f t="shared" si="17"/>
        <v>103.145085888</v>
      </c>
      <c r="AD36" s="1">
        <f t="shared" si="18"/>
        <v>27.172464863002286</v>
      </c>
    </row>
    <row r="37" spans="1:30" x14ac:dyDescent="0.35">
      <c r="A37" s="1">
        <v>126.239</v>
      </c>
      <c r="B37" s="1">
        <f t="shared" si="1"/>
        <v>2550</v>
      </c>
      <c r="C37" s="1">
        <v>0.16259999999999999</v>
      </c>
      <c r="D37" s="1">
        <v>1.2787599999999999</v>
      </c>
      <c r="G37" s="1">
        <f t="shared" si="2"/>
        <v>102.982746464</v>
      </c>
      <c r="H37" s="1">
        <f t="shared" si="3"/>
        <v>27.500036377713226</v>
      </c>
      <c r="I37" s="1">
        <f t="shared" si="4"/>
        <v>27.672292251359217</v>
      </c>
      <c r="J37">
        <f t="shared" si="5"/>
        <v>264.29855946991995</v>
      </c>
      <c r="K37">
        <f t="shared" si="6"/>
        <v>808824.59934450663</v>
      </c>
      <c r="L37">
        <f t="shared" si="7"/>
        <v>30.956726356086556</v>
      </c>
      <c r="M37" s="1">
        <f t="shared" si="8"/>
        <v>2550</v>
      </c>
      <c r="O37" s="1">
        <f t="shared" si="9"/>
        <v>2550</v>
      </c>
      <c r="P37" s="1">
        <f t="shared" si="10"/>
        <v>27.500036377713226</v>
      </c>
      <c r="R37" s="1">
        <f t="shared" si="11"/>
        <v>2550</v>
      </c>
      <c r="S37" s="1">
        <f t="shared" si="12"/>
        <v>102.982746464</v>
      </c>
      <c r="U37" s="1">
        <f t="shared" si="13"/>
        <v>2550</v>
      </c>
      <c r="V37">
        <f t="shared" si="14"/>
        <v>264.29855946991995</v>
      </c>
      <c r="W37" s="1">
        <v>1.2787599999999999</v>
      </c>
      <c r="Y37" s="1">
        <f t="shared" si="15"/>
        <v>102.982746464</v>
      </c>
      <c r="Z37">
        <f t="shared" si="0"/>
        <v>264.29855946991995</v>
      </c>
      <c r="AA37" s="1">
        <v>1.2787599999999999</v>
      </c>
      <c r="AB37" s="1">
        <f t="shared" si="16"/>
        <v>102.982746464</v>
      </c>
      <c r="AC37" s="1">
        <f t="shared" si="17"/>
        <v>102.982746464</v>
      </c>
      <c r="AD37" s="1">
        <f t="shared" si="18"/>
        <v>27.672292251359217</v>
      </c>
    </row>
    <row r="38" spans="1:30" x14ac:dyDescent="0.35">
      <c r="A38" s="1">
        <v>126.161</v>
      </c>
      <c r="B38" s="1">
        <f t="shared" si="1"/>
        <v>2600</v>
      </c>
      <c r="C38" s="1">
        <v>0.16805</v>
      </c>
      <c r="D38" s="1">
        <v>1.27634</v>
      </c>
      <c r="G38" s="1">
        <f t="shared" si="2"/>
        <v>102.919115936</v>
      </c>
      <c r="H38" s="1">
        <f t="shared" si="3"/>
        <v>28.021928006669459</v>
      </c>
      <c r="I38" s="1">
        <f t="shared" si="4"/>
        <v>28.197452926845411</v>
      </c>
      <c r="J38">
        <f t="shared" si="5"/>
        <v>268.06988434957509</v>
      </c>
      <c r="K38">
        <f t="shared" si="6"/>
        <v>808324.84634623455</v>
      </c>
      <c r="L38">
        <f t="shared" si="7"/>
        <v>30.521213532321774</v>
      </c>
      <c r="M38" s="1">
        <f t="shared" si="8"/>
        <v>2600</v>
      </c>
      <c r="O38" s="1">
        <f t="shared" si="9"/>
        <v>2600</v>
      </c>
      <c r="P38" s="1">
        <f t="shared" si="10"/>
        <v>28.021928006669462</v>
      </c>
      <c r="R38" s="1">
        <f t="shared" si="11"/>
        <v>2600</v>
      </c>
      <c r="S38" s="1">
        <f t="shared" si="12"/>
        <v>102.919115936</v>
      </c>
      <c r="U38" s="1">
        <f t="shared" si="13"/>
        <v>2600</v>
      </c>
      <c r="V38">
        <f t="shared" si="14"/>
        <v>268.06988434957509</v>
      </c>
      <c r="W38" s="1">
        <v>1.27634</v>
      </c>
      <c r="Y38" s="1">
        <f t="shared" si="15"/>
        <v>102.919115936</v>
      </c>
      <c r="Z38">
        <f t="shared" si="0"/>
        <v>268.06988434957509</v>
      </c>
      <c r="AA38" s="1">
        <v>1.27634</v>
      </c>
      <c r="AB38" s="1">
        <f t="shared" si="16"/>
        <v>102.919115936</v>
      </c>
      <c r="AC38" s="1">
        <f t="shared" si="17"/>
        <v>102.919115936</v>
      </c>
      <c r="AD38" s="1">
        <f t="shared" si="18"/>
        <v>28.197452926845411</v>
      </c>
    </row>
    <row r="39" spans="1:30" x14ac:dyDescent="0.35">
      <c r="A39" s="1">
        <v>125.84699999999999</v>
      </c>
      <c r="B39" s="1">
        <f t="shared" si="1"/>
        <v>2650</v>
      </c>
      <c r="C39" s="1">
        <v>0.17144999999999999</v>
      </c>
      <c r="D39" s="1">
        <v>1.28027</v>
      </c>
      <c r="G39" s="1">
        <f t="shared" si="2"/>
        <v>102.66296227199999</v>
      </c>
      <c r="H39" s="1">
        <f t="shared" si="3"/>
        <v>28.489726712804178</v>
      </c>
      <c r="I39" s="1">
        <f t="shared" si="4"/>
        <v>28.668181850006352</v>
      </c>
      <c r="J39">
        <f t="shared" si="5"/>
        <v>269.0027558795656</v>
      </c>
      <c r="K39">
        <f t="shared" si="6"/>
        <v>806313.02017370309</v>
      </c>
      <c r="L39">
        <f t="shared" si="7"/>
        <v>30.41536937071842</v>
      </c>
      <c r="M39" s="1">
        <f t="shared" si="8"/>
        <v>2650</v>
      </c>
      <c r="O39" s="1">
        <f t="shared" si="9"/>
        <v>2650</v>
      </c>
      <c r="P39" s="1">
        <f t="shared" si="10"/>
        <v>28.489726712804178</v>
      </c>
      <c r="R39" s="1">
        <f t="shared" si="11"/>
        <v>2650</v>
      </c>
      <c r="S39" s="1">
        <f t="shared" si="12"/>
        <v>102.66296227199999</v>
      </c>
      <c r="U39" s="1">
        <f t="shared" si="13"/>
        <v>2650</v>
      </c>
      <c r="V39">
        <f t="shared" si="14"/>
        <v>269.0027558795656</v>
      </c>
      <c r="W39" s="1">
        <v>1.28027</v>
      </c>
      <c r="Y39" s="1">
        <f t="shared" si="15"/>
        <v>102.66296227199999</v>
      </c>
      <c r="Z39">
        <f t="shared" si="0"/>
        <v>269.0027558795656</v>
      </c>
      <c r="AA39" s="1">
        <v>1.28027</v>
      </c>
      <c r="AB39" s="1">
        <f t="shared" si="16"/>
        <v>102.66296227199999</v>
      </c>
      <c r="AC39" s="1">
        <f t="shared" si="17"/>
        <v>102.66296227199999</v>
      </c>
      <c r="AD39" s="1">
        <f t="shared" si="18"/>
        <v>28.668181850006352</v>
      </c>
    </row>
    <row r="40" spans="1:30" x14ac:dyDescent="0.35">
      <c r="A40" s="1">
        <v>124.911</v>
      </c>
      <c r="B40" s="1">
        <f t="shared" si="1"/>
        <v>2700</v>
      </c>
      <c r="C40" s="1">
        <v>0.17465</v>
      </c>
      <c r="D40" s="1">
        <v>1.2837099999999999</v>
      </c>
      <c r="G40" s="1">
        <f t="shared" si="2"/>
        <v>101.89939593599999</v>
      </c>
      <c r="H40" s="1">
        <f t="shared" si="3"/>
        <v>28.811375430999771</v>
      </c>
      <c r="I40" s="1">
        <f t="shared" si="4"/>
        <v>28.991845324844405</v>
      </c>
      <c r="J40">
        <f t="shared" si="5"/>
        <v>270.96432861029496</v>
      </c>
      <c r="K40">
        <f t="shared" si="6"/>
        <v>800315.98419443797</v>
      </c>
      <c r="L40">
        <f t="shared" si="7"/>
        <v>30.195185557377926</v>
      </c>
      <c r="M40" s="1">
        <f t="shared" si="8"/>
        <v>2700</v>
      </c>
      <c r="O40" s="1">
        <f t="shared" si="9"/>
        <v>2700</v>
      </c>
      <c r="P40" s="1">
        <f t="shared" si="10"/>
        <v>28.811375430999767</v>
      </c>
      <c r="R40" s="1">
        <f t="shared" si="11"/>
        <v>2700</v>
      </c>
      <c r="S40" s="1">
        <f t="shared" si="12"/>
        <v>101.89939593599999</v>
      </c>
      <c r="U40" s="1">
        <f t="shared" si="13"/>
        <v>2700</v>
      </c>
      <c r="V40">
        <f t="shared" si="14"/>
        <v>270.96432861029496</v>
      </c>
      <c r="W40" s="1">
        <v>1.2837099999999999</v>
      </c>
      <c r="Y40" s="1">
        <f t="shared" si="15"/>
        <v>101.89939593599999</v>
      </c>
      <c r="Z40">
        <f t="shared" si="0"/>
        <v>270.96432861029496</v>
      </c>
      <c r="AA40" s="1">
        <v>1.2837099999999999</v>
      </c>
      <c r="AB40" s="1">
        <f t="shared" si="16"/>
        <v>101.89939593599999</v>
      </c>
      <c r="AC40" s="1">
        <f t="shared" si="17"/>
        <v>101.89939593599999</v>
      </c>
      <c r="AD40" s="1">
        <f t="shared" si="18"/>
        <v>28.991845324844405</v>
      </c>
    </row>
    <row r="41" spans="1:30" x14ac:dyDescent="0.35">
      <c r="A41" s="1">
        <v>123.92700000000001</v>
      </c>
      <c r="B41" s="1">
        <f t="shared" si="1"/>
        <v>2750</v>
      </c>
      <c r="C41" s="1">
        <v>0.1784</v>
      </c>
      <c r="D41" s="1">
        <v>1.2811999999999999</v>
      </c>
      <c r="G41" s="1">
        <f t="shared" si="2"/>
        <v>101.096672352</v>
      </c>
      <c r="H41" s="1">
        <f t="shared" si="3"/>
        <v>29.113751623313274</v>
      </c>
      <c r="I41" s="1">
        <f t="shared" si="4"/>
        <v>29.296115553749765</v>
      </c>
      <c r="J41">
        <f t="shared" si="5"/>
        <v>273.9076743930973</v>
      </c>
      <c r="K41">
        <f t="shared" si="6"/>
        <v>794011.40790854383</v>
      </c>
      <c r="L41">
        <f t="shared" si="7"/>
        <v>29.870715378628216</v>
      </c>
      <c r="M41" s="1">
        <f t="shared" si="8"/>
        <v>2750</v>
      </c>
      <c r="O41" s="1">
        <f t="shared" si="9"/>
        <v>2750</v>
      </c>
      <c r="P41" s="1">
        <f t="shared" si="10"/>
        <v>29.113751623313274</v>
      </c>
      <c r="R41" s="1">
        <f t="shared" si="11"/>
        <v>2750</v>
      </c>
      <c r="S41" s="1">
        <f t="shared" si="12"/>
        <v>101.096672352</v>
      </c>
      <c r="U41" s="1">
        <f t="shared" si="13"/>
        <v>2750</v>
      </c>
      <c r="V41">
        <f t="shared" si="14"/>
        <v>273.9076743930973</v>
      </c>
      <c r="W41" s="1">
        <v>1.2811999999999999</v>
      </c>
      <c r="Y41" s="1">
        <f t="shared" si="15"/>
        <v>101.096672352</v>
      </c>
      <c r="Z41">
        <f t="shared" si="0"/>
        <v>273.9076743930973</v>
      </c>
      <c r="AA41" s="1">
        <v>1.2811999999999999</v>
      </c>
      <c r="AB41" s="1">
        <f t="shared" si="16"/>
        <v>101.096672352</v>
      </c>
      <c r="AC41" s="1">
        <f t="shared" si="17"/>
        <v>101.096672352</v>
      </c>
      <c r="AD41" s="1">
        <f t="shared" si="18"/>
        <v>29.296115553749765</v>
      </c>
    </row>
    <row r="42" spans="1:30" x14ac:dyDescent="0.35">
      <c r="A42" s="1">
        <v>123.68899999999999</v>
      </c>
      <c r="B42" s="1">
        <f t="shared" si="1"/>
        <v>2800</v>
      </c>
      <c r="C42" s="1">
        <v>0.18004999999999999</v>
      </c>
      <c r="D42" s="1">
        <v>1.2744800000000001</v>
      </c>
      <c r="G42" s="1">
        <f t="shared" si="2"/>
        <v>100.90251766399999</v>
      </c>
      <c r="H42" s="1">
        <f t="shared" si="3"/>
        <v>29.586163434047425</v>
      </c>
      <c r="I42" s="1">
        <f t="shared" si="4"/>
        <v>29.771486477266929</v>
      </c>
      <c r="J42">
        <f t="shared" si="5"/>
        <v>272.02699052010854</v>
      </c>
      <c r="K42">
        <f t="shared" si="6"/>
        <v>792486.52055484173</v>
      </c>
      <c r="L42">
        <f t="shared" si="7"/>
        <v>30.077229344686558</v>
      </c>
      <c r="M42" s="1">
        <f t="shared" si="8"/>
        <v>2800</v>
      </c>
      <c r="O42" s="1">
        <f t="shared" si="9"/>
        <v>2800</v>
      </c>
      <c r="P42" s="1">
        <f t="shared" si="10"/>
        <v>29.586163434047425</v>
      </c>
      <c r="R42" s="1">
        <f t="shared" si="11"/>
        <v>2800</v>
      </c>
      <c r="S42" s="1">
        <f t="shared" si="12"/>
        <v>100.90251766399999</v>
      </c>
      <c r="U42" s="1">
        <f t="shared" si="13"/>
        <v>2800</v>
      </c>
      <c r="V42">
        <f t="shared" si="14"/>
        <v>272.02699052010854</v>
      </c>
      <c r="W42" s="1">
        <v>1.2744800000000001</v>
      </c>
      <c r="Y42" s="1">
        <f t="shared" si="15"/>
        <v>100.90251766399999</v>
      </c>
      <c r="Z42">
        <f t="shared" si="0"/>
        <v>272.02699052010854</v>
      </c>
      <c r="AA42" s="1">
        <v>1.2744800000000001</v>
      </c>
      <c r="AB42" s="1">
        <f t="shared" si="16"/>
        <v>100.90251766399999</v>
      </c>
      <c r="AC42" s="1">
        <f t="shared" si="17"/>
        <v>100.90251766399999</v>
      </c>
      <c r="AD42" s="1">
        <f t="shared" si="18"/>
        <v>29.771486477266929</v>
      </c>
    </row>
    <row r="43" spans="1:30" x14ac:dyDescent="0.35">
      <c r="A43" s="1">
        <v>123.389</v>
      </c>
      <c r="B43" s="1">
        <f t="shared" si="1"/>
        <v>2850</v>
      </c>
      <c r="C43" s="1">
        <v>0.18310000000000001</v>
      </c>
      <c r="D43" s="1">
        <v>1.2603599999999999</v>
      </c>
      <c r="G43" s="1">
        <f t="shared" si="2"/>
        <v>100.65778486399999</v>
      </c>
      <c r="H43" s="1">
        <f t="shared" si="3"/>
        <v>30.041446958259602</v>
      </c>
      <c r="I43" s="1">
        <f t="shared" si="4"/>
        <v>30.229621825387362</v>
      </c>
      <c r="J43">
        <f t="shared" si="5"/>
        <v>272.44260276050829</v>
      </c>
      <c r="K43">
        <f t="shared" si="6"/>
        <v>790564.39363841061</v>
      </c>
      <c r="L43">
        <f t="shared" si="7"/>
        <v>30.031346415415218</v>
      </c>
      <c r="M43" s="1">
        <f t="shared" si="8"/>
        <v>2850</v>
      </c>
      <c r="O43" s="1">
        <f t="shared" si="9"/>
        <v>2850</v>
      </c>
      <c r="P43" s="1">
        <f t="shared" si="10"/>
        <v>30.041446958259606</v>
      </c>
      <c r="R43" s="1">
        <f t="shared" si="11"/>
        <v>2850</v>
      </c>
      <c r="S43" s="1">
        <f t="shared" si="12"/>
        <v>100.65778486399999</v>
      </c>
      <c r="U43" s="1">
        <f t="shared" si="13"/>
        <v>2850</v>
      </c>
      <c r="V43">
        <f t="shared" si="14"/>
        <v>272.44260276050829</v>
      </c>
      <c r="W43" s="1">
        <v>1.2603599999999999</v>
      </c>
      <c r="Y43" s="1">
        <f t="shared" si="15"/>
        <v>100.65778486399999</v>
      </c>
      <c r="Z43">
        <f t="shared" si="0"/>
        <v>272.44260276050829</v>
      </c>
      <c r="AA43" s="1">
        <v>1.2603599999999999</v>
      </c>
      <c r="AB43" s="1">
        <f t="shared" si="16"/>
        <v>100.65778486399999</v>
      </c>
      <c r="AC43" s="1">
        <f t="shared" si="17"/>
        <v>100.65778486399999</v>
      </c>
      <c r="AD43" s="1">
        <f t="shared" si="18"/>
        <v>30.229621825387362</v>
      </c>
    </row>
    <row r="44" spans="1:30" x14ac:dyDescent="0.35">
      <c r="A44" s="1">
        <v>122.51900000000001</v>
      </c>
      <c r="B44" s="1">
        <f t="shared" si="1"/>
        <v>2900</v>
      </c>
      <c r="C44" s="1">
        <v>0.18790000000000001</v>
      </c>
      <c r="D44" s="1">
        <v>1.2531000000000001</v>
      </c>
      <c r="G44" s="1">
        <f t="shared" si="2"/>
        <v>99.948059743999991</v>
      </c>
      <c r="H44" s="1">
        <f t="shared" si="3"/>
        <v>30.35295538912273</v>
      </c>
      <c r="I44" s="1">
        <f t="shared" si="4"/>
        <v>30.543081495738662</v>
      </c>
      <c r="J44">
        <f t="shared" si="5"/>
        <v>276.71539368485708</v>
      </c>
      <c r="K44">
        <f t="shared" si="6"/>
        <v>784990.22558076016</v>
      </c>
      <c r="L44">
        <f t="shared" si="7"/>
        <v>29.567629299063174</v>
      </c>
      <c r="M44" s="1">
        <f t="shared" si="8"/>
        <v>2900</v>
      </c>
      <c r="O44" s="1">
        <f t="shared" si="9"/>
        <v>2900</v>
      </c>
      <c r="P44" s="1">
        <f t="shared" si="10"/>
        <v>30.352955389122727</v>
      </c>
      <c r="R44" s="1">
        <f t="shared" si="11"/>
        <v>2900</v>
      </c>
      <c r="S44" s="1">
        <f t="shared" si="12"/>
        <v>99.948059743999991</v>
      </c>
      <c r="U44" s="1">
        <f t="shared" si="13"/>
        <v>2900</v>
      </c>
      <c r="V44">
        <f t="shared" si="14"/>
        <v>276.71539368485708</v>
      </c>
      <c r="W44" s="1">
        <v>1.2531000000000001</v>
      </c>
      <c r="Y44" s="1">
        <f t="shared" si="15"/>
        <v>99.948059743999991</v>
      </c>
      <c r="Z44">
        <f t="shared" si="0"/>
        <v>276.71539368485708</v>
      </c>
      <c r="AA44" s="1">
        <v>1.2531000000000001</v>
      </c>
      <c r="AB44" s="1">
        <f t="shared" si="16"/>
        <v>99.948059743999991</v>
      </c>
      <c r="AC44" s="1">
        <f t="shared" si="17"/>
        <v>99.948059743999991</v>
      </c>
      <c r="AD44" s="1">
        <f t="shared" si="18"/>
        <v>30.543081495738662</v>
      </c>
    </row>
    <row r="45" spans="1:30" x14ac:dyDescent="0.35">
      <c r="A45" s="1">
        <v>121.837</v>
      </c>
      <c r="B45" s="1">
        <f t="shared" si="1"/>
        <v>2950</v>
      </c>
      <c r="C45" s="1">
        <v>0.19255</v>
      </c>
      <c r="D45" s="1">
        <v>1.23943</v>
      </c>
      <c r="G45" s="1">
        <f t="shared" si="2"/>
        <v>99.391700512</v>
      </c>
      <c r="H45" s="1">
        <f t="shared" si="3"/>
        <v>30.704409888702447</v>
      </c>
      <c r="I45" s="1">
        <f t="shared" si="4"/>
        <v>30.896737450656126</v>
      </c>
      <c r="J45">
        <f t="shared" si="5"/>
        <v>280.31755149174523</v>
      </c>
      <c r="K45">
        <f t="shared" si="6"/>
        <v>780620.59039074008</v>
      </c>
      <c r="L45">
        <f t="shared" si="7"/>
        <v>29.187677112180822</v>
      </c>
      <c r="M45" s="1">
        <f t="shared" si="8"/>
        <v>2950</v>
      </c>
      <c r="O45" s="1">
        <f t="shared" si="9"/>
        <v>2950</v>
      </c>
      <c r="P45" s="1">
        <f t="shared" si="10"/>
        <v>30.704409888702443</v>
      </c>
      <c r="R45" s="1">
        <f t="shared" si="11"/>
        <v>2950</v>
      </c>
      <c r="S45" s="1">
        <f t="shared" si="12"/>
        <v>99.391700512</v>
      </c>
      <c r="U45" s="1">
        <f t="shared" si="13"/>
        <v>2950</v>
      </c>
      <c r="V45">
        <f t="shared" si="14"/>
        <v>280.31755149174523</v>
      </c>
      <c r="W45" s="1">
        <v>1.23943</v>
      </c>
      <c r="Y45" s="1">
        <f t="shared" si="15"/>
        <v>99.391700512</v>
      </c>
      <c r="Z45">
        <f t="shared" si="0"/>
        <v>280.31755149174523</v>
      </c>
      <c r="AA45" s="1">
        <v>1.23943</v>
      </c>
      <c r="AB45" s="1">
        <f t="shared" si="16"/>
        <v>99.391700512</v>
      </c>
      <c r="AC45" s="1">
        <f t="shared" si="17"/>
        <v>99.391700512</v>
      </c>
      <c r="AD45" s="1">
        <f t="shared" si="18"/>
        <v>30.896737450656126</v>
      </c>
    </row>
    <row r="46" spans="1:30" x14ac:dyDescent="0.35">
      <c r="A46" s="1">
        <v>121.709</v>
      </c>
      <c r="B46" s="1">
        <f t="shared" si="1"/>
        <v>3000</v>
      </c>
      <c r="C46" s="1">
        <v>0.19900000000000001</v>
      </c>
      <c r="D46" s="1">
        <v>1.2273499999999999</v>
      </c>
      <c r="G46" s="1">
        <f t="shared" si="2"/>
        <v>99.287281183999994</v>
      </c>
      <c r="H46" s="1">
        <f t="shared" si="3"/>
        <v>31.192019316255848</v>
      </c>
      <c r="I46" s="1">
        <f t="shared" si="4"/>
        <v>31.387401186457982</v>
      </c>
      <c r="J46">
        <f t="shared" si="5"/>
        <v>285.17871542110061</v>
      </c>
      <c r="K46">
        <f t="shared" si="6"/>
        <v>779800.48290639615</v>
      </c>
      <c r="L46">
        <f t="shared" si="7"/>
        <v>28.690143195773725</v>
      </c>
      <c r="M46" s="1">
        <f t="shared" si="8"/>
        <v>3000</v>
      </c>
      <c r="O46" s="1">
        <f t="shared" si="9"/>
        <v>3000</v>
      </c>
      <c r="P46" s="1">
        <f t="shared" si="10"/>
        <v>31.192019316255845</v>
      </c>
      <c r="R46" s="1">
        <f t="shared" si="11"/>
        <v>3000</v>
      </c>
      <c r="S46" s="1">
        <f t="shared" si="12"/>
        <v>99.287281183999994</v>
      </c>
      <c r="U46" s="1">
        <f t="shared" si="13"/>
        <v>3000</v>
      </c>
      <c r="V46">
        <f t="shared" si="14"/>
        <v>285.17871542110061</v>
      </c>
      <c r="W46" s="1">
        <v>1.2273499999999999</v>
      </c>
      <c r="Y46" s="1">
        <f t="shared" si="15"/>
        <v>99.287281183999994</v>
      </c>
      <c r="Z46">
        <f t="shared" si="0"/>
        <v>285.17871542110061</v>
      </c>
      <c r="AA46" s="1">
        <v>1.2273499999999999</v>
      </c>
      <c r="AB46" s="1">
        <f t="shared" si="16"/>
        <v>99.287281183999994</v>
      </c>
      <c r="AC46" s="1">
        <f t="shared" si="17"/>
        <v>99.287281183999994</v>
      </c>
      <c r="AD46" s="1">
        <f t="shared" si="18"/>
        <v>31.387401186457982</v>
      </c>
    </row>
    <row r="47" spans="1:30" x14ac:dyDescent="0.35">
      <c r="A47" s="1">
        <v>121.123</v>
      </c>
      <c r="B47" s="1">
        <f t="shared" si="1"/>
        <v>3050</v>
      </c>
      <c r="C47" s="1">
        <v>0.20605000000000001</v>
      </c>
      <c r="D47" s="1">
        <v>1.2193000000000001</v>
      </c>
      <c r="G47" s="1">
        <f t="shared" si="2"/>
        <v>98.809236447999993</v>
      </c>
      <c r="H47" s="1">
        <f t="shared" si="3"/>
        <v>31.559201085405117</v>
      </c>
      <c r="I47" s="1">
        <f t="shared" si="4"/>
        <v>31.756882924071398</v>
      </c>
      <c r="J47">
        <f t="shared" si="5"/>
        <v>291.84626616734806</v>
      </c>
      <c r="K47">
        <f t="shared" si="6"/>
        <v>776045.92832963401</v>
      </c>
      <c r="L47">
        <f t="shared" si="7"/>
        <v>28.034685141822692</v>
      </c>
      <c r="M47" s="1">
        <f t="shared" si="8"/>
        <v>3050</v>
      </c>
      <c r="O47" s="1">
        <f t="shared" si="9"/>
        <v>3050</v>
      </c>
      <c r="P47" s="1">
        <f t="shared" si="10"/>
        <v>31.559201085405117</v>
      </c>
      <c r="R47" s="1">
        <f t="shared" si="11"/>
        <v>3050</v>
      </c>
      <c r="S47" s="1">
        <f t="shared" si="12"/>
        <v>98.809236447999993</v>
      </c>
      <c r="U47" s="1">
        <f t="shared" si="13"/>
        <v>3050</v>
      </c>
      <c r="V47">
        <f t="shared" si="14"/>
        <v>291.84626616734806</v>
      </c>
      <c r="W47" s="1">
        <v>1.2193000000000001</v>
      </c>
      <c r="Y47" s="1">
        <f t="shared" si="15"/>
        <v>98.809236447999993</v>
      </c>
      <c r="Z47">
        <f t="shared" si="0"/>
        <v>291.84626616734806</v>
      </c>
      <c r="AA47" s="1">
        <v>1.2193000000000001</v>
      </c>
      <c r="AB47" s="1">
        <f t="shared" si="16"/>
        <v>98.809236447999993</v>
      </c>
      <c r="AC47" s="1">
        <f t="shared" si="17"/>
        <v>98.809236447999993</v>
      </c>
      <c r="AD47" s="1">
        <f t="shared" si="18"/>
        <v>31.756882924071398</v>
      </c>
    </row>
    <row r="48" spans="1:30" x14ac:dyDescent="0.35">
      <c r="A48" s="1">
        <v>121.124</v>
      </c>
      <c r="B48" s="1">
        <f t="shared" si="1"/>
        <v>3100</v>
      </c>
      <c r="C48" s="1">
        <v>0.21004999999999999</v>
      </c>
      <c r="D48" s="1">
        <v>1.20692</v>
      </c>
      <c r="G48" s="1">
        <f t="shared" si="2"/>
        <v>98.810052223999989</v>
      </c>
      <c r="H48" s="1">
        <f t="shared" si="3"/>
        <v>32.076829864000025</v>
      </c>
      <c r="I48" s="1">
        <f t="shared" si="4"/>
        <v>32.277754047376561</v>
      </c>
      <c r="J48">
        <f t="shared" si="5"/>
        <v>292.7108146225379</v>
      </c>
      <c r="K48">
        <f t="shared" si="6"/>
        <v>776052.33541935543</v>
      </c>
      <c r="L48">
        <f t="shared" si="7"/>
        <v>27.951882107153974</v>
      </c>
      <c r="M48" s="1">
        <f t="shared" si="8"/>
        <v>3100</v>
      </c>
      <c r="O48" s="1">
        <f t="shared" si="9"/>
        <v>3100</v>
      </c>
      <c r="P48" s="1">
        <f t="shared" si="10"/>
        <v>32.076829864000025</v>
      </c>
      <c r="R48" s="1">
        <f t="shared" si="11"/>
        <v>3100</v>
      </c>
      <c r="S48" s="1">
        <f t="shared" si="12"/>
        <v>98.810052223999989</v>
      </c>
      <c r="U48" s="1">
        <f t="shared" si="13"/>
        <v>3100</v>
      </c>
      <c r="V48">
        <f t="shared" si="14"/>
        <v>292.7108146225379</v>
      </c>
      <c r="W48" s="1">
        <v>1.20692</v>
      </c>
      <c r="Y48" s="1">
        <f t="shared" si="15"/>
        <v>98.810052223999989</v>
      </c>
      <c r="Z48">
        <f t="shared" si="0"/>
        <v>292.7108146225379</v>
      </c>
      <c r="AA48" s="1">
        <v>1.20692</v>
      </c>
      <c r="AB48" s="1">
        <f t="shared" si="16"/>
        <v>98.810052223999989</v>
      </c>
      <c r="AC48" s="1">
        <f t="shared" si="17"/>
        <v>98.810052223999989</v>
      </c>
      <c r="AD48" s="1">
        <f t="shared" si="18"/>
        <v>32.277754047376561</v>
      </c>
    </row>
    <row r="49" spans="1:30" x14ac:dyDescent="0.35">
      <c r="A49" s="1">
        <v>120.851</v>
      </c>
      <c r="B49" s="1">
        <f t="shared" si="1"/>
        <v>3150</v>
      </c>
      <c r="C49" s="1">
        <v>0.21604999999999999</v>
      </c>
      <c r="D49" s="1">
        <v>1.1927399999999999</v>
      </c>
      <c r="G49" s="1">
        <f t="shared" si="2"/>
        <v>98.587345375999988</v>
      </c>
      <c r="H49" s="1">
        <f t="shared" si="3"/>
        <v>32.520734396866928</v>
      </c>
      <c r="I49" s="1">
        <f t="shared" si="4"/>
        <v>32.724439127951626</v>
      </c>
      <c r="J49">
        <f t="shared" si="5"/>
        <v>296.96238966025328</v>
      </c>
      <c r="K49">
        <f t="shared" si="6"/>
        <v>774303.19992540299</v>
      </c>
      <c r="L49">
        <f t="shared" si="7"/>
        <v>27.551698352033</v>
      </c>
      <c r="M49" s="1">
        <f t="shared" si="8"/>
        <v>3150</v>
      </c>
      <c r="O49" s="1">
        <f t="shared" si="9"/>
        <v>3150</v>
      </c>
      <c r="P49" s="1">
        <f t="shared" si="10"/>
        <v>32.520734396866928</v>
      </c>
      <c r="R49" s="1">
        <f t="shared" si="11"/>
        <v>3150</v>
      </c>
      <c r="S49" s="1">
        <f t="shared" si="12"/>
        <v>98.587345375999988</v>
      </c>
      <c r="U49" s="1">
        <f t="shared" si="13"/>
        <v>3150</v>
      </c>
      <c r="V49">
        <f t="shared" si="14"/>
        <v>296.96238966025328</v>
      </c>
      <c r="W49" s="1">
        <v>1.1927399999999999</v>
      </c>
      <c r="Y49" s="1">
        <f t="shared" si="15"/>
        <v>98.587345375999988</v>
      </c>
      <c r="Z49">
        <f t="shared" si="0"/>
        <v>296.96238966025328</v>
      </c>
      <c r="AA49" s="1">
        <v>1.1927399999999999</v>
      </c>
      <c r="AB49" s="1">
        <f t="shared" si="16"/>
        <v>98.587345375999988</v>
      </c>
      <c r="AC49" s="1">
        <f t="shared" si="17"/>
        <v>98.587345375999988</v>
      </c>
      <c r="AD49" s="1">
        <f t="shared" si="18"/>
        <v>32.724439127951626</v>
      </c>
    </row>
    <row r="50" spans="1:30" x14ac:dyDescent="0.35">
      <c r="A50" s="1">
        <v>120.596</v>
      </c>
      <c r="B50" s="1">
        <f t="shared" si="1"/>
        <v>3200</v>
      </c>
      <c r="C50" s="1">
        <v>0.21795</v>
      </c>
      <c r="D50" s="1">
        <v>1.1848099999999999</v>
      </c>
      <c r="G50" s="1">
        <f t="shared" si="2"/>
        <v>98.379322496</v>
      </c>
      <c r="H50" s="1">
        <f t="shared" si="3"/>
        <v>32.967227393981297</v>
      </c>
      <c r="I50" s="1">
        <f t="shared" si="4"/>
        <v>33.173728886504357</v>
      </c>
      <c r="J50">
        <f t="shared" si="5"/>
        <v>295.5166621557816</v>
      </c>
      <c r="K50">
        <f t="shared" si="6"/>
        <v>772669.39204643655</v>
      </c>
      <c r="L50">
        <f t="shared" si="7"/>
        <v>27.686486853675735</v>
      </c>
      <c r="M50" s="1">
        <f t="shared" si="8"/>
        <v>3200</v>
      </c>
      <c r="O50" s="1">
        <f t="shared" si="9"/>
        <v>3200</v>
      </c>
      <c r="P50" s="1">
        <f t="shared" si="10"/>
        <v>32.967227393981297</v>
      </c>
      <c r="R50" s="1">
        <f t="shared" si="11"/>
        <v>3200</v>
      </c>
      <c r="S50" s="1">
        <f t="shared" si="12"/>
        <v>98.379322496</v>
      </c>
      <c r="U50" s="1">
        <f t="shared" si="13"/>
        <v>3200</v>
      </c>
      <c r="V50">
        <f t="shared" si="14"/>
        <v>295.5166621557816</v>
      </c>
      <c r="W50" s="1">
        <v>1.1848099999999999</v>
      </c>
      <c r="Y50" s="1">
        <f t="shared" si="15"/>
        <v>98.379322496</v>
      </c>
      <c r="Z50">
        <f t="shared" si="0"/>
        <v>295.5166621557816</v>
      </c>
      <c r="AA50" s="1">
        <v>1.1848099999999999</v>
      </c>
      <c r="AB50" s="1">
        <f t="shared" si="16"/>
        <v>98.379322496</v>
      </c>
      <c r="AC50" s="1">
        <f t="shared" si="17"/>
        <v>98.379322496</v>
      </c>
      <c r="AD50" s="1">
        <f t="shared" si="18"/>
        <v>33.173728886504357</v>
      </c>
    </row>
    <row r="51" spans="1:30" x14ac:dyDescent="0.35">
      <c r="A51" s="1">
        <v>120.84</v>
      </c>
      <c r="B51" s="1">
        <f t="shared" si="1"/>
        <v>3250</v>
      </c>
      <c r="C51" s="1">
        <v>0.22305</v>
      </c>
      <c r="D51" s="1">
        <v>1.17378</v>
      </c>
      <c r="G51" s="1">
        <f t="shared" si="2"/>
        <v>98.578371840000003</v>
      </c>
      <c r="H51" s="1">
        <f t="shared" si="3"/>
        <v>33.550084617333589</v>
      </c>
      <c r="I51" s="1">
        <f t="shared" si="4"/>
        <v>33.76023703521691</v>
      </c>
      <c r="J51">
        <f t="shared" si="5"/>
        <v>297.17764094248645</v>
      </c>
      <c r="K51">
        <f t="shared" si="6"/>
        <v>774232.72193846735</v>
      </c>
      <c r="L51">
        <f t="shared" si="7"/>
        <v>27.531742145438294</v>
      </c>
      <c r="M51" s="1">
        <f t="shared" si="8"/>
        <v>3250</v>
      </c>
      <c r="O51" s="1">
        <f t="shared" si="9"/>
        <v>3250</v>
      </c>
      <c r="P51" s="1">
        <f t="shared" si="10"/>
        <v>33.550084617333589</v>
      </c>
      <c r="R51" s="1">
        <f t="shared" si="11"/>
        <v>3250</v>
      </c>
      <c r="S51" s="1">
        <f t="shared" si="12"/>
        <v>98.578371840000003</v>
      </c>
      <c r="U51" s="1">
        <f t="shared" si="13"/>
        <v>3250</v>
      </c>
      <c r="V51">
        <f t="shared" si="14"/>
        <v>297.17764094248645</v>
      </c>
      <c r="W51" s="1">
        <v>1.17378</v>
      </c>
      <c r="Y51" s="1">
        <f t="shared" si="15"/>
        <v>98.578371840000003</v>
      </c>
      <c r="Z51">
        <f t="shared" si="0"/>
        <v>297.17764094248645</v>
      </c>
      <c r="AA51" s="1">
        <v>1.17378</v>
      </c>
      <c r="AB51" s="1">
        <f t="shared" si="16"/>
        <v>98.578371840000003</v>
      </c>
      <c r="AC51" s="1">
        <f t="shared" si="17"/>
        <v>98.578371840000003</v>
      </c>
      <c r="AD51" s="1">
        <f t="shared" si="18"/>
        <v>33.76023703521691</v>
      </c>
    </row>
    <row r="52" spans="1:30" x14ac:dyDescent="0.35">
      <c r="A52" s="1">
        <v>121.633</v>
      </c>
      <c r="B52" s="1">
        <f t="shared" si="1"/>
        <v>3300</v>
      </c>
      <c r="C52" s="1">
        <v>0.22550000000000001</v>
      </c>
      <c r="D52" s="1">
        <v>1.1611800000000001</v>
      </c>
      <c r="G52" s="1">
        <f t="shared" si="2"/>
        <v>99.225282207999996</v>
      </c>
      <c r="H52" s="1">
        <f t="shared" si="3"/>
        <v>34.289795939852951</v>
      </c>
      <c r="I52" s="1">
        <f t="shared" si="4"/>
        <v>34.504581792338186</v>
      </c>
      <c r="J52">
        <f t="shared" si="5"/>
        <v>293.96062950274961</v>
      </c>
      <c r="K52">
        <f t="shared" si="6"/>
        <v>779313.54408756702</v>
      </c>
      <c r="L52">
        <f t="shared" si="7"/>
        <v>27.83304075671008</v>
      </c>
      <c r="M52" s="1">
        <f t="shared" si="8"/>
        <v>3300</v>
      </c>
      <c r="O52" s="1">
        <f t="shared" si="9"/>
        <v>3300</v>
      </c>
      <c r="P52" s="1">
        <f t="shared" si="10"/>
        <v>34.289795939852951</v>
      </c>
      <c r="R52" s="1">
        <f t="shared" si="11"/>
        <v>3300</v>
      </c>
      <c r="S52" s="1">
        <f t="shared" si="12"/>
        <v>99.225282207999996</v>
      </c>
      <c r="U52" s="1">
        <f t="shared" si="13"/>
        <v>3300</v>
      </c>
      <c r="V52">
        <f t="shared" si="14"/>
        <v>293.96062950274961</v>
      </c>
      <c r="W52" s="1">
        <v>1.1611800000000001</v>
      </c>
      <c r="Y52" s="1">
        <f t="shared" si="15"/>
        <v>99.225282207999996</v>
      </c>
      <c r="Z52">
        <f t="shared" si="0"/>
        <v>293.96062950274961</v>
      </c>
      <c r="AA52" s="1">
        <v>1.1611800000000001</v>
      </c>
      <c r="AB52" s="1">
        <f t="shared" si="16"/>
        <v>99.225282207999996</v>
      </c>
      <c r="AC52" s="1">
        <f t="shared" si="17"/>
        <v>99.225282207999996</v>
      </c>
      <c r="AD52" s="1">
        <f t="shared" si="18"/>
        <v>34.504581792338186</v>
      </c>
    </row>
    <row r="53" spans="1:30" x14ac:dyDescent="0.35">
      <c r="A53" s="1">
        <v>122.181</v>
      </c>
      <c r="B53" s="1">
        <f t="shared" si="1"/>
        <v>3350</v>
      </c>
      <c r="C53" s="1">
        <v>0.22850000000000001</v>
      </c>
      <c r="D53" s="1">
        <v>1.1510400000000001</v>
      </c>
      <c r="G53" s="1">
        <f t="shared" si="2"/>
        <v>99.672327455999991</v>
      </c>
      <c r="H53" s="1">
        <f t="shared" si="3"/>
        <v>34.966166773386185</v>
      </c>
      <c r="I53" s="1">
        <f t="shared" si="4"/>
        <v>35.185189305679359</v>
      </c>
      <c r="J53">
        <f t="shared" si="5"/>
        <v>292.10951449714383</v>
      </c>
      <c r="K53">
        <f t="shared" si="6"/>
        <v>782824.62925491435</v>
      </c>
      <c r="L53">
        <f t="shared" si="7"/>
        <v>28.009420356960611</v>
      </c>
      <c r="M53" s="1">
        <f t="shared" si="8"/>
        <v>3350</v>
      </c>
      <c r="O53" s="1">
        <f t="shared" si="9"/>
        <v>3350</v>
      </c>
      <c r="P53" s="1">
        <f t="shared" si="10"/>
        <v>34.966166773386178</v>
      </c>
      <c r="R53" s="1">
        <f t="shared" si="11"/>
        <v>3350</v>
      </c>
      <c r="S53" s="1">
        <f t="shared" si="12"/>
        <v>99.672327455999991</v>
      </c>
      <c r="U53" s="1">
        <f t="shared" si="13"/>
        <v>3350</v>
      </c>
      <c r="V53">
        <f t="shared" si="14"/>
        <v>292.10951449714383</v>
      </c>
      <c r="W53" s="1">
        <v>1.1510400000000001</v>
      </c>
      <c r="Y53" s="1">
        <f t="shared" si="15"/>
        <v>99.672327455999991</v>
      </c>
      <c r="Z53">
        <f t="shared" si="0"/>
        <v>292.10951449714383</v>
      </c>
      <c r="AA53" s="1">
        <v>1.1510400000000001</v>
      </c>
      <c r="AB53" s="1">
        <f t="shared" si="16"/>
        <v>99.672327455999991</v>
      </c>
      <c r="AC53" s="1">
        <f t="shared" si="17"/>
        <v>99.672327455999991</v>
      </c>
      <c r="AD53" s="1">
        <f t="shared" si="18"/>
        <v>35.185189305679359</v>
      </c>
    </row>
    <row r="54" spans="1:30" x14ac:dyDescent="0.35">
      <c r="A54" s="1">
        <v>122.93300000000001</v>
      </c>
      <c r="B54" s="1">
        <f t="shared" si="1"/>
        <v>3400</v>
      </c>
      <c r="C54" s="1">
        <v>0.23419999999999999</v>
      </c>
      <c r="D54" s="1">
        <v>1.14117</v>
      </c>
      <c r="G54" s="1">
        <f t="shared" si="2"/>
        <v>100.285791008</v>
      </c>
      <c r="H54" s="1">
        <f t="shared" si="3"/>
        <v>35.706471819553066</v>
      </c>
      <c r="I54" s="1">
        <f t="shared" si="4"/>
        <v>35.930131505439071</v>
      </c>
      <c r="J54">
        <f t="shared" si="5"/>
        <v>293.18886651431234</v>
      </c>
      <c r="K54">
        <f t="shared" si="6"/>
        <v>787642.76072543534</v>
      </c>
      <c r="L54">
        <f t="shared" si="7"/>
        <v>27.906305853598219</v>
      </c>
      <c r="M54" s="1">
        <f t="shared" si="8"/>
        <v>3400</v>
      </c>
      <c r="O54" s="1">
        <f t="shared" si="9"/>
        <v>3400</v>
      </c>
      <c r="P54" s="1">
        <f t="shared" si="10"/>
        <v>35.706471819553073</v>
      </c>
      <c r="R54" s="1">
        <f t="shared" si="11"/>
        <v>3400</v>
      </c>
      <c r="S54" s="1">
        <f t="shared" si="12"/>
        <v>100.285791008</v>
      </c>
      <c r="U54" s="1">
        <f t="shared" si="13"/>
        <v>3400</v>
      </c>
      <c r="V54">
        <f t="shared" si="14"/>
        <v>293.18886651431234</v>
      </c>
      <c r="W54" s="1">
        <v>1.14117</v>
      </c>
      <c r="Y54" s="1">
        <f t="shared" si="15"/>
        <v>100.285791008</v>
      </c>
      <c r="Z54">
        <f t="shared" si="0"/>
        <v>293.18886651431234</v>
      </c>
      <c r="AA54" s="1">
        <v>1.14117</v>
      </c>
      <c r="AB54" s="1">
        <f t="shared" si="16"/>
        <v>100.285791008</v>
      </c>
      <c r="AC54" s="1">
        <f t="shared" si="17"/>
        <v>100.285791008</v>
      </c>
      <c r="AD54" s="1">
        <f t="shared" si="18"/>
        <v>35.930131505439071</v>
      </c>
    </row>
    <row r="55" spans="1:30" x14ac:dyDescent="0.35">
      <c r="A55" s="1">
        <v>123.47499999999999</v>
      </c>
      <c r="B55" s="1">
        <f t="shared" si="1"/>
        <v>3450</v>
      </c>
      <c r="C55" s="1">
        <v>0.23605000000000001</v>
      </c>
      <c r="D55" s="1">
        <v>1.12669</v>
      </c>
      <c r="G55" s="1">
        <f t="shared" si="2"/>
        <v>100.72794159999999</v>
      </c>
      <c r="H55" s="1">
        <f t="shared" si="3"/>
        <v>36.391308554304892</v>
      </c>
      <c r="I55" s="1">
        <f t="shared" si="4"/>
        <v>36.619257949063616</v>
      </c>
      <c r="J55">
        <f t="shared" si="5"/>
        <v>289.94381953192567</v>
      </c>
      <c r="K55">
        <f t="shared" si="6"/>
        <v>791115.4033544542</v>
      </c>
      <c r="L55">
        <f t="shared" si="7"/>
        <v>28.218632820063561</v>
      </c>
      <c r="M55" s="1">
        <f t="shared" si="8"/>
        <v>3450</v>
      </c>
      <c r="O55" s="1">
        <f t="shared" si="9"/>
        <v>3450</v>
      </c>
      <c r="P55" s="1">
        <f t="shared" si="10"/>
        <v>36.391308554304892</v>
      </c>
      <c r="R55" s="1">
        <f t="shared" si="11"/>
        <v>3450</v>
      </c>
      <c r="S55" s="1">
        <f t="shared" si="12"/>
        <v>100.72794159999999</v>
      </c>
      <c r="U55" s="1">
        <f t="shared" si="13"/>
        <v>3450</v>
      </c>
      <c r="V55">
        <f t="shared" si="14"/>
        <v>289.94381953192567</v>
      </c>
      <c r="W55" s="1">
        <v>1.12669</v>
      </c>
      <c r="Y55" s="1">
        <f t="shared" si="15"/>
        <v>100.72794159999999</v>
      </c>
      <c r="Z55">
        <f t="shared" si="0"/>
        <v>289.94381953192567</v>
      </c>
      <c r="AA55" s="1">
        <v>1.12669</v>
      </c>
      <c r="AB55" s="1">
        <f t="shared" si="16"/>
        <v>100.72794159999999</v>
      </c>
      <c r="AC55" s="1">
        <f t="shared" si="17"/>
        <v>100.72794159999999</v>
      </c>
      <c r="AD55" s="1">
        <f t="shared" si="18"/>
        <v>36.619257949063616</v>
      </c>
    </row>
    <row r="56" spans="1:30" x14ac:dyDescent="0.35">
      <c r="A56" s="1">
        <v>123.428</v>
      </c>
      <c r="B56" s="1">
        <f t="shared" si="1"/>
        <v>3500</v>
      </c>
      <c r="C56" s="1">
        <v>0.24195</v>
      </c>
      <c r="D56" s="1">
        <v>1.11975</v>
      </c>
      <c r="G56" s="1">
        <f t="shared" si="2"/>
        <v>100.689600128</v>
      </c>
      <c r="H56" s="1">
        <f t="shared" si="3"/>
        <v>36.904665939752171</v>
      </c>
      <c r="I56" s="1">
        <f t="shared" si="4"/>
        <v>37.135830923890786</v>
      </c>
      <c r="J56">
        <f t="shared" si="5"/>
        <v>293.05684591905094</v>
      </c>
      <c r="K56">
        <f t="shared" si="6"/>
        <v>790814.27013754658</v>
      </c>
      <c r="L56">
        <f t="shared" si="7"/>
        <v>27.918877500231432</v>
      </c>
      <c r="M56" s="1">
        <f t="shared" si="8"/>
        <v>3500</v>
      </c>
      <c r="O56" s="1">
        <f t="shared" si="9"/>
        <v>3500</v>
      </c>
      <c r="P56" s="1">
        <f t="shared" si="10"/>
        <v>36.904665939752171</v>
      </c>
      <c r="R56" s="1">
        <f t="shared" si="11"/>
        <v>3500</v>
      </c>
      <c r="S56" s="1">
        <f t="shared" si="12"/>
        <v>100.689600128</v>
      </c>
      <c r="U56" s="1">
        <f t="shared" si="13"/>
        <v>3500</v>
      </c>
      <c r="V56">
        <f t="shared" si="14"/>
        <v>293.05684591905094</v>
      </c>
      <c r="W56" s="1">
        <v>1.11975</v>
      </c>
      <c r="Y56" s="1">
        <f t="shared" si="15"/>
        <v>100.689600128</v>
      </c>
      <c r="Z56">
        <f t="shared" si="0"/>
        <v>293.05684591905094</v>
      </c>
      <c r="AA56" s="1">
        <v>1.11975</v>
      </c>
      <c r="AB56" s="1">
        <f t="shared" si="16"/>
        <v>100.689600128</v>
      </c>
      <c r="AC56" s="1">
        <f t="shared" si="17"/>
        <v>100.689600128</v>
      </c>
      <c r="AD56" s="1">
        <f t="shared" si="18"/>
        <v>37.135830923890786</v>
      </c>
    </row>
    <row r="57" spans="1:30" x14ac:dyDescent="0.35">
      <c r="A57" s="1">
        <v>124.205</v>
      </c>
      <c r="B57" s="1">
        <f t="shared" si="1"/>
        <v>3550</v>
      </c>
      <c r="C57" s="1">
        <v>0.24545</v>
      </c>
      <c r="D57" s="1">
        <v>1.10622</v>
      </c>
      <c r="G57" s="1">
        <f t="shared" si="2"/>
        <v>101.32345807999999</v>
      </c>
      <c r="H57" s="1">
        <f t="shared" si="3"/>
        <v>37.667515398952226</v>
      </c>
      <c r="I57" s="1">
        <f t="shared" si="4"/>
        <v>37.903458751317345</v>
      </c>
      <c r="J57">
        <f t="shared" si="5"/>
        <v>291.27525093691713</v>
      </c>
      <c r="K57">
        <f t="shared" si="6"/>
        <v>795792.57885110332</v>
      </c>
      <c r="L57">
        <f t="shared" si="7"/>
        <v>28.089644264318757</v>
      </c>
      <c r="M57" s="1">
        <f t="shared" si="8"/>
        <v>3550</v>
      </c>
      <c r="O57" s="1">
        <f t="shared" si="9"/>
        <v>3550</v>
      </c>
      <c r="P57" s="1">
        <f t="shared" si="10"/>
        <v>37.667515398952226</v>
      </c>
      <c r="R57" s="1">
        <f t="shared" si="11"/>
        <v>3550</v>
      </c>
      <c r="S57" s="1">
        <f t="shared" si="12"/>
        <v>101.32345807999999</v>
      </c>
      <c r="U57" s="1">
        <f t="shared" si="13"/>
        <v>3550</v>
      </c>
      <c r="V57">
        <f t="shared" si="14"/>
        <v>291.27525093691713</v>
      </c>
      <c r="W57" s="1">
        <v>1.10622</v>
      </c>
      <c r="Y57" s="1">
        <f t="shared" si="15"/>
        <v>101.32345807999999</v>
      </c>
      <c r="Z57">
        <f t="shared" si="0"/>
        <v>291.27525093691713</v>
      </c>
      <c r="AA57" s="1">
        <v>1.10622</v>
      </c>
      <c r="AB57" s="1">
        <f t="shared" si="16"/>
        <v>101.32345807999999</v>
      </c>
      <c r="AC57" s="1">
        <f t="shared" si="17"/>
        <v>101.32345807999999</v>
      </c>
      <c r="AD57" s="1">
        <f t="shared" si="18"/>
        <v>37.903458751317345</v>
      </c>
    </row>
    <row r="58" spans="1:30" x14ac:dyDescent="0.35">
      <c r="A58" s="1">
        <v>124.066</v>
      </c>
      <c r="B58" s="1">
        <f t="shared" si="1"/>
        <v>3600</v>
      </c>
      <c r="C58" s="1">
        <v>0.25505</v>
      </c>
      <c r="D58" s="1">
        <v>1.09697</v>
      </c>
      <c r="G58" s="1">
        <f t="shared" si="2"/>
        <v>101.21006521599999</v>
      </c>
      <c r="H58" s="1">
        <f t="shared" si="3"/>
        <v>38.155295682231532</v>
      </c>
      <c r="I58" s="1">
        <f t="shared" si="4"/>
        <v>38.394294413058319</v>
      </c>
      <c r="J58">
        <f t="shared" si="5"/>
        <v>298.7982348491978</v>
      </c>
      <c r="K58">
        <f t="shared" si="6"/>
        <v>794901.99337982351</v>
      </c>
      <c r="L58">
        <f t="shared" si="7"/>
        <v>27.382418058619091</v>
      </c>
      <c r="M58" s="1">
        <f t="shared" si="8"/>
        <v>3600</v>
      </c>
      <c r="O58" s="1">
        <f t="shared" si="9"/>
        <v>3600</v>
      </c>
      <c r="P58" s="1">
        <f t="shared" si="10"/>
        <v>38.155295682231532</v>
      </c>
      <c r="R58" s="1">
        <f t="shared" si="11"/>
        <v>3600</v>
      </c>
      <c r="S58" s="1">
        <f t="shared" si="12"/>
        <v>101.21006521599999</v>
      </c>
      <c r="U58" s="1">
        <f t="shared" si="13"/>
        <v>3600</v>
      </c>
      <c r="V58">
        <f t="shared" si="14"/>
        <v>298.7982348491978</v>
      </c>
      <c r="W58" s="1">
        <v>1.09697</v>
      </c>
      <c r="Y58" s="1">
        <f t="shared" si="15"/>
        <v>101.21006521599999</v>
      </c>
      <c r="Z58">
        <f t="shared" si="0"/>
        <v>298.7982348491978</v>
      </c>
      <c r="AA58" s="1">
        <v>1.09697</v>
      </c>
      <c r="AB58" s="1">
        <f t="shared" si="16"/>
        <v>101.21006521599999</v>
      </c>
      <c r="AC58" s="1">
        <f t="shared" si="17"/>
        <v>101.21006521599999</v>
      </c>
      <c r="AD58" s="1">
        <f t="shared" si="18"/>
        <v>38.394294413058319</v>
      </c>
    </row>
    <row r="59" spans="1:30" x14ac:dyDescent="0.35">
      <c r="A59" s="1">
        <v>123.967</v>
      </c>
      <c r="B59" s="1">
        <f t="shared" si="1"/>
        <v>3650</v>
      </c>
      <c r="C59" s="1">
        <v>0.25755</v>
      </c>
      <c r="D59" s="1">
        <v>1.0940099999999999</v>
      </c>
      <c r="G59" s="1">
        <f t="shared" si="2"/>
        <v>101.129303392</v>
      </c>
      <c r="H59" s="1">
        <f t="shared" si="3"/>
        <v>38.654360986206868</v>
      </c>
      <c r="I59" s="1">
        <f t="shared" si="4"/>
        <v>38.896485783078148</v>
      </c>
      <c r="J59">
        <f t="shared" si="5"/>
        <v>297.83146600478091</v>
      </c>
      <c r="K59">
        <f t="shared" si="6"/>
        <v>794267.69149740133</v>
      </c>
      <c r="L59">
        <f t="shared" si="7"/>
        <v>27.471302114487944</v>
      </c>
      <c r="M59" s="1">
        <f t="shared" si="8"/>
        <v>3650</v>
      </c>
      <c r="O59" s="1">
        <f t="shared" si="9"/>
        <v>3650</v>
      </c>
      <c r="P59" s="1">
        <f t="shared" si="10"/>
        <v>38.654360986206868</v>
      </c>
      <c r="R59" s="1">
        <f t="shared" si="11"/>
        <v>3650</v>
      </c>
      <c r="S59" s="1">
        <f t="shared" si="12"/>
        <v>101.129303392</v>
      </c>
      <c r="U59" s="1">
        <f t="shared" si="13"/>
        <v>3650</v>
      </c>
      <c r="V59">
        <f t="shared" si="14"/>
        <v>297.83146600478091</v>
      </c>
      <c r="W59" s="1">
        <v>1.0940099999999999</v>
      </c>
      <c r="Y59" s="1">
        <f t="shared" si="15"/>
        <v>101.129303392</v>
      </c>
      <c r="Z59">
        <f t="shared" si="0"/>
        <v>297.83146600478091</v>
      </c>
      <c r="AA59" s="1">
        <v>1.0940099999999999</v>
      </c>
      <c r="AB59" s="1">
        <f t="shared" si="16"/>
        <v>101.129303392</v>
      </c>
      <c r="AC59" s="1">
        <f t="shared" si="17"/>
        <v>101.129303392</v>
      </c>
      <c r="AD59" s="1">
        <f t="shared" si="18"/>
        <v>38.896485783078148</v>
      </c>
    </row>
    <row r="60" spans="1:30" x14ac:dyDescent="0.35">
      <c r="A60" s="1">
        <v>123.815</v>
      </c>
      <c r="B60" s="1">
        <f t="shared" si="1"/>
        <v>3700</v>
      </c>
      <c r="C60" s="1">
        <v>0.26445000000000002</v>
      </c>
      <c r="D60" s="1">
        <v>1.09659</v>
      </c>
      <c r="G60" s="1">
        <f t="shared" si="2"/>
        <v>101.00530543999999</v>
      </c>
      <c r="H60" s="1">
        <f t="shared" si="3"/>
        <v>39.135828150413971</v>
      </c>
      <c r="I60" s="1">
        <f t="shared" si="4"/>
        <v>39.380968781368637</v>
      </c>
      <c r="J60">
        <f t="shared" si="5"/>
        <v>302.04841851225683</v>
      </c>
      <c r="K60">
        <f t="shared" si="6"/>
        <v>793293.81385974283</v>
      </c>
      <c r="L60">
        <f t="shared" si="7"/>
        <v>27.087770305561698</v>
      </c>
      <c r="M60" s="1">
        <f t="shared" si="8"/>
        <v>3700</v>
      </c>
      <c r="O60" s="1">
        <f t="shared" si="9"/>
        <v>3700</v>
      </c>
      <c r="P60" s="1">
        <f t="shared" si="10"/>
        <v>39.135828150413978</v>
      </c>
      <c r="R60" s="1">
        <f t="shared" si="11"/>
        <v>3700</v>
      </c>
      <c r="S60" s="1">
        <f t="shared" si="12"/>
        <v>101.00530543999999</v>
      </c>
      <c r="U60" s="1">
        <f t="shared" si="13"/>
        <v>3700</v>
      </c>
      <c r="V60">
        <f t="shared" si="14"/>
        <v>302.04841851225683</v>
      </c>
      <c r="W60" s="1">
        <v>1.09659</v>
      </c>
      <c r="Y60" s="1">
        <f t="shared" si="15"/>
        <v>101.00530543999999</v>
      </c>
      <c r="Z60">
        <f t="shared" si="0"/>
        <v>302.04841851225683</v>
      </c>
      <c r="AA60" s="1">
        <v>1.09659</v>
      </c>
      <c r="AB60" s="1">
        <f t="shared" si="16"/>
        <v>101.00530543999999</v>
      </c>
      <c r="AC60" s="1">
        <f t="shared" si="17"/>
        <v>101.00530543999999</v>
      </c>
      <c r="AD60" s="1">
        <f t="shared" si="18"/>
        <v>39.380968781368637</v>
      </c>
    </row>
    <row r="61" spans="1:30" x14ac:dyDescent="0.35">
      <c r="A61" s="1">
        <v>123.767</v>
      </c>
      <c r="B61" s="1">
        <f t="shared" si="1"/>
        <v>3750</v>
      </c>
      <c r="C61" s="1">
        <v>0.2651</v>
      </c>
      <c r="D61" s="1">
        <v>1.0980799999999999</v>
      </c>
      <c r="G61" s="1">
        <f t="shared" si="2"/>
        <v>100.96614819199999</v>
      </c>
      <c r="H61" s="1">
        <f t="shared" si="3"/>
        <v>39.649313677655691</v>
      </c>
      <c r="I61" s="1">
        <f t="shared" si="4"/>
        <v>39.89767070065016</v>
      </c>
      <c r="J61">
        <f t="shared" si="5"/>
        <v>298.8694860228573</v>
      </c>
      <c r="K61">
        <f t="shared" si="6"/>
        <v>792986.2735531138</v>
      </c>
      <c r="L61">
        <f t="shared" si="7"/>
        <v>27.375890027101811</v>
      </c>
      <c r="M61" s="1">
        <f t="shared" si="8"/>
        <v>3750</v>
      </c>
      <c r="O61" s="1">
        <f t="shared" si="9"/>
        <v>3750</v>
      </c>
      <c r="P61" s="1">
        <f t="shared" si="10"/>
        <v>39.649313677655684</v>
      </c>
      <c r="R61" s="1">
        <f t="shared" si="11"/>
        <v>3750</v>
      </c>
      <c r="S61" s="1">
        <f t="shared" si="12"/>
        <v>100.96614819199999</v>
      </c>
      <c r="U61" s="1">
        <f t="shared" si="13"/>
        <v>3750</v>
      </c>
      <c r="V61">
        <f t="shared" si="14"/>
        <v>298.8694860228573</v>
      </c>
      <c r="W61" s="1">
        <v>1.0980799999999999</v>
      </c>
      <c r="Y61" s="1">
        <f t="shared" si="15"/>
        <v>100.96614819199999</v>
      </c>
      <c r="Z61">
        <f t="shared" si="0"/>
        <v>298.8694860228573</v>
      </c>
      <c r="AA61" s="1">
        <v>1.0980799999999999</v>
      </c>
      <c r="AB61" s="1">
        <f t="shared" si="16"/>
        <v>100.96614819199999</v>
      </c>
      <c r="AC61" s="1">
        <f t="shared" si="17"/>
        <v>100.96614819199999</v>
      </c>
      <c r="AD61" s="1">
        <f t="shared" si="18"/>
        <v>39.89767070065016</v>
      </c>
    </row>
    <row r="62" spans="1:30" x14ac:dyDescent="0.35">
      <c r="A62" s="1">
        <v>123.509</v>
      </c>
      <c r="B62" s="1">
        <f t="shared" si="1"/>
        <v>3800</v>
      </c>
      <c r="C62" s="1">
        <v>0.26929999999999998</v>
      </c>
      <c r="D62" s="1">
        <v>1.09907</v>
      </c>
      <c r="G62" s="1">
        <f t="shared" si="2"/>
        <v>100.75567798399999</v>
      </c>
      <c r="H62" s="1">
        <f t="shared" si="3"/>
        <v>40.09421771651914</v>
      </c>
      <c r="I62" s="1">
        <f t="shared" si="4"/>
        <v>40.345361547969077</v>
      </c>
      <c r="J62">
        <f t="shared" si="5"/>
        <v>300.23556227262083</v>
      </c>
      <c r="K62">
        <f t="shared" si="6"/>
        <v>791333.24440498301</v>
      </c>
      <c r="L62">
        <f t="shared" si="7"/>
        <v>27.251329322503448</v>
      </c>
      <c r="M62" s="1">
        <f t="shared" si="8"/>
        <v>3800</v>
      </c>
      <c r="O62" s="1">
        <f t="shared" si="9"/>
        <v>3800</v>
      </c>
      <c r="P62" s="1">
        <f t="shared" si="10"/>
        <v>40.09421771651914</v>
      </c>
      <c r="R62" s="1">
        <f t="shared" si="11"/>
        <v>3800</v>
      </c>
      <c r="S62" s="1">
        <f t="shared" si="12"/>
        <v>100.75567798399999</v>
      </c>
      <c r="U62" s="1">
        <f t="shared" si="13"/>
        <v>3800</v>
      </c>
      <c r="V62">
        <f t="shared" si="14"/>
        <v>300.23556227262083</v>
      </c>
      <c r="W62" s="1">
        <v>1.09907</v>
      </c>
      <c r="Y62" s="1">
        <f t="shared" si="15"/>
        <v>100.75567798399999</v>
      </c>
      <c r="Z62">
        <f t="shared" si="0"/>
        <v>300.23556227262083</v>
      </c>
      <c r="AA62" s="1">
        <v>1.09907</v>
      </c>
      <c r="AB62" s="1">
        <f t="shared" si="16"/>
        <v>100.75567798399999</v>
      </c>
      <c r="AC62" s="1">
        <f t="shared" si="17"/>
        <v>100.75567798399999</v>
      </c>
      <c r="AD62" s="1">
        <f t="shared" si="18"/>
        <v>40.345361547969077</v>
      </c>
    </row>
    <row r="63" spans="1:30" x14ac:dyDescent="0.35">
      <c r="A63" s="1">
        <v>122.672</v>
      </c>
      <c r="B63" s="1">
        <f t="shared" si="1"/>
        <v>3850</v>
      </c>
      <c r="C63" s="1">
        <v>0.27374999999999999</v>
      </c>
      <c r="D63" s="1">
        <v>1.1053299999999999</v>
      </c>
      <c r="G63" s="1">
        <f t="shared" si="2"/>
        <v>100.072873472</v>
      </c>
      <c r="H63" s="1">
        <f t="shared" si="3"/>
        <v>40.346486195817867</v>
      </c>
      <c r="I63" s="1">
        <f t="shared" si="4"/>
        <v>40.599210197079152</v>
      </c>
      <c r="J63">
        <f t="shared" si="5"/>
        <v>303.28849309480614</v>
      </c>
      <c r="K63">
        <f t="shared" si="6"/>
        <v>785970.51030814007</v>
      </c>
      <c r="L63">
        <f t="shared" si="7"/>
        <v>26.97701484922672</v>
      </c>
      <c r="M63" s="1">
        <f t="shared" si="8"/>
        <v>3850</v>
      </c>
      <c r="O63" s="1">
        <f t="shared" si="9"/>
        <v>3850</v>
      </c>
      <c r="P63" s="1">
        <f t="shared" si="10"/>
        <v>40.34648619581786</v>
      </c>
      <c r="R63" s="1">
        <f t="shared" si="11"/>
        <v>3850</v>
      </c>
      <c r="S63" s="1">
        <f t="shared" si="12"/>
        <v>100.072873472</v>
      </c>
      <c r="U63" s="1">
        <f t="shared" si="13"/>
        <v>3850</v>
      </c>
      <c r="V63">
        <f t="shared" si="14"/>
        <v>303.28849309480614</v>
      </c>
      <c r="W63" s="1">
        <v>1.1053299999999999</v>
      </c>
      <c r="Y63" s="1">
        <f t="shared" si="15"/>
        <v>100.072873472</v>
      </c>
      <c r="Z63">
        <f t="shared" si="0"/>
        <v>303.28849309480614</v>
      </c>
      <c r="AA63" s="1">
        <v>1.1053299999999999</v>
      </c>
      <c r="AB63" s="1">
        <f t="shared" si="16"/>
        <v>100.072873472</v>
      </c>
      <c r="AC63" s="1">
        <f t="shared" si="17"/>
        <v>100.072873472</v>
      </c>
      <c r="AD63" s="1">
        <f t="shared" si="18"/>
        <v>40.599210197079152</v>
      </c>
    </row>
    <row r="64" spans="1:30" x14ac:dyDescent="0.35">
      <c r="A64" s="1">
        <v>122.157</v>
      </c>
      <c r="B64" s="1">
        <f t="shared" si="1"/>
        <v>3900</v>
      </c>
      <c r="C64" s="1">
        <v>0.27589999999999998</v>
      </c>
      <c r="D64" s="1">
        <v>1.11704</v>
      </c>
      <c r="G64" s="1">
        <f t="shared" si="2"/>
        <v>99.652748831999986</v>
      </c>
      <c r="H64" s="1">
        <f t="shared" si="3"/>
        <v>40.698884673283203</v>
      </c>
      <c r="I64" s="1">
        <f t="shared" si="4"/>
        <v>40.953816042810246</v>
      </c>
      <c r="J64">
        <f t="shared" si="5"/>
        <v>303.02378305948577</v>
      </c>
      <c r="K64">
        <f t="shared" si="6"/>
        <v>782670.8591015999</v>
      </c>
      <c r="L64">
        <f t="shared" si="7"/>
        <v>27.000580941899312</v>
      </c>
      <c r="M64" s="1">
        <f t="shared" si="8"/>
        <v>3900</v>
      </c>
      <c r="O64" s="1">
        <f t="shared" si="9"/>
        <v>3900</v>
      </c>
      <c r="P64" s="1">
        <f t="shared" si="10"/>
        <v>40.698884673283196</v>
      </c>
      <c r="R64" s="1">
        <f t="shared" si="11"/>
        <v>3900</v>
      </c>
      <c r="S64" s="1">
        <f t="shared" si="12"/>
        <v>99.652748831999986</v>
      </c>
      <c r="U64" s="1">
        <f t="shared" si="13"/>
        <v>3900</v>
      </c>
      <c r="V64">
        <f t="shared" si="14"/>
        <v>303.02378305948577</v>
      </c>
      <c r="W64" s="1">
        <v>1.11704</v>
      </c>
      <c r="Y64" s="1">
        <f t="shared" si="15"/>
        <v>99.652748831999986</v>
      </c>
      <c r="Z64">
        <f t="shared" si="0"/>
        <v>303.02378305948577</v>
      </c>
      <c r="AA64" s="1">
        <v>1.11704</v>
      </c>
      <c r="AB64" s="1">
        <f t="shared" si="16"/>
        <v>99.652748831999986</v>
      </c>
      <c r="AC64" s="1">
        <f t="shared" si="17"/>
        <v>99.652748831999986</v>
      </c>
      <c r="AD64" s="1">
        <f t="shared" si="18"/>
        <v>40.953816042810246</v>
      </c>
    </row>
    <row r="65" spans="1:30" x14ac:dyDescent="0.35">
      <c r="A65" s="1">
        <v>121.184</v>
      </c>
      <c r="B65" s="1">
        <f t="shared" si="1"/>
        <v>3950</v>
      </c>
      <c r="C65" s="1">
        <v>0.28284999999999999</v>
      </c>
      <c r="D65" s="1">
        <v>1.12259</v>
      </c>
      <c r="G65" s="1">
        <f t="shared" si="2"/>
        <v>98.858998783999994</v>
      </c>
      <c r="H65" s="1">
        <f t="shared" si="3"/>
        <v>40.892336068939137</v>
      </c>
      <c r="I65" s="1">
        <f t="shared" si="4"/>
        <v>41.148479187378399</v>
      </c>
      <c r="J65">
        <f t="shared" si="5"/>
        <v>309.18739831064892</v>
      </c>
      <c r="K65">
        <f t="shared" si="6"/>
        <v>776436.76080264163</v>
      </c>
      <c r="L65">
        <f t="shared" si="7"/>
        <v>26.462327463933988</v>
      </c>
      <c r="M65" s="1">
        <f t="shared" si="8"/>
        <v>3950</v>
      </c>
      <c r="O65" s="1">
        <f t="shared" si="9"/>
        <v>3950</v>
      </c>
      <c r="P65" s="1">
        <f t="shared" si="10"/>
        <v>40.892336068939137</v>
      </c>
      <c r="R65" s="1">
        <f t="shared" si="11"/>
        <v>3950</v>
      </c>
      <c r="S65" s="1">
        <f t="shared" si="12"/>
        <v>98.858998783999994</v>
      </c>
      <c r="U65" s="1">
        <f t="shared" si="13"/>
        <v>3950</v>
      </c>
      <c r="V65">
        <f t="shared" si="14"/>
        <v>309.18739831064892</v>
      </c>
      <c r="W65" s="1">
        <v>1.12259</v>
      </c>
      <c r="Y65" s="1">
        <f t="shared" si="15"/>
        <v>98.858998783999994</v>
      </c>
      <c r="Z65">
        <f t="shared" si="0"/>
        <v>309.18739831064892</v>
      </c>
      <c r="AA65" s="1">
        <v>1.12259</v>
      </c>
      <c r="AB65" s="1">
        <f t="shared" si="16"/>
        <v>98.858998783999994</v>
      </c>
      <c r="AC65" s="1">
        <f t="shared" si="17"/>
        <v>98.858998783999994</v>
      </c>
      <c r="AD65" s="1">
        <f t="shared" si="18"/>
        <v>41.148479187378399</v>
      </c>
    </row>
    <row r="66" spans="1:30" x14ac:dyDescent="0.35">
      <c r="A66" s="1">
        <v>120.004</v>
      </c>
      <c r="B66" s="1">
        <f t="shared" si="1"/>
        <v>4000</v>
      </c>
      <c r="C66" s="1">
        <v>0.28455000000000003</v>
      </c>
      <c r="D66" s="1">
        <v>1.1246100000000001</v>
      </c>
      <c r="G66" s="1">
        <f t="shared" si="2"/>
        <v>97.896383103999995</v>
      </c>
      <c r="H66" s="1">
        <f t="shared" si="3"/>
        <v>41.006741063005101</v>
      </c>
      <c r="I66" s="1">
        <f t="shared" si="4"/>
        <v>41.263600796212856</v>
      </c>
      <c r="J66">
        <f t="shared" si="5"/>
        <v>310.17790417573565</v>
      </c>
      <c r="K66">
        <f t="shared" si="6"/>
        <v>768876.39493134583</v>
      </c>
      <c r="L66">
        <f t="shared" si="7"/>
        <v>26.377824054103669</v>
      </c>
      <c r="M66" s="1">
        <f t="shared" si="8"/>
        <v>4000</v>
      </c>
      <c r="O66" s="1">
        <f t="shared" si="9"/>
        <v>4000</v>
      </c>
      <c r="P66" s="1">
        <f t="shared" si="10"/>
        <v>41.006741063005109</v>
      </c>
      <c r="R66" s="1">
        <f t="shared" si="11"/>
        <v>4000</v>
      </c>
      <c r="S66" s="1">
        <f t="shared" si="12"/>
        <v>97.896383103999995</v>
      </c>
      <c r="U66" s="1">
        <f t="shared" si="13"/>
        <v>4000</v>
      </c>
      <c r="V66">
        <f t="shared" si="14"/>
        <v>310.17790417573565</v>
      </c>
      <c r="W66" s="1">
        <v>1.1246100000000001</v>
      </c>
      <c r="Y66" s="1">
        <f t="shared" si="15"/>
        <v>97.896383103999995</v>
      </c>
      <c r="Z66">
        <f t="shared" si="0"/>
        <v>310.17790417573565</v>
      </c>
      <c r="AA66" s="1">
        <v>1.1246100000000001</v>
      </c>
      <c r="AB66" s="1">
        <f t="shared" si="16"/>
        <v>97.896383103999995</v>
      </c>
      <c r="AC66" s="1">
        <f t="shared" si="17"/>
        <v>97.896383103999995</v>
      </c>
      <c r="AD66" s="1">
        <f t="shared" si="18"/>
        <v>41.263600796212856</v>
      </c>
    </row>
    <row r="67" spans="1:30" x14ac:dyDescent="0.35">
      <c r="A67" s="1">
        <v>118.73399999999999</v>
      </c>
      <c r="B67" s="1">
        <f t="shared" si="1"/>
        <v>4050</v>
      </c>
      <c r="C67" s="1">
        <v>0.28710000000000002</v>
      </c>
      <c r="D67" s="1">
        <v>1.1222000000000001</v>
      </c>
      <c r="G67" s="1">
        <f t="shared" si="2"/>
        <v>96.860347583999996</v>
      </c>
      <c r="H67" s="1">
        <f t="shared" si="3"/>
        <v>41.079927113196504</v>
      </c>
      <c r="I67" s="1">
        <f t="shared" si="4"/>
        <v>41.337245272234725</v>
      </c>
      <c r="J67">
        <f t="shared" si="5"/>
        <v>312.40001873998978</v>
      </c>
      <c r="K67">
        <f t="shared" si="6"/>
        <v>760739.39098512055</v>
      </c>
      <c r="L67">
        <f t="shared" si="7"/>
        <v>26.190197474437099</v>
      </c>
      <c r="M67" s="1">
        <f t="shared" si="8"/>
        <v>4050</v>
      </c>
      <c r="O67" s="1">
        <f t="shared" si="9"/>
        <v>4050</v>
      </c>
      <c r="P67" s="1">
        <f t="shared" si="10"/>
        <v>41.079927113196504</v>
      </c>
      <c r="R67" s="1">
        <f t="shared" si="11"/>
        <v>4050</v>
      </c>
      <c r="S67" s="1">
        <f t="shared" si="12"/>
        <v>96.860347583999996</v>
      </c>
      <c r="U67" s="1">
        <f t="shared" si="13"/>
        <v>4050</v>
      </c>
      <c r="V67">
        <f t="shared" si="14"/>
        <v>312.40001873998978</v>
      </c>
      <c r="W67" s="1">
        <v>1.1222000000000001</v>
      </c>
      <c r="Y67" s="1">
        <f t="shared" si="15"/>
        <v>96.860347583999996</v>
      </c>
      <c r="Z67">
        <f t="shared" si="0"/>
        <v>312.40001873998978</v>
      </c>
      <c r="AA67" s="1">
        <v>1.1222000000000001</v>
      </c>
      <c r="AB67" s="1">
        <f t="shared" si="16"/>
        <v>96.860347583999996</v>
      </c>
      <c r="AC67" s="1">
        <f t="shared" si="17"/>
        <v>96.860347583999996</v>
      </c>
      <c r="AD67" s="1">
        <f t="shared" si="18"/>
        <v>41.337245272234725</v>
      </c>
    </row>
    <row r="68" spans="1:30" x14ac:dyDescent="0.35">
      <c r="A68" s="1">
        <v>117.44199999999999</v>
      </c>
      <c r="B68" s="1">
        <f t="shared" si="1"/>
        <v>4100</v>
      </c>
      <c r="C68" s="1">
        <v>0.28894999999999998</v>
      </c>
      <c r="D68" s="1">
        <v>1.1239399999999999</v>
      </c>
      <c r="G68" s="1">
        <f t="shared" si="2"/>
        <v>95.806364991999985</v>
      </c>
      <c r="H68" s="1">
        <f t="shared" si="3"/>
        <v>41.134558231554628</v>
      </c>
      <c r="I68" s="1">
        <f t="shared" si="4"/>
        <v>41.392218591268218</v>
      </c>
      <c r="J68">
        <f t="shared" si="5"/>
        <v>313.99547133320107</v>
      </c>
      <c r="K68">
        <f t="shared" si="6"/>
        <v>752461.43106502364</v>
      </c>
      <c r="L68">
        <f t="shared" si="7"/>
        <v>26.057121610954454</v>
      </c>
      <c r="M68" s="1">
        <f t="shared" si="8"/>
        <v>4100</v>
      </c>
      <c r="O68" s="1">
        <f t="shared" si="9"/>
        <v>4100</v>
      </c>
      <c r="P68" s="1">
        <f t="shared" si="10"/>
        <v>41.134558231554628</v>
      </c>
      <c r="R68" s="1">
        <f t="shared" si="11"/>
        <v>4100</v>
      </c>
      <c r="S68" s="1">
        <f t="shared" si="12"/>
        <v>95.806364991999985</v>
      </c>
      <c r="U68" s="1">
        <f t="shared" si="13"/>
        <v>4100</v>
      </c>
      <c r="V68">
        <f t="shared" si="14"/>
        <v>313.99547133320107</v>
      </c>
      <c r="W68" s="1">
        <v>1.1239399999999999</v>
      </c>
      <c r="Y68" s="1">
        <f t="shared" si="15"/>
        <v>95.806364991999985</v>
      </c>
      <c r="Z68">
        <f t="shared" si="0"/>
        <v>313.99547133320107</v>
      </c>
      <c r="AA68" s="1">
        <v>1.1239399999999999</v>
      </c>
      <c r="AB68" s="1">
        <f t="shared" si="16"/>
        <v>95.806364991999985</v>
      </c>
      <c r="AC68" s="1">
        <f t="shared" si="17"/>
        <v>95.806364991999985</v>
      </c>
      <c r="AD68" s="1">
        <f t="shared" si="18"/>
        <v>41.392218591268218</v>
      </c>
    </row>
    <row r="69" spans="1:30" x14ac:dyDescent="0.35">
      <c r="A69" s="1">
        <v>116.5</v>
      </c>
      <c r="B69" s="1">
        <f t="shared" si="1"/>
        <v>4150</v>
      </c>
      <c r="C69" s="1">
        <v>0.29304999999999998</v>
      </c>
      <c r="D69" s="1">
        <v>1.12233</v>
      </c>
      <c r="G69" s="1">
        <f t="shared" si="2"/>
        <v>95.037903999999997</v>
      </c>
      <c r="H69" s="1">
        <f t="shared" si="3"/>
        <v>41.302236040957787</v>
      </c>
      <c r="I69" s="1">
        <f t="shared" si="4"/>
        <v>41.560946707920174</v>
      </c>
      <c r="J69">
        <f t="shared" si="5"/>
        <v>317.1580102106314</v>
      </c>
      <c r="K69">
        <f t="shared" si="6"/>
        <v>746425.95254742994</v>
      </c>
      <c r="L69">
        <f t="shared" si="7"/>
        <v>25.797293205315739</v>
      </c>
      <c r="M69" s="1">
        <f t="shared" si="8"/>
        <v>4150</v>
      </c>
      <c r="O69" s="1">
        <f t="shared" si="9"/>
        <v>4150</v>
      </c>
      <c r="P69" s="1">
        <f t="shared" si="10"/>
        <v>41.302236040957787</v>
      </c>
      <c r="R69" s="1">
        <f t="shared" si="11"/>
        <v>4150</v>
      </c>
      <c r="S69" s="1">
        <f t="shared" si="12"/>
        <v>95.037903999999997</v>
      </c>
      <c r="U69" s="1">
        <f t="shared" si="13"/>
        <v>4150</v>
      </c>
      <c r="V69">
        <f t="shared" si="14"/>
        <v>317.1580102106314</v>
      </c>
      <c r="W69" s="1">
        <v>1.12233</v>
      </c>
      <c r="Y69" s="1">
        <f t="shared" si="15"/>
        <v>95.037903999999997</v>
      </c>
      <c r="Z69">
        <f t="shared" si="0"/>
        <v>317.1580102106314</v>
      </c>
      <c r="AA69" s="1">
        <v>1.12233</v>
      </c>
      <c r="AB69" s="1">
        <f t="shared" si="16"/>
        <v>95.037903999999997</v>
      </c>
      <c r="AC69" s="1">
        <f t="shared" si="17"/>
        <v>95.037903999999997</v>
      </c>
      <c r="AD69" s="1">
        <f t="shared" si="18"/>
        <v>41.560946707920174</v>
      </c>
    </row>
    <row r="70" spans="1:30" x14ac:dyDescent="0.35">
      <c r="A70" s="1">
        <v>115.931</v>
      </c>
      <c r="B70" s="1">
        <f t="shared" si="1"/>
        <v>4200</v>
      </c>
      <c r="C70" s="1">
        <v>0.2949</v>
      </c>
      <c r="D70" s="1">
        <v>1.1217900000000001</v>
      </c>
      <c r="G70" s="1">
        <f t="shared" si="2"/>
        <v>94.573727455999986</v>
      </c>
      <c r="H70" s="1">
        <f t="shared" si="3"/>
        <v>41.595697835772199</v>
      </c>
      <c r="I70" s="1">
        <f t="shared" si="4"/>
        <v>41.856246700951971</v>
      </c>
      <c r="J70">
        <f t="shared" si="5"/>
        <v>316.90849500939214</v>
      </c>
      <c r="K70">
        <f t="shared" si="6"/>
        <v>742780.31849593215</v>
      </c>
      <c r="L70">
        <f t="shared" si="7"/>
        <v>25.817604484145175</v>
      </c>
      <c r="M70" s="1">
        <f t="shared" si="8"/>
        <v>4200</v>
      </c>
      <c r="O70" s="1">
        <f t="shared" si="9"/>
        <v>4200</v>
      </c>
      <c r="P70" s="1">
        <f t="shared" si="10"/>
        <v>41.595697835772206</v>
      </c>
      <c r="R70" s="1">
        <f t="shared" si="11"/>
        <v>4200</v>
      </c>
      <c r="S70" s="1">
        <f t="shared" si="12"/>
        <v>94.573727455999986</v>
      </c>
      <c r="U70" s="1">
        <f t="shared" si="13"/>
        <v>4200</v>
      </c>
      <c r="V70">
        <f t="shared" si="14"/>
        <v>316.90849500939214</v>
      </c>
      <c r="W70" s="1">
        <v>1.1217900000000001</v>
      </c>
      <c r="Y70" s="1">
        <f t="shared" si="15"/>
        <v>94.573727455999986</v>
      </c>
      <c r="Z70">
        <f t="shared" ref="Z70:Z96" si="19">SUM((C70*60*0.745)/H70)*1000</f>
        <v>316.90849500939214</v>
      </c>
      <c r="AA70" s="1">
        <v>1.1217900000000001</v>
      </c>
      <c r="AB70" s="1">
        <f t="shared" si="16"/>
        <v>94.573727455999986</v>
      </c>
      <c r="AC70" s="1">
        <f t="shared" si="17"/>
        <v>94.573727455999986</v>
      </c>
      <c r="AD70" s="1">
        <f t="shared" si="18"/>
        <v>41.856246700951971</v>
      </c>
    </row>
    <row r="71" spans="1:30" x14ac:dyDescent="0.35">
      <c r="A71" s="1">
        <v>115.03400000000001</v>
      </c>
      <c r="B71" s="1">
        <f t="shared" ref="B71:B96" si="20">B70+50</f>
        <v>4250</v>
      </c>
      <c r="C71" s="1">
        <v>0.29715000000000003</v>
      </c>
      <c r="D71" s="1">
        <v>1.12456</v>
      </c>
      <c r="G71" s="1">
        <f t="shared" ref="G71:G96" si="21">A71*(815.776/1000)</f>
        <v>93.841976383999992</v>
      </c>
      <c r="H71" s="1">
        <f t="shared" ref="H71:H96" si="22">SUM(((2*PI())*B71*G71)/60)/1000</f>
        <v>41.765212344228843</v>
      </c>
      <c r="I71" s="1">
        <f t="shared" ref="I71:I96" si="23">SUM((1013.25/$G$3)*SQRT(300/293))*H71</f>
        <v>42.026823021449474</v>
      </c>
      <c r="J71">
        <f t="shared" ref="J71:J96" si="24">SUM((C71*60*0.745)/H71)*1000</f>
        <v>318.03034761381747</v>
      </c>
      <c r="K71">
        <f t="shared" ref="K71:K96" si="25">SUM(4*PI()*G71)/0.0016</f>
        <v>737033.15901580302</v>
      </c>
      <c r="L71">
        <f t="shared" ref="L71:L96" si="26">SUM((H71*1000)/((C71*60*0.745/3600)*44000000))*100</f>
        <v>25.72653283941732</v>
      </c>
      <c r="M71" s="1">
        <f t="shared" ref="M71:M96" si="27">M70+50</f>
        <v>4250</v>
      </c>
      <c r="O71" s="1">
        <f t="shared" ref="O71:O96" si="28">O70+50</f>
        <v>4250</v>
      </c>
      <c r="P71" s="1">
        <f t="shared" ref="P71:P96" si="29">SUM(((2*PI())*G71*O71)/60)/1000</f>
        <v>41.765212344228843</v>
      </c>
      <c r="R71" s="1">
        <f t="shared" ref="R71:R96" si="30">R70+50</f>
        <v>4250</v>
      </c>
      <c r="S71" s="1">
        <f t="shared" ref="S71:S96" si="31">A71*(815.776/1000)</f>
        <v>93.841976383999992</v>
      </c>
      <c r="U71" s="1">
        <f t="shared" ref="U71:U96" si="32">U70+50</f>
        <v>4250</v>
      </c>
      <c r="V71">
        <f t="shared" ref="V71:V96" si="33">SUM((C71*60*0.745)/H71)*1000</f>
        <v>318.03034761381747</v>
      </c>
      <c r="W71" s="1">
        <v>1.12456</v>
      </c>
      <c r="Y71" s="1">
        <f t="shared" ref="Y71:Y96" si="34">A71*(815.776/1000)</f>
        <v>93.841976383999992</v>
      </c>
      <c r="Z71">
        <f t="shared" si="19"/>
        <v>318.03034761381747</v>
      </c>
      <c r="AA71" s="1">
        <v>1.12456</v>
      </c>
      <c r="AB71" s="1">
        <f t="shared" ref="AB71:AB96" si="35">A71*(815.776/1000)</f>
        <v>93.841976383999992</v>
      </c>
      <c r="AC71" s="1">
        <f t="shared" ref="AC71:AC96" si="36">A71*(815.776/1000)</f>
        <v>93.841976383999992</v>
      </c>
      <c r="AD71" s="1">
        <f t="shared" ref="AD71:AD96" si="37">SUM((1013.25/$G$3)*SQRT(300/293))*H71</f>
        <v>42.026823021449474</v>
      </c>
    </row>
    <row r="72" spans="1:30" x14ac:dyDescent="0.35">
      <c r="A72" s="1">
        <v>114.39100000000001</v>
      </c>
      <c r="B72" s="1">
        <f t="shared" si="20"/>
        <v>4300</v>
      </c>
      <c r="C72" s="1">
        <v>0.30220000000000002</v>
      </c>
      <c r="D72" s="1">
        <v>1.1227799999999999</v>
      </c>
      <c r="G72" s="1">
        <f t="shared" si="21"/>
        <v>93.317432416000003</v>
      </c>
      <c r="H72" s="1">
        <f t="shared" si="22"/>
        <v>42.020368285295355</v>
      </c>
      <c r="I72" s="1">
        <f t="shared" si="23"/>
        <v>42.283577218930652</v>
      </c>
      <c r="J72">
        <f t="shared" si="24"/>
        <v>321.47124242904653</v>
      </c>
      <c r="K72">
        <f t="shared" si="25"/>
        <v>732913.40032491903</v>
      </c>
      <c r="L72">
        <f t="shared" si="26"/>
        <v>25.451166704667315</v>
      </c>
      <c r="M72" s="1">
        <f t="shared" si="27"/>
        <v>4300</v>
      </c>
      <c r="O72" s="1">
        <f t="shared" si="28"/>
        <v>4300</v>
      </c>
      <c r="P72" s="1">
        <f t="shared" si="29"/>
        <v>42.020368285295355</v>
      </c>
      <c r="R72" s="1">
        <f t="shared" si="30"/>
        <v>4300</v>
      </c>
      <c r="S72" s="1">
        <f t="shared" si="31"/>
        <v>93.317432416000003</v>
      </c>
      <c r="U72" s="1">
        <f t="shared" si="32"/>
        <v>4300</v>
      </c>
      <c r="V72">
        <f t="shared" si="33"/>
        <v>321.47124242904653</v>
      </c>
      <c r="W72" s="1">
        <v>1.1227799999999999</v>
      </c>
      <c r="Y72" s="1">
        <f t="shared" si="34"/>
        <v>93.317432416000003</v>
      </c>
      <c r="Z72">
        <f t="shared" si="19"/>
        <v>321.47124242904653</v>
      </c>
      <c r="AA72" s="1">
        <v>1.1227799999999999</v>
      </c>
      <c r="AB72" s="1">
        <f t="shared" si="35"/>
        <v>93.317432416000003</v>
      </c>
      <c r="AC72" s="1">
        <f t="shared" si="36"/>
        <v>93.317432416000003</v>
      </c>
      <c r="AD72" s="1">
        <f t="shared" si="37"/>
        <v>42.283577218930652</v>
      </c>
    </row>
    <row r="73" spans="1:30" x14ac:dyDescent="0.35">
      <c r="A73" s="1">
        <v>114.01600000000001</v>
      </c>
      <c r="B73" s="1">
        <f t="shared" si="20"/>
        <v>4350</v>
      </c>
      <c r="C73" s="1">
        <v>0.30604999999999999</v>
      </c>
      <c r="D73" s="1">
        <v>1.1194299999999999</v>
      </c>
      <c r="G73" s="1">
        <f t="shared" si="21"/>
        <v>93.011516415999992</v>
      </c>
      <c r="H73" s="1">
        <f t="shared" si="22"/>
        <v>42.369623017404038</v>
      </c>
      <c r="I73" s="1">
        <f t="shared" si="23"/>
        <v>42.635019627381944</v>
      </c>
      <c r="J73">
        <f t="shared" si="24"/>
        <v>322.88309467328821</v>
      </c>
      <c r="K73">
        <f t="shared" si="25"/>
        <v>730510.74167938007</v>
      </c>
      <c r="L73">
        <f t="shared" si="26"/>
        <v>25.339877859189315</v>
      </c>
      <c r="M73" s="1">
        <f t="shared" si="27"/>
        <v>4350</v>
      </c>
      <c r="O73" s="1">
        <f t="shared" si="28"/>
        <v>4350</v>
      </c>
      <c r="P73" s="1">
        <f t="shared" si="29"/>
        <v>42.369623017404045</v>
      </c>
      <c r="R73" s="1">
        <f t="shared" si="30"/>
        <v>4350</v>
      </c>
      <c r="S73" s="1">
        <f t="shared" si="31"/>
        <v>93.011516415999992</v>
      </c>
      <c r="U73" s="1">
        <f t="shared" si="32"/>
        <v>4350</v>
      </c>
      <c r="V73">
        <f t="shared" si="33"/>
        <v>322.88309467328821</v>
      </c>
      <c r="W73" s="1">
        <v>1.1194299999999999</v>
      </c>
      <c r="Y73" s="1">
        <f t="shared" si="34"/>
        <v>93.011516415999992</v>
      </c>
      <c r="Z73">
        <f t="shared" si="19"/>
        <v>322.88309467328821</v>
      </c>
      <c r="AA73" s="1">
        <v>1.1194299999999999</v>
      </c>
      <c r="AB73" s="1">
        <f t="shared" si="35"/>
        <v>93.011516415999992</v>
      </c>
      <c r="AC73" s="1">
        <f t="shared" si="36"/>
        <v>93.011516415999992</v>
      </c>
      <c r="AD73" s="1">
        <f t="shared" si="37"/>
        <v>42.635019627381944</v>
      </c>
    </row>
    <row r="74" spans="1:30" x14ac:dyDescent="0.35">
      <c r="A74" s="1">
        <v>113.871</v>
      </c>
      <c r="B74" s="1">
        <f t="shared" si="20"/>
        <v>4400</v>
      </c>
      <c r="C74" s="1">
        <v>0.30919999999999997</v>
      </c>
      <c r="D74" s="1">
        <v>1.1198600000000001</v>
      </c>
      <c r="G74" s="1">
        <f t="shared" si="21"/>
        <v>92.893228895999997</v>
      </c>
      <c r="H74" s="1">
        <f t="shared" si="22"/>
        <v>42.802127201959941</v>
      </c>
      <c r="I74" s="1">
        <f t="shared" si="23"/>
        <v>43.070232949669268</v>
      </c>
      <c r="J74">
        <f t="shared" si="24"/>
        <v>322.91011927479889</v>
      </c>
      <c r="K74">
        <f t="shared" si="25"/>
        <v>729581.71366977168</v>
      </c>
      <c r="L74">
        <f t="shared" si="26"/>
        <v>25.337757144908156</v>
      </c>
      <c r="M74" s="1">
        <f t="shared" si="27"/>
        <v>4400</v>
      </c>
      <c r="O74" s="1">
        <f t="shared" si="28"/>
        <v>4400</v>
      </c>
      <c r="P74" s="1">
        <f t="shared" si="29"/>
        <v>42.802127201959941</v>
      </c>
      <c r="R74" s="1">
        <f t="shared" si="30"/>
        <v>4400</v>
      </c>
      <c r="S74" s="1">
        <f t="shared" si="31"/>
        <v>92.893228895999997</v>
      </c>
      <c r="U74" s="1">
        <f t="shared" si="32"/>
        <v>4400</v>
      </c>
      <c r="V74">
        <f t="shared" si="33"/>
        <v>322.91011927479889</v>
      </c>
      <c r="W74" s="1">
        <v>1.1198600000000001</v>
      </c>
      <c r="Y74" s="1">
        <f t="shared" si="34"/>
        <v>92.893228895999997</v>
      </c>
      <c r="Z74">
        <f t="shared" si="19"/>
        <v>322.91011927479889</v>
      </c>
      <c r="AA74" s="1">
        <v>1.1198600000000001</v>
      </c>
      <c r="AB74" s="1">
        <f t="shared" si="35"/>
        <v>92.893228895999997</v>
      </c>
      <c r="AC74" s="1">
        <f t="shared" si="36"/>
        <v>92.893228895999997</v>
      </c>
      <c r="AD74" s="1">
        <f t="shared" si="37"/>
        <v>43.070232949669268</v>
      </c>
    </row>
    <row r="75" spans="1:30" x14ac:dyDescent="0.35">
      <c r="A75" s="1">
        <v>113.985</v>
      </c>
      <c r="B75" s="1">
        <f t="shared" si="20"/>
        <v>4450</v>
      </c>
      <c r="C75" s="1">
        <v>0.30990000000000001</v>
      </c>
      <c r="D75" s="1">
        <v>1.11873</v>
      </c>
      <c r="G75" s="1">
        <f t="shared" si="21"/>
        <v>92.986227359999987</v>
      </c>
      <c r="H75" s="1">
        <f t="shared" si="22"/>
        <v>43.331852565948921</v>
      </c>
      <c r="I75" s="1">
        <f t="shared" si="23"/>
        <v>43.603276429464096</v>
      </c>
      <c r="J75">
        <f t="shared" si="24"/>
        <v>319.68469335385885</v>
      </c>
      <c r="K75">
        <f t="shared" si="25"/>
        <v>730312.1218980155</v>
      </c>
      <c r="L75">
        <f t="shared" si="26"/>
        <v>25.593399846522313</v>
      </c>
      <c r="M75" s="1">
        <f t="shared" si="27"/>
        <v>4450</v>
      </c>
      <c r="O75" s="1">
        <f t="shared" si="28"/>
        <v>4450</v>
      </c>
      <c r="P75" s="1">
        <f t="shared" si="29"/>
        <v>43.331852565948921</v>
      </c>
      <c r="R75" s="1">
        <f t="shared" si="30"/>
        <v>4450</v>
      </c>
      <c r="S75" s="1">
        <f t="shared" si="31"/>
        <v>92.986227359999987</v>
      </c>
      <c r="U75" s="1">
        <f t="shared" si="32"/>
        <v>4450</v>
      </c>
      <c r="V75">
        <f t="shared" si="33"/>
        <v>319.68469335385885</v>
      </c>
      <c r="W75" s="1">
        <v>1.11873</v>
      </c>
      <c r="Y75" s="1">
        <f t="shared" si="34"/>
        <v>92.986227359999987</v>
      </c>
      <c r="Z75">
        <f t="shared" si="19"/>
        <v>319.68469335385885</v>
      </c>
      <c r="AA75" s="1">
        <v>1.11873</v>
      </c>
      <c r="AB75" s="1">
        <f t="shared" si="35"/>
        <v>92.986227359999987</v>
      </c>
      <c r="AC75" s="1">
        <f t="shared" si="36"/>
        <v>92.986227359999987</v>
      </c>
      <c r="AD75" s="1">
        <f t="shared" si="37"/>
        <v>43.603276429464096</v>
      </c>
    </row>
    <row r="76" spans="1:30" x14ac:dyDescent="0.35">
      <c r="A76" s="1">
        <v>113.306</v>
      </c>
      <c r="B76" s="1">
        <f t="shared" si="20"/>
        <v>4500</v>
      </c>
      <c r="C76" s="1">
        <v>0.31445000000000001</v>
      </c>
      <c r="D76" s="1">
        <v>1.1156299999999999</v>
      </c>
      <c r="G76" s="1">
        <f t="shared" si="21"/>
        <v>92.432315455999998</v>
      </c>
      <c r="H76" s="1">
        <f t="shared" si="22"/>
        <v>43.557702478629579</v>
      </c>
      <c r="I76" s="1">
        <f t="shared" si="23"/>
        <v>43.830541030237796</v>
      </c>
      <c r="J76">
        <f t="shared" si="24"/>
        <v>322.69642796004126</v>
      </c>
      <c r="K76">
        <f t="shared" si="25"/>
        <v>725961.70797715965</v>
      </c>
      <c r="L76">
        <f t="shared" si="26"/>
        <v>25.3545359443251</v>
      </c>
      <c r="M76" s="1">
        <f t="shared" si="27"/>
        <v>4500</v>
      </c>
      <c r="O76" s="1">
        <f t="shared" si="28"/>
        <v>4500</v>
      </c>
      <c r="P76" s="1">
        <f t="shared" si="29"/>
        <v>43.557702478629579</v>
      </c>
      <c r="R76" s="1">
        <f t="shared" si="30"/>
        <v>4500</v>
      </c>
      <c r="S76" s="1">
        <f t="shared" si="31"/>
        <v>92.432315455999998</v>
      </c>
      <c r="U76" s="1">
        <f t="shared" si="32"/>
        <v>4500</v>
      </c>
      <c r="V76">
        <f t="shared" si="33"/>
        <v>322.69642796004126</v>
      </c>
      <c r="W76" s="1">
        <v>1.1156299999999999</v>
      </c>
      <c r="Y76" s="1">
        <f t="shared" si="34"/>
        <v>92.432315455999998</v>
      </c>
      <c r="Z76">
        <f t="shared" si="19"/>
        <v>322.69642796004126</v>
      </c>
      <c r="AA76" s="1">
        <v>1.1156299999999999</v>
      </c>
      <c r="AB76" s="1">
        <f t="shared" si="35"/>
        <v>92.432315455999998</v>
      </c>
      <c r="AC76" s="1">
        <f t="shared" si="36"/>
        <v>92.432315455999998</v>
      </c>
      <c r="AD76" s="1">
        <f t="shared" si="37"/>
        <v>43.830541030237796</v>
      </c>
    </row>
    <row r="77" spans="1:30" x14ac:dyDescent="0.35">
      <c r="A77" s="1">
        <v>113.074</v>
      </c>
      <c r="B77" s="1">
        <f t="shared" si="20"/>
        <v>4550</v>
      </c>
      <c r="C77" s="1">
        <v>0.31709999999999999</v>
      </c>
      <c r="D77" s="1">
        <v>1.1095299999999999</v>
      </c>
      <c r="G77" s="1">
        <f t="shared" si="21"/>
        <v>92.243055423999991</v>
      </c>
      <c r="H77" s="1">
        <f t="shared" si="22"/>
        <v>43.9514992984817</v>
      </c>
      <c r="I77" s="1">
        <f t="shared" si="23"/>
        <v>44.226804531017564</v>
      </c>
      <c r="J77">
        <f t="shared" si="24"/>
        <v>322.50026111144865</v>
      </c>
      <c r="K77">
        <f t="shared" si="25"/>
        <v>724475.26316178625</v>
      </c>
      <c r="L77">
        <f t="shared" si="26"/>
        <v>25.369958317617403</v>
      </c>
      <c r="M77" s="1">
        <f t="shared" si="27"/>
        <v>4550</v>
      </c>
      <c r="O77" s="1">
        <f t="shared" si="28"/>
        <v>4550</v>
      </c>
      <c r="P77" s="1">
        <f t="shared" si="29"/>
        <v>43.9514992984817</v>
      </c>
      <c r="R77" s="1">
        <f t="shared" si="30"/>
        <v>4550</v>
      </c>
      <c r="S77" s="1">
        <f t="shared" si="31"/>
        <v>92.243055423999991</v>
      </c>
      <c r="U77" s="1">
        <f t="shared" si="32"/>
        <v>4550</v>
      </c>
      <c r="V77">
        <f t="shared" si="33"/>
        <v>322.50026111144865</v>
      </c>
      <c r="W77" s="1">
        <v>1.1095299999999999</v>
      </c>
      <c r="Y77" s="1">
        <f t="shared" si="34"/>
        <v>92.243055423999991</v>
      </c>
      <c r="Z77">
        <f t="shared" si="19"/>
        <v>322.50026111144865</v>
      </c>
      <c r="AA77" s="1">
        <v>1.1095299999999999</v>
      </c>
      <c r="AB77" s="1">
        <f t="shared" si="35"/>
        <v>92.243055423999991</v>
      </c>
      <c r="AC77" s="1">
        <f t="shared" si="36"/>
        <v>92.243055423999991</v>
      </c>
      <c r="AD77" s="1">
        <f t="shared" si="37"/>
        <v>44.226804531017564</v>
      </c>
    </row>
    <row r="78" spans="1:30" x14ac:dyDescent="0.35">
      <c r="A78" s="1">
        <v>112.19499999999999</v>
      </c>
      <c r="B78" s="1">
        <f t="shared" si="20"/>
        <v>4600</v>
      </c>
      <c r="C78" s="1">
        <v>0.31940000000000002</v>
      </c>
      <c r="D78" s="1">
        <v>1.1056900000000001</v>
      </c>
      <c r="G78" s="1">
        <f t="shared" si="21"/>
        <v>91.525988319999982</v>
      </c>
      <c r="H78" s="1">
        <f t="shared" si="22"/>
        <v>44.089063786194089</v>
      </c>
      <c r="I78" s="1">
        <f t="shared" si="23"/>
        <v>44.365230700899687</v>
      </c>
      <c r="J78">
        <f t="shared" si="24"/>
        <v>323.82588274579587</v>
      </c>
      <c r="K78">
        <f t="shared" si="25"/>
        <v>718843.43129664287</v>
      </c>
      <c r="L78">
        <f t="shared" si="26"/>
        <v>25.266103229434968</v>
      </c>
      <c r="M78" s="1">
        <f t="shared" si="27"/>
        <v>4600</v>
      </c>
      <c r="O78" s="1">
        <f t="shared" si="28"/>
        <v>4600</v>
      </c>
      <c r="P78" s="1">
        <f t="shared" si="29"/>
        <v>44.089063786194089</v>
      </c>
      <c r="R78" s="1">
        <f t="shared" si="30"/>
        <v>4600</v>
      </c>
      <c r="S78" s="1">
        <f t="shared" si="31"/>
        <v>91.525988319999982</v>
      </c>
      <c r="U78" s="1">
        <f t="shared" si="32"/>
        <v>4600</v>
      </c>
      <c r="V78">
        <f t="shared" si="33"/>
        <v>323.82588274579587</v>
      </c>
      <c r="W78" s="1">
        <v>1.1056900000000001</v>
      </c>
      <c r="Y78" s="1">
        <f t="shared" si="34"/>
        <v>91.525988319999982</v>
      </c>
      <c r="Z78">
        <f t="shared" si="19"/>
        <v>323.82588274579587</v>
      </c>
      <c r="AA78" s="1">
        <v>1.1056900000000001</v>
      </c>
      <c r="AB78" s="1">
        <f t="shared" si="35"/>
        <v>91.525988319999982</v>
      </c>
      <c r="AC78" s="1">
        <f t="shared" si="36"/>
        <v>91.525988319999982</v>
      </c>
      <c r="AD78" s="1">
        <f t="shared" si="37"/>
        <v>44.365230700899687</v>
      </c>
    </row>
    <row r="79" spans="1:30" x14ac:dyDescent="0.35">
      <c r="A79" s="1">
        <v>111.06100000000001</v>
      </c>
      <c r="B79" s="1">
        <f t="shared" si="20"/>
        <v>4650</v>
      </c>
      <c r="C79" s="1">
        <v>0.32055</v>
      </c>
      <c r="D79" s="1">
        <v>1.09782</v>
      </c>
      <c r="G79" s="1">
        <f t="shared" si="21"/>
        <v>90.600898336</v>
      </c>
      <c r="H79" s="1">
        <f t="shared" si="22"/>
        <v>44.117823076257061</v>
      </c>
      <c r="I79" s="1">
        <f t="shared" si="23"/>
        <v>44.394170134602</v>
      </c>
      <c r="J79">
        <f t="shared" si="24"/>
        <v>324.77996421612272</v>
      </c>
      <c r="K79">
        <f t="shared" si="25"/>
        <v>711577.79155253316</v>
      </c>
      <c r="L79">
        <f t="shared" si="26"/>
        <v>25.191880914099873</v>
      </c>
      <c r="M79" s="1">
        <f t="shared" si="27"/>
        <v>4650</v>
      </c>
      <c r="O79" s="1">
        <f t="shared" si="28"/>
        <v>4650</v>
      </c>
      <c r="P79" s="1">
        <f t="shared" si="29"/>
        <v>44.117823076257061</v>
      </c>
      <c r="R79" s="1">
        <f t="shared" si="30"/>
        <v>4650</v>
      </c>
      <c r="S79" s="1">
        <f t="shared" si="31"/>
        <v>90.600898336</v>
      </c>
      <c r="U79" s="1">
        <f t="shared" si="32"/>
        <v>4650</v>
      </c>
      <c r="V79">
        <f t="shared" si="33"/>
        <v>324.77996421612272</v>
      </c>
      <c r="W79" s="1">
        <v>1.09782</v>
      </c>
      <c r="Y79" s="1">
        <f t="shared" si="34"/>
        <v>90.600898336</v>
      </c>
      <c r="Z79">
        <f t="shared" si="19"/>
        <v>324.77996421612272</v>
      </c>
      <c r="AA79" s="1">
        <v>1.09782</v>
      </c>
      <c r="AB79" s="1">
        <f t="shared" si="35"/>
        <v>90.600898336</v>
      </c>
      <c r="AC79" s="1">
        <f t="shared" si="36"/>
        <v>90.600898336</v>
      </c>
      <c r="AD79" s="1">
        <f t="shared" si="37"/>
        <v>44.394170134602</v>
      </c>
    </row>
    <row r="80" spans="1:30" x14ac:dyDescent="0.35">
      <c r="A80" s="1">
        <v>109.973</v>
      </c>
      <c r="B80" s="1">
        <f t="shared" si="20"/>
        <v>4700</v>
      </c>
      <c r="C80" s="1">
        <v>0.32069999999999999</v>
      </c>
      <c r="D80" s="1">
        <v>1.09558</v>
      </c>
      <c r="G80" s="1">
        <f t="shared" si="21"/>
        <v>89.713334047999993</v>
      </c>
      <c r="H80" s="1">
        <f t="shared" si="22"/>
        <v>44.15536435063153</v>
      </c>
      <c r="I80" s="1">
        <f t="shared" si="23"/>
        <v>44.431946561575046</v>
      </c>
      <c r="J80">
        <f t="shared" si="24"/>
        <v>324.65568364843466</v>
      </c>
      <c r="K80">
        <f t="shared" si="25"/>
        <v>704606.87793560966</v>
      </c>
      <c r="L80">
        <f t="shared" si="26"/>
        <v>25.201524550169786</v>
      </c>
      <c r="M80" s="1">
        <f t="shared" si="27"/>
        <v>4700</v>
      </c>
      <c r="O80" s="1">
        <f t="shared" si="28"/>
        <v>4700</v>
      </c>
      <c r="P80" s="1">
        <f t="shared" si="29"/>
        <v>44.155364350631537</v>
      </c>
      <c r="R80" s="1">
        <f t="shared" si="30"/>
        <v>4700</v>
      </c>
      <c r="S80" s="1">
        <f t="shared" si="31"/>
        <v>89.713334047999993</v>
      </c>
      <c r="U80" s="1">
        <f t="shared" si="32"/>
        <v>4700</v>
      </c>
      <c r="V80">
        <f t="shared" si="33"/>
        <v>324.65568364843466</v>
      </c>
      <c r="W80" s="1">
        <v>1.09558</v>
      </c>
      <c r="Y80" s="1">
        <f t="shared" si="34"/>
        <v>89.713334047999993</v>
      </c>
      <c r="Z80">
        <f t="shared" si="19"/>
        <v>324.65568364843466</v>
      </c>
      <c r="AA80" s="1">
        <v>1.09558</v>
      </c>
      <c r="AB80" s="1">
        <f t="shared" si="35"/>
        <v>89.713334047999993</v>
      </c>
      <c r="AC80" s="1">
        <f t="shared" si="36"/>
        <v>89.713334047999993</v>
      </c>
      <c r="AD80" s="1">
        <f t="shared" si="37"/>
        <v>44.431946561575046</v>
      </c>
    </row>
    <row r="81" spans="1:30" x14ac:dyDescent="0.35">
      <c r="A81" s="1">
        <v>108.654</v>
      </c>
      <c r="B81" s="1">
        <f t="shared" si="20"/>
        <v>4750</v>
      </c>
      <c r="C81" s="1">
        <v>0.32485000000000003</v>
      </c>
      <c r="D81" s="1">
        <v>1.0882700000000001</v>
      </c>
      <c r="G81" s="1">
        <f t="shared" si="21"/>
        <v>88.637325503999989</v>
      </c>
      <c r="H81" s="1">
        <f t="shared" si="22"/>
        <v>44.08987535089215</v>
      </c>
      <c r="I81" s="1">
        <f t="shared" si="23"/>
        <v>44.366047349110517</v>
      </c>
      <c r="J81">
        <f t="shared" si="24"/>
        <v>329.34534027223498</v>
      </c>
      <c r="K81">
        <f t="shared" si="25"/>
        <v>696155.92659303383</v>
      </c>
      <c r="L81">
        <f t="shared" si="26"/>
        <v>24.842671753166865</v>
      </c>
      <c r="M81" s="1">
        <f t="shared" si="27"/>
        <v>4750</v>
      </c>
      <c r="O81" s="1">
        <f t="shared" si="28"/>
        <v>4750</v>
      </c>
      <c r="P81" s="1">
        <f t="shared" si="29"/>
        <v>44.08987535089215</v>
      </c>
      <c r="R81" s="1">
        <f t="shared" si="30"/>
        <v>4750</v>
      </c>
      <c r="S81" s="1">
        <f t="shared" si="31"/>
        <v>88.637325503999989</v>
      </c>
      <c r="U81" s="1">
        <f t="shared" si="32"/>
        <v>4750</v>
      </c>
      <c r="V81">
        <f t="shared" si="33"/>
        <v>329.34534027223498</v>
      </c>
      <c r="W81" s="1">
        <v>1.0882700000000001</v>
      </c>
      <c r="Y81" s="1">
        <f t="shared" si="34"/>
        <v>88.637325503999989</v>
      </c>
      <c r="Z81">
        <f t="shared" si="19"/>
        <v>329.34534027223498</v>
      </c>
      <c r="AA81" s="1">
        <v>1.0882700000000001</v>
      </c>
      <c r="AB81" s="1">
        <f t="shared" si="35"/>
        <v>88.637325503999989</v>
      </c>
      <c r="AC81" s="1">
        <f t="shared" si="36"/>
        <v>88.637325503999989</v>
      </c>
      <c r="AD81" s="1">
        <f t="shared" si="37"/>
        <v>44.366047349110517</v>
      </c>
    </row>
    <row r="82" spans="1:30" x14ac:dyDescent="0.35">
      <c r="A82" s="1">
        <v>107.07599999999999</v>
      </c>
      <c r="B82" s="1">
        <f t="shared" si="20"/>
        <v>4800</v>
      </c>
      <c r="C82" s="1">
        <v>0.32455000000000001</v>
      </c>
      <c r="D82" s="1">
        <v>1.08396</v>
      </c>
      <c r="G82" s="1">
        <f t="shared" si="21"/>
        <v>87.350030975999985</v>
      </c>
      <c r="H82" s="1">
        <f t="shared" si="22"/>
        <v>43.906914496806785</v>
      </c>
      <c r="I82" s="1">
        <f t="shared" si="23"/>
        <v>44.181940457204306</v>
      </c>
      <c r="J82">
        <f t="shared" si="24"/>
        <v>330.41230900101345</v>
      </c>
      <c r="K82">
        <f t="shared" si="25"/>
        <v>686045.53901260602</v>
      </c>
      <c r="L82">
        <f t="shared" si="26"/>
        <v>24.762449699757063</v>
      </c>
      <c r="M82" s="1">
        <f t="shared" si="27"/>
        <v>4800</v>
      </c>
      <c r="O82" s="1">
        <f t="shared" si="28"/>
        <v>4800</v>
      </c>
      <c r="P82" s="1">
        <f t="shared" si="29"/>
        <v>43.906914496806785</v>
      </c>
      <c r="R82" s="1">
        <f t="shared" si="30"/>
        <v>4800</v>
      </c>
      <c r="S82" s="1">
        <f t="shared" si="31"/>
        <v>87.350030975999985</v>
      </c>
      <c r="U82" s="1">
        <f t="shared" si="32"/>
        <v>4800</v>
      </c>
      <c r="V82">
        <f t="shared" si="33"/>
        <v>330.41230900101345</v>
      </c>
      <c r="W82" s="1">
        <v>1.08396</v>
      </c>
      <c r="Y82" s="1">
        <f t="shared" si="34"/>
        <v>87.350030975999985</v>
      </c>
      <c r="Z82">
        <f t="shared" si="19"/>
        <v>330.41230900101345</v>
      </c>
      <c r="AA82" s="1">
        <v>1.08396</v>
      </c>
      <c r="AB82" s="1">
        <f t="shared" si="35"/>
        <v>87.350030975999985</v>
      </c>
      <c r="AC82" s="1">
        <f t="shared" si="36"/>
        <v>87.350030975999985</v>
      </c>
      <c r="AD82" s="1">
        <f t="shared" si="37"/>
        <v>44.181940457204306</v>
      </c>
    </row>
    <row r="83" spans="1:30" x14ac:dyDescent="0.35">
      <c r="A83" s="1">
        <v>105.24</v>
      </c>
      <c r="B83" s="1">
        <f t="shared" si="20"/>
        <v>4850</v>
      </c>
      <c r="C83" s="1">
        <v>0.32569999999999999</v>
      </c>
      <c r="D83" s="1">
        <v>1.0822099999999999</v>
      </c>
      <c r="G83" s="1">
        <f t="shared" si="21"/>
        <v>85.852266239999992</v>
      </c>
      <c r="H83" s="1">
        <f t="shared" si="22"/>
        <v>43.603577241035069</v>
      </c>
      <c r="I83" s="1">
        <f t="shared" si="23"/>
        <v>43.876703144891401</v>
      </c>
      <c r="J83">
        <f t="shared" si="24"/>
        <v>333.88980724037492</v>
      </c>
      <c r="K83">
        <f t="shared" si="25"/>
        <v>674282.12228404742</v>
      </c>
      <c r="L83">
        <f t="shared" si="26"/>
        <v>24.504546123889025</v>
      </c>
      <c r="M83" s="1">
        <f t="shared" si="27"/>
        <v>4850</v>
      </c>
      <c r="O83" s="1">
        <f t="shared" si="28"/>
        <v>4850</v>
      </c>
      <c r="P83" s="1">
        <f t="shared" si="29"/>
        <v>43.603577241035069</v>
      </c>
      <c r="R83" s="1">
        <f t="shared" si="30"/>
        <v>4850</v>
      </c>
      <c r="S83" s="1">
        <f t="shared" si="31"/>
        <v>85.852266239999992</v>
      </c>
      <c r="U83" s="1">
        <f t="shared" si="32"/>
        <v>4850</v>
      </c>
      <c r="V83">
        <f t="shared" si="33"/>
        <v>333.88980724037492</v>
      </c>
      <c r="W83" s="1">
        <v>1.0822099999999999</v>
      </c>
      <c r="Y83" s="1">
        <f t="shared" si="34"/>
        <v>85.852266239999992</v>
      </c>
      <c r="Z83">
        <f t="shared" si="19"/>
        <v>333.88980724037492</v>
      </c>
      <c r="AA83" s="1">
        <v>1.0822099999999999</v>
      </c>
      <c r="AB83" s="1">
        <f t="shared" si="35"/>
        <v>85.852266239999992</v>
      </c>
      <c r="AC83" s="1">
        <f t="shared" si="36"/>
        <v>85.852266239999992</v>
      </c>
      <c r="AD83" s="1">
        <f t="shared" si="37"/>
        <v>43.876703144891401</v>
      </c>
    </row>
    <row r="84" spans="1:30" x14ac:dyDescent="0.35">
      <c r="A84" s="1">
        <v>103.63200000000001</v>
      </c>
      <c r="B84" s="1">
        <f t="shared" si="20"/>
        <v>4900</v>
      </c>
      <c r="C84" s="1">
        <v>0.32769999999999999</v>
      </c>
      <c r="D84" s="1">
        <v>1.0846</v>
      </c>
      <c r="G84" s="1">
        <f t="shared" si="21"/>
        <v>84.540498431999993</v>
      </c>
      <c r="H84" s="1">
        <f t="shared" si="22"/>
        <v>43.379995438115792</v>
      </c>
      <c r="I84" s="1">
        <f t="shared" si="23"/>
        <v>43.651720860959507</v>
      </c>
      <c r="J84">
        <f t="shared" si="24"/>
        <v>337.67154311706958</v>
      </c>
      <c r="K84">
        <f t="shared" si="25"/>
        <v>663979.52201197646</v>
      </c>
      <c r="L84">
        <f t="shared" si="26"/>
        <v>24.230108662078084</v>
      </c>
      <c r="M84" s="1">
        <f t="shared" si="27"/>
        <v>4900</v>
      </c>
      <c r="O84" s="1">
        <f t="shared" si="28"/>
        <v>4900</v>
      </c>
      <c r="P84" s="1">
        <f t="shared" si="29"/>
        <v>43.379995438115799</v>
      </c>
      <c r="R84" s="1">
        <f t="shared" si="30"/>
        <v>4900</v>
      </c>
      <c r="S84" s="1">
        <f t="shared" si="31"/>
        <v>84.540498431999993</v>
      </c>
      <c r="U84" s="1">
        <f t="shared" si="32"/>
        <v>4900</v>
      </c>
      <c r="V84">
        <f t="shared" si="33"/>
        <v>337.67154311706958</v>
      </c>
      <c r="W84" s="1">
        <v>1.0846</v>
      </c>
      <c r="Y84" s="1">
        <f t="shared" si="34"/>
        <v>84.540498431999993</v>
      </c>
      <c r="Z84">
        <f t="shared" si="19"/>
        <v>337.67154311706958</v>
      </c>
      <c r="AA84" s="1">
        <v>1.0846</v>
      </c>
      <c r="AB84" s="1">
        <f t="shared" si="35"/>
        <v>84.540498431999993</v>
      </c>
      <c r="AC84" s="1">
        <f t="shared" si="36"/>
        <v>84.540498431999993</v>
      </c>
      <c r="AD84" s="1">
        <f t="shared" si="37"/>
        <v>43.651720860959507</v>
      </c>
    </row>
    <row r="85" spans="1:30" x14ac:dyDescent="0.35">
      <c r="A85" s="1">
        <v>102.33499999999999</v>
      </c>
      <c r="B85" s="1">
        <f t="shared" si="20"/>
        <v>4950</v>
      </c>
      <c r="C85" s="1">
        <v>0.32845000000000002</v>
      </c>
      <c r="D85" s="1">
        <v>1.08823</v>
      </c>
      <c r="G85" s="1">
        <f t="shared" si="21"/>
        <v>83.482436959999987</v>
      </c>
      <c r="H85" s="1">
        <f t="shared" si="22"/>
        <v>43.274188758455985</v>
      </c>
      <c r="I85" s="1">
        <f t="shared" si="23"/>
        <v>43.545251425011237</v>
      </c>
      <c r="J85">
        <f t="shared" si="24"/>
        <v>339.27187132147276</v>
      </c>
      <c r="K85">
        <f t="shared" si="25"/>
        <v>655669.52664327237</v>
      </c>
      <c r="L85">
        <f t="shared" si="26"/>
        <v>24.115816468809481</v>
      </c>
      <c r="M85" s="1">
        <f t="shared" si="27"/>
        <v>4950</v>
      </c>
      <c r="O85" s="1">
        <f t="shared" si="28"/>
        <v>4950</v>
      </c>
      <c r="P85" s="1">
        <f t="shared" si="29"/>
        <v>43.274188758455985</v>
      </c>
      <c r="R85" s="1">
        <f t="shared" si="30"/>
        <v>4950</v>
      </c>
      <c r="S85" s="1">
        <f t="shared" si="31"/>
        <v>83.482436959999987</v>
      </c>
      <c r="U85" s="1">
        <f t="shared" si="32"/>
        <v>4950</v>
      </c>
      <c r="V85">
        <f t="shared" si="33"/>
        <v>339.27187132147276</v>
      </c>
      <c r="W85" s="1">
        <v>1.08823</v>
      </c>
      <c r="Y85" s="1">
        <f t="shared" si="34"/>
        <v>83.482436959999987</v>
      </c>
      <c r="Z85">
        <f t="shared" si="19"/>
        <v>339.27187132147276</v>
      </c>
      <c r="AA85" s="1">
        <v>1.08823</v>
      </c>
      <c r="AB85" s="1">
        <f t="shared" si="35"/>
        <v>83.482436959999987</v>
      </c>
      <c r="AC85" s="1">
        <f t="shared" si="36"/>
        <v>83.482436959999987</v>
      </c>
      <c r="AD85" s="1">
        <f t="shared" si="37"/>
        <v>43.545251425011237</v>
      </c>
    </row>
    <row r="86" spans="1:30" x14ac:dyDescent="0.35">
      <c r="A86" s="1">
        <v>101.10599999999999</v>
      </c>
      <c r="B86" s="1">
        <f t="shared" si="20"/>
        <v>5000</v>
      </c>
      <c r="C86" s="1">
        <v>0.32869999999999999</v>
      </c>
      <c r="D86" s="1">
        <v>1.08687</v>
      </c>
      <c r="G86" s="1">
        <f t="shared" si="21"/>
        <v>82.479848255999997</v>
      </c>
      <c r="H86" s="1">
        <f t="shared" si="22"/>
        <v>43.186347558375083</v>
      </c>
      <c r="I86" s="1">
        <f t="shared" si="23"/>
        <v>43.456860001561381</v>
      </c>
      <c r="J86">
        <f t="shared" si="24"/>
        <v>340.22071396845007</v>
      </c>
      <c r="K86">
        <f t="shared" si="25"/>
        <v>647795.21337562625</v>
      </c>
      <c r="L86">
        <f t="shared" si="26"/>
        <v>24.048559790445072</v>
      </c>
      <c r="M86" s="1">
        <f t="shared" si="27"/>
        <v>5000</v>
      </c>
      <c r="O86" s="1">
        <f t="shared" si="28"/>
        <v>5000</v>
      </c>
      <c r="P86" s="1">
        <f t="shared" si="29"/>
        <v>43.186347558375083</v>
      </c>
      <c r="R86" s="1">
        <f t="shared" si="30"/>
        <v>5000</v>
      </c>
      <c r="S86" s="1">
        <f t="shared" si="31"/>
        <v>82.479848255999997</v>
      </c>
      <c r="U86" s="1">
        <f t="shared" si="32"/>
        <v>5000</v>
      </c>
      <c r="V86">
        <f t="shared" si="33"/>
        <v>340.22071396845007</v>
      </c>
      <c r="W86" s="1">
        <v>1.08687</v>
      </c>
      <c r="Y86" s="1">
        <f t="shared" si="34"/>
        <v>82.479848255999997</v>
      </c>
      <c r="Z86">
        <f t="shared" si="19"/>
        <v>340.22071396845007</v>
      </c>
      <c r="AA86" s="1">
        <v>1.08687</v>
      </c>
      <c r="AB86" s="1">
        <f t="shared" si="35"/>
        <v>82.479848255999997</v>
      </c>
      <c r="AC86" s="1">
        <f t="shared" si="36"/>
        <v>82.479848255999997</v>
      </c>
      <c r="AD86" s="1">
        <f t="shared" si="37"/>
        <v>43.456860001561381</v>
      </c>
    </row>
    <row r="87" spans="1:30" x14ac:dyDescent="0.35">
      <c r="A87" s="1">
        <v>99.314899999999994</v>
      </c>
      <c r="B87" s="1">
        <f t="shared" si="20"/>
        <v>5050</v>
      </c>
      <c r="C87" s="1">
        <v>0.32984999999999998</v>
      </c>
      <c r="D87" s="1">
        <v>1.0891</v>
      </c>
      <c r="G87" s="1">
        <f t="shared" si="21"/>
        <v>81.018711862399996</v>
      </c>
      <c r="H87" s="1">
        <f t="shared" si="22"/>
        <v>42.845511315021049</v>
      </c>
      <c r="I87" s="1">
        <f t="shared" si="23"/>
        <v>43.113888813945358</v>
      </c>
      <c r="J87">
        <f t="shared" si="24"/>
        <v>344.12694696517372</v>
      </c>
      <c r="K87">
        <f t="shared" si="25"/>
        <v>636319.47497556009</v>
      </c>
      <c r="L87">
        <f t="shared" si="26"/>
        <v>23.775581232370619</v>
      </c>
      <c r="M87" s="1">
        <f t="shared" si="27"/>
        <v>5050</v>
      </c>
      <c r="O87" s="1">
        <f t="shared" si="28"/>
        <v>5050</v>
      </c>
      <c r="P87" s="1">
        <f t="shared" si="29"/>
        <v>42.845511315021049</v>
      </c>
      <c r="R87" s="1">
        <f t="shared" si="30"/>
        <v>5050</v>
      </c>
      <c r="S87" s="1">
        <f t="shared" si="31"/>
        <v>81.018711862399996</v>
      </c>
      <c r="U87" s="1">
        <f t="shared" si="32"/>
        <v>5050</v>
      </c>
      <c r="V87">
        <f t="shared" si="33"/>
        <v>344.12694696517372</v>
      </c>
      <c r="W87" s="1">
        <v>1.0891</v>
      </c>
      <c r="Y87" s="1">
        <f t="shared" si="34"/>
        <v>81.018711862399996</v>
      </c>
      <c r="Z87">
        <f t="shared" si="19"/>
        <v>344.12694696517372</v>
      </c>
      <c r="AA87" s="1">
        <v>1.0891</v>
      </c>
      <c r="AB87" s="1">
        <f t="shared" si="35"/>
        <v>81.018711862399996</v>
      </c>
      <c r="AC87" s="1">
        <f t="shared" si="36"/>
        <v>81.018711862399996</v>
      </c>
      <c r="AD87" s="1">
        <f t="shared" si="37"/>
        <v>43.113888813945358</v>
      </c>
    </row>
    <row r="88" spans="1:30" x14ac:dyDescent="0.35">
      <c r="A88" s="1">
        <v>97.581500000000005</v>
      </c>
      <c r="B88" s="1">
        <f t="shared" si="20"/>
        <v>5100</v>
      </c>
      <c r="C88" s="1">
        <v>0.32969999999999999</v>
      </c>
      <c r="D88" s="1">
        <v>1.09185</v>
      </c>
      <c r="G88" s="1">
        <f t="shared" si="21"/>
        <v>79.604645743999995</v>
      </c>
      <c r="H88" s="1">
        <f t="shared" si="22"/>
        <v>42.514512944364625</v>
      </c>
      <c r="I88" s="1">
        <f t="shared" si="23"/>
        <v>42.780817121903837</v>
      </c>
      <c r="J88">
        <f t="shared" si="24"/>
        <v>346.64844965496644</v>
      </c>
      <c r="K88">
        <f t="shared" si="25"/>
        <v>625213.42565242096</v>
      </c>
      <c r="L88">
        <f t="shared" si="26"/>
        <v>23.602638898174458</v>
      </c>
      <c r="M88" s="1">
        <f t="shared" si="27"/>
        <v>5100</v>
      </c>
      <c r="O88" s="1">
        <f t="shared" si="28"/>
        <v>5100</v>
      </c>
      <c r="P88" s="1">
        <f t="shared" si="29"/>
        <v>42.514512944364625</v>
      </c>
      <c r="R88" s="1">
        <f t="shared" si="30"/>
        <v>5100</v>
      </c>
      <c r="S88" s="1">
        <f t="shared" si="31"/>
        <v>79.604645743999995</v>
      </c>
      <c r="U88" s="1">
        <f t="shared" si="32"/>
        <v>5100</v>
      </c>
      <c r="V88">
        <f t="shared" si="33"/>
        <v>346.64844965496644</v>
      </c>
      <c r="W88" s="1">
        <v>1.09185</v>
      </c>
      <c r="Y88" s="1">
        <f t="shared" si="34"/>
        <v>79.604645743999995</v>
      </c>
      <c r="Z88">
        <f t="shared" si="19"/>
        <v>346.64844965496644</v>
      </c>
      <c r="AA88" s="1">
        <v>1.09185</v>
      </c>
      <c r="AB88" s="1">
        <f t="shared" si="35"/>
        <v>79.604645743999995</v>
      </c>
      <c r="AC88" s="1">
        <f t="shared" si="36"/>
        <v>79.604645743999995</v>
      </c>
      <c r="AD88" s="1">
        <f t="shared" si="37"/>
        <v>42.780817121903837</v>
      </c>
    </row>
    <row r="89" spans="1:30" x14ac:dyDescent="0.35">
      <c r="A89" s="1">
        <v>95.848600000000005</v>
      </c>
      <c r="B89" s="1">
        <f t="shared" si="20"/>
        <v>5150</v>
      </c>
      <c r="C89" s="1">
        <v>0.33095000000000002</v>
      </c>
      <c r="D89" s="1">
        <v>1.0940700000000001</v>
      </c>
      <c r="G89" s="1">
        <f t="shared" si="21"/>
        <v>78.190987513599993</v>
      </c>
      <c r="H89" s="1">
        <f t="shared" si="22"/>
        <v>42.16892648469112</v>
      </c>
      <c r="I89" s="1">
        <f t="shared" si="23"/>
        <v>42.433065963365443</v>
      </c>
      <c r="J89">
        <f t="shared" si="24"/>
        <v>350.81436102886272</v>
      </c>
      <c r="K89">
        <f t="shared" si="25"/>
        <v>614110.57987414242</v>
      </c>
      <c r="L89">
        <f t="shared" si="26"/>
        <v>23.322358177762954</v>
      </c>
      <c r="M89" s="1">
        <f t="shared" si="27"/>
        <v>5150</v>
      </c>
      <c r="O89" s="1">
        <f t="shared" si="28"/>
        <v>5150</v>
      </c>
      <c r="P89" s="1">
        <f t="shared" si="29"/>
        <v>42.16892648469112</v>
      </c>
      <c r="R89" s="1">
        <f t="shared" si="30"/>
        <v>5150</v>
      </c>
      <c r="S89" s="1">
        <f t="shared" si="31"/>
        <v>78.190987513599993</v>
      </c>
      <c r="U89" s="1">
        <f t="shared" si="32"/>
        <v>5150</v>
      </c>
      <c r="V89">
        <f t="shared" si="33"/>
        <v>350.81436102886272</v>
      </c>
      <c r="W89" s="1">
        <v>1.0940700000000001</v>
      </c>
      <c r="Y89" s="1">
        <f t="shared" si="34"/>
        <v>78.190987513599993</v>
      </c>
      <c r="Z89">
        <f t="shared" si="19"/>
        <v>350.81436102886272</v>
      </c>
      <c r="AA89" s="1">
        <v>1.0940700000000001</v>
      </c>
      <c r="AB89" s="1">
        <f t="shared" si="35"/>
        <v>78.190987513599993</v>
      </c>
      <c r="AC89" s="1">
        <f t="shared" si="36"/>
        <v>78.190987513599993</v>
      </c>
      <c r="AD89" s="1">
        <f t="shared" si="37"/>
        <v>42.433065963365443</v>
      </c>
    </row>
    <row r="90" spans="1:30" x14ac:dyDescent="0.35">
      <c r="A90" s="1">
        <v>94.803299999999993</v>
      </c>
      <c r="B90" s="1">
        <f t="shared" si="20"/>
        <v>5200</v>
      </c>
      <c r="C90" s="1">
        <v>0.33379999999999999</v>
      </c>
      <c r="D90" s="1">
        <v>1.0934600000000001</v>
      </c>
      <c r="G90" s="1">
        <f t="shared" si="21"/>
        <v>77.338256860799987</v>
      </c>
      <c r="H90" s="1">
        <f t="shared" si="22"/>
        <v>42.113985263190472</v>
      </c>
      <c r="I90" s="1">
        <f t="shared" si="23"/>
        <v>42.377780598752445</v>
      </c>
      <c r="J90">
        <f t="shared" si="24"/>
        <v>354.29703236947051</v>
      </c>
      <c r="K90">
        <f t="shared" si="25"/>
        <v>607413.24898832419</v>
      </c>
      <c r="L90">
        <f t="shared" si="26"/>
        <v>23.09310390521691</v>
      </c>
      <c r="M90" s="1">
        <f t="shared" si="27"/>
        <v>5200</v>
      </c>
      <c r="O90" s="1">
        <f t="shared" si="28"/>
        <v>5200</v>
      </c>
      <c r="P90" s="1">
        <f t="shared" si="29"/>
        <v>42.113985263190472</v>
      </c>
      <c r="R90" s="1">
        <f t="shared" si="30"/>
        <v>5200</v>
      </c>
      <c r="S90" s="1">
        <f t="shared" si="31"/>
        <v>77.338256860799987</v>
      </c>
      <c r="U90" s="1">
        <f t="shared" si="32"/>
        <v>5200</v>
      </c>
      <c r="V90">
        <f t="shared" si="33"/>
        <v>354.29703236947051</v>
      </c>
      <c r="W90" s="1">
        <v>1.0934600000000001</v>
      </c>
      <c r="Y90" s="1">
        <f t="shared" si="34"/>
        <v>77.338256860799987</v>
      </c>
      <c r="Z90">
        <f t="shared" si="19"/>
        <v>354.29703236947051</v>
      </c>
      <c r="AA90" s="1">
        <v>1.0934600000000001</v>
      </c>
      <c r="AB90" s="1">
        <f t="shared" si="35"/>
        <v>77.338256860799987</v>
      </c>
      <c r="AC90" s="1">
        <f t="shared" si="36"/>
        <v>77.338256860799987</v>
      </c>
      <c r="AD90" s="1">
        <f t="shared" si="37"/>
        <v>42.377780598752445</v>
      </c>
    </row>
    <row r="91" spans="1:30" x14ac:dyDescent="0.35">
      <c r="A91" s="1">
        <v>93.0976</v>
      </c>
      <c r="B91" s="1">
        <f t="shared" si="20"/>
        <v>5250</v>
      </c>
      <c r="C91" s="1">
        <v>0.33129999999999998</v>
      </c>
      <c r="D91" s="1">
        <v>1.0880399999999999</v>
      </c>
      <c r="G91" s="1">
        <f t="shared" si="21"/>
        <v>75.94678773759999</v>
      </c>
      <c r="H91" s="1">
        <f t="shared" si="22"/>
        <v>41.753927323532807</v>
      </c>
      <c r="I91" s="1">
        <f t="shared" si="23"/>
        <v>42.01546731317061</v>
      </c>
      <c r="J91">
        <f t="shared" si="24"/>
        <v>354.67585803966955</v>
      </c>
      <c r="K91">
        <f t="shared" si="25"/>
        <v>596484.67605046881</v>
      </c>
      <c r="L91">
        <f t="shared" si="26"/>
        <v>23.068438396230135</v>
      </c>
      <c r="M91" s="1">
        <f t="shared" si="27"/>
        <v>5250</v>
      </c>
      <c r="O91" s="1">
        <f t="shared" si="28"/>
        <v>5250</v>
      </c>
      <c r="P91" s="1">
        <f t="shared" si="29"/>
        <v>41.753927323532821</v>
      </c>
      <c r="R91" s="1">
        <f t="shared" si="30"/>
        <v>5250</v>
      </c>
      <c r="S91" s="1">
        <f t="shared" si="31"/>
        <v>75.94678773759999</v>
      </c>
      <c r="U91" s="1">
        <f t="shared" si="32"/>
        <v>5250</v>
      </c>
      <c r="V91">
        <f t="shared" si="33"/>
        <v>354.67585803966955</v>
      </c>
      <c r="W91" s="1">
        <v>1.0880399999999999</v>
      </c>
      <c r="Y91" s="1">
        <f t="shared" si="34"/>
        <v>75.94678773759999</v>
      </c>
      <c r="Z91">
        <f t="shared" si="19"/>
        <v>354.67585803966955</v>
      </c>
      <c r="AA91" s="1">
        <v>1.0880399999999999</v>
      </c>
      <c r="AB91" s="1">
        <f t="shared" si="35"/>
        <v>75.94678773759999</v>
      </c>
      <c r="AC91" s="1">
        <f t="shared" si="36"/>
        <v>75.94678773759999</v>
      </c>
      <c r="AD91" s="1">
        <f t="shared" si="37"/>
        <v>42.01546731317061</v>
      </c>
    </row>
    <row r="92" spans="1:30" x14ac:dyDescent="0.35">
      <c r="A92" s="1">
        <v>91.788600000000002</v>
      </c>
      <c r="B92" s="1">
        <f t="shared" si="20"/>
        <v>5300</v>
      </c>
      <c r="C92" s="1">
        <v>0.33239999999999997</v>
      </c>
      <c r="D92" s="1">
        <v>1.0833900000000001</v>
      </c>
      <c r="G92" s="1">
        <f t="shared" si="21"/>
        <v>74.878936953600004</v>
      </c>
      <c r="H92" s="1">
        <f t="shared" si="22"/>
        <v>41.558910889427615</v>
      </c>
      <c r="I92" s="1">
        <f t="shared" si="23"/>
        <v>41.819229327000151</v>
      </c>
      <c r="J92">
        <f t="shared" si="24"/>
        <v>357.52332489011098</v>
      </c>
      <c r="K92">
        <f t="shared" si="25"/>
        <v>588097.79560510756</v>
      </c>
      <c r="L92">
        <f t="shared" si="26"/>
        <v>22.884711604013418</v>
      </c>
      <c r="M92" s="1">
        <f t="shared" si="27"/>
        <v>5300</v>
      </c>
      <c r="O92" s="1">
        <f t="shared" si="28"/>
        <v>5300</v>
      </c>
      <c r="P92" s="1">
        <f t="shared" si="29"/>
        <v>41.558910889427608</v>
      </c>
      <c r="R92" s="1">
        <f t="shared" si="30"/>
        <v>5300</v>
      </c>
      <c r="S92" s="1">
        <f t="shared" si="31"/>
        <v>74.878936953600004</v>
      </c>
      <c r="U92" s="1">
        <f t="shared" si="32"/>
        <v>5300</v>
      </c>
      <c r="V92">
        <f t="shared" si="33"/>
        <v>357.52332489011098</v>
      </c>
      <c r="W92" s="1">
        <v>1.0833900000000001</v>
      </c>
      <c r="Y92" s="1">
        <f t="shared" si="34"/>
        <v>74.878936953600004</v>
      </c>
      <c r="Z92">
        <f t="shared" si="19"/>
        <v>357.52332489011098</v>
      </c>
      <c r="AA92" s="1">
        <v>1.0833900000000001</v>
      </c>
      <c r="AB92" s="1">
        <f t="shared" si="35"/>
        <v>74.878936953600004</v>
      </c>
      <c r="AC92" s="1">
        <f t="shared" si="36"/>
        <v>74.878936953600004</v>
      </c>
      <c r="AD92" s="1">
        <f t="shared" si="37"/>
        <v>41.819229327000151</v>
      </c>
    </row>
    <row r="93" spans="1:30" x14ac:dyDescent="0.35">
      <c r="A93" s="1">
        <v>90.593800000000002</v>
      </c>
      <c r="B93" s="1">
        <f t="shared" si="20"/>
        <v>5350</v>
      </c>
      <c r="C93" s="1">
        <v>0.33079999999999998</v>
      </c>
      <c r="D93" s="1">
        <v>1.0800700000000001</v>
      </c>
      <c r="G93" s="1">
        <f t="shared" si="21"/>
        <v>73.904247788799992</v>
      </c>
      <c r="H93" s="1">
        <f t="shared" si="22"/>
        <v>41.404905809489989</v>
      </c>
      <c r="I93" s="1">
        <f t="shared" si="23"/>
        <v>41.664259583626226</v>
      </c>
      <c r="J93">
        <f t="shared" si="24"/>
        <v>357.12579731580695</v>
      </c>
      <c r="K93">
        <f t="shared" si="25"/>
        <v>580442.60480593436</v>
      </c>
      <c r="L93">
        <f t="shared" si="26"/>
        <v>22.910185271726498</v>
      </c>
      <c r="M93" s="1">
        <f t="shared" si="27"/>
        <v>5350</v>
      </c>
      <c r="O93" s="1">
        <f t="shared" si="28"/>
        <v>5350</v>
      </c>
      <c r="P93" s="1">
        <f t="shared" si="29"/>
        <v>41.404905809489989</v>
      </c>
      <c r="R93" s="1">
        <f t="shared" si="30"/>
        <v>5350</v>
      </c>
      <c r="S93" s="1">
        <f t="shared" si="31"/>
        <v>73.904247788799992</v>
      </c>
      <c r="U93" s="1">
        <f t="shared" si="32"/>
        <v>5350</v>
      </c>
      <c r="V93">
        <f t="shared" si="33"/>
        <v>357.12579731580695</v>
      </c>
      <c r="W93" s="1">
        <v>1.0800700000000001</v>
      </c>
      <c r="Y93" s="1">
        <f t="shared" si="34"/>
        <v>73.904247788799992</v>
      </c>
      <c r="Z93">
        <f t="shared" si="19"/>
        <v>357.12579731580695</v>
      </c>
      <c r="AA93" s="1">
        <v>1.0800700000000001</v>
      </c>
      <c r="AB93" s="1">
        <f t="shared" si="35"/>
        <v>73.904247788799992</v>
      </c>
      <c r="AC93" s="1">
        <f t="shared" si="36"/>
        <v>73.904247788799992</v>
      </c>
      <c r="AD93" s="1">
        <f t="shared" si="37"/>
        <v>41.664259583626226</v>
      </c>
    </row>
    <row r="94" spans="1:30" x14ac:dyDescent="0.35">
      <c r="A94" s="1">
        <v>89.6374</v>
      </c>
      <c r="B94" s="1">
        <f t="shared" si="20"/>
        <v>5400</v>
      </c>
      <c r="C94" s="1">
        <v>0.33879999999999999</v>
      </c>
      <c r="D94" s="1">
        <v>1.0789500000000001</v>
      </c>
      <c r="G94" s="1">
        <f t="shared" si="21"/>
        <v>73.124039622399991</v>
      </c>
      <c r="H94" s="1">
        <f t="shared" si="22"/>
        <v>41.350670222137339</v>
      </c>
      <c r="I94" s="1">
        <f t="shared" si="23"/>
        <v>41.609684273141802</v>
      </c>
      <c r="J94">
        <f t="shared" si="24"/>
        <v>366.24218951334848</v>
      </c>
      <c r="K94">
        <f t="shared" si="25"/>
        <v>574314.86419635185</v>
      </c>
      <c r="L94">
        <f t="shared" si="26"/>
        <v>22.339911719864755</v>
      </c>
      <c r="M94" s="1">
        <f t="shared" si="27"/>
        <v>5400</v>
      </c>
      <c r="O94" s="1">
        <f t="shared" si="28"/>
        <v>5400</v>
      </c>
      <c r="P94" s="1">
        <f t="shared" si="29"/>
        <v>41.350670222137339</v>
      </c>
      <c r="R94" s="1">
        <f t="shared" si="30"/>
        <v>5400</v>
      </c>
      <c r="S94" s="1">
        <f t="shared" si="31"/>
        <v>73.124039622399991</v>
      </c>
      <c r="U94" s="1">
        <f t="shared" si="32"/>
        <v>5400</v>
      </c>
      <c r="V94">
        <f t="shared" si="33"/>
        <v>366.24218951334848</v>
      </c>
      <c r="W94" s="1">
        <v>1.0789500000000001</v>
      </c>
      <c r="Y94" s="1">
        <f t="shared" si="34"/>
        <v>73.124039622399991</v>
      </c>
      <c r="Z94">
        <f t="shared" si="19"/>
        <v>366.24218951334848</v>
      </c>
      <c r="AA94" s="1">
        <v>1.0789500000000001</v>
      </c>
      <c r="AB94" s="1">
        <f t="shared" si="35"/>
        <v>73.124039622399991</v>
      </c>
      <c r="AC94" s="1">
        <f t="shared" si="36"/>
        <v>73.124039622399991</v>
      </c>
      <c r="AD94" s="1">
        <f t="shared" si="37"/>
        <v>41.609684273141802</v>
      </c>
    </row>
    <row r="95" spans="1:30" x14ac:dyDescent="0.35">
      <c r="A95" s="1">
        <v>88.925600000000003</v>
      </c>
      <c r="B95" s="1">
        <f t="shared" si="20"/>
        <v>5450</v>
      </c>
      <c r="C95" s="1">
        <v>0.34379999999999999</v>
      </c>
      <c r="D95" s="1">
        <v>1.0792299999999999</v>
      </c>
      <c r="G95" s="1">
        <f t="shared" si="21"/>
        <v>72.543370265600004</v>
      </c>
      <c r="H95" s="1">
        <f t="shared" si="22"/>
        <v>41.402145635238007</v>
      </c>
      <c r="I95" s="1">
        <f t="shared" si="23"/>
        <v>41.661482120079761</v>
      </c>
      <c r="J95">
        <f t="shared" si="24"/>
        <v>371.18511043833865</v>
      </c>
      <c r="K95">
        <f t="shared" si="25"/>
        <v>569754.29773263296</v>
      </c>
      <c r="L95">
        <f t="shared" si="26"/>
        <v>22.042420214959957</v>
      </c>
      <c r="M95" s="1">
        <f t="shared" si="27"/>
        <v>5450</v>
      </c>
      <c r="O95" s="1">
        <f t="shared" si="28"/>
        <v>5450</v>
      </c>
      <c r="P95" s="1">
        <f t="shared" si="29"/>
        <v>41.402145635238</v>
      </c>
      <c r="R95" s="1">
        <f t="shared" si="30"/>
        <v>5450</v>
      </c>
      <c r="S95" s="1">
        <f t="shared" si="31"/>
        <v>72.543370265600004</v>
      </c>
      <c r="U95" s="1">
        <f t="shared" si="32"/>
        <v>5450</v>
      </c>
      <c r="V95">
        <f t="shared" si="33"/>
        <v>371.18511043833865</v>
      </c>
      <c r="W95" s="1">
        <v>1.0792299999999999</v>
      </c>
      <c r="Y95" s="1">
        <f t="shared" si="34"/>
        <v>72.543370265600004</v>
      </c>
      <c r="Z95">
        <f t="shared" si="19"/>
        <v>371.18511043833865</v>
      </c>
      <c r="AA95" s="1">
        <v>1.0792299999999999</v>
      </c>
      <c r="AB95" s="1">
        <f t="shared" si="35"/>
        <v>72.543370265600004</v>
      </c>
      <c r="AC95" s="1">
        <f t="shared" si="36"/>
        <v>72.543370265600004</v>
      </c>
      <c r="AD95" s="1">
        <f t="shared" si="37"/>
        <v>41.661482120079761</v>
      </c>
    </row>
    <row r="96" spans="1:30" x14ac:dyDescent="0.35">
      <c r="A96" s="1">
        <v>88.647400000000005</v>
      </c>
      <c r="B96" s="1">
        <f t="shared" si="20"/>
        <v>5500</v>
      </c>
      <c r="C96" s="1">
        <v>0.3488</v>
      </c>
      <c r="D96" s="1">
        <v>1.0836600000000001</v>
      </c>
      <c r="G96" s="1">
        <f t="shared" si="21"/>
        <v>72.316421382399994</v>
      </c>
      <c r="H96" s="1">
        <f t="shared" si="22"/>
        <v>41.651268660622797</v>
      </c>
      <c r="I96" s="1">
        <f t="shared" si="23"/>
        <v>41.912165612650611</v>
      </c>
      <c r="J96">
        <f t="shared" si="24"/>
        <v>374.33097481470253</v>
      </c>
      <c r="K96">
        <f t="shared" si="25"/>
        <v>567971.84537212912</v>
      </c>
      <c r="L96">
        <f t="shared" si="26"/>
        <v>21.857176488983473</v>
      </c>
      <c r="M96" s="1">
        <f t="shared" si="27"/>
        <v>5500</v>
      </c>
      <c r="O96" s="1">
        <f t="shared" si="28"/>
        <v>5500</v>
      </c>
      <c r="P96" s="1">
        <f t="shared" si="29"/>
        <v>41.651268660622804</v>
      </c>
      <c r="R96" s="1">
        <f t="shared" si="30"/>
        <v>5500</v>
      </c>
      <c r="S96" s="1">
        <f t="shared" si="31"/>
        <v>72.316421382399994</v>
      </c>
      <c r="U96" s="1">
        <f t="shared" si="32"/>
        <v>5500</v>
      </c>
      <c r="V96">
        <f t="shared" si="33"/>
        <v>374.33097481470253</v>
      </c>
      <c r="W96" s="1">
        <v>1.0836600000000001</v>
      </c>
      <c r="Y96" s="1">
        <f t="shared" si="34"/>
        <v>72.316421382399994</v>
      </c>
      <c r="Z96">
        <f t="shared" si="19"/>
        <v>374.33097481470253</v>
      </c>
      <c r="AA96" s="1">
        <v>1.0836600000000001</v>
      </c>
      <c r="AB96" s="1">
        <f t="shared" si="35"/>
        <v>72.316421382399994</v>
      </c>
      <c r="AC96" s="1">
        <f t="shared" si="36"/>
        <v>72.316421382399994</v>
      </c>
      <c r="AD96" s="1">
        <f t="shared" si="37"/>
        <v>41.912165612650611</v>
      </c>
    </row>
  </sheetData>
  <pageMargins left="0.7" right="0.7" top="0.75" bottom="0.75" header="0.3" footer="0.3"/>
  <pageSetup orientation="portrait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7C3DBBDDD03D9419471381A29C7D881" ma:contentTypeVersion="11" ma:contentTypeDescription="Create a new document." ma:contentTypeScope="" ma:versionID="b7ce9f033fcfd09441851aa18b4c18c7">
  <xsd:schema xmlns:xsd="http://www.w3.org/2001/XMLSchema" xmlns:xs="http://www.w3.org/2001/XMLSchema" xmlns:p="http://schemas.microsoft.com/office/2006/metadata/properties" xmlns:ns3="170d7878-6d73-463a-a069-a6c57769e00c" targetNamespace="http://schemas.microsoft.com/office/2006/metadata/properties" ma:root="true" ma:fieldsID="5952b3ca33ce2dae7491ecc9d8f5bfa2" ns3:_="">
    <xsd:import namespace="170d7878-6d73-463a-a069-a6c57769e00c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ServiceSystemTags" minOccurs="0"/>
                <xsd:element ref="ns3:MediaServiceOCR" minOccurs="0"/>
                <xsd:element ref="ns3:_activity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0d7878-6d73-463a-a069-a6c57769e00c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ystemTags" ma:index="15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70d7878-6d73-463a-a069-a6c57769e00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40393A6-D994-4BD3-9B23-0C77B59305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70d7878-6d73-463a-a069-a6c57769e00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C4640ED-7A82-4878-8B1B-669434172879}">
  <ds:schemaRefs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purl.org/dc/dcmitype/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170d7878-6d73-463a-a069-a6c57769e00c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3B036666-4282-47BA-991D-17C6B3645CA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GrE HnD BsC</vt:lpstr>
      <vt:lpstr>graph making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Daniel Burden</cp:lastModifiedBy>
  <cp:revision/>
  <dcterms:created xsi:type="dcterms:W3CDTF">2019-10-18T15:00:30Z</dcterms:created>
  <dcterms:modified xsi:type="dcterms:W3CDTF">2026-03-18T12:04:56Z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0x01010097C3DBBDDD03D9419471381A29C7D881</vt:lpwstr>
  </property>
</Properties>
</file>