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defaultThemeVersion="124226"/>
  <xr:revisionPtr revIDLastSave="0" documentId="13_ncr:1_{1ED2555E-85AC-4F23-9C6E-72964ABD09E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Task 1" sheetId="1" r:id="rId1"/>
    <sheet name="Task 2" sheetId="2" r:id="rId2"/>
    <sheet name="Task 3" sheetId="3" r:id="rId3"/>
    <sheet name="Task 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9" i="4" l="1"/>
  <c r="L28" i="4"/>
  <c r="D22" i="4"/>
  <c r="B18" i="4"/>
  <c r="B13" i="4"/>
  <c r="G12" i="4"/>
  <c r="D12" i="4"/>
  <c r="L11" i="4"/>
  <c r="G11" i="4"/>
  <c r="B11" i="4"/>
  <c r="B14" i="4" s="1"/>
  <c r="G6" i="4"/>
  <c r="G7" i="4" s="1"/>
  <c r="B5" i="4"/>
  <c r="D3" i="4"/>
  <c r="D4" i="4" s="1"/>
  <c r="C57" i="3"/>
  <c r="C56" i="3"/>
  <c r="C63" i="3"/>
  <c r="C55" i="3"/>
  <c r="C67" i="3"/>
  <c r="C48" i="3"/>
  <c r="B48" i="3"/>
  <c r="D40" i="2"/>
  <c r="L17" i="3"/>
  <c r="G4" i="3"/>
  <c r="D29" i="3"/>
  <c r="D23" i="3"/>
  <c r="D18" i="3"/>
  <c r="D12" i="3"/>
  <c r="B13" i="3"/>
  <c r="D57" i="2"/>
  <c r="C40" i="2"/>
  <c r="F9" i="2"/>
  <c r="C10" i="2"/>
  <c r="B38" i="1"/>
  <c r="C38" i="1"/>
  <c r="B5" i="1"/>
  <c r="D8" i="1"/>
  <c r="H30" i="1" l="1"/>
  <c r="L37" i="2"/>
</calcChain>
</file>

<file path=xl/sharedStrings.xml><?xml version="1.0" encoding="utf-8"?>
<sst xmlns="http://schemas.openxmlformats.org/spreadsheetml/2006/main" count="485" uniqueCount="132">
  <si>
    <t>Cash Account</t>
  </si>
  <si>
    <t>Capital Account</t>
  </si>
  <si>
    <t>Purchase Account</t>
  </si>
  <si>
    <t>Tatiana Account</t>
  </si>
  <si>
    <t>Loan Account</t>
  </si>
  <si>
    <t>Motor van Account</t>
  </si>
  <si>
    <t>Sales Account</t>
  </si>
  <si>
    <t>Rent Account</t>
  </si>
  <si>
    <t>Drawings Account</t>
  </si>
  <si>
    <t>To, Capital A/c</t>
  </si>
  <si>
    <t>By, Cash A/c</t>
  </si>
  <si>
    <t>To, Cash A/c</t>
  </si>
  <si>
    <t>By, Purchase A/c</t>
  </si>
  <si>
    <t>To, Loan A/c</t>
  </si>
  <si>
    <t>By, Tatiana A/c</t>
  </si>
  <si>
    <t>By, Motor van A/c</t>
  </si>
  <si>
    <t>To, Sales A/c</t>
  </si>
  <si>
    <t>By, Rent A/c</t>
  </si>
  <si>
    <t>By, Loan A/c</t>
  </si>
  <si>
    <t>By, Drawings A/c</t>
  </si>
  <si>
    <t>To, Balance B/d</t>
  </si>
  <si>
    <t>By, Balance C/d</t>
  </si>
  <si>
    <t>Trial Balance as at 30 April</t>
  </si>
  <si>
    <t>Cash A/c</t>
  </si>
  <si>
    <t>Capital A/c</t>
  </si>
  <si>
    <t>Purchase A/c</t>
  </si>
  <si>
    <t>Tatiana A/c</t>
  </si>
  <si>
    <t>Loan A/c</t>
  </si>
  <si>
    <t>Motor Van A/c</t>
  </si>
  <si>
    <t>Sales A/c</t>
  </si>
  <si>
    <t>Rent A/c</t>
  </si>
  <si>
    <t>Drawings A/c</t>
  </si>
  <si>
    <t>Total</t>
  </si>
  <si>
    <t>Suspense A/c</t>
  </si>
  <si>
    <t>Profit and loss statement for the month ending 30 April</t>
  </si>
  <si>
    <t>Sales</t>
  </si>
  <si>
    <t>Gross profit</t>
  </si>
  <si>
    <t>Selling expenses</t>
  </si>
  <si>
    <t>Total operating expenses</t>
  </si>
  <si>
    <t>Operating income</t>
  </si>
  <si>
    <t>Net income</t>
  </si>
  <si>
    <t>Note No.</t>
  </si>
  <si>
    <t>Balance sheet as at 30 April</t>
  </si>
  <si>
    <t>EQUITY AND LIABILITIES</t>
  </si>
  <si>
    <t>Share capital</t>
  </si>
  <si>
    <t>Reserve and surplus</t>
  </si>
  <si>
    <t>Current liabilities</t>
  </si>
  <si>
    <t>Short term borrowings</t>
  </si>
  <si>
    <t>Trade payable</t>
  </si>
  <si>
    <t>Other current liabilities</t>
  </si>
  <si>
    <t>Short term provisions</t>
  </si>
  <si>
    <t>ASSETS</t>
  </si>
  <si>
    <t>Non current assets</t>
  </si>
  <si>
    <t>Tangible assets</t>
  </si>
  <si>
    <t>Current assets</t>
  </si>
  <si>
    <t>Inventories</t>
  </si>
  <si>
    <t>Trade receivables</t>
  </si>
  <si>
    <t>Cash and cash equivalent</t>
  </si>
  <si>
    <t>Other current assets</t>
  </si>
  <si>
    <t>TOTAL</t>
  </si>
  <si>
    <t>Sergei Account</t>
  </si>
  <si>
    <t>Storage expenses Account</t>
  </si>
  <si>
    <t>To, Sergei A/c</t>
  </si>
  <si>
    <t>By, Storage A/c</t>
  </si>
  <si>
    <t>Sergei A/c</t>
  </si>
  <si>
    <t>Date</t>
  </si>
  <si>
    <t>Other non current assets</t>
  </si>
  <si>
    <t>Harvey Account</t>
  </si>
  <si>
    <t>Wages Account</t>
  </si>
  <si>
    <t>Rich Account</t>
  </si>
  <si>
    <t>Smith Account</t>
  </si>
  <si>
    <t>Max Account</t>
  </si>
  <si>
    <t>Office desk Account</t>
  </si>
  <si>
    <t>Office expenses Account</t>
  </si>
  <si>
    <t>By, Harvey A/c</t>
  </si>
  <si>
    <t>By, Wages A/c</t>
  </si>
  <si>
    <t>To, Rich A/c</t>
  </si>
  <si>
    <t>To, Smith A/c</t>
  </si>
  <si>
    <t>By, Max A/c</t>
  </si>
  <si>
    <t>By, Rich A/c</t>
  </si>
  <si>
    <t>By, Office desk A/c</t>
  </si>
  <si>
    <t>By, Office expenses A/c</t>
  </si>
  <si>
    <t>To, Harvey A/c</t>
  </si>
  <si>
    <t>Trial Balance as at 31 January</t>
  </si>
  <si>
    <t>Harvey A/c</t>
  </si>
  <si>
    <t>Wages A/c</t>
  </si>
  <si>
    <t>Rich A/c</t>
  </si>
  <si>
    <t>Smith A/c</t>
  </si>
  <si>
    <t>Office expenses A/c</t>
  </si>
  <si>
    <t>Max A/c</t>
  </si>
  <si>
    <t>Office desk A/c</t>
  </si>
  <si>
    <t>Claire Account</t>
  </si>
  <si>
    <t>Jane Account</t>
  </si>
  <si>
    <t>To, Georgina A/c</t>
  </si>
  <si>
    <t>To, Andrew A/c</t>
  </si>
  <si>
    <t>To, Mandy A/c</t>
  </si>
  <si>
    <t>Cash  Account</t>
  </si>
  <si>
    <t>Georgina Account</t>
  </si>
  <si>
    <t>Andrew Account</t>
  </si>
  <si>
    <t>To, Hewel A/c</t>
  </si>
  <si>
    <t>By, Georgina A/c</t>
  </si>
  <si>
    <t>To, Claire A/c</t>
  </si>
  <si>
    <t>Hywel Account</t>
  </si>
  <si>
    <t>By, Claire A/c</t>
  </si>
  <si>
    <t>To Sales A/c</t>
  </si>
  <si>
    <t>By, Hywel A/c</t>
  </si>
  <si>
    <t>By, Jane A/c</t>
  </si>
  <si>
    <t>Mandy Account</t>
  </si>
  <si>
    <t xml:space="preserve">Trial Balance </t>
  </si>
  <si>
    <t>27th June, 2018</t>
  </si>
  <si>
    <t>Debit [£]</t>
  </si>
  <si>
    <t>Credit [£]</t>
  </si>
  <si>
    <t>Claire A/c</t>
  </si>
  <si>
    <t>Georgina A/c</t>
  </si>
  <si>
    <t>Hywel A/c</t>
  </si>
  <si>
    <t>Mandy A/c</t>
  </si>
  <si>
    <t>Jane A/c</t>
  </si>
  <si>
    <t>Andrew A/c</t>
  </si>
  <si>
    <t>Description</t>
  </si>
  <si>
    <t>Amt [£]</t>
  </si>
  <si>
    <t>Storage expenses A/c</t>
  </si>
  <si>
    <t>Capital</t>
  </si>
  <si>
    <t>Drawings</t>
  </si>
  <si>
    <t>Tatiana</t>
  </si>
  <si>
    <t>Motor van</t>
  </si>
  <si>
    <t>Cash</t>
  </si>
  <si>
    <t>Storage expenses</t>
  </si>
  <si>
    <t>Expenses Motor van</t>
  </si>
  <si>
    <t>Sergei</t>
  </si>
  <si>
    <t>Purchases</t>
  </si>
  <si>
    <t>Office expenses</t>
  </si>
  <si>
    <t>Office desk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</si>
</sst>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1" xfId="0" applyFont="1" applyBorder="1"/>
    <xf numFmtId="0" fontId="1" fillId="0" borderId="1" xfId="0" applyFont="1" applyBorder="1"/>
    <xf numFmtId="0" fontId="2" fillId="0" borderId="0" xfId="0" applyFont="1" applyBorder="1"/>
    <xf numFmtId="0" fontId="1" fillId="0" borderId="0" xfId="0" applyFont="1" applyBorder="1"/>
    <xf numFmtId="17" fontId="1" fillId="0" borderId="1" xfId="0" applyNumberFormat="1" applyFont="1" applyBorder="1"/>
    <xf numFmtId="16" fontId="1" fillId="0" borderId="1" xfId="0" applyNumberFormat="1" applyFont="1" applyBorder="1"/>
    <xf numFmtId="0" fontId="2" fillId="0" borderId="0" xfId="0" applyFont="1" applyBorder="1" applyAlignment="1"/>
    <xf numFmtId="0" fontId="1" fillId="0" borderId="0" xfId="0" applyFont="1" applyBorder="1" applyAlignment="1"/>
    <xf numFmtId="164" fontId="1" fillId="0" borderId="1" xfId="0" applyNumberFormat="1" applyFont="1" applyBorder="1"/>
    <xf numFmtId="164" fontId="2" fillId="0" borderId="1" xfId="0" applyNumberFormat="1" applyFont="1" applyBorder="1"/>
    <xf numFmtId="164" fontId="1" fillId="0" borderId="0" xfId="0" applyNumberFormat="1" applyFont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"/>
  <sheetViews>
    <sheetView tabSelected="1" workbookViewId="0">
      <selection activeCell="K8" sqref="K8"/>
    </sheetView>
  </sheetViews>
  <sheetFormatPr defaultRowHeight="15.75" x14ac:dyDescent="0.25"/>
  <cols>
    <col min="1" max="1" width="29.85546875" style="1" bestFit="1" customWidth="1"/>
    <col min="2" max="2" width="11.7109375" style="1" customWidth="1"/>
    <col min="3" max="3" width="17.7109375" style="1" bestFit="1" customWidth="1"/>
    <col min="4" max="4" width="12" style="1" customWidth="1"/>
    <col min="5" max="5" width="1.42578125" style="1" customWidth="1"/>
    <col min="6" max="6" width="31.7109375" style="1" customWidth="1"/>
    <col min="7" max="7" width="12.42578125" style="1" customWidth="1"/>
    <col min="8" max="8" width="15.5703125" style="1" customWidth="1"/>
    <col min="9" max="9" width="11.5703125" style="1" bestFit="1" customWidth="1"/>
    <col min="10" max="10" width="9.140625" style="1"/>
    <col min="11" max="11" width="12.7109375" style="1" bestFit="1" customWidth="1"/>
    <col min="12" max="12" width="11.5703125" style="1" bestFit="1" customWidth="1"/>
    <col min="13" max="13" width="15.42578125" style="1" bestFit="1" customWidth="1"/>
    <col min="14" max="14" width="11" style="1" bestFit="1" customWidth="1"/>
    <col min="15" max="16384" width="9.140625" style="1"/>
  </cols>
  <sheetData>
    <row r="1" spans="1:14" x14ac:dyDescent="0.25">
      <c r="A1" s="16" t="s">
        <v>0</v>
      </c>
      <c r="B1" s="16"/>
      <c r="C1" s="16"/>
      <c r="D1" s="16"/>
      <c r="F1" s="16" t="s">
        <v>4</v>
      </c>
      <c r="G1" s="16"/>
      <c r="H1" s="16"/>
      <c r="I1" s="16"/>
      <c r="K1" s="16" t="s">
        <v>8</v>
      </c>
      <c r="L1" s="16"/>
      <c r="M1" s="16"/>
      <c r="N1" s="16"/>
    </row>
    <row r="2" spans="1:14" x14ac:dyDescent="0.25">
      <c r="A2" s="4" t="s">
        <v>118</v>
      </c>
      <c r="B2" s="4" t="s">
        <v>119</v>
      </c>
      <c r="C2" s="4" t="s">
        <v>118</v>
      </c>
      <c r="D2" s="4" t="s">
        <v>119</v>
      </c>
      <c r="F2" s="4" t="s">
        <v>118</v>
      </c>
      <c r="G2" s="4" t="s">
        <v>119</v>
      </c>
      <c r="H2" s="4" t="s">
        <v>118</v>
      </c>
      <c r="I2" s="4" t="s">
        <v>119</v>
      </c>
      <c r="K2" s="4" t="s">
        <v>118</v>
      </c>
      <c r="L2" s="4" t="s">
        <v>119</v>
      </c>
      <c r="M2" s="4" t="s">
        <v>118</v>
      </c>
      <c r="N2" s="4" t="s">
        <v>119</v>
      </c>
    </row>
    <row r="3" spans="1:14" x14ac:dyDescent="0.25">
      <c r="A3" s="5" t="s">
        <v>9</v>
      </c>
      <c r="B3" s="12">
        <v>300</v>
      </c>
      <c r="C3" s="5" t="s">
        <v>12</v>
      </c>
      <c r="D3" s="12">
        <v>200</v>
      </c>
      <c r="F3" s="5" t="s">
        <v>11</v>
      </c>
      <c r="G3" s="12">
        <v>200</v>
      </c>
      <c r="H3" s="5" t="s">
        <v>14</v>
      </c>
      <c r="I3" s="12">
        <v>250</v>
      </c>
      <c r="K3" s="5" t="s">
        <v>11</v>
      </c>
      <c r="L3" s="12">
        <v>60</v>
      </c>
      <c r="M3" s="5" t="s">
        <v>21</v>
      </c>
      <c r="N3" s="12">
        <v>60</v>
      </c>
    </row>
    <row r="4" spans="1:14" x14ac:dyDescent="0.25">
      <c r="A4" s="5" t="s">
        <v>16</v>
      </c>
      <c r="B4" s="12">
        <v>350</v>
      </c>
      <c r="C4" s="5" t="s">
        <v>15</v>
      </c>
      <c r="D4" s="12">
        <v>150</v>
      </c>
      <c r="F4" s="5" t="s">
        <v>20</v>
      </c>
      <c r="G4" s="12">
        <v>50</v>
      </c>
      <c r="H4" s="5"/>
      <c r="I4" s="12"/>
      <c r="K4" s="5"/>
      <c r="L4" s="13">
        <v>60</v>
      </c>
      <c r="M4" s="5"/>
      <c r="N4" s="13">
        <v>60</v>
      </c>
    </row>
    <row r="5" spans="1:14" x14ac:dyDescent="0.25">
      <c r="A5" s="5" t="s">
        <v>20</v>
      </c>
      <c r="B5" s="12">
        <f>660-300-350</f>
        <v>10</v>
      </c>
      <c r="C5" s="5" t="s">
        <v>17</v>
      </c>
      <c r="D5" s="12">
        <v>50</v>
      </c>
      <c r="F5" s="5"/>
      <c r="G5" s="13">
        <v>250</v>
      </c>
      <c r="H5" s="5"/>
      <c r="I5" s="13">
        <v>250</v>
      </c>
    </row>
    <row r="6" spans="1:14" x14ac:dyDescent="0.25">
      <c r="A6" s="5"/>
      <c r="B6" s="12"/>
      <c r="C6" s="5" t="s">
        <v>19</v>
      </c>
      <c r="D6" s="12">
        <v>60</v>
      </c>
    </row>
    <row r="7" spans="1:14" x14ac:dyDescent="0.25">
      <c r="A7" s="5"/>
      <c r="B7" s="12"/>
      <c r="C7" s="5" t="s">
        <v>18</v>
      </c>
      <c r="D7" s="12">
        <v>200</v>
      </c>
    </row>
    <row r="8" spans="1:14" x14ac:dyDescent="0.25">
      <c r="A8" s="5"/>
      <c r="B8" s="13">
        <v>660</v>
      </c>
      <c r="C8" s="5"/>
      <c r="D8" s="13">
        <f>SUM(D3:D7)</f>
        <v>660</v>
      </c>
      <c r="F8" s="16" t="s">
        <v>5</v>
      </c>
      <c r="G8" s="16"/>
      <c r="H8" s="16"/>
      <c r="I8" s="16"/>
    </row>
    <row r="9" spans="1:14" x14ac:dyDescent="0.25">
      <c r="F9" s="4" t="s">
        <v>118</v>
      </c>
      <c r="G9" s="4" t="s">
        <v>119</v>
      </c>
      <c r="H9" s="4" t="s">
        <v>118</v>
      </c>
      <c r="I9" s="4" t="s">
        <v>119</v>
      </c>
    </row>
    <row r="10" spans="1:14" x14ac:dyDescent="0.25">
      <c r="A10" s="16" t="s">
        <v>1</v>
      </c>
      <c r="B10" s="16"/>
      <c r="C10" s="16"/>
      <c r="D10" s="16"/>
      <c r="F10" s="5" t="s">
        <v>11</v>
      </c>
      <c r="G10" s="12">
        <v>150</v>
      </c>
      <c r="H10" s="5" t="s">
        <v>21</v>
      </c>
      <c r="I10" s="12">
        <v>150</v>
      </c>
    </row>
    <row r="11" spans="1:14" x14ac:dyDescent="0.25">
      <c r="A11" s="4" t="s">
        <v>118</v>
      </c>
      <c r="B11" s="4" t="s">
        <v>119</v>
      </c>
      <c r="C11" s="4" t="s">
        <v>118</v>
      </c>
      <c r="D11" s="4" t="s">
        <v>119</v>
      </c>
      <c r="F11" s="5"/>
      <c r="G11" s="13">
        <v>150</v>
      </c>
      <c r="H11" s="5"/>
      <c r="I11" s="13">
        <v>150</v>
      </c>
    </row>
    <row r="12" spans="1:14" x14ac:dyDescent="0.25">
      <c r="A12" s="5" t="s">
        <v>20</v>
      </c>
      <c r="B12" s="12">
        <v>300</v>
      </c>
      <c r="C12" s="5" t="s">
        <v>10</v>
      </c>
      <c r="D12" s="12">
        <v>300</v>
      </c>
    </row>
    <row r="13" spans="1:14" x14ac:dyDescent="0.25">
      <c r="A13" s="5"/>
      <c r="B13" s="13">
        <v>300</v>
      </c>
      <c r="C13" s="5"/>
      <c r="D13" s="13">
        <v>300</v>
      </c>
      <c r="F13" s="16" t="s">
        <v>6</v>
      </c>
      <c r="G13" s="16"/>
      <c r="H13" s="16"/>
      <c r="I13" s="16"/>
    </row>
    <row r="14" spans="1:14" x14ac:dyDescent="0.25">
      <c r="A14" s="7"/>
      <c r="B14" s="7"/>
      <c r="C14" s="7"/>
      <c r="D14" s="7"/>
      <c r="F14" s="4" t="s">
        <v>118</v>
      </c>
      <c r="G14" s="4" t="s">
        <v>119</v>
      </c>
      <c r="H14" s="4" t="s">
        <v>118</v>
      </c>
      <c r="I14" s="4" t="s">
        <v>119</v>
      </c>
    </row>
    <row r="15" spans="1:14" x14ac:dyDescent="0.25">
      <c r="A15" s="16" t="s">
        <v>2</v>
      </c>
      <c r="B15" s="16"/>
      <c r="C15" s="16"/>
      <c r="D15" s="16"/>
      <c r="F15" s="5" t="s">
        <v>20</v>
      </c>
      <c r="G15" s="12">
        <v>350</v>
      </c>
      <c r="H15" s="5" t="s">
        <v>10</v>
      </c>
      <c r="I15" s="12">
        <v>350</v>
      </c>
    </row>
    <row r="16" spans="1:14" x14ac:dyDescent="0.25">
      <c r="A16" s="4" t="s">
        <v>118</v>
      </c>
      <c r="B16" s="4" t="s">
        <v>119</v>
      </c>
      <c r="C16" s="4" t="s">
        <v>118</v>
      </c>
      <c r="D16" s="4" t="s">
        <v>119</v>
      </c>
      <c r="F16" s="5"/>
      <c r="G16" s="13">
        <v>350</v>
      </c>
      <c r="H16" s="5"/>
      <c r="I16" s="13">
        <v>350</v>
      </c>
    </row>
    <row r="17" spans="1:9" x14ac:dyDescent="0.25">
      <c r="A17" s="5" t="s">
        <v>11</v>
      </c>
      <c r="B17" s="12">
        <v>200</v>
      </c>
      <c r="C17" s="5" t="s">
        <v>21</v>
      </c>
      <c r="D17" s="12">
        <v>200</v>
      </c>
    </row>
    <row r="18" spans="1:9" x14ac:dyDescent="0.25">
      <c r="A18" s="5"/>
      <c r="B18" s="13">
        <v>200</v>
      </c>
      <c r="C18" s="5"/>
      <c r="D18" s="13">
        <v>200</v>
      </c>
      <c r="F18" s="16" t="s">
        <v>7</v>
      </c>
      <c r="G18" s="16"/>
      <c r="H18" s="16"/>
      <c r="I18" s="16"/>
    </row>
    <row r="19" spans="1:9" x14ac:dyDescent="0.25">
      <c r="A19" s="7"/>
      <c r="B19" s="7"/>
      <c r="C19" s="7"/>
      <c r="D19" s="7"/>
      <c r="F19" s="4" t="s">
        <v>118</v>
      </c>
      <c r="G19" s="4" t="s">
        <v>119</v>
      </c>
      <c r="H19" s="4" t="s">
        <v>118</v>
      </c>
      <c r="I19" s="4" t="s">
        <v>119</v>
      </c>
    </row>
    <row r="20" spans="1:9" x14ac:dyDescent="0.25">
      <c r="A20" s="16" t="s">
        <v>3</v>
      </c>
      <c r="B20" s="16"/>
      <c r="C20" s="16"/>
      <c r="D20" s="16"/>
      <c r="F20" s="5" t="s">
        <v>11</v>
      </c>
      <c r="G20" s="12">
        <v>50</v>
      </c>
      <c r="H20" s="5" t="s">
        <v>21</v>
      </c>
      <c r="I20" s="12">
        <v>50</v>
      </c>
    </row>
    <row r="21" spans="1:9" x14ac:dyDescent="0.25">
      <c r="A21" s="4" t="s">
        <v>118</v>
      </c>
      <c r="B21" s="4" t="s">
        <v>119</v>
      </c>
      <c r="C21" s="4" t="s">
        <v>118</v>
      </c>
      <c r="D21" s="4" t="s">
        <v>119</v>
      </c>
      <c r="F21" s="5"/>
      <c r="G21" s="13">
        <v>50</v>
      </c>
      <c r="H21" s="5"/>
      <c r="I21" s="13">
        <v>50</v>
      </c>
    </row>
    <row r="22" spans="1:9" x14ac:dyDescent="0.25">
      <c r="A22" s="5" t="s">
        <v>13</v>
      </c>
      <c r="B22" s="12">
        <v>250</v>
      </c>
      <c r="C22" s="5" t="s">
        <v>21</v>
      </c>
      <c r="D22" s="12">
        <v>250</v>
      </c>
    </row>
    <row r="23" spans="1:9" x14ac:dyDescent="0.25">
      <c r="A23" s="5"/>
      <c r="B23" s="13">
        <v>250</v>
      </c>
      <c r="C23" s="5"/>
      <c r="D23" s="13">
        <v>250</v>
      </c>
    </row>
    <row r="24" spans="1:9" x14ac:dyDescent="0.25">
      <c r="F24" s="16" t="s">
        <v>34</v>
      </c>
      <c r="G24" s="16"/>
      <c r="H24" s="16"/>
    </row>
    <row r="25" spans="1:9" x14ac:dyDescent="0.25">
      <c r="F25" s="4" t="s">
        <v>118</v>
      </c>
      <c r="G25" s="4" t="s">
        <v>119</v>
      </c>
      <c r="H25" s="4" t="s">
        <v>119</v>
      </c>
    </row>
    <row r="26" spans="1:9" x14ac:dyDescent="0.25">
      <c r="F26" s="5" t="s">
        <v>35</v>
      </c>
      <c r="G26" s="12"/>
      <c r="H26" s="12">
        <v>350</v>
      </c>
    </row>
    <row r="27" spans="1:9" x14ac:dyDescent="0.25">
      <c r="A27" s="16" t="s">
        <v>22</v>
      </c>
      <c r="B27" s="16"/>
      <c r="C27" s="16"/>
      <c r="D27" s="3"/>
      <c r="F27" s="5" t="s">
        <v>36</v>
      </c>
      <c r="G27" s="12"/>
      <c r="H27" s="12">
        <v>350</v>
      </c>
    </row>
    <row r="28" spans="1:9" x14ac:dyDescent="0.25">
      <c r="A28" s="4" t="s">
        <v>118</v>
      </c>
      <c r="B28" s="4" t="s">
        <v>119</v>
      </c>
      <c r="C28" s="4" t="s">
        <v>119</v>
      </c>
      <c r="F28" s="5" t="s">
        <v>37</v>
      </c>
      <c r="G28" s="12">
        <v>200</v>
      </c>
      <c r="H28" s="12"/>
    </row>
    <row r="29" spans="1:9" x14ac:dyDescent="0.25">
      <c r="A29" s="5" t="s">
        <v>23</v>
      </c>
      <c r="B29" s="12"/>
      <c r="C29" s="12">
        <v>10</v>
      </c>
      <c r="F29" s="5" t="s">
        <v>38</v>
      </c>
      <c r="G29" s="12"/>
      <c r="H29" s="12">
        <v>200</v>
      </c>
    </row>
    <row r="30" spans="1:9" x14ac:dyDescent="0.25">
      <c r="A30" s="5" t="s">
        <v>24</v>
      </c>
      <c r="B30" s="12"/>
      <c r="C30" s="12">
        <v>300</v>
      </c>
      <c r="F30" s="5" t="s">
        <v>39</v>
      </c>
      <c r="G30" s="12"/>
      <c r="H30" s="12">
        <f>H27-H29</f>
        <v>150</v>
      </c>
    </row>
    <row r="31" spans="1:9" x14ac:dyDescent="0.25">
      <c r="A31" s="5" t="s">
        <v>25</v>
      </c>
      <c r="B31" s="12">
        <v>200</v>
      </c>
      <c r="C31" s="12"/>
      <c r="F31" s="4" t="s">
        <v>40</v>
      </c>
      <c r="G31" s="12"/>
      <c r="H31" s="13">
        <v>950</v>
      </c>
    </row>
    <row r="32" spans="1:9" x14ac:dyDescent="0.25">
      <c r="A32" s="5" t="s">
        <v>26</v>
      </c>
      <c r="B32" s="12">
        <v>250</v>
      </c>
      <c r="C32" s="12"/>
    </row>
    <row r="33" spans="1:4" x14ac:dyDescent="0.25">
      <c r="A33" s="5" t="s">
        <v>27</v>
      </c>
      <c r="B33" s="12"/>
      <c r="C33" s="12">
        <v>50</v>
      </c>
    </row>
    <row r="34" spans="1:4" x14ac:dyDescent="0.25">
      <c r="A34" s="5" t="s">
        <v>28</v>
      </c>
      <c r="B34" s="12">
        <v>150</v>
      </c>
      <c r="C34" s="12"/>
    </row>
    <row r="35" spans="1:4" x14ac:dyDescent="0.25">
      <c r="A35" s="5" t="s">
        <v>29</v>
      </c>
      <c r="B35" s="12"/>
      <c r="C35" s="12">
        <v>350</v>
      </c>
    </row>
    <row r="36" spans="1:4" x14ac:dyDescent="0.25">
      <c r="A36" s="5" t="s">
        <v>30</v>
      </c>
      <c r="B36" s="12">
        <v>50</v>
      </c>
      <c r="C36" s="12"/>
    </row>
    <row r="37" spans="1:4" x14ac:dyDescent="0.25">
      <c r="A37" s="5" t="s">
        <v>31</v>
      </c>
      <c r="B37" s="12">
        <v>60</v>
      </c>
      <c r="C37" s="12"/>
    </row>
    <row r="38" spans="1:4" x14ac:dyDescent="0.25">
      <c r="A38" s="4" t="s">
        <v>32</v>
      </c>
      <c r="B38" s="13">
        <f>200+250+150+50+60</f>
        <v>710</v>
      </c>
      <c r="C38" s="13">
        <f>10+300+50+350</f>
        <v>710</v>
      </c>
    </row>
    <row r="40" spans="1:4" x14ac:dyDescent="0.25">
      <c r="A40" s="16" t="s">
        <v>42</v>
      </c>
      <c r="B40" s="16"/>
      <c r="C40" s="16"/>
      <c r="D40" s="3"/>
    </row>
    <row r="41" spans="1:4" x14ac:dyDescent="0.25">
      <c r="A41" s="4" t="s">
        <v>118</v>
      </c>
      <c r="B41" s="4" t="s">
        <v>41</v>
      </c>
      <c r="C41" s="4" t="s">
        <v>119</v>
      </c>
      <c r="D41" s="2"/>
    </row>
    <row r="42" spans="1:4" x14ac:dyDescent="0.25">
      <c r="A42" s="4" t="s">
        <v>43</v>
      </c>
      <c r="B42" s="5"/>
      <c r="C42" s="5"/>
    </row>
    <row r="43" spans="1:4" x14ac:dyDescent="0.25">
      <c r="A43" s="5" t="s">
        <v>121</v>
      </c>
      <c r="B43" s="5"/>
      <c r="C43" s="12">
        <v>300</v>
      </c>
    </row>
    <row r="44" spans="1:4" x14ac:dyDescent="0.25">
      <c r="A44" s="5" t="s">
        <v>122</v>
      </c>
      <c r="B44" s="5"/>
      <c r="C44" s="12">
        <v>60</v>
      </c>
    </row>
    <row r="45" spans="1:4" x14ac:dyDescent="0.25">
      <c r="A45" s="5" t="s">
        <v>46</v>
      </c>
      <c r="B45" s="5"/>
      <c r="C45" s="12"/>
    </row>
    <row r="46" spans="1:4" x14ac:dyDescent="0.25">
      <c r="A46" s="5" t="s">
        <v>123</v>
      </c>
      <c r="B46" s="5"/>
      <c r="C46" s="12">
        <v>250</v>
      </c>
    </row>
    <row r="47" spans="1:4" x14ac:dyDescent="0.25">
      <c r="A47" s="5" t="s">
        <v>48</v>
      </c>
      <c r="B47" s="5"/>
      <c r="C47" s="12">
        <v>200</v>
      </c>
    </row>
    <row r="48" spans="1:4" x14ac:dyDescent="0.25">
      <c r="A48" s="4" t="s">
        <v>59</v>
      </c>
      <c r="B48" s="5"/>
      <c r="C48" s="13">
        <v>810</v>
      </c>
    </row>
    <row r="49" spans="1:3" x14ac:dyDescent="0.25">
      <c r="A49" s="5"/>
      <c r="B49" s="5"/>
      <c r="C49" s="5"/>
    </row>
    <row r="50" spans="1:3" x14ac:dyDescent="0.25">
      <c r="A50" s="4" t="s">
        <v>51</v>
      </c>
      <c r="B50" s="5"/>
      <c r="C50" s="5"/>
    </row>
    <row r="51" spans="1:3" x14ac:dyDescent="0.25">
      <c r="A51" s="5" t="s">
        <v>52</v>
      </c>
      <c r="B51" s="5"/>
      <c r="C51" s="5"/>
    </row>
    <row r="52" spans="1:3" x14ac:dyDescent="0.25">
      <c r="A52" s="5" t="s">
        <v>124</v>
      </c>
      <c r="B52" s="5"/>
      <c r="C52" s="12">
        <v>150</v>
      </c>
    </row>
    <row r="53" spans="1:3" x14ac:dyDescent="0.25">
      <c r="A53" s="5" t="s">
        <v>66</v>
      </c>
      <c r="B53" s="5"/>
      <c r="C53" s="12">
        <v>200</v>
      </c>
    </row>
    <row r="54" spans="1:3" x14ac:dyDescent="0.25">
      <c r="A54" s="5" t="s">
        <v>54</v>
      </c>
      <c r="B54" s="5"/>
      <c r="C54" s="12"/>
    </row>
    <row r="55" spans="1:3" x14ac:dyDescent="0.25">
      <c r="A55" s="5" t="s">
        <v>55</v>
      </c>
      <c r="B55" s="5"/>
      <c r="C55" s="12">
        <v>100</v>
      </c>
    </row>
    <row r="56" spans="1:3" x14ac:dyDescent="0.25">
      <c r="A56" s="5" t="s">
        <v>56</v>
      </c>
      <c r="B56" s="5"/>
      <c r="C56" s="12">
        <v>350</v>
      </c>
    </row>
    <row r="57" spans="1:3" x14ac:dyDescent="0.25">
      <c r="A57" s="5" t="s">
        <v>125</v>
      </c>
      <c r="B57" s="5"/>
      <c r="C57" s="12">
        <v>10</v>
      </c>
    </row>
    <row r="58" spans="1:3" x14ac:dyDescent="0.25">
      <c r="A58" s="4" t="s">
        <v>59</v>
      </c>
      <c r="B58" s="5"/>
      <c r="C58" s="13">
        <v>810</v>
      </c>
    </row>
  </sheetData>
  <mergeCells count="12">
    <mergeCell ref="K1:N1"/>
    <mergeCell ref="A27:C27"/>
    <mergeCell ref="F24:H24"/>
    <mergeCell ref="A40:C40"/>
    <mergeCell ref="A1:D1"/>
    <mergeCell ref="A10:D10"/>
    <mergeCell ref="A15:D15"/>
    <mergeCell ref="A20:D20"/>
    <mergeCell ref="F1:I1"/>
    <mergeCell ref="F8:I8"/>
    <mergeCell ref="F13:I13"/>
    <mergeCell ref="F18:I18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1"/>
  <sheetViews>
    <sheetView zoomScale="90" zoomScaleNormal="90" workbookViewId="0">
      <selection activeCell="L61" sqref="L61"/>
    </sheetView>
  </sheetViews>
  <sheetFormatPr defaultRowHeight="15.75" x14ac:dyDescent="0.25"/>
  <cols>
    <col min="1" max="1" width="9.140625" style="1"/>
    <col min="2" max="2" width="29.85546875" style="1" bestFit="1" customWidth="1"/>
    <col min="3" max="3" width="11.85546875" style="1" bestFit="1" customWidth="1"/>
    <col min="4" max="4" width="11.5703125" style="1" customWidth="1"/>
    <col min="5" max="5" width="17.7109375" style="1" bestFit="1" customWidth="1"/>
    <col min="6" max="6" width="11.85546875" style="1" bestFit="1" customWidth="1"/>
    <col min="7" max="8" width="9.140625" style="1"/>
    <col min="9" max="9" width="25.5703125" style="1" bestFit="1" customWidth="1"/>
    <col min="10" max="10" width="11.85546875" style="1" bestFit="1" customWidth="1"/>
    <col min="11" max="11" width="11.5703125" style="1" customWidth="1"/>
    <col min="12" max="12" width="17.5703125" style="1" customWidth="1"/>
    <col min="13" max="13" width="11.85546875" style="1" bestFit="1" customWidth="1"/>
    <col min="14" max="15" width="9.140625" style="1"/>
    <col min="16" max="16" width="12.7109375" style="1" bestFit="1" customWidth="1"/>
    <col min="17" max="17" width="11.5703125" style="1" bestFit="1" customWidth="1"/>
    <col min="18" max="18" width="11.5703125" style="1" customWidth="1"/>
    <col min="19" max="19" width="15.42578125" style="1" bestFit="1" customWidth="1"/>
    <col min="20" max="20" width="11.5703125" style="1" bestFit="1" customWidth="1"/>
    <col min="21" max="16384" width="9.140625" style="1"/>
  </cols>
  <sheetData>
    <row r="1" spans="1:20" x14ac:dyDescent="0.25">
      <c r="A1" s="16" t="s">
        <v>0</v>
      </c>
      <c r="B1" s="16"/>
      <c r="C1" s="16"/>
      <c r="D1" s="16"/>
      <c r="E1" s="16"/>
      <c r="F1" s="16"/>
      <c r="H1" s="17" t="s">
        <v>4</v>
      </c>
      <c r="I1" s="18"/>
      <c r="J1" s="18"/>
      <c r="K1" s="18"/>
      <c r="L1" s="18"/>
      <c r="M1" s="19"/>
      <c r="O1" s="17" t="s">
        <v>8</v>
      </c>
      <c r="P1" s="18"/>
      <c r="Q1" s="18"/>
      <c r="R1" s="18"/>
      <c r="S1" s="18"/>
      <c r="T1" s="19"/>
    </row>
    <row r="2" spans="1:20" x14ac:dyDescent="0.25">
      <c r="A2" s="4" t="s">
        <v>65</v>
      </c>
      <c r="B2" s="4" t="s">
        <v>118</v>
      </c>
      <c r="C2" s="4" t="s">
        <v>119</v>
      </c>
      <c r="D2" s="4" t="s">
        <v>65</v>
      </c>
      <c r="E2" s="4" t="s">
        <v>118</v>
      </c>
      <c r="F2" s="4" t="s">
        <v>119</v>
      </c>
      <c r="H2" s="4" t="s">
        <v>65</v>
      </c>
      <c r="I2" s="4" t="s">
        <v>118</v>
      </c>
      <c r="J2" s="4" t="s">
        <v>119</v>
      </c>
      <c r="K2" s="4" t="s">
        <v>65</v>
      </c>
      <c r="L2" s="4" t="s">
        <v>118</v>
      </c>
      <c r="M2" s="4" t="s">
        <v>119</v>
      </c>
      <c r="O2" s="4" t="s">
        <v>65</v>
      </c>
      <c r="P2" s="4" t="s">
        <v>118</v>
      </c>
      <c r="Q2" s="4" t="s">
        <v>119</v>
      </c>
      <c r="R2" s="4" t="s">
        <v>65</v>
      </c>
      <c r="S2" s="4" t="s">
        <v>118</v>
      </c>
      <c r="T2" s="4" t="s">
        <v>119</v>
      </c>
    </row>
    <row r="3" spans="1:20" x14ac:dyDescent="0.25">
      <c r="A3" s="8">
        <v>36892</v>
      </c>
      <c r="B3" s="5" t="s">
        <v>9</v>
      </c>
      <c r="C3" s="12">
        <v>5000</v>
      </c>
      <c r="D3" s="8">
        <v>37622</v>
      </c>
      <c r="E3" s="5" t="s">
        <v>12</v>
      </c>
      <c r="F3" s="12">
        <v>1300</v>
      </c>
      <c r="H3" s="9">
        <v>43104</v>
      </c>
      <c r="I3" s="5" t="s">
        <v>62</v>
      </c>
      <c r="J3" s="12">
        <v>1000</v>
      </c>
      <c r="K3" s="9">
        <v>43131</v>
      </c>
      <c r="L3" s="5" t="s">
        <v>21</v>
      </c>
      <c r="M3" s="12">
        <v>1350</v>
      </c>
      <c r="O3" s="9">
        <v>43130</v>
      </c>
      <c r="P3" s="5" t="s">
        <v>11</v>
      </c>
      <c r="Q3" s="12">
        <v>175</v>
      </c>
      <c r="R3" s="8">
        <v>11324</v>
      </c>
      <c r="S3" s="5" t="s">
        <v>21</v>
      </c>
      <c r="T3" s="12">
        <v>175</v>
      </c>
    </row>
    <row r="4" spans="1:20" x14ac:dyDescent="0.25">
      <c r="A4" s="9">
        <v>43113</v>
      </c>
      <c r="B4" s="5" t="s">
        <v>16</v>
      </c>
      <c r="C4" s="12">
        <v>300</v>
      </c>
      <c r="D4" s="8">
        <v>37257</v>
      </c>
      <c r="E4" s="5" t="s">
        <v>15</v>
      </c>
      <c r="F4" s="12">
        <v>600</v>
      </c>
      <c r="H4" s="9">
        <v>43127</v>
      </c>
      <c r="I4" s="5" t="s">
        <v>11</v>
      </c>
      <c r="J4" s="12">
        <v>350</v>
      </c>
      <c r="K4" s="5"/>
      <c r="L4" s="5"/>
      <c r="M4" s="12"/>
      <c r="O4" s="5"/>
      <c r="P4" s="5"/>
      <c r="Q4" s="13">
        <v>175</v>
      </c>
      <c r="R4" s="5"/>
      <c r="S4" s="5"/>
      <c r="T4" s="13">
        <v>175</v>
      </c>
    </row>
    <row r="5" spans="1:20" x14ac:dyDescent="0.25">
      <c r="A5" s="9">
        <v>43120</v>
      </c>
      <c r="B5" s="5" t="s">
        <v>16</v>
      </c>
      <c r="C5" s="12">
        <v>500</v>
      </c>
      <c r="D5" s="9">
        <v>43110</v>
      </c>
      <c r="E5" s="5" t="s">
        <v>15</v>
      </c>
      <c r="F5" s="12">
        <v>200</v>
      </c>
      <c r="H5" s="5"/>
      <c r="I5" s="5"/>
      <c r="J5" s="13">
        <v>1350</v>
      </c>
      <c r="K5" s="5"/>
      <c r="L5" s="5"/>
      <c r="M5" s="13">
        <v>1350</v>
      </c>
    </row>
    <row r="6" spans="1:20" x14ac:dyDescent="0.25">
      <c r="A6" s="5"/>
      <c r="B6" s="5"/>
      <c r="C6" s="12"/>
      <c r="D6" s="9">
        <v>43130</v>
      </c>
      <c r="E6" s="5" t="s">
        <v>19</v>
      </c>
      <c r="F6" s="12">
        <v>175</v>
      </c>
    </row>
    <row r="7" spans="1:20" x14ac:dyDescent="0.25">
      <c r="A7" s="5"/>
      <c r="B7" s="5"/>
      <c r="C7" s="12"/>
      <c r="D7" s="9">
        <v>43127</v>
      </c>
      <c r="E7" s="5" t="s">
        <v>18</v>
      </c>
      <c r="F7" s="12">
        <v>350</v>
      </c>
    </row>
    <row r="8" spans="1:20" x14ac:dyDescent="0.25">
      <c r="A8" s="5"/>
      <c r="B8" s="5"/>
      <c r="C8" s="12"/>
      <c r="D8" s="9">
        <v>43124</v>
      </c>
      <c r="E8" s="5" t="s">
        <v>63</v>
      </c>
      <c r="F8" s="12">
        <v>150</v>
      </c>
      <c r="H8" s="17" t="s">
        <v>5</v>
      </c>
      <c r="I8" s="18"/>
      <c r="J8" s="18"/>
      <c r="K8" s="18"/>
      <c r="L8" s="18"/>
      <c r="M8" s="19"/>
    </row>
    <row r="9" spans="1:20" x14ac:dyDescent="0.25">
      <c r="A9" s="5"/>
      <c r="B9" s="5"/>
      <c r="C9" s="12"/>
      <c r="D9" s="8">
        <v>11324</v>
      </c>
      <c r="E9" s="5" t="s">
        <v>21</v>
      </c>
      <c r="F9" s="12">
        <f>5800-2775</f>
        <v>3025</v>
      </c>
      <c r="H9" s="4" t="s">
        <v>65</v>
      </c>
      <c r="I9" s="4" t="s">
        <v>118</v>
      </c>
      <c r="J9" s="4" t="s">
        <v>119</v>
      </c>
      <c r="K9" s="4" t="s">
        <v>65</v>
      </c>
      <c r="L9" s="4" t="s">
        <v>118</v>
      </c>
      <c r="M9" s="4" t="s">
        <v>119</v>
      </c>
    </row>
    <row r="10" spans="1:20" x14ac:dyDescent="0.25">
      <c r="A10" s="5"/>
      <c r="B10" s="5"/>
      <c r="C10" s="13">
        <f>SUM(C3:C5)</f>
        <v>5800</v>
      </c>
      <c r="D10" s="5"/>
      <c r="E10" s="5"/>
      <c r="F10" s="13">
        <v>5800</v>
      </c>
      <c r="H10" s="9">
        <v>43102</v>
      </c>
      <c r="I10" s="5" t="s">
        <v>11</v>
      </c>
      <c r="J10" s="12">
        <v>600</v>
      </c>
      <c r="K10" s="5"/>
      <c r="L10" s="4"/>
      <c r="M10" s="4"/>
    </row>
    <row r="11" spans="1:20" x14ac:dyDescent="0.25">
      <c r="H11" s="8">
        <v>40179</v>
      </c>
      <c r="I11" s="5" t="s">
        <v>11</v>
      </c>
      <c r="J11" s="12">
        <v>200</v>
      </c>
      <c r="K11" s="9">
        <v>43131</v>
      </c>
      <c r="L11" s="5" t="s">
        <v>21</v>
      </c>
      <c r="M11" s="12">
        <v>800</v>
      </c>
    </row>
    <row r="12" spans="1:20" x14ac:dyDescent="0.25">
      <c r="G12" s="14"/>
      <c r="H12" s="8"/>
      <c r="I12" s="5"/>
      <c r="J12" s="13">
        <v>800</v>
      </c>
      <c r="K12" s="9"/>
      <c r="L12" s="5"/>
      <c r="M12" s="13">
        <v>800</v>
      </c>
    </row>
    <row r="13" spans="1:20" x14ac:dyDescent="0.25">
      <c r="A13" s="17" t="s">
        <v>1</v>
      </c>
      <c r="B13" s="18"/>
      <c r="C13" s="18"/>
      <c r="D13" s="18"/>
      <c r="E13" s="18"/>
      <c r="F13" s="19"/>
      <c r="H13" s="7"/>
      <c r="I13" s="7"/>
      <c r="J13" s="7"/>
      <c r="K13" s="7"/>
      <c r="L13" s="7"/>
      <c r="M13" s="7"/>
    </row>
    <row r="14" spans="1:20" x14ac:dyDescent="0.25">
      <c r="A14" s="4" t="s">
        <v>65</v>
      </c>
      <c r="B14" s="4" t="s">
        <v>118</v>
      </c>
      <c r="C14" s="4" t="s">
        <v>119</v>
      </c>
      <c r="D14" s="4" t="s">
        <v>65</v>
      </c>
      <c r="E14" s="4" t="s">
        <v>118</v>
      </c>
      <c r="F14" s="4" t="s">
        <v>119</v>
      </c>
      <c r="H14" s="17" t="s">
        <v>6</v>
      </c>
      <c r="I14" s="18"/>
      <c r="J14" s="18"/>
      <c r="K14" s="18"/>
      <c r="L14" s="18"/>
      <c r="M14" s="19"/>
    </row>
    <row r="15" spans="1:20" x14ac:dyDescent="0.25">
      <c r="A15" s="8">
        <v>11324</v>
      </c>
      <c r="B15" s="5" t="s">
        <v>20</v>
      </c>
      <c r="C15" s="12">
        <v>5000</v>
      </c>
      <c r="D15" s="8">
        <v>36892</v>
      </c>
      <c r="E15" s="5" t="s">
        <v>10</v>
      </c>
      <c r="F15" s="12">
        <v>5000</v>
      </c>
      <c r="H15" s="4" t="s">
        <v>65</v>
      </c>
      <c r="I15" s="4" t="s">
        <v>118</v>
      </c>
      <c r="J15" s="4" t="s">
        <v>119</v>
      </c>
      <c r="K15" s="4" t="s">
        <v>65</v>
      </c>
      <c r="L15" s="4" t="s">
        <v>118</v>
      </c>
      <c r="M15" s="4" t="s">
        <v>119</v>
      </c>
    </row>
    <row r="16" spans="1:20" x14ac:dyDescent="0.25">
      <c r="A16" s="5"/>
      <c r="B16" s="5"/>
      <c r="C16" s="13">
        <v>5000</v>
      </c>
      <c r="D16" s="5"/>
      <c r="E16" s="5"/>
      <c r="F16" s="13">
        <v>5000</v>
      </c>
      <c r="H16" s="5"/>
      <c r="I16" s="4"/>
      <c r="J16" s="4"/>
      <c r="K16" s="9">
        <v>43120</v>
      </c>
      <c r="L16" s="5" t="s">
        <v>10</v>
      </c>
      <c r="M16" s="12">
        <v>500</v>
      </c>
    </row>
    <row r="17" spans="1:13" x14ac:dyDescent="0.25">
      <c r="H17" s="8">
        <v>11324</v>
      </c>
      <c r="I17" s="5" t="s">
        <v>20</v>
      </c>
      <c r="J17" s="12">
        <v>800</v>
      </c>
      <c r="K17" s="9">
        <v>43113</v>
      </c>
      <c r="L17" s="5" t="s">
        <v>10</v>
      </c>
      <c r="M17" s="12">
        <v>300</v>
      </c>
    </row>
    <row r="18" spans="1:13" x14ac:dyDescent="0.25">
      <c r="H18" s="8"/>
      <c r="I18" s="5"/>
      <c r="J18" s="13">
        <v>800</v>
      </c>
      <c r="K18" s="9"/>
      <c r="L18" s="5"/>
      <c r="M18" s="13">
        <v>800</v>
      </c>
    </row>
    <row r="19" spans="1:13" x14ac:dyDescent="0.25">
      <c r="A19" s="17" t="s">
        <v>2</v>
      </c>
      <c r="B19" s="18"/>
      <c r="C19" s="18"/>
      <c r="D19" s="18"/>
      <c r="E19" s="18"/>
      <c r="F19" s="19"/>
    </row>
    <row r="20" spans="1:13" x14ac:dyDescent="0.25">
      <c r="A20" s="4" t="s">
        <v>65</v>
      </c>
      <c r="B20" s="4" t="s">
        <v>118</v>
      </c>
      <c r="C20" s="4" t="s">
        <v>119</v>
      </c>
      <c r="D20" s="4" t="s">
        <v>65</v>
      </c>
      <c r="E20" s="4" t="s">
        <v>118</v>
      </c>
      <c r="F20" s="4" t="s">
        <v>119</v>
      </c>
      <c r="H20" s="17" t="s">
        <v>61</v>
      </c>
      <c r="I20" s="18"/>
      <c r="J20" s="18"/>
      <c r="K20" s="18"/>
      <c r="L20" s="18"/>
      <c r="M20" s="19"/>
    </row>
    <row r="21" spans="1:13" x14ac:dyDescent="0.25">
      <c r="A21" s="8">
        <v>37622</v>
      </c>
      <c r="B21" s="5" t="s">
        <v>11</v>
      </c>
      <c r="C21" s="12">
        <v>1300</v>
      </c>
      <c r="D21" s="9">
        <v>43131</v>
      </c>
      <c r="E21" s="5" t="s">
        <v>21</v>
      </c>
      <c r="F21" s="12">
        <v>1300</v>
      </c>
      <c r="H21" s="4" t="s">
        <v>65</v>
      </c>
      <c r="I21" s="4" t="s">
        <v>118</v>
      </c>
      <c r="J21" s="4" t="s">
        <v>119</v>
      </c>
      <c r="K21" s="4" t="s">
        <v>65</v>
      </c>
      <c r="L21" s="4" t="s">
        <v>118</v>
      </c>
      <c r="M21" s="4" t="s">
        <v>119</v>
      </c>
    </row>
    <row r="22" spans="1:13" x14ac:dyDescent="0.25">
      <c r="A22" s="5"/>
      <c r="B22" s="5"/>
      <c r="C22" s="13">
        <v>1300</v>
      </c>
      <c r="D22" s="5"/>
      <c r="E22" s="5"/>
      <c r="F22" s="13">
        <v>1300</v>
      </c>
      <c r="H22" s="9">
        <v>43124</v>
      </c>
      <c r="I22" s="5" t="s">
        <v>11</v>
      </c>
      <c r="J22" s="12">
        <v>150</v>
      </c>
      <c r="K22" s="9">
        <v>43131</v>
      </c>
      <c r="L22" s="5" t="s">
        <v>21</v>
      </c>
      <c r="M22" s="12">
        <v>150</v>
      </c>
    </row>
    <row r="23" spans="1:13" x14ac:dyDescent="0.25">
      <c r="A23" s="7"/>
      <c r="B23" s="7"/>
      <c r="C23" s="7"/>
      <c r="D23" s="7"/>
      <c r="E23" s="7"/>
      <c r="F23" s="7"/>
      <c r="H23" s="9"/>
      <c r="I23" s="5"/>
      <c r="J23" s="13">
        <v>150</v>
      </c>
      <c r="K23" s="9"/>
      <c r="L23" s="5"/>
      <c r="M23" s="13">
        <v>150</v>
      </c>
    </row>
    <row r="24" spans="1:13" x14ac:dyDescent="0.25">
      <c r="A24" s="17" t="s">
        <v>60</v>
      </c>
      <c r="B24" s="18"/>
      <c r="C24" s="18"/>
      <c r="D24" s="18"/>
      <c r="E24" s="18"/>
      <c r="F24" s="19"/>
    </row>
    <row r="25" spans="1:13" x14ac:dyDescent="0.25">
      <c r="A25" s="4" t="s">
        <v>65</v>
      </c>
      <c r="B25" s="4" t="s">
        <v>118</v>
      </c>
      <c r="C25" s="4" t="s">
        <v>119</v>
      </c>
      <c r="D25" s="4" t="s">
        <v>65</v>
      </c>
      <c r="E25" s="4" t="s">
        <v>118</v>
      </c>
      <c r="F25" s="4" t="s">
        <v>119</v>
      </c>
    </row>
    <row r="26" spans="1:13" x14ac:dyDescent="0.25">
      <c r="A26" s="8">
        <v>11324</v>
      </c>
      <c r="B26" s="5" t="s">
        <v>20</v>
      </c>
      <c r="C26" s="12">
        <v>1000</v>
      </c>
      <c r="D26" s="9">
        <v>43104</v>
      </c>
      <c r="E26" s="5" t="s">
        <v>18</v>
      </c>
      <c r="F26" s="12">
        <v>1000</v>
      </c>
    </row>
    <row r="27" spans="1:13" x14ac:dyDescent="0.25">
      <c r="A27" s="5"/>
      <c r="B27" s="5"/>
      <c r="C27" s="13">
        <v>1000</v>
      </c>
      <c r="D27" s="5"/>
      <c r="E27" s="5"/>
      <c r="F27" s="13">
        <v>1000</v>
      </c>
    </row>
    <row r="29" spans="1:13" x14ac:dyDescent="0.25">
      <c r="B29" s="16" t="s">
        <v>22</v>
      </c>
      <c r="C29" s="16"/>
      <c r="D29" s="16"/>
      <c r="E29" s="10"/>
      <c r="I29" s="16" t="s">
        <v>34</v>
      </c>
      <c r="J29" s="16"/>
      <c r="K29" s="16"/>
      <c r="L29" s="16"/>
    </row>
    <row r="30" spans="1:13" x14ac:dyDescent="0.25">
      <c r="B30" s="4" t="s">
        <v>118</v>
      </c>
      <c r="C30" s="4" t="s">
        <v>119</v>
      </c>
      <c r="D30" s="4" t="s">
        <v>119</v>
      </c>
      <c r="E30" s="7"/>
      <c r="I30" s="4" t="s">
        <v>118</v>
      </c>
      <c r="J30" s="4" t="s">
        <v>119</v>
      </c>
      <c r="K30" s="4"/>
      <c r="L30" s="4" t="s">
        <v>119</v>
      </c>
    </row>
    <row r="31" spans="1:13" x14ac:dyDescent="0.25">
      <c r="B31" s="5" t="s">
        <v>23</v>
      </c>
      <c r="C31" s="12">
        <v>3025</v>
      </c>
      <c r="D31" s="12"/>
      <c r="E31" s="7"/>
      <c r="I31" s="5" t="s">
        <v>35</v>
      </c>
      <c r="J31" s="12"/>
      <c r="K31" s="5"/>
      <c r="L31" s="12">
        <v>800</v>
      </c>
    </row>
    <row r="32" spans="1:13" x14ac:dyDescent="0.25">
      <c r="B32" s="5" t="s">
        <v>24</v>
      </c>
      <c r="C32" s="12"/>
      <c r="D32" s="12">
        <v>5000</v>
      </c>
      <c r="E32" s="7"/>
      <c r="I32" s="5" t="s">
        <v>36</v>
      </c>
      <c r="J32" s="12"/>
      <c r="K32" s="5"/>
      <c r="L32" s="12">
        <v>800</v>
      </c>
    </row>
    <row r="33" spans="2:12" x14ac:dyDescent="0.25">
      <c r="B33" s="5" t="s">
        <v>25</v>
      </c>
      <c r="C33" s="12">
        <v>1300</v>
      </c>
      <c r="D33" s="12"/>
      <c r="E33" s="7"/>
      <c r="I33" s="5" t="s">
        <v>37</v>
      </c>
      <c r="J33" s="12">
        <v>1300</v>
      </c>
      <c r="K33" s="5"/>
      <c r="L33" s="12"/>
    </row>
    <row r="34" spans="2:12" x14ac:dyDescent="0.25">
      <c r="B34" s="5" t="s">
        <v>64</v>
      </c>
      <c r="C34" s="12"/>
      <c r="D34" s="12">
        <v>1000</v>
      </c>
      <c r="E34" s="7"/>
      <c r="I34" s="5" t="s">
        <v>126</v>
      </c>
      <c r="J34" s="12">
        <v>150</v>
      </c>
      <c r="K34" s="5"/>
      <c r="L34" s="12"/>
    </row>
    <row r="35" spans="2:12" x14ac:dyDescent="0.25">
      <c r="B35" s="5" t="s">
        <v>27</v>
      </c>
      <c r="C35" s="12">
        <v>1350</v>
      </c>
      <c r="D35" s="12"/>
      <c r="E35" s="7"/>
      <c r="I35" s="5" t="s">
        <v>127</v>
      </c>
      <c r="J35" s="12">
        <v>200</v>
      </c>
      <c r="K35" s="5"/>
      <c r="L35" s="12"/>
    </row>
    <row r="36" spans="2:12" x14ac:dyDescent="0.25">
      <c r="B36" s="5" t="s">
        <v>28</v>
      </c>
      <c r="C36" s="12">
        <v>800</v>
      </c>
      <c r="D36" s="12"/>
      <c r="E36" s="7"/>
      <c r="I36" s="5" t="s">
        <v>38</v>
      </c>
      <c r="J36" s="12"/>
      <c r="K36" s="5"/>
      <c r="L36" s="12">
        <v>1650</v>
      </c>
    </row>
    <row r="37" spans="2:12" x14ac:dyDescent="0.25">
      <c r="B37" s="5" t="s">
        <v>29</v>
      </c>
      <c r="C37" s="12"/>
      <c r="D37" s="12">
        <v>800</v>
      </c>
      <c r="E37" s="7"/>
      <c r="I37" s="5" t="s">
        <v>39</v>
      </c>
      <c r="J37" s="12"/>
      <c r="K37" s="5"/>
      <c r="L37" s="12">
        <f>L32-L36</f>
        <v>-850</v>
      </c>
    </row>
    <row r="38" spans="2:12" x14ac:dyDescent="0.25">
      <c r="B38" s="5" t="s">
        <v>120</v>
      </c>
      <c r="C38" s="12">
        <v>150</v>
      </c>
      <c r="D38" s="12"/>
      <c r="E38" s="7"/>
      <c r="I38" s="4" t="s">
        <v>40</v>
      </c>
      <c r="J38" s="12"/>
      <c r="K38" s="5"/>
      <c r="L38" s="13">
        <v>850</v>
      </c>
    </row>
    <row r="39" spans="2:12" x14ac:dyDescent="0.25">
      <c r="B39" s="5" t="s">
        <v>31</v>
      </c>
      <c r="C39" s="12">
        <v>175</v>
      </c>
      <c r="D39" s="12"/>
      <c r="E39" s="7"/>
    </row>
    <row r="40" spans="2:12" x14ac:dyDescent="0.25">
      <c r="B40" s="4" t="s">
        <v>32</v>
      </c>
      <c r="C40" s="13">
        <f>C31+C33+C35+C36+C38+C39</f>
        <v>6800</v>
      </c>
      <c r="D40" s="13">
        <f>D32+D34+D37</f>
        <v>6800</v>
      </c>
      <c r="E40" s="6"/>
    </row>
    <row r="42" spans="2:12" x14ac:dyDescent="0.25">
      <c r="B42" s="16" t="s">
        <v>42</v>
      </c>
      <c r="C42" s="16"/>
      <c r="D42" s="16"/>
    </row>
    <row r="43" spans="2:12" x14ac:dyDescent="0.25">
      <c r="B43" s="4" t="s">
        <v>118</v>
      </c>
      <c r="C43" s="4" t="s">
        <v>41</v>
      </c>
      <c r="D43" s="4" t="s">
        <v>119</v>
      </c>
    </row>
    <row r="44" spans="2:12" x14ac:dyDescent="0.25">
      <c r="B44" s="4" t="s">
        <v>43</v>
      </c>
      <c r="C44" s="5"/>
      <c r="D44" s="5"/>
    </row>
    <row r="45" spans="2:12" x14ac:dyDescent="0.25">
      <c r="B45" s="5" t="s">
        <v>44</v>
      </c>
      <c r="C45" s="5"/>
      <c r="D45" s="12">
        <v>5000</v>
      </c>
    </row>
    <row r="46" spans="2:12" x14ac:dyDescent="0.25">
      <c r="B46" s="5" t="s">
        <v>45</v>
      </c>
      <c r="C46" s="5"/>
      <c r="D46" s="12">
        <v>175</v>
      </c>
    </row>
    <row r="47" spans="2:12" x14ac:dyDescent="0.25">
      <c r="B47" s="5" t="s">
        <v>46</v>
      </c>
      <c r="C47" s="5"/>
      <c r="D47" s="12"/>
    </row>
    <row r="48" spans="2:12" x14ac:dyDescent="0.25">
      <c r="B48" s="5" t="s">
        <v>47</v>
      </c>
      <c r="C48" s="5"/>
      <c r="D48" s="12">
        <v>1350</v>
      </c>
    </row>
    <row r="49" spans="2:4" x14ac:dyDescent="0.25">
      <c r="B49" s="5" t="s">
        <v>48</v>
      </c>
      <c r="C49" s="5"/>
      <c r="D49" s="12">
        <v>1300</v>
      </c>
    </row>
    <row r="50" spans="2:4" x14ac:dyDescent="0.25">
      <c r="B50" s="4" t="s">
        <v>59</v>
      </c>
      <c r="C50" s="5"/>
      <c r="D50" s="13">
        <v>7825</v>
      </c>
    </row>
    <row r="51" spans="2:4" x14ac:dyDescent="0.25">
      <c r="B51" s="5"/>
      <c r="C51" s="5"/>
      <c r="D51" s="5"/>
    </row>
    <row r="52" spans="2:4" x14ac:dyDescent="0.25">
      <c r="B52" s="4" t="s">
        <v>51</v>
      </c>
      <c r="C52" s="5"/>
      <c r="D52" s="5"/>
    </row>
    <row r="53" spans="2:4" x14ac:dyDescent="0.25">
      <c r="B53" s="5" t="s">
        <v>52</v>
      </c>
      <c r="C53" s="5"/>
      <c r="D53" s="5"/>
    </row>
    <row r="54" spans="2:4" x14ac:dyDescent="0.25">
      <c r="B54" s="5" t="s">
        <v>53</v>
      </c>
      <c r="C54" s="5"/>
      <c r="D54" s="12">
        <v>600</v>
      </c>
    </row>
    <row r="55" spans="2:4" x14ac:dyDescent="0.25">
      <c r="B55" s="5" t="s">
        <v>66</v>
      </c>
      <c r="C55" s="5"/>
      <c r="D55" s="12">
        <v>350</v>
      </c>
    </row>
    <row r="56" spans="2:4" x14ac:dyDescent="0.25">
      <c r="B56" s="5" t="s">
        <v>54</v>
      </c>
      <c r="C56" s="5"/>
      <c r="D56" s="12"/>
    </row>
    <row r="57" spans="2:4" x14ac:dyDescent="0.25">
      <c r="B57" s="5" t="s">
        <v>55</v>
      </c>
      <c r="C57" s="5"/>
      <c r="D57" s="12">
        <f>800+1350</f>
        <v>2150</v>
      </c>
    </row>
    <row r="58" spans="2:4" x14ac:dyDescent="0.25">
      <c r="B58" s="5" t="s">
        <v>128</v>
      </c>
      <c r="C58" s="5"/>
      <c r="D58" s="12">
        <v>1000</v>
      </c>
    </row>
    <row r="59" spans="2:4" x14ac:dyDescent="0.25">
      <c r="B59" s="5" t="s">
        <v>125</v>
      </c>
      <c r="C59" s="5"/>
      <c r="D59" s="12">
        <v>3025</v>
      </c>
    </row>
    <row r="60" spans="2:4" x14ac:dyDescent="0.25">
      <c r="B60" s="5" t="s">
        <v>58</v>
      </c>
      <c r="C60" s="5"/>
      <c r="D60" s="12">
        <v>700</v>
      </c>
    </row>
    <row r="61" spans="2:4" x14ac:dyDescent="0.25">
      <c r="B61" s="4" t="s">
        <v>59</v>
      </c>
      <c r="C61" s="5"/>
      <c r="D61" s="13">
        <v>7825</v>
      </c>
    </row>
  </sheetData>
  <mergeCells count="12">
    <mergeCell ref="H8:M8"/>
    <mergeCell ref="H14:M14"/>
    <mergeCell ref="H20:M20"/>
    <mergeCell ref="O1:T1"/>
    <mergeCell ref="I29:L29"/>
    <mergeCell ref="H1:M1"/>
    <mergeCell ref="B42:D42"/>
    <mergeCell ref="A1:F1"/>
    <mergeCell ref="B29:D29"/>
    <mergeCell ref="A13:F13"/>
    <mergeCell ref="A19:F19"/>
    <mergeCell ref="A24:F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9"/>
  <sheetViews>
    <sheetView workbookViewId="0">
      <selection activeCell="K6" sqref="K6"/>
    </sheetView>
  </sheetViews>
  <sheetFormatPr defaultRowHeight="15.75" x14ac:dyDescent="0.25"/>
  <cols>
    <col min="1" max="1" width="29.85546875" style="1" bestFit="1" customWidth="1"/>
    <col min="2" max="2" width="11.5703125" style="1" bestFit="1" customWidth="1"/>
    <col min="3" max="3" width="22.42578125" style="1" bestFit="1" customWidth="1"/>
    <col min="4" max="4" width="11.5703125" style="1" bestFit="1" customWidth="1"/>
    <col min="5" max="5" width="9.140625" style="1"/>
    <col min="6" max="6" width="25.5703125" style="1" bestFit="1" customWidth="1"/>
    <col min="7" max="7" width="11.5703125" style="1" bestFit="1" customWidth="1"/>
    <col min="8" max="8" width="16.28515625" style="1" bestFit="1" customWidth="1"/>
    <col min="9" max="9" width="11.5703125" style="1" bestFit="1" customWidth="1"/>
    <col min="10" max="10" width="9.140625" style="1"/>
    <col min="11" max="11" width="15.28515625" style="1" bestFit="1" customWidth="1"/>
    <col min="12" max="12" width="11.5703125" style="1" bestFit="1" customWidth="1"/>
    <col min="13" max="13" width="15.42578125" style="1" bestFit="1" customWidth="1"/>
    <col min="14" max="14" width="11.5703125" style="1" bestFit="1" customWidth="1"/>
    <col min="15" max="16384" width="9.140625" style="1"/>
  </cols>
  <sheetData>
    <row r="1" spans="1:14" x14ac:dyDescent="0.25">
      <c r="A1" s="16" t="s">
        <v>0</v>
      </c>
      <c r="B1" s="16"/>
      <c r="C1" s="16"/>
      <c r="D1" s="16"/>
      <c r="F1" s="16" t="s">
        <v>69</v>
      </c>
      <c r="G1" s="16"/>
      <c r="H1" s="16"/>
      <c r="I1" s="16"/>
      <c r="K1" s="16" t="s">
        <v>72</v>
      </c>
      <c r="L1" s="16"/>
      <c r="M1" s="16"/>
      <c r="N1" s="16"/>
    </row>
    <row r="2" spans="1:14" x14ac:dyDescent="0.25">
      <c r="A2" s="4" t="s">
        <v>118</v>
      </c>
      <c r="B2" s="4" t="s">
        <v>119</v>
      </c>
      <c r="C2" s="4" t="s">
        <v>118</v>
      </c>
      <c r="D2" s="4" t="s">
        <v>119</v>
      </c>
      <c r="F2" s="4" t="s">
        <v>118</v>
      </c>
      <c r="G2" s="4" t="s">
        <v>119</v>
      </c>
      <c r="H2" s="4" t="s">
        <v>118</v>
      </c>
      <c r="I2" s="4" t="s">
        <v>119</v>
      </c>
      <c r="K2" s="4" t="s">
        <v>118</v>
      </c>
      <c r="L2" s="4" t="s">
        <v>119</v>
      </c>
      <c r="M2" s="4" t="s">
        <v>118</v>
      </c>
      <c r="N2" s="4" t="s">
        <v>119</v>
      </c>
    </row>
    <row r="3" spans="1:14" x14ac:dyDescent="0.25">
      <c r="A3" s="5" t="s">
        <v>77</v>
      </c>
      <c r="B3" s="12">
        <v>18</v>
      </c>
      <c r="C3" s="5" t="s">
        <v>75</v>
      </c>
      <c r="D3" s="12">
        <v>12</v>
      </c>
      <c r="F3" s="5" t="s">
        <v>11</v>
      </c>
      <c r="G3" s="12">
        <v>12</v>
      </c>
      <c r="H3" s="5" t="s">
        <v>12</v>
      </c>
      <c r="I3" s="12">
        <v>150</v>
      </c>
      <c r="K3" s="5" t="s">
        <v>11</v>
      </c>
      <c r="L3" s="12">
        <v>32</v>
      </c>
      <c r="M3" s="5" t="s">
        <v>21</v>
      </c>
      <c r="N3" s="12">
        <v>32</v>
      </c>
    </row>
    <row r="4" spans="1:14" x14ac:dyDescent="0.25">
      <c r="A4" s="5" t="s">
        <v>16</v>
      </c>
      <c r="B4" s="12">
        <v>64</v>
      </c>
      <c r="C4" s="5" t="s">
        <v>78</v>
      </c>
      <c r="D4" s="12">
        <v>21</v>
      </c>
      <c r="F4" s="5" t="s">
        <v>20</v>
      </c>
      <c r="G4" s="12">
        <f>150-12</f>
        <v>138</v>
      </c>
      <c r="H4" s="5"/>
      <c r="I4" s="12"/>
      <c r="K4" s="5"/>
      <c r="L4" s="13">
        <v>32</v>
      </c>
      <c r="M4" s="5"/>
      <c r="N4" s="13">
        <v>32</v>
      </c>
    </row>
    <row r="5" spans="1:14" x14ac:dyDescent="0.25">
      <c r="A5" s="5" t="s">
        <v>16</v>
      </c>
      <c r="B5" s="12">
        <v>110</v>
      </c>
      <c r="C5" s="5" t="s">
        <v>75</v>
      </c>
      <c r="D5" s="12">
        <v>14</v>
      </c>
      <c r="F5" s="5"/>
      <c r="G5" s="13">
        <v>150</v>
      </c>
      <c r="H5" s="5"/>
      <c r="I5" s="13">
        <v>150</v>
      </c>
    </row>
    <row r="6" spans="1:14" x14ac:dyDescent="0.25">
      <c r="A6" s="5" t="s">
        <v>82</v>
      </c>
      <c r="B6" s="12">
        <v>25</v>
      </c>
      <c r="C6" s="5" t="s">
        <v>12</v>
      </c>
      <c r="D6" s="12">
        <v>75</v>
      </c>
    </row>
    <row r="7" spans="1:14" x14ac:dyDescent="0.25">
      <c r="A7" s="5" t="s">
        <v>16</v>
      </c>
      <c r="B7" s="12">
        <v>84</v>
      </c>
      <c r="C7" s="5" t="s">
        <v>79</v>
      </c>
      <c r="D7" s="12">
        <v>12</v>
      </c>
    </row>
    <row r="8" spans="1:14" x14ac:dyDescent="0.25">
      <c r="A8" s="5" t="s">
        <v>16</v>
      </c>
      <c r="B8" s="12">
        <v>30</v>
      </c>
      <c r="C8" s="5" t="s">
        <v>80</v>
      </c>
      <c r="D8" s="12">
        <v>32</v>
      </c>
      <c r="F8" s="16" t="s">
        <v>70</v>
      </c>
      <c r="G8" s="16"/>
      <c r="H8" s="16"/>
      <c r="I8" s="16"/>
    </row>
    <row r="9" spans="1:14" x14ac:dyDescent="0.25">
      <c r="A9" s="5"/>
      <c r="B9" s="12"/>
      <c r="C9" s="5" t="s">
        <v>75</v>
      </c>
      <c r="D9" s="12">
        <v>17</v>
      </c>
      <c r="F9" s="4" t="s">
        <v>118</v>
      </c>
      <c r="G9" s="4" t="s">
        <v>119</v>
      </c>
      <c r="H9" s="4" t="s">
        <v>118</v>
      </c>
      <c r="I9" s="4" t="s">
        <v>119</v>
      </c>
    </row>
    <row r="10" spans="1:14" x14ac:dyDescent="0.25">
      <c r="A10" s="5"/>
      <c r="B10" s="12"/>
      <c r="C10" s="5" t="s">
        <v>81</v>
      </c>
      <c r="D10" s="12">
        <v>3</v>
      </c>
      <c r="F10" s="5" t="s">
        <v>20</v>
      </c>
      <c r="G10" s="12">
        <v>18</v>
      </c>
      <c r="H10" s="5" t="s">
        <v>10</v>
      </c>
      <c r="I10" s="12">
        <v>18</v>
      </c>
    </row>
    <row r="11" spans="1:14" x14ac:dyDescent="0.25">
      <c r="A11" s="5"/>
      <c r="B11" s="12"/>
      <c r="C11" s="5" t="s">
        <v>75</v>
      </c>
      <c r="D11" s="12">
        <v>15</v>
      </c>
      <c r="F11" s="5"/>
      <c r="G11" s="13">
        <v>18</v>
      </c>
      <c r="H11" s="5"/>
      <c r="I11" s="13">
        <v>18</v>
      </c>
    </row>
    <row r="12" spans="1:14" x14ac:dyDescent="0.25">
      <c r="A12" s="5"/>
      <c r="B12" s="12"/>
      <c r="C12" s="5" t="s">
        <v>21</v>
      </c>
      <c r="D12" s="12">
        <f>D13-D3-D4-D5-D6-D7-D8-D10-D9-D11</f>
        <v>130</v>
      </c>
    </row>
    <row r="13" spans="1:14" x14ac:dyDescent="0.25">
      <c r="A13" s="5"/>
      <c r="B13" s="13">
        <f>SUM(B3:B8)</f>
        <v>331</v>
      </c>
      <c r="C13" s="5"/>
      <c r="D13" s="13">
        <v>331</v>
      </c>
    </row>
    <row r="14" spans="1:14" x14ac:dyDescent="0.25">
      <c r="F14" s="16" t="s">
        <v>73</v>
      </c>
      <c r="G14" s="16"/>
      <c r="H14" s="16"/>
      <c r="I14" s="16"/>
    </row>
    <row r="15" spans="1:14" x14ac:dyDescent="0.25">
      <c r="A15" s="16" t="s">
        <v>67</v>
      </c>
      <c r="B15" s="16"/>
      <c r="C15" s="16"/>
      <c r="D15" s="16"/>
      <c r="F15" s="4" t="s">
        <v>118</v>
      </c>
      <c r="G15" s="4" t="s">
        <v>119</v>
      </c>
      <c r="H15" s="4" t="s">
        <v>118</v>
      </c>
      <c r="I15" s="4" t="s">
        <v>119</v>
      </c>
      <c r="K15" s="16" t="s">
        <v>6</v>
      </c>
      <c r="L15" s="16"/>
      <c r="M15" s="16"/>
      <c r="N15" s="16"/>
    </row>
    <row r="16" spans="1:14" x14ac:dyDescent="0.25">
      <c r="A16" s="4" t="s">
        <v>118</v>
      </c>
      <c r="B16" s="4" t="s">
        <v>119</v>
      </c>
      <c r="C16" s="4" t="s">
        <v>118</v>
      </c>
      <c r="D16" s="4" t="s">
        <v>119</v>
      </c>
      <c r="F16" s="5" t="s">
        <v>11</v>
      </c>
      <c r="G16" s="12">
        <v>3</v>
      </c>
      <c r="H16" s="5" t="s">
        <v>21</v>
      </c>
      <c r="I16" s="12">
        <v>3</v>
      </c>
      <c r="K16" s="4" t="s">
        <v>118</v>
      </c>
      <c r="L16" s="4" t="s">
        <v>119</v>
      </c>
      <c r="M16" s="4" t="s">
        <v>118</v>
      </c>
      <c r="N16" s="4" t="s">
        <v>119</v>
      </c>
    </row>
    <row r="17" spans="1:14" x14ac:dyDescent="0.25">
      <c r="A17" s="5" t="s">
        <v>16</v>
      </c>
      <c r="B17" s="12">
        <v>124</v>
      </c>
      <c r="C17" s="5" t="s">
        <v>10</v>
      </c>
      <c r="D17" s="12">
        <v>25</v>
      </c>
      <c r="F17" s="5"/>
      <c r="G17" s="13">
        <v>3</v>
      </c>
      <c r="H17" s="5"/>
      <c r="I17" s="13">
        <v>3</v>
      </c>
      <c r="K17" s="5" t="s">
        <v>20</v>
      </c>
      <c r="L17" s="12">
        <f>124+64+110+84+30</f>
        <v>412</v>
      </c>
      <c r="M17" s="5" t="s">
        <v>74</v>
      </c>
      <c r="N17" s="12">
        <v>124</v>
      </c>
    </row>
    <row r="18" spans="1:14" x14ac:dyDescent="0.25">
      <c r="A18" s="5"/>
      <c r="B18" s="12"/>
      <c r="C18" s="5" t="s">
        <v>21</v>
      </c>
      <c r="D18" s="12">
        <f>124-25</f>
        <v>99</v>
      </c>
      <c r="K18" s="5"/>
      <c r="L18" s="12"/>
      <c r="M18" s="5" t="s">
        <v>10</v>
      </c>
      <c r="N18" s="12">
        <v>64</v>
      </c>
    </row>
    <row r="19" spans="1:14" x14ac:dyDescent="0.25">
      <c r="A19" s="5"/>
      <c r="B19" s="13">
        <v>124</v>
      </c>
      <c r="C19" s="5"/>
      <c r="D19" s="13">
        <v>124</v>
      </c>
      <c r="K19" s="5"/>
      <c r="L19" s="12"/>
      <c r="M19" s="5" t="s">
        <v>10</v>
      </c>
      <c r="N19" s="12">
        <v>110</v>
      </c>
    </row>
    <row r="20" spans="1:14" x14ac:dyDescent="0.25">
      <c r="F20" s="16" t="s">
        <v>71</v>
      </c>
      <c r="G20" s="16"/>
      <c r="H20" s="16"/>
      <c r="I20" s="16"/>
      <c r="K20" s="5"/>
      <c r="L20" s="12"/>
      <c r="M20" s="5" t="s">
        <v>10</v>
      </c>
      <c r="N20" s="12">
        <v>84</v>
      </c>
    </row>
    <row r="21" spans="1:14" x14ac:dyDescent="0.25">
      <c r="A21" s="16" t="s">
        <v>2</v>
      </c>
      <c r="B21" s="16"/>
      <c r="C21" s="16"/>
      <c r="D21" s="16"/>
      <c r="F21" s="4" t="s">
        <v>118</v>
      </c>
      <c r="G21" s="4" t="s">
        <v>119</v>
      </c>
      <c r="H21" s="4" t="s">
        <v>118</v>
      </c>
      <c r="I21" s="4" t="s">
        <v>119</v>
      </c>
      <c r="K21" s="5"/>
      <c r="L21" s="12"/>
      <c r="M21" s="5" t="s">
        <v>10</v>
      </c>
      <c r="N21" s="12">
        <v>30</v>
      </c>
    </row>
    <row r="22" spans="1:14" x14ac:dyDescent="0.25">
      <c r="A22" s="4" t="s">
        <v>118</v>
      </c>
      <c r="B22" s="4" t="s">
        <v>119</v>
      </c>
      <c r="C22" s="4" t="s">
        <v>118</v>
      </c>
      <c r="D22" s="4" t="s">
        <v>119</v>
      </c>
      <c r="F22" s="5" t="s">
        <v>11</v>
      </c>
      <c r="G22" s="12">
        <v>21</v>
      </c>
      <c r="H22" s="5" t="s">
        <v>21</v>
      </c>
      <c r="I22" s="12">
        <v>21</v>
      </c>
      <c r="K22" s="5"/>
      <c r="L22" s="13">
        <v>412</v>
      </c>
      <c r="M22" s="5"/>
      <c r="N22" s="13">
        <v>412</v>
      </c>
    </row>
    <row r="23" spans="1:14" x14ac:dyDescent="0.25">
      <c r="A23" s="5" t="s">
        <v>76</v>
      </c>
      <c r="B23" s="12">
        <v>150</v>
      </c>
      <c r="C23" s="5" t="s">
        <v>21</v>
      </c>
      <c r="D23" s="12">
        <f>75+150</f>
        <v>225</v>
      </c>
      <c r="F23" s="5"/>
      <c r="G23" s="13">
        <v>21</v>
      </c>
      <c r="H23" s="5"/>
      <c r="I23" s="13">
        <v>21</v>
      </c>
      <c r="K23" s="7"/>
      <c r="L23" s="7"/>
      <c r="M23" s="7"/>
      <c r="N23" s="7"/>
    </row>
    <row r="24" spans="1:14" x14ac:dyDescent="0.25">
      <c r="A24" s="5" t="s">
        <v>11</v>
      </c>
      <c r="B24" s="12">
        <v>75</v>
      </c>
      <c r="C24" s="5"/>
      <c r="D24" s="12"/>
    </row>
    <row r="25" spans="1:14" x14ac:dyDescent="0.25">
      <c r="A25" s="5"/>
      <c r="B25" s="13">
        <v>225</v>
      </c>
      <c r="C25" s="5"/>
      <c r="D25" s="13">
        <v>225</v>
      </c>
    </row>
    <row r="27" spans="1:14" x14ac:dyDescent="0.25">
      <c r="A27" s="16" t="s">
        <v>68</v>
      </c>
      <c r="B27" s="16"/>
      <c r="C27" s="16"/>
      <c r="D27" s="16"/>
      <c r="F27" s="16" t="s">
        <v>34</v>
      </c>
      <c r="G27" s="16"/>
      <c r="H27" s="16"/>
      <c r="I27" s="16"/>
    </row>
    <row r="28" spans="1:14" x14ac:dyDescent="0.25">
      <c r="A28" s="4" t="s">
        <v>118</v>
      </c>
      <c r="B28" s="4" t="s">
        <v>119</v>
      </c>
      <c r="C28" s="4" t="s">
        <v>118</v>
      </c>
      <c r="D28" s="4" t="s">
        <v>119</v>
      </c>
      <c r="F28" s="4" t="s">
        <v>118</v>
      </c>
      <c r="G28" s="4" t="s">
        <v>119</v>
      </c>
      <c r="H28" s="4"/>
      <c r="I28" s="4" t="s">
        <v>119</v>
      </c>
    </row>
    <row r="29" spans="1:14" x14ac:dyDescent="0.25">
      <c r="A29" s="5" t="s">
        <v>11</v>
      </c>
      <c r="B29" s="12">
        <v>12</v>
      </c>
      <c r="C29" s="5" t="s">
        <v>21</v>
      </c>
      <c r="D29" s="12">
        <f>12+14+17+15</f>
        <v>58</v>
      </c>
      <c r="F29" s="5" t="s">
        <v>35</v>
      </c>
      <c r="G29" s="12"/>
      <c r="H29" s="5"/>
      <c r="I29" s="12">
        <v>412</v>
      </c>
    </row>
    <row r="30" spans="1:14" x14ac:dyDescent="0.25">
      <c r="A30" s="5" t="s">
        <v>11</v>
      </c>
      <c r="B30" s="12">
        <v>14</v>
      </c>
      <c r="C30" s="5"/>
      <c r="D30" s="5"/>
      <c r="F30" s="5" t="s">
        <v>36</v>
      </c>
      <c r="G30" s="12"/>
      <c r="H30" s="5"/>
      <c r="I30" s="12">
        <v>412</v>
      </c>
    </row>
    <row r="31" spans="1:14" x14ac:dyDescent="0.25">
      <c r="A31" s="5" t="s">
        <v>11</v>
      </c>
      <c r="B31" s="12">
        <v>17</v>
      </c>
      <c r="C31" s="5"/>
      <c r="D31" s="5"/>
      <c r="F31" s="5" t="s">
        <v>129</v>
      </c>
      <c r="G31" s="12">
        <v>225</v>
      </c>
      <c r="H31" s="5"/>
      <c r="I31" s="12"/>
    </row>
    <row r="32" spans="1:14" x14ac:dyDescent="0.25">
      <c r="A32" s="5" t="s">
        <v>11</v>
      </c>
      <c r="B32" s="12">
        <v>15</v>
      </c>
      <c r="C32" s="5"/>
      <c r="D32" s="5"/>
      <c r="F32" s="5" t="s">
        <v>130</v>
      </c>
      <c r="G32" s="12">
        <v>3</v>
      </c>
      <c r="H32" s="5"/>
      <c r="I32" s="12"/>
    </row>
    <row r="33" spans="1:9" x14ac:dyDescent="0.25">
      <c r="A33" s="5"/>
      <c r="B33" s="13">
        <v>58</v>
      </c>
      <c r="C33" s="5"/>
      <c r="D33" s="13">
        <v>58</v>
      </c>
      <c r="F33" s="5" t="s">
        <v>131</v>
      </c>
      <c r="G33" s="12">
        <v>32</v>
      </c>
      <c r="H33" s="5"/>
      <c r="I33" s="12"/>
    </row>
    <row r="34" spans="1:9" x14ac:dyDescent="0.25">
      <c r="F34" s="5" t="s">
        <v>38</v>
      </c>
      <c r="G34" s="12"/>
      <c r="H34" s="5"/>
      <c r="I34" s="12">
        <v>260</v>
      </c>
    </row>
    <row r="35" spans="1:9" x14ac:dyDescent="0.25">
      <c r="A35" s="10"/>
      <c r="B35" s="10"/>
      <c r="C35" s="10"/>
      <c r="D35" s="10"/>
      <c r="F35" s="5" t="s">
        <v>39</v>
      </c>
      <c r="G35" s="12"/>
      <c r="H35" s="5"/>
      <c r="I35" s="12">
        <v>152</v>
      </c>
    </row>
    <row r="36" spans="1:9" x14ac:dyDescent="0.25">
      <c r="A36" s="16" t="s">
        <v>83</v>
      </c>
      <c r="B36" s="16"/>
      <c r="C36" s="16"/>
      <c r="D36" s="6"/>
      <c r="F36" s="4" t="s">
        <v>40</v>
      </c>
      <c r="G36" s="12"/>
      <c r="H36" s="5"/>
      <c r="I36" s="13">
        <v>152</v>
      </c>
    </row>
    <row r="37" spans="1:9" x14ac:dyDescent="0.25">
      <c r="A37" s="4" t="s">
        <v>118</v>
      </c>
      <c r="B37" s="4" t="s">
        <v>119</v>
      </c>
      <c r="C37" s="4" t="s">
        <v>119</v>
      </c>
      <c r="D37" s="7"/>
    </row>
    <row r="38" spans="1:9" x14ac:dyDescent="0.25">
      <c r="A38" s="5" t="s">
        <v>23</v>
      </c>
      <c r="B38" s="12">
        <v>130</v>
      </c>
      <c r="C38" s="12"/>
      <c r="D38" s="7"/>
    </row>
    <row r="39" spans="1:9" x14ac:dyDescent="0.25">
      <c r="A39" s="5" t="s">
        <v>84</v>
      </c>
      <c r="B39" s="12">
        <v>99</v>
      </c>
      <c r="C39" s="12"/>
      <c r="D39" s="7"/>
    </row>
    <row r="40" spans="1:9" x14ac:dyDescent="0.25">
      <c r="A40" s="5" t="s">
        <v>25</v>
      </c>
      <c r="B40" s="12">
        <v>225</v>
      </c>
      <c r="C40" s="12"/>
      <c r="D40" s="7"/>
    </row>
    <row r="41" spans="1:9" x14ac:dyDescent="0.25">
      <c r="A41" s="5" t="s">
        <v>85</v>
      </c>
      <c r="B41" s="12">
        <v>58</v>
      </c>
      <c r="C41" s="12"/>
      <c r="D41" s="7"/>
    </row>
    <row r="42" spans="1:9" x14ac:dyDescent="0.25">
      <c r="A42" s="5" t="s">
        <v>86</v>
      </c>
      <c r="B42" s="12"/>
      <c r="C42" s="12">
        <v>138</v>
      </c>
      <c r="D42" s="7"/>
    </row>
    <row r="43" spans="1:9" x14ac:dyDescent="0.25">
      <c r="A43" s="5" t="s">
        <v>87</v>
      </c>
      <c r="B43" s="12"/>
      <c r="C43" s="12">
        <v>18</v>
      </c>
      <c r="D43" s="7"/>
    </row>
    <row r="44" spans="1:9" x14ac:dyDescent="0.25">
      <c r="A44" s="5" t="s">
        <v>88</v>
      </c>
      <c r="B44" s="12">
        <v>3</v>
      </c>
      <c r="C44" s="12"/>
      <c r="D44" s="7"/>
    </row>
    <row r="45" spans="1:9" x14ac:dyDescent="0.25">
      <c r="A45" s="5" t="s">
        <v>89</v>
      </c>
      <c r="B45" s="12">
        <v>21</v>
      </c>
      <c r="C45" s="12"/>
      <c r="D45" s="7"/>
    </row>
    <row r="46" spans="1:9" x14ac:dyDescent="0.25">
      <c r="A46" s="5" t="s">
        <v>90</v>
      </c>
      <c r="B46" s="12">
        <v>32</v>
      </c>
      <c r="C46" s="12"/>
      <c r="D46" s="6"/>
    </row>
    <row r="47" spans="1:9" x14ac:dyDescent="0.25">
      <c r="A47" s="5" t="s">
        <v>29</v>
      </c>
      <c r="B47" s="12"/>
      <c r="C47" s="12">
        <v>412</v>
      </c>
      <c r="D47" s="6"/>
    </row>
    <row r="48" spans="1:9" x14ac:dyDescent="0.25">
      <c r="A48" s="4" t="s">
        <v>32</v>
      </c>
      <c r="B48" s="13">
        <f>SUM(B38:B47)</f>
        <v>568</v>
      </c>
      <c r="C48" s="13">
        <f>SUM(C38:C47)</f>
        <v>568</v>
      </c>
    </row>
    <row r="51" spans="1:3" x14ac:dyDescent="0.25">
      <c r="A51" s="16" t="s">
        <v>42</v>
      </c>
      <c r="B51" s="16"/>
      <c r="C51" s="16"/>
    </row>
    <row r="52" spans="1:3" x14ac:dyDescent="0.25">
      <c r="A52" s="4" t="s">
        <v>118</v>
      </c>
      <c r="B52" s="4" t="s">
        <v>41</v>
      </c>
      <c r="C52" s="4" t="s">
        <v>119</v>
      </c>
    </row>
    <row r="53" spans="1:3" x14ac:dyDescent="0.25">
      <c r="A53" s="4" t="s">
        <v>43</v>
      </c>
      <c r="B53" s="5"/>
      <c r="C53" s="5"/>
    </row>
    <row r="54" spans="1:3" x14ac:dyDescent="0.25">
      <c r="A54" s="5" t="s">
        <v>46</v>
      </c>
      <c r="B54" s="5"/>
      <c r="C54" s="12"/>
    </row>
    <row r="55" spans="1:3" x14ac:dyDescent="0.25">
      <c r="A55" s="5" t="s">
        <v>47</v>
      </c>
      <c r="B55" s="5"/>
      <c r="C55" s="12">
        <f>124+150</f>
        <v>274</v>
      </c>
    </row>
    <row r="56" spans="1:3" x14ac:dyDescent="0.25">
      <c r="A56" s="5" t="s">
        <v>48</v>
      </c>
      <c r="B56" s="5"/>
      <c r="C56" s="12">
        <f>12+21</f>
        <v>33</v>
      </c>
    </row>
    <row r="57" spans="1:3" x14ac:dyDescent="0.25">
      <c r="A57" s="5" t="s">
        <v>49</v>
      </c>
      <c r="B57" s="5"/>
      <c r="C57" s="12">
        <f>18+21+12+25+110+84+30+64+75+25</f>
        <v>464</v>
      </c>
    </row>
    <row r="58" spans="1:3" x14ac:dyDescent="0.25">
      <c r="A58" s="5" t="s">
        <v>50</v>
      </c>
      <c r="B58" s="5"/>
      <c r="C58" s="12">
        <v>319</v>
      </c>
    </row>
    <row r="59" spans="1:3" x14ac:dyDescent="0.25">
      <c r="A59" s="4" t="s">
        <v>59</v>
      </c>
      <c r="B59" s="5"/>
      <c r="C59" s="13">
        <v>1090</v>
      </c>
    </row>
    <row r="60" spans="1:3" x14ac:dyDescent="0.25">
      <c r="A60" s="5"/>
      <c r="B60" s="5"/>
      <c r="C60" s="5"/>
    </row>
    <row r="61" spans="1:3" x14ac:dyDescent="0.25">
      <c r="A61" s="4" t="s">
        <v>51</v>
      </c>
      <c r="B61" s="5"/>
      <c r="C61" s="5"/>
    </row>
    <row r="62" spans="1:3" x14ac:dyDescent="0.25">
      <c r="A62" s="5" t="s">
        <v>52</v>
      </c>
      <c r="B62" s="5"/>
      <c r="C62" s="5"/>
    </row>
    <row r="63" spans="1:3" x14ac:dyDescent="0.25">
      <c r="A63" s="5" t="s">
        <v>53</v>
      </c>
      <c r="B63" s="5"/>
      <c r="C63" s="12">
        <f>198+32</f>
        <v>230</v>
      </c>
    </row>
    <row r="64" spans="1:3" x14ac:dyDescent="0.25">
      <c r="A64" s="5" t="s">
        <v>66</v>
      </c>
      <c r="B64" s="5"/>
      <c r="C64" s="12">
        <v>350</v>
      </c>
    </row>
    <row r="65" spans="1:3" x14ac:dyDescent="0.25">
      <c r="A65" s="5" t="s">
        <v>54</v>
      </c>
      <c r="B65" s="5"/>
      <c r="C65" s="12"/>
    </row>
    <row r="66" spans="1:3" x14ac:dyDescent="0.25">
      <c r="A66" s="5" t="s">
        <v>55</v>
      </c>
      <c r="B66" s="5"/>
      <c r="C66" s="12">
        <v>84</v>
      </c>
    </row>
    <row r="67" spans="1:3" x14ac:dyDescent="0.25">
      <c r="A67" s="5" t="s">
        <v>56</v>
      </c>
      <c r="B67" s="5"/>
      <c r="C67" s="12">
        <f>18+39+26</f>
        <v>83</v>
      </c>
    </row>
    <row r="68" spans="1:3" x14ac:dyDescent="0.25">
      <c r="A68" s="5" t="s">
        <v>57</v>
      </c>
      <c r="B68" s="5"/>
      <c r="C68" s="12">
        <v>343</v>
      </c>
    </row>
    <row r="69" spans="1:3" x14ac:dyDescent="0.25">
      <c r="A69" s="4" t="s">
        <v>59</v>
      </c>
      <c r="B69" s="5"/>
      <c r="C69" s="13">
        <v>1090</v>
      </c>
    </row>
  </sheetData>
  <mergeCells count="13">
    <mergeCell ref="K1:N1"/>
    <mergeCell ref="K15:N15"/>
    <mergeCell ref="A36:C36"/>
    <mergeCell ref="F27:I27"/>
    <mergeCell ref="A51:C51"/>
    <mergeCell ref="A1:D1"/>
    <mergeCell ref="A15:D15"/>
    <mergeCell ref="A21:D21"/>
    <mergeCell ref="A27:D27"/>
    <mergeCell ref="F1:I1"/>
    <mergeCell ref="F8:I8"/>
    <mergeCell ref="F14:I14"/>
    <mergeCell ref="F20:I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9"/>
  <sheetViews>
    <sheetView topLeftCell="B4" workbookViewId="0">
      <selection activeCell="E19" sqref="E19"/>
    </sheetView>
  </sheetViews>
  <sheetFormatPr defaultRowHeight="15.75" x14ac:dyDescent="0.25"/>
  <cols>
    <col min="1" max="1" width="15.42578125" style="1" bestFit="1" customWidth="1"/>
    <col min="2" max="2" width="13.140625" style="1" bestFit="1" customWidth="1"/>
    <col min="3" max="3" width="16.28515625" style="1" bestFit="1" customWidth="1"/>
    <col min="4" max="4" width="13.140625" style="1" bestFit="1" customWidth="1"/>
    <col min="5" max="5" width="9.140625" style="1"/>
    <col min="6" max="6" width="16.28515625" style="1" bestFit="1" customWidth="1"/>
    <col min="7" max="7" width="13.140625" style="1" bestFit="1" customWidth="1"/>
    <col min="8" max="8" width="16.28515625" style="1" bestFit="1" customWidth="1"/>
    <col min="9" max="9" width="13.140625" style="1" bestFit="1" customWidth="1"/>
    <col min="10" max="10" width="9.140625" style="1"/>
    <col min="11" max="11" width="12.85546875" style="1" bestFit="1" customWidth="1"/>
    <col min="12" max="12" width="13.140625" style="1" bestFit="1" customWidth="1"/>
    <col min="13" max="13" width="15.5703125" style="1" bestFit="1" customWidth="1"/>
    <col min="14" max="14" width="11.85546875" style="1" bestFit="1" customWidth="1"/>
    <col min="15" max="16384" width="9.140625" style="1"/>
  </cols>
  <sheetData>
    <row r="1" spans="1:14" x14ac:dyDescent="0.25">
      <c r="A1" s="16" t="s">
        <v>91</v>
      </c>
      <c r="B1" s="16"/>
      <c r="C1" s="16"/>
      <c r="D1" s="16"/>
      <c r="F1" s="16" t="s">
        <v>2</v>
      </c>
      <c r="G1" s="16"/>
      <c r="H1" s="16"/>
      <c r="I1" s="16"/>
      <c r="K1" s="16" t="s">
        <v>92</v>
      </c>
      <c r="L1" s="16"/>
      <c r="M1" s="16"/>
      <c r="N1" s="16"/>
    </row>
    <row r="2" spans="1:14" x14ac:dyDescent="0.25">
      <c r="A2" s="4" t="s">
        <v>118</v>
      </c>
      <c r="B2" s="4" t="s">
        <v>119</v>
      </c>
      <c r="C2" s="4" t="s">
        <v>118</v>
      </c>
      <c r="D2" s="4" t="s">
        <v>119</v>
      </c>
      <c r="F2" s="4" t="s">
        <v>118</v>
      </c>
      <c r="G2" s="4" t="s">
        <v>119</v>
      </c>
      <c r="H2" s="4" t="s">
        <v>118</v>
      </c>
      <c r="I2" s="4" t="s">
        <v>119</v>
      </c>
      <c r="K2" s="4" t="s">
        <v>118</v>
      </c>
      <c r="L2" s="4" t="s">
        <v>119</v>
      </c>
      <c r="M2" s="4" t="s">
        <v>118</v>
      </c>
      <c r="N2" s="4" t="s">
        <v>119</v>
      </c>
    </row>
    <row r="3" spans="1:14" x14ac:dyDescent="0.25">
      <c r="A3" s="5" t="s">
        <v>16</v>
      </c>
      <c r="B3" s="12">
        <v>8500</v>
      </c>
      <c r="C3" s="5" t="s">
        <v>10</v>
      </c>
      <c r="D3" s="12">
        <f>8500-(8500*5%)</f>
        <v>8075</v>
      </c>
      <c r="F3" s="5" t="s">
        <v>93</v>
      </c>
      <c r="G3" s="12">
        <v>12000</v>
      </c>
      <c r="H3" s="5" t="s">
        <v>21</v>
      </c>
      <c r="I3" s="12">
        <v>21470</v>
      </c>
      <c r="K3" s="5" t="s">
        <v>16</v>
      </c>
      <c r="L3" s="12">
        <v>6000</v>
      </c>
      <c r="M3" s="5" t="s">
        <v>21</v>
      </c>
      <c r="N3" s="12">
        <v>6000</v>
      </c>
    </row>
    <row r="4" spans="1:14" x14ac:dyDescent="0.25">
      <c r="A4" s="5" t="s">
        <v>16</v>
      </c>
      <c r="B4" s="12">
        <v>1000</v>
      </c>
      <c r="C4" s="5" t="s">
        <v>21</v>
      </c>
      <c r="D4" s="12">
        <f>D5-D3</f>
        <v>1425</v>
      </c>
      <c r="F4" s="5" t="s">
        <v>11</v>
      </c>
      <c r="G4" s="12">
        <v>120</v>
      </c>
      <c r="H4" s="5"/>
      <c r="I4" s="12"/>
      <c r="K4" s="5"/>
      <c r="L4" s="12"/>
      <c r="M4" s="5"/>
      <c r="N4" s="12"/>
    </row>
    <row r="5" spans="1:14" x14ac:dyDescent="0.25">
      <c r="A5" s="5"/>
      <c r="B5" s="13">
        <f>8500+1000</f>
        <v>9500</v>
      </c>
      <c r="C5" s="5"/>
      <c r="D5" s="13">
        <v>9500</v>
      </c>
      <c r="F5" s="5" t="s">
        <v>94</v>
      </c>
      <c r="G5" s="12">
        <v>4500</v>
      </c>
      <c r="H5" s="5"/>
      <c r="I5" s="12"/>
      <c r="K5" s="5"/>
      <c r="L5" s="13">
        <v>6000</v>
      </c>
      <c r="M5" s="5"/>
      <c r="N5" s="13">
        <v>6000</v>
      </c>
    </row>
    <row r="6" spans="1:14" x14ac:dyDescent="0.25">
      <c r="F6" s="5" t="s">
        <v>95</v>
      </c>
      <c r="G6" s="12">
        <f>5000-(5000*3%)</f>
        <v>4850</v>
      </c>
      <c r="H6" s="5"/>
      <c r="I6" s="12"/>
    </row>
    <row r="7" spans="1:14" x14ac:dyDescent="0.25">
      <c r="F7" s="5"/>
      <c r="G7" s="13">
        <f>SUM(G3:G6)</f>
        <v>21470</v>
      </c>
      <c r="H7" s="5"/>
      <c r="I7" s="13">
        <v>21470</v>
      </c>
    </row>
    <row r="9" spans="1:14" x14ac:dyDescent="0.25">
      <c r="A9" s="16" t="s">
        <v>96</v>
      </c>
      <c r="B9" s="16"/>
      <c r="C9" s="16"/>
      <c r="D9" s="16"/>
      <c r="F9" s="16" t="s">
        <v>97</v>
      </c>
      <c r="G9" s="16"/>
      <c r="H9" s="16"/>
      <c r="I9" s="16"/>
      <c r="K9" s="16" t="s">
        <v>98</v>
      </c>
      <c r="L9" s="16"/>
      <c r="M9" s="16"/>
      <c r="N9" s="16"/>
    </row>
    <row r="10" spans="1:14" x14ac:dyDescent="0.25">
      <c r="A10" s="4" t="s">
        <v>118</v>
      </c>
      <c r="B10" s="4" t="s">
        <v>119</v>
      </c>
      <c r="C10" s="4" t="s">
        <v>118</v>
      </c>
      <c r="D10" s="4" t="s">
        <v>119</v>
      </c>
      <c r="F10" s="4" t="s">
        <v>118</v>
      </c>
      <c r="G10" s="4" t="s">
        <v>119</v>
      </c>
      <c r="H10" s="4" t="s">
        <v>118</v>
      </c>
      <c r="I10" s="4" t="s">
        <v>119</v>
      </c>
      <c r="K10" s="4" t="s">
        <v>118</v>
      </c>
      <c r="L10" s="4" t="s">
        <v>119</v>
      </c>
      <c r="M10" s="4" t="s">
        <v>118</v>
      </c>
      <c r="N10" s="4" t="s">
        <v>119</v>
      </c>
    </row>
    <row r="11" spans="1:14" x14ac:dyDescent="0.25">
      <c r="A11" s="5" t="s">
        <v>99</v>
      </c>
      <c r="B11" s="12">
        <f>9000-(9000*5%)</f>
        <v>8550</v>
      </c>
      <c r="C11" s="5" t="s">
        <v>100</v>
      </c>
      <c r="D11" s="12">
        <v>11160</v>
      </c>
      <c r="F11" s="5" t="s">
        <v>11</v>
      </c>
      <c r="G11" s="12">
        <f>12000-(12000*7%)</f>
        <v>11160</v>
      </c>
      <c r="H11" s="5" t="s">
        <v>12</v>
      </c>
      <c r="I11" s="12">
        <v>12000</v>
      </c>
      <c r="K11" s="5" t="s">
        <v>11</v>
      </c>
      <c r="L11" s="12">
        <f>4500-(4500*2%)</f>
        <v>4410</v>
      </c>
      <c r="M11" s="5" t="s">
        <v>21</v>
      </c>
      <c r="N11" s="12">
        <v>4410</v>
      </c>
    </row>
    <row r="12" spans="1:14" x14ac:dyDescent="0.25">
      <c r="A12" s="5" t="s">
        <v>94</v>
      </c>
      <c r="B12" s="12">
        <v>4410</v>
      </c>
      <c r="C12" s="5" t="s">
        <v>21</v>
      </c>
      <c r="D12" s="12">
        <f>D14-D11</f>
        <v>9875</v>
      </c>
      <c r="F12" s="5" t="s">
        <v>20</v>
      </c>
      <c r="G12" s="12">
        <f>12000-11160</f>
        <v>840</v>
      </c>
      <c r="H12" s="5"/>
      <c r="I12" s="12"/>
      <c r="K12" s="5"/>
      <c r="L12" s="12"/>
      <c r="M12" s="5"/>
      <c r="N12" s="12"/>
    </row>
    <row r="13" spans="1:14" x14ac:dyDescent="0.25">
      <c r="A13" s="5" t="s">
        <v>101</v>
      </c>
      <c r="B13" s="12">
        <f>8500-(8500*5%)</f>
        <v>8075</v>
      </c>
      <c r="C13" s="5"/>
      <c r="D13" s="12"/>
      <c r="F13" s="5"/>
      <c r="G13" s="13">
        <v>12000</v>
      </c>
      <c r="H13" s="5"/>
      <c r="I13" s="13">
        <v>12000</v>
      </c>
      <c r="K13" s="5"/>
      <c r="L13" s="13">
        <v>4410</v>
      </c>
      <c r="M13" s="5"/>
      <c r="N13" s="13">
        <v>4410</v>
      </c>
    </row>
    <row r="14" spans="1:14" x14ac:dyDescent="0.25">
      <c r="A14" s="5"/>
      <c r="B14" s="13">
        <f>SUM(B11:B13)</f>
        <v>21035</v>
      </c>
      <c r="C14" s="4"/>
      <c r="D14" s="13">
        <v>21035</v>
      </c>
      <c r="K14" s="7"/>
      <c r="L14" s="7"/>
      <c r="M14" s="11"/>
      <c r="N14" s="11"/>
    </row>
    <row r="15" spans="1:14" x14ac:dyDescent="0.25">
      <c r="K15" s="7"/>
      <c r="L15" s="7"/>
      <c r="M15" s="7"/>
      <c r="N15" s="7"/>
    </row>
    <row r="16" spans="1:14" x14ac:dyDescent="0.25">
      <c r="A16" s="16" t="s">
        <v>6</v>
      </c>
      <c r="B16" s="16"/>
      <c r="C16" s="16"/>
      <c r="D16" s="16"/>
      <c r="F16" s="16" t="s">
        <v>102</v>
      </c>
      <c r="G16" s="16"/>
      <c r="H16" s="16"/>
      <c r="I16" s="16"/>
      <c r="K16" s="16" t="s">
        <v>108</v>
      </c>
      <c r="L16" s="16"/>
      <c r="M16" s="16"/>
      <c r="N16" s="7"/>
    </row>
    <row r="17" spans="1:14" x14ac:dyDescent="0.25">
      <c r="A17" s="4" t="s">
        <v>118</v>
      </c>
      <c r="B17" s="4" t="s">
        <v>119</v>
      </c>
      <c r="C17" s="4" t="s">
        <v>118</v>
      </c>
      <c r="D17" s="4" t="s">
        <v>119</v>
      </c>
      <c r="F17" s="4" t="s">
        <v>118</v>
      </c>
      <c r="G17" s="4" t="s">
        <v>119</v>
      </c>
      <c r="H17" s="4" t="s">
        <v>118</v>
      </c>
      <c r="I17" s="4" t="s">
        <v>119</v>
      </c>
      <c r="K17" s="16" t="s">
        <v>109</v>
      </c>
      <c r="L17" s="16"/>
      <c r="M17" s="16"/>
      <c r="N17" s="6"/>
    </row>
    <row r="18" spans="1:14" x14ac:dyDescent="0.25">
      <c r="A18" s="5" t="s">
        <v>20</v>
      </c>
      <c r="B18" s="12">
        <f>24500</f>
        <v>24500</v>
      </c>
      <c r="C18" s="5" t="s">
        <v>103</v>
      </c>
      <c r="D18" s="12">
        <v>8500</v>
      </c>
      <c r="F18" s="5" t="s">
        <v>104</v>
      </c>
      <c r="G18" s="12">
        <v>9000</v>
      </c>
      <c r="H18" s="5" t="s">
        <v>21</v>
      </c>
      <c r="I18" s="12">
        <v>9000</v>
      </c>
      <c r="K18" s="4" t="s">
        <v>118</v>
      </c>
      <c r="L18" s="4" t="s">
        <v>110</v>
      </c>
      <c r="M18" s="4" t="s">
        <v>111</v>
      </c>
    </row>
    <row r="19" spans="1:14" x14ac:dyDescent="0.25">
      <c r="A19" s="5"/>
      <c r="B19" s="12"/>
      <c r="C19" s="5" t="s">
        <v>105</v>
      </c>
      <c r="D19" s="12">
        <v>9000</v>
      </c>
      <c r="F19" s="5"/>
      <c r="G19" s="12"/>
      <c r="H19" s="5"/>
      <c r="I19" s="12"/>
      <c r="K19" s="5" t="s">
        <v>112</v>
      </c>
      <c r="L19" s="12"/>
      <c r="M19" s="12">
        <v>1425</v>
      </c>
    </row>
    <row r="20" spans="1:14" x14ac:dyDescent="0.25">
      <c r="A20" s="5"/>
      <c r="B20" s="12"/>
      <c r="C20" s="5" t="s">
        <v>106</v>
      </c>
      <c r="D20" s="12">
        <v>6000</v>
      </c>
      <c r="F20" s="5"/>
      <c r="G20" s="13">
        <v>9000</v>
      </c>
      <c r="H20" s="5"/>
      <c r="I20" s="13">
        <v>9000</v>
      </c>
      <c r="K20" s="5" t="s">
        <v>29</v>
      </c>
      <c r="L20" s="12">
        <v>24500</v>
      </c>
      <c r="M20" s="12"/>
    </row>
    <row r="21" spans="1:14" x14ac:dyDescent="0.25">
      <c r="A21" s="5"/>
      <c r="B21" s="12"/>
      <c r="C21" s="5" t="s">
        <v>103</v>
      </c>
      <c r="D21" s="12">
        <v>1000</v>
      </c>
      <c r="F21" s="7"/>
      <c r="G21" s="6"/>
      <c r="H21" s="7"/>
      <c r="I21" s="6"/>
      <c r="K21" s="5" t="s">
        <v>25</v>
      </c>
      <c r="L21" s="12"/>
      <c r="M21" s="12">
        <v>21470</v>
      </c>
    </row>
    <row r="22" spans="1:14" x14ac:dyDescent="0.25">
      <c r="A22" s="5"/>
      <c r="B22" s="13">
        <v>24500</v>
      </c>
      <c r="C22" s="5"/>
      <c r="D22" s="13">
        <f>SUM(D18:D21)</f>
        <v>24500</v>
      </c>
      <c r="F22" s="16" t="s">
        <v>107</v>
      </c>
      <c r="G22" s="16"/>
      <c r="H22" s="16"/>
      <c r="I22" s="16"/>
      <c r="K22" s="5" t="s">
        <v>113</v>
      </c>
      <c r="L22" s="12"/>
      <c r="M22" s="12">
        <v>12000</v>
      </c>
    </row>
    <row r="23" spans="1:14" x14ac:dyDescent="0.25">
      <c r="A23" s="15"/>
      <c r="B23" s="15"/>
      <c r="C23" s="15"/>
      <c r="D23" s="15"/>
      <c r="E23"/>
      <c r="F23" s="4" t="s">
        <v>118</v>
      </c>
      <c r="G23" s="4" t="s">
        <v>119</v>
      </c>
      <c r="H23" s="4" t="s">
        <v>118</v>
      </c>
      <c r="I23" s="4" t="s">
        <v>119</v>
      </c>
      <c r="J23"/>
      <c r="K23" s="5" t="s">
        <v>23</v>
      </c>
      <c r="L23" s="12"/>
      <c r="M23" s="12">
        <v>9875</v>
      </c>
      <c r="N23"/>
    </row>
    <row r="24" spans="1:14" x14ac:dyDescent="0.25">
      <c r="A24"/>
      <c r="B24"/>
      <c r="C24"/>
      <c r="D24"/>
      <c r="E24"/>
      <c r="F24" s="5" t="s">
        <v>20</v>
      </c>
      <c r="G24" s="12">
        <v>4850</v>
      </c>
      <c r="H24" s="5" t="s">
        <v>12</v>
      </c>
      <c r="I24" s="12">
        <v>4850</v>
      </c>
      <c r="J24"/>
      <c r="K24" s="5" t="s">
        <v>114</v>
      </c>
      <c r="L24" s="12"/>
      <c r="M24" s="12">
        <v>9000</v>
      </c>
      <c r="N24"/>
    </row>
    <row r="25" spans="1:14" x14ac:dyDescent="0.25">
      <c r="A25"/>
      <c r="B25"/>
      <c r="C25"/>
      <c r="D25"/>
      <c r="E25"/>
      <c r="F25" s="5"/>
      <c r="G25" s="12"/>
      <c r="H25" s="5"/>
      <c r="I25" s="12"/>
      <c r="J25"/>
      <c r="K25" s="5" t="s">
        <v>115</v>
      </c>
      <c r="L25" s="12">
        <v>4850</v>
      </c>
      <c r="M25" s="12"/>
      <c r="N25"/>
    </row>
    <row r="26" spans="1:14" x14ac:dyDescent="0.25">
      <c r="A26"/>
      <c r="B26"/>
      <c r="C26"/>
      <c r="D26"/>
      <c r="E26"/>
      <c r="F26" s="5"/>
      <c r="G26" s="13">
        <v>4850</v>
      </c>
      <c r="H26" s="5"/>
      <c r="I26" s="13">
        <v>4850</v>
      </c>
      <c r="J26"/>
      <c r="K26" s="5" t="s">
        <v>116</v>
      </c>
      <c r="L26" s="12"/>
      <c r="M26" s="12">
        <v>6000</v>
      </c>
      <c r="N26"/>
    </row>
    <row r="27" spans="1:14" x14ac:dyDescent="0.25">
      <c r="K27" s="5" t="s">
        <v>117</v>
      </c>
      <c r="L27" s="12"/>
      <c r="M27" s="12">
        <v>4410</v>
      </c>
    </row>
    <row r="28" spans="1:14" x14ac:dyDescent="0.25">
      <c r="K28" s="5" t="s">
        <v>33</v>
      </c>
      <c r="L28" s="12">
        <f>L29-L25-L20</f>
        <v>34830</v>
      </c>
      <c r="M28" s="12"/>
    </row>
    <row r="29" spans="1:14" x14ac:dyDescent="0.25">
      <c r="K29" s="4" t="s">
        <v>32</v>
      </c>
      <c r="L29" s="13">
        <v>64180</v>
      </c>
      <c r="M29" s="13">
        <f>M19+M21+M22+M23+M24+M26+M27</f>
        <v>64180</v>
      </c>
    </row>
  </sheetData>
  <mergeCells count="11">
    <mergeCell ref="A1:D1"/>
    <mergeCell ref="F1:I1"/>
    <mergeCell ref="K1:N1"/>
    <mergeCell ref="A9:D9"/>
    <mergeCell ref="F9:I9"/>
    <mergeCell ref="K9:N9"/>
    <mergeCell ref="A16:D16"/>
    <mergeCell ref="F16:I16"/>
    <mergeCell ref="F22:I22"/>
    <mergeCell ref="K16:M16"/>
    <mergeCell ref="K17:M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Task 1</vt:lpstr>
      <vt:lpstr>Task 2</vt:lpstr>
      <vt:lpstr>Task 3</vt:lpstr>
      <vt:lpstr>Task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2019-04-30T00:07:07Z</dcterms:modified>
</cp:coreProperties>
</file>