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i_rozic_uwtsd_ac_uk/Documents/Accounting Fundamentals/Teaching/"/>
    </mc:Choice>
  </mc:AlternateContent>
  <xr:revisionPtr revIDLastSave="201" documentId="13_ncr:1_{A6866D7E-A3C0-4BAF-816D-1C82E089A343}" xr6:coauthVersionLast="47" xr6:coauthVersionMax="47" xr10:uidLastSave="{6A316E39-D599-402C-953C-CD973CF5EBED}"/>
  <bookViews>
    <workbookView xWindow="-120" yWindow="-16320" windowWidth="29040" windowHeight="15720" xr2:uid="{E260CF1E-7B39-43A7-B15C-4E05858E4EDD}"/>
  </bookViews>
  <sheets>
    <sheet name="Formula Sheet" sheetId="5" r:id="rId1"/>
    <sheet name="Exercise 2" sheetId="2" r:id="rId2"/>
    <sheet name="Exercise 1" sheetId="1" r:id="rId3"/>
    <sheet name="Exercise 3" sheetId="3" r:id="rId4"/>
    <sheet name="Seminar Q1" sheetId="4" r:id="rId5"/>
    <sheet name="Seminar Q2 &amp; Q3" sheetId="6" r:id="rId6"/>
  </sheets>
  <definedNames>
    <definedName name="_xlnm.Print_Area" localSheetId="2">'Exercise 1'!$A$2:$L$38</definedName>
    <definedName name="_xlnm.Print_Area" localSheetId="1">'Exercise 2'!$A$1:$I$51</definedName>
    <definedName name="_xlnm.Print_Area" localSheetId="4">'Seminar Q1'!$A$1:$N$61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6" i="4" l="1"/>
  <c r="G46" i="4"/>
  <c r="I46" i="4"/>
  <c r="F46" i="4"/>
  <c r="E46" i="4"/>
  <c r="C16" i="1"/>
  <c r="D16" i="1"/>
  <c r="E18" i="1" s="1"/>
  <c r="E16" i="1"/>
  <c r="C17" i="1"/>
  <c r="C19" i="1" s="1"/>
  <c r="D17" i="1"/>
  <c r="E17" i="1"/>
  <c r="E19" i="1" s="1"/>
  <c r="D18" i="1"/>
  <c r="F24" i="3"/>
  <c r="I47" i="4"/>
  <c r="E47" i="4"/>
  <c r="F47" i="4"/>
  <c r="G47" i="4"/>
  <c r="H47" i="4"/>
  <c r="D47" i="4"/>
  <c r="D43" i="4"/>
  <c r="G42" i="4"/>
  <c r="H42" i="4"/>
  <c r="I42" i="4"/>
  <c r="F42" i="4"/>
  <c r="F41" i="4"/>
  <c r="G41" i="4"/>
  <c r="H41" i="4"/>
  <c r="I41" i="4"/>
  <c r="E41" i="4"/>
  <c r="E40" i="4"/>
  <c r="E43" i="4" s="1"/>
  <c r="F40" i="4"/>
  <c r="F43" i="4" s="1"/>
  <c r="G40" i="4"/>
  <c r="G43" i="4" s="1"/>
  <c r="H40" i="4"/>
  <c r="H43" i="4" s="1"/>
  <c r="I40" i="4"/>
  <c r="I43" i="4" s="1"/>
  <c r="D40" i="4"/>
  <c r="E25" i="3"/>
  <c r="F25" i="3"/>
  <c r="D25" i="3"/>
  <c r="F26" i="3"/>
  <c r="E26" i="3"/>
  <c r="H18" i="3"/>
  <c r="F18" i="3"/>
  <c r="E18" i="3"/>
  <c r="D18" i="3"/>
  <c r="F15" i="3"/>
  <c r="E15" i="3"/>
  <c r="D15" i="3"/>
  <c r="F14" i="3"/>
  <c r="E14" i="3"/>
  <c r="E24" i="3" s="1"/>
  <c r="D14" i="3"/>
  <c r="D24" i="3" s="1"/>
  <c r="C47" i="2"/>
  <c r="C46" i="2" s="1"/>
  <c r="C45" i="2"/>
  <c r="D38" i="2"/>
  <c r="C40" i="2"/>
  <c r="D42" i="2" s="1"/>
  <c r="D48" i="2" l="1"/>
  <c r="D43" i="2"/>
  <c r="D49" i="2" s="1"/>
  <c r="D19" i="1"/>
  <c r="I51" i="4"/>
  <c r="I54" i="4" s="1"/>
  <c r="G51" i="4"/>
  <c r="G54" i="4" s="1"/>
  <c r="D51" i="4"/>
  <c r="E51" i="4"/>
  <c r="E54" i="4" s="1"/>
  <c r="F51" i="4"/>
  <c r="F54" i="4" s="1"/>
  <c r="H51" i="4"/>
  <c r="H54" i="4" s="1"/>
  <c r="F16" i="3"/>
  <c r="D16" i="3"/>
  <c r="E16" i="3"/>
  <c r="H23" i="2"/>
  <c r="G23" i="2"/>
  <c r="F23" i="2"/>
  <c r="E23" i="2"/>
  <c r="D23" i="2"/>
  <c r="C23" i="2"/>
  <c r="H22" i="2"/>
  <c r="G22" i="2"/>
  <c r="F22" i="2"/>
  <c r="E22" i="2"/>
  <c r="D22" i="2"/>
  <c r="C22" i="2"/>
  <c r="H21" i="2"/>
  <c r="G21" i="2"/>
  <c r="F21" i="2"/>
  <c r="E21" i="2"/>
  <c r="D21" i="2"/>
  <c r="C21" i="2"/>
  <c r="C19" i="2"/>
  <c r="H18" i="2"/>
  <c r="H19" i="2" s="1"/>
  <c r="G18" i="2"/>
  <c r="G19" i="2" s="1"/>
  <c r="F18" i="2"/>
  <c r="F19" i="2" s="1"/>
  <c r="E18" i="2"/>
  <c r="E19" i="2" s="1"/>
  <c r="D18" i="2"/>
  <c r="D19" i="2" s="1"/>
  <c r="C28" i="1"/>
  <c r="C30" i="1" s="1"/>
  <c r="E53" i="4" l="1"/>
  <c r="E55" i="4" s="1"/>
  <c r="F53" i="4" s="1"/>
  <c r="F55" i="4" s="1"/>
  <c r="G53" i="4" s="1"/>
  <c r="G55" i="4" s="1"/>
  <c r="H53" i="4" s="1"/>
  <c r="H55" i="4" s="1"/>
  <c r="I53" i="4" s="1"/>
  <c r="I55" i="4" s="1"/>
  <c r="D54" i="4"/>
  <c r="D55" i="4" s="1"/>
  <c r="C24" i="2"/>
  <c r="C27" i="2" s="1"/>
  <c r="C28" i="2" s="1"/>
  <c r="D26" i="2" s="1"/>
  <c r="E24" i="2"/>
  <c r="D24" i="2"/>
  <c r="D27" i="2" s="1"/>
  <c r="D28" i="1"/>
  <c r="D30" i="1" s="1"/>
  <c r="E28" i="1"/>
  <c r="E30" i="1" s="1"/>
  <c r="E19" i="3"/>
  <c r="E22" i="3" s="1"/>
  <c r="D19" i="3"/>
  <c r="D22" i="3" s="1"/>
  <c r="D26" i="3" s="1"/>
  <c r="F19" i="3"/>
  <c r="F22" i="3" s="1"/>
  <c r="F24" i="2"/>
  <c r="F27" i="2" s="1"/>
  <c r="G24" i="2"/>
  <c r="G27" i="2" s="1"/>
  <c r="H24" i="2"/>
  <c r="H27" i="2" s="1"/>
  <c r="E27" i="2"/>
  <c r="D28" i="2" l="1"/>
  <c r="E26" i="2" s="1"/>
  <c r="E28" i="2" s="1"/>
  <c r="F26" i="2" s="1"/>
  <c r="C31" i="1"/>
  <c r="D31" i="1"/>
  <c r="E33" i="1" s="1"/>
  <c r="E32" i="1"/>
  <c r="F28" i="2"/>
  <c r="G26" i="2" s="1"/>
  <c r="E34" i="1" l="1"/>
  <c r="E36" i="1" s="1"/>
  <c r="D33" i="1"/>
  <c r="C32" i="1"/>
  <c r="C34" i="1" s="1"/>
  <c r="C36" i="1" s="1"/>
  <c r="D32" i="1"/>
  <c r="G28" i="2"/>
  <c r="H26" i="2" s="1"/>
  <c r="H28" i="2" s="1"/>
  <c r="D34" i="1" l="1"/>
  <c r="D3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tc={431DBB1E-536B-4E2E-A6A1-C05A81E626BD}</author>
    <author>tc={A6E65BC1-1014-41CD-8448-9316AF551D69}</author>
    <author>tc={65555978-E19C-40C3-ACD5-4A66667EC86D}</author>
  </authors>
  <commentList>
    <comment ref="B18" authorId="0" shapeId="0" xr:uid="{431DBB1E-536B-4E2E-A6A1-C05A81E626BD}">
      <text>
        <t>[Threaded comment]
Your version of Excel allows you to read this threaded comment; however, any edits to it will get removed if the file is opened in a newer version of Excel. Learn more: https://go.microsoft.com/fwlink/?linkid=870924
Comment:
    Look at the question:  Sales income is received on the month after sale and sales for December 2022 amounted to £57,500.</t>
      </text>
    </comment>
    <comment ref="B23" authorId="1" shapeId="0" xr:uid="{A6E65BC1-1014-41CD-8448-9316AF551D69}">
      <text>
        <t>[Threaded comment]
Your version of Excel allows you to read this threaded comment; however, any edits to it will get removed if the file is opened in a newer version of Excel. Learn more: https://go.microsoft.com/fwlink/?linkid=870924
Comment:
    See the question: Expenses each month include the allocation of £1,000 for depreciation. Therefore, each month we have to deduct £1,000 from expenses since depreciation is a non-cash expense.</t>
      </text>
    </comment>
    <comment ref="C26" authorId="2" shapeId="0" xr:uid="{65555978-E19C-40C3-ACD5-4A66667EC86D}">
      <text>
        <t>[Threaded comment]
Your version of Excel allows you to read this threaded comment; however, any edits to it will get removed if the file is opened in a newer version of Excel. Learn more: https://go.microsoft.com/fwlink/?linkid=870924
Comment:
    See the question: The bank balance at 1st January 2023 is £2250.</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tc={81C89AC3-56D1-4617-A0CB-7D1EB80AB9B1}</author>
    <author>tc={C779C678-B8BF-4118-8B6C-50E433C27406}</author>
    <author>tc={20D4CDBE-29EC-4782-BD72-015DC8F865BA}</author>
    <author>tc={BDBD9C1A-2E5F-4862-9068-D8268C2E2A89}</author>
  </authors>
  <commentList>
    <comment ref="C18" authorId="0" shapeId="0" xr:uid="{81C89AC3-56D1-4617-A0CB-7D1EB80AB9B1}">
      <text>
        <t>[Threaded comment]
Your version of Excel allows you to read this threaded comment; however, any edits to it will get removed if the file is opened in a newer version of Excel. Learn more: https://go.microsoft.com/fwlink/?linkid=870924
Comment:
    Look at question:  40 swings are on hand.</t>
      </text>
    </comment>
    <comment ref="E31" authorId="1" shapeId="0" xr:uid="{C779C678-B8BF-4118-8B6C-50E433C27406}">
      <text>
        <t>[Threaded comment]
Your version of Excel allows you to read this threaded comment; however, any edits to it will get removed if the file is opened in a newer version of Excel. Learn more: https://go.microsoft.com/fwlink/?linkid=870924
Comment:
    Look at the question: March 31 is estimated to be 400 square feet.</t>
      </text>
    </comment>
    <comment ref="C33" authorId="2" shapeId="0" xr:uid="{20D4CDBE-29EC-4782-BD72-015DC8F865BA}">
      <text>
        <t xml:space="preserve">[Threaded comment]
Your version of Excel allows you to read this threaded comment; however, any edits to it will get removed if the file is opened in a newer version of Excel. Learn more: https://go.microsoft.com/fwlink/?linkid=870924
Comment:
    Look at the question: At the beginning of the year, 500 square feet of oak are on hand.
</t>
      </text>
    </comment>
    <comment ref="B35" authorId="3" shapeId="0" xr:uid="{BDBD9C1A-2E5F-4862-9068-D8268C2E2A89}">
      <text>
        <t>[Threaded comment]
Your version of Excel allows you to read this threaded comment; however, any edits to it will get removed if the file is opened in a newer version of Excel. Learn more: https://go.microsoft.com/fwlink/?linkid=870924
Comment:
    Look at the question: a cost of £20 per square foot.</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tc={735B9C32-1832-4C74-A88F-5AABD9797741}</author>
    <author>tc={0E2238AB-29EC-4F1A-9229-7FDF79FBAB72}</author>
  </authors>
  <commentList>
    <comment ref="C14" authorId="0" shapeId="0" xr:uid="{735B9C32-1832-4C74-A88F-5AABD9797741}">
      <text>
        <t xml:space="preserve">[Threaded comment]
Your version of Excel allows you to read this threaded comment; however, any edits to it will get removed if the file is opened in a newer version of Excel. Learn more: https://go.microsoft.com/fwlink/?linkid=870924
Comment:
    Provided in the question. ...a minimum cash balance of £50,000
</t>
      </text>
    </comment>
    <comment ref="F18" authorId="1" shapeId="0" xr:uid="{0E2238AB-29EC-4F1A-9229-7FDF79FBAB72}">
      <text>
        <t>[Threaded comment]
Your version of Excel allows you to read this threaded comment; however, any edits to it will get removed if the file is opened in a newer version of Excel. Learn more: https://go.microsoft.com/fwlink/?linkid=870924
Comment:
    Includes £200 of interest expense.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tc={45733F41-09F7-47DA-980D-98EE90C45262}</author>
  </authors>
  <commentList>
    <comment ref="C40" authorId="0" shapeId="0" xr:uid="{45733F41-09F7-47DA-980D-98EE90C45262}">
      <text>
        <t xml:space="preserve">[Threaded comment]
Your version of Excel allows you to read this threaded comment; however, any edits to it will get removed if the file is opened in a newer version of Excel. Learn more: https://go.microsoft.com/fwlink/?linkid=870924
Comment:
    Multiply sales units with £100 deposit.
</t>
      </text>
    </comment>
  </commentList>
</comments>
</file>

<file path=xl/sharedStrings.xml><?xml version="1.0" encoding="utf-8"?>
<sst xmlns="http://schemas.openxmlformats.org/spreadsheetml/2006/main" count="184" uniqueCount="127">
  <si>
    <t>Jan</t>
  </si>
  <si>
    <t>Feb</t>
  </si>
  <si>
    <t>Mar</t>
  </si>
  <si>
    <t>Apr</t>
  </si>
  <si>
    <t>Budgeted sales, in units</t>
  </si>
  <si>
    <t xml:space="preserve">Soton Company manufactures oak swings. Budgeted sales for the first four months of the year are as follows:
</t>
  </si>
  <si>
    <t>Smith has provided the following information about his cash budget for the first six months of 2023</t>
  </si>
  <si>
    <t>March</t>
  </si>
  <si>
    <t>January</t>
  </si>
  <si>
    <t>February</t>
  </si>
  <si>
    <t>April</t>
  </si>
  <si>
    <t>May</t>
  </si>
  <si>
    <t>June</t>
  </si>
  <si>
    <t>Sales £</t>
  </si>
  <si>
    <t>Purchases £</t>
  </si>
  <si>
    <t>Wages £</t>
  </si>
  <si>
    <t>Expenses £</t>
  </si>
  <si>
    <r>
      <rPr>
        <b/>
        <sz val="12"/>
        <color rgb="FF000000"/>
        <rFont val="Arial"/>
        <family val="2"/>
      </rPr>
      <t>Required</t>
    </r>
    <r>
      <rPr>
        <sz val="12"/>
        <color rgb="FF000000"/>
        <rFont val="Arial"/>
        <family val="2"/>
      </rPr>
      <t>: 
1. Prepare a production budget, in units, for each of the first three months of the year.
2. Prepare a purchases budget, in monetary values, for direct materials for each of the first three months of the year.</t>
    </r>
  </si>
  <si>
    <t>Each swing requires 15 square feet of oak, at a cost of £20 per square foot.
The company wants to maintain an inventory of swings equal to 20 per cent of the following month's sales. At the beginning of the year, 40 swings are on hand.
Assume the company maintains an inventory of oak equal to 10 per cent of the next month's needs. At the beginning of the year, 500 square feet of oak are on hand. Inventory of oak at March 31 is estimated to be 400 square feet.</t>
  </si>
  <si>
    <t xml:space="preserve">The following budget estimates have been prepared by Cardiff Company:
</t>
  </si>
  <si>
    <t>Cash Receipts (£)</t>
  </si>
  <si>
    <t>Cash Payments (£)</t>
  </si>
  <si>
    <t>The company likes to maintain a minimum cash balance of £50,000.
Any excess cash is invested in a money market account earning 8 per cent compounded monthly. Interest is reinvested in the money market account. Any cash deficiencies are covered by a withdrawal from the money market account. If additional cash is needed, the company has a line of credit at 12 per cent interest with the local bank.
Assume a cash balance on January 1 of £50,000, a money market account balance of £0, and a credit line loan balance of £0.</t>
  </si>
  <si>
    <t>Opening inventory</t>
  </si>
  <si>
    <t>Less:</t>
  </si>
  <si>
    <t>Desired closing inventory (20% of following month sales)</t>
  </si>
  <si>
    <t>Total needs</t>
  </si>
  <si>
    <t>Units to be produced</t>
  </si>
  <si>
    <t>Add:</t>
  </si>
  <si>
    <t>1)</t>
  </si>
  <si>
    <r>
      <t>THE PRODUCTION BUDGET FOR THE FIRST 3 MONTHS OF THE YEAR</t>
    </r>
    <r>
      <rPr>
        <b/>
        <sz val="12"/>
        <color rgb="FF0070C0"/>
        <rFont val="Arial"/>
        <family val="2"/>
      </rPr>
      <t xml:space="preserve"> IN UNITS</t>
    </r>
  </si>
  <si>
    <t>2)</t>
  </si>
  <si>
    <r>
      <t>THE DIRECT MATERIAL PURCHASE BUDGET FOR THE FIRST 3 MONTHS OF THE YEAR</t>
    </r>
    <r>
      <rPr>
        <b/>
        <sz val="12"/>
        <color rgb="FF0070C0"/>
        <rFont val="Arial"/>
        <family val="2"/>
      </rPr>
      <t xml:space="preserve"> IN £</t>
    </r>
  </si>
  <si>
    <t>Multiplied by:</t>
  </si>
  <si>
    <t>Desired closing inventory (10% of following month needs)</t>
  </si>
  <si>
    <t>Beginning inventory</t>
  </si>
  <si>
    <t>Total sq ft. of oak needed</t>
  </si>
  <si>
    <t>Sq ft. of oak to be purchased</t>
  </si>
  <si>
    <t>Sq ft. of material needed for production</t>
  </si>
  <si>
    <t>Sq ft. of oak per unit</t>
  </si>
  <si>
    <t>Cost per sq ft.</t>
  </si>
  <si>
    <t>Direct Material purchases</t>
  </si>
  <si>
    <t>CASH BUDGET FOR THE FIRST SIX MONTHS OF 2023</t>
  </si>
  <si>
    <t>Sales</t>
  </si>
  <si>
    <t>Total cash inflow</t>
  </si>
  <si>
    <t>Wages</t>
  </si>
  <si>
    <t>Other cash expenses</t>
  </si>
  <si>
    <t>Total cash outflow</t>
  </si>
  <si>
    <t>Net cash flow</t>
  </si>
  <si>
    <t>Closing balance</t>
  </si>
  <si>
    <t>Opening balance</t>
  </si>
  <si>
    <t>Cash purchases</t>
  </si>
  <si>
    <t>(inflow - outflow)=</t>
  </si>
  <si>
    <t>BUDGETED INCOME STATEMENT FOR THE PERIOD ENDING 30 JUNE 2023</t>
  </si>
  <si>
    <t>£</t>
  </si>
  <si>
    <t>Purchases</t>
  </si>
  <si>
    <t>Closing inventory</t>
  </si>
  <si>
    <t>Cost of Sales</t>
  </si>
  <si>
    <t>Gross Profit</t>
  </si>
  <si>
    <t>Expenses</t>
  </si>
  <si>
    <t>Other</t>
  </si>
  <si>
    <t>Depreciation</t>
  </si>
  <si>
    <t>Net Profit</t>
  </si>
  <si>
    <t>Cash budget for Cardiff company</t>
  </si>
  <si>
    <t>Opening cash balance</t>
  </si>
  <si>
    <t>Cash receipts</t>
  </si>
  <si>
    <t>Cash payments</t>
  </si>
  <si>
    <t>Cash from loan (12%)</t>
  </si>
  <si>
    <t xml:space="preserve">Cash surplus/deficiency	  </t>
  </si>
  <si>
    <t>Total cash available</t>
  </si>
  <si>
    <t>Question 1</t>
  </si>
  <si>
    <t>Jim Hill is considering setting up a business to manufacture and sell leather saddles.  He has produced the following estimated information:</t>
  </si>
  <si>
    <t>Unit Sales</t>
  </si>
  <si>
    <t>Month</t>
  </si>
  <si>
    <t>Number of saddles sold</t>
  </si>
  <si>
    <t>Each saddle will sell for £500, with £100 payable as a deposit with each order, £200 payable the following month and the final £200 payable two months after the initial order.</t>
  </si>
  <si>
    <t>Production</t>
  </si>
  <si>
    <t>Jim cuts the leather for the saddles in his workroom.  He then sends the cut leather to outworkers for sewing and finishing.  The finished saddles are returned to Jim in the same month and the outworkers are paid cash on completion of the work.</t>
  </si>
  <si>
    <t>Direct production cost per saddle:</t>
  </si>
  <si>
    <t>Materials</t>
  </si>
  <si>
    <t>Outworkers’ wages</t>
  </si>
  <si>
    <t>Jim intends to build up his inventory of leather during the first three months and will buy twice as much as he expects to need.  Thereafter, Jim will buy sufficient leather to meet the production requirements each month.  The leather suppliers are expected to give Jim one month’s credit.</t>
  </si>
  <si>
    <t>Overheads</t>
  </si>
  <si>
    <t>Jim estimates monthly overheads at £500 for the first three months, increasing to £550 for the next three months.  These overheads are payable in the month incurred.</t>
  </si>
  <si>
    <t>In the first month Jim will have to spend £5,000 on machinery and £2,000 on display items.  He estimates that these will have useful lives of 5 years and 2 years respectively.</t>
  </si>
  <si>
    <t>Finance</t>
  </si>
  <si>
    <t>Jim has recently received a redundancy package worth £8,000.  He intends to spend £2,000 on a holiday and to pay the remaining £6,000 into a business bank account before the business starts trading.  Any negative cash balances each month will be financed by an interest free overdraft facility that his bank has offered him.</t>
  </si>
  <si>
    <t xml:space="preserve">Requirements: 
1.	Prepare a cash budget for the first six months of Jim’s planned business, showing the amount of any overdraft each month.
2.	What are your recommendation to Jim based on the cash budget you prepared in requirement 1 above. </t>
  </si>
  <si>
    <t>CASH BUDGET FOR THE FIRST SIX MONTHS OF JIM'S HILL BUSINESS</t>
  </si>
  <si>
    <t>Cah receipts</t>
  </si>
  <si>
    <t>Deposits</t>
  </si>
  <si>
    <t>1 mth later payment</t>
  </si>
  <si>
    <t>2 mth later payment</t>
  </si>
  <si>
    <t>Material</t>
  </si>
  <si>
    <t>Machinery</t>
  </si>
  <si>
    <t>Display items</t>
  </si>
  <si>
    <t>is interest expense for the £20,000</t>
  </si>
  <si>
    <t xml:space="preserve"> (i.e., 20,000*12%*1/12)</t>
  </si>
  <si>
    <t>Permanent:</t>
  </si>
  <si>
    <t>Invest the whole £8,000 of redundancy money</t>
  </si>
  <si>
    <t>Negotiate different terms of trade</t>
  </si>
  <si>
    <t>Amend inventory policy</t>
  </si>
  <si>
    <t>Temporary:</t>
  </si>
  <si>
    <t>Increase size of customer deposit in the early months</t>
  </si>
  <si>
    <t>Lease rather than purchase machinery/display items</t>
  </si>
  <si>
    <t>2) RECOMMENDATIONS:</t>
  </si>
  <si>
    <t>Exercise 1</t>
  </si>
  <si>
    <r>
      <rPr>
        <b/>
        <sz val="12"/>
        <color theme="1"/>
        <rFont val="Arial"/>
        <family val="2"/>
      </rPr>
      <t>The following information is also available:</t>
    </r>
    <r>
      <rPr>
        <sz val="12"/>
        <color theme="1"/>
        <rFont val="Arial"/>
        <family val="2"/>
      </rPr>
      <t xml:space="preserve">
Sales income is received on the month after sale and sales for December 2022 amounted to £57,500.
Expenses each month include the allocation of £1,000 for depreciation.
Expenses including purchases are paid for in the month in which they are incurred.
The bank balance at 1st January 2023 is £2,250.
Stock on the 1st January 2023 is valued at £15,500 and on the 30th June is expected to be valued at £17,350.</t>
    </r>
  </si>
  <si>
    <r>
      <rPr>
        <b/>
        <sz val="12"/>
        <color theme="1"/>
        <rFont val="Arial"/>
        <family val="2"/>
      </rPr>
      <t>Required:</t>
    </r>
    <r>
      <rPr>
        <sz val="12"/>
        <color theme="1"/>
        <rFont val="Arial"/>
        <family val="2"/>
      </rPr>
      <t xml:space="preserve">
1) Produce month by month cash budget for the first six months of 2023.
2) Produce budgeted income statement for the same period.</t>
    </r>
  </si>
  <si>
    <r>
      <rPr>
        <b/>
        <sz val="12"/>
        <color theme="1"/>
        <rFont val="Arial"/>
        <family val="2"/>
      </rPr>
      <t xml:space="preserve">Required: </t>
    </r>
    <r>
      <rPr>
        <sz val="12"/>
        <color theme="1"/>
        <rFont val="Arial"/>
        <family val="2"/>
      </rPr>
      <t>Prepare a cash budget for each of the first three months of the year.</t>
    </r>
  </si>
  <si>
    <t xml:space="preserve">Sales Budget </t>
  </si>
  <si>
    <t>Production Budget and Inventory Adjustment</t>
  </si>
  <si>
    <t>Material budget</t>
  </si>
  <si>
    <t>Labour = Number of hours required X Labour rate per hour</t>
  </si>
  <si>
    <t>Overheads = Factory runing costs</t>
  </si>
  <si>
    <r>
      <rPr>
        <b/>
        <i/>
        <sz val="16"/>
        <color theme="1"/>
        <rFont val="Arial"/>
        <family val="2"/>
      </rPr>
      <t>Material usage</t>
    </r>
    <r>
      <rPr>
        <i/>
        <sz val="16"/>
        <color theme="1"/>
        <rFont val="Arial"/>
        <family val="2"/>
      </rPr>
      <t xml:space="preserve"> = Budgeted production X Raw material needed for unit production</t>
    </r>
  </si>
  <si>
    <r>
      <rPr>
        <b/>
        <i/>
        <sz val="16"/>
        <color theme="1"/>
        <rFont val="Arial"/>
        <family val="2"/>
      </rPr>
      <t>Material Purchase</t>
    </r>
    <r>
      <rPr>
        <i/>
        <sz val="16"/>
        <color theme="1"/>
        <rFont val="Arial"/>
        <family val="2"/>
      </rPr>
      <t xml:space="preserve"> = Material usage + Closing inventory - Opening inventory</t>
    </r>
  </si>
  <si>
    <r>
      <rPr>
        <b/>
        <i/>
        <sz val="16"/>
        <color theme="1"/>
        <rFont val="Arial"/>
        <family val="2"/>
      </rPr>
      <t xml:space="preserve">Number of units to be produced </t>
    </r>
    <r>
      <rPr>
        <i/>
        <sz val="16"/>
        <color theme="1"/>
        <rFont val="Arial"/>
        <family val="2"/>
      </rPr>
      <t>= Budgeted sales + Closing inventory - Opening inventory</t>
    </r>
  </si>
  <si>
    <r>
      <rPr>
        <b/>
        <i/>
        <sz val="16"/>
        <color theme="1"/>
        <rFont val="Arial"/>
        <family val="2"/>
      </rPr>
      <t xml:space="preserve">Sales budget </t>
    </r>
    <r>
      <rPr>
        <i/>
        <sz val="16"/>
        <color theme="1"/>
        <rFont val="Arial"/>
        <family val="2"/>
      </rPr>
      <t>= Sales volume X Selling price</t>
    </r>
  </si>
  <si>
    <t xml:space="preserve">Cash Budget </t>
  </si>
  <si>
    <r>
      <rPr>
        <b/>
        <i/>
        <sz val="16"/>
        <color theme="1"/>
        <rFont val="Arial"/>
        <family val="2"/>
      </rPr>
      <t xml:space="preserve">Closing cash </t>
    </r>
    <r>
      <rPr>
        <i/>
        <sz val="16"/>
        <color theme="1"/>
        <rFont val="Arial"/>
        <family val="2"/>
      </rPr>
      <t>= Opening cash + Receipts - Payments</t>
    </r>
  </si>
  <si>
    <t>Comparing budgeting techniques (Incremental v ZBB) (no date) Available at: https://www.accaglobal.com/gb/en/student/exam-support-resources/fundamentals-exams-study-resources/f5/technical-articles/comparing-budgeting-techniques.html (Accessed: 03 April 2023)</t>
  </si>
  <si>
    <t>Q3</t>
  </si>
  <si>
    <t>Q2</t>
  </si>
  <si>
    <t>Read below article for the answers</t>
  </si>
  <si>
    <t>And PowerPoint on Moodle</t>
  </si>
  <si>
    <t>Chapter  9 of  Atrill, P. and McLaney. E.  (2019) Accounting and Finance for Non-Specialists. 11th edn. Harlow, England. Pearson education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</si>
</sst>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quot;£&quot;#,##0"/>
  </numFmts>
  <fonts count="29">
    <font>
      <sz val="11"/>
      <color theme="1"/>
      <name val="Calibri"/>
      <family val="2"/>
      <scheme val="minor"/>
    </font>
    <font>
      <b/>
      <sz val="12"/>
      <color rgb="FF000000"/>
      <name val="Arial"/>
      <family val="2"/>
    </font>
    <font>
      <sz val="11"/>
      <color rgb="FFFF0000"/>
      <name val="Calibri"/>
      <family val="2"/>
      <scheme val="minor"/>
    </font>
    <font>
      <sz val="12"/>
      <color rgb="FF000000"/>
      <name val="Arial"/>
      <family val="2"/>
    </font>
    <font>
      <sz val="12"/>
      <name val="Arial"/>
      <family val="2"/>
    </font>
    <font>
      <sz val="12"/>
      <color rgb="FF000000"/>
      <name val="Myriad Pro"/>
    </font>
    <font>
      <sz val="8"/>
      <name val="Calibri"/>
      <family val="2"/>
      <scheme val="minor"/>
    </font>
    <font>
      <sz val="12"/>
      <color theme="1"/>
      <name val="Arial"/>
      <family val="2"/>
    </font>
    <font>
      <b/>
      <sz val="12"/>
      <color theme="1"/>
      <name val="Arial"/>
      <family val="2"/>
    </font>
    <font>
      <sz val="12"/>
      <color theme="1"/>
      <name val="Calibri"/>
      <family val="2"/>
      <scheme val="minor"/>
    </font>
    <font>
      <i/>
      <sz val="12"/>
      <color theme="1"/>
      <name val="Arial"/>
      <family val="2"/>
    </font>
    <font>
      <b/>
      <i/>
      <sz val="12"/>
      <color theme="1"/>
      <name val="Arial"/>
      <family val="2"/>
    </font>
    <font>
      <b/>
      <sz val="12"/>
      <color rgb="FF0070C0"/>
      <name val="Arial"/>
      <family val="2"/>
    </font>
    <font>
      <sz val="12"/>
      <color theme="5" tint="-0.249977111117893"/>
      <name val="Arial"/>
      <family val="2"/>
    </font>
    <font>
      <sz val="12"/>
      <color theme="9" tint="-0.249977111117893"/>
      <name val="Arial"/>
      <family val="2"/>
    </font>
    <font>
      <b/>
      <sz val="12"/>
      <color theme="9" tint="-0.249977111117893"/>
      <name val="Arial"/>
      <family val="2"/>
    </font>
    <font>
      <b/>
      <u/>
      <sz val="12"/>
      <color theme="1"/>
      <name val="Arial"/>
      <family val="2"/>
    </font>
    <font>
      <u/>
      <sz val="12"/>
      <color theme="1"/>
      <name val="Arial"/>
      <family val="2"/>
    </font>
    <font>
      <b/>
      <sz val="11"/>
      <color theme="1"/>
      <name val="Arial"/>
      <family val="2"/>
    </font>
    <font>
      <sz val="11"/>
      <color theme="1"/>
      <name val="Arial"/>
      <family val="2"/>
    </font>
    <font>
      <sz val="16"/>
      <color theme="1"/>
      <name val="Arial"/>
      <family val="2"/>
    </font>
    <font>
      <b/>
      <sz val="16"/>
      <color theme="1"/>
      <name val="Arial"/>
      <family val="2"/>
    </font>
    <font>
      <i/>
      <sz val="16"/>
      <color theme="1"/>
      <name val="Arial"/>
      <family val="2"/>
    </font>
    <font>
      <b/>
      <i/>
      <sz val="16"/>
      <color theme="1"/>
      <name val="Arial"/>
      <family val="2"/>
    </font>
    <font>
      <u/>
      <sz val="11"/>
      <color theme="10"/>
      <name val="Calibri"/>
      <family val="2"/>
      <scheme val="minor"/>
    </font>
    <font>
      <b/>
      <sz val="14"/>
      <color theme="1"/>
      <name val="Arial"/>
      <family val="2"/>
    </font>
    <font>
      <sz val="14"/>
      <color theme="1"/>
      <name val="Arial"/>
      <family val="2"/>
    </font>
    <font>
      <u/>
      <sz val="14"/>
      <color theme="10"/>
      <name val="Arial"/>
      <family val="2"/>
    </font>
    <font>
      <sz val="14"/>
      <color rgb="FF0E101A"/>
      <name val="Myriad Pro"/>
    </font>
  </fonts>
  <fills count="13">
    <fill>
      <patternFill patternType="none"/>
    </fill>
    <fill>
      <patternFill patternType="gray125"/>
    </fill>
    <fill>
      <patternFill patternType="solid">
        <fgColor theme="1" tint="0.34998626667073579"/>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top/>
      <bottom style="double">
        <color indexed="64"/>
      </bottom>
      <diagonal/>
    </border>
  </borders>
  <cellStyleXfs count="2">
    <xf numFmtId="0" fontId="0" fillId="0" borderId="0"/>
    <xf numFmtId="0" fontId="24" fillId="0" borderId="0" applyNumberFormat="0" applyFill="0" applyBorder="0" applyAlignment="0" applyProtection="0"/>
  </cellStyleXfs>
  <cellXfs count="115">
    <xf numFmtId="0" fontId="0" fillId="0" borderId="0" xfId="0"/>
    <xf numFmtId="0" fontId="1" fillId="0" borderId="0" xfId="0" applyFont="1" applyAlignment="1">
      <alignment vertical="top" wrapText="1" readingOrder="1"/>
    </xf>
    <xf numFmtId="0" fontId="1" fillId="0" borderId="0" xfId="0" applyFont="1" applyAlignment="1">
      <alignment vertical="top" readingOrder="1"/>
    </xf>
    <xf numFmtId="0" fontId="7" fillId="0" borderId="0" xfId="0" applyFont="1"/>
    <xf numFmtId="0" fontId="7" fillId="0" borderId="1" xfId="0" applyFont="1" applyBorder="1"/>
    <xf numFmtId="0" fontId="9" fillId="0" borderId="0" xfId="0" applyFont="1"/>
    <xf numFmtId="0" fontId="4" fillId="0" borderId="1" xfId="0" applyFont="1" applyBorder="1" applyAlignment="1">
      <alignment vertical="top" wrapText="1"/>
    </xf>
    <xf numFmtId="0" fontId="3" fillId="0" borderId="1" xfId="0" applyFont="1" applyBorder="1" applyAlignment="1">
      <alignment horizontal="left" vertical="center" wrapText="1" readingOrder="1"/>
    </xf>
    <xf numFmtId="0" fontId="7" fillId="0" borderId="0" xfId="0" applyFont="1" applyAlignment="1">
      <alignment wrapText="1"/>
    </xf>
    <xf numFmtId="0" fontId="7" fillId="0" borderId="0" xfId="0" applyFont="1" applyAlignment="1">
      <alignment horizontal="center"/>
    </xf>
    <xf numFmtId="0" fontId="8" fillId="0" borderId="0" xfId="0" applyFont="1"/>
    <xf numFmtId="0" fontId="10" fillId="0" borderId="0" xfId="0" applyFont="1"/>
    <xf numFmtId="0" fontId="11" fillId="0" borderId="0" xfId="0" applyFont="1"/>
    <xf numFmtId="0" fontId="8" fillId="0" borderId="1" xfId="0" applyFont="1" applyBorder="1"/>
    <xf numFmtId="0" fontId="3" fillId="0" borderId="1" xfId="0" applyFont="1" applyBorder="1" applyAlignment="1">
      <alignment horizontal="center" vertical="center" wrapText="1" readingOrder="1"/>
    </xf>
    <xf numFmtId="0" fontId="3" fillId="2" borderId="2" xfId="0" applyFont="1" applyFill="1" applyBorder="1" applyAlignment="1">
      <alignment horizontal="center" vertical="center" wrapText="1" readingOrder="1"/>
    </xf>
    <xf numFmtId="0" fontId="7" fillId="0" borderId="3" xfId="0" applyFont="1" applyBorder="1" applyAlignment="1">
      <alignment horizontal="center"/>
    </xf>
    <xf numFmtId="0" fontId="7" fillId="0" borderId="4" xfId="0" applyFont="1" applyBorder="1" applyAlignment="1">
      <alignment horizontal="center"/>
    </xf>
    <xf numFmtId="0" fontId="8" fillId="0" borderId="4" xfId="0" applyFont="1" applyBorder="1" applyAlignment="1">
      <alignment horizontal="center"/>
    </xf>
    <xf numFmtId="3" fontId="3" fillId="0" borderId="1" xfId="0" applyNumberFormat="1" applyFont="1" applyBorder="1" applyAlignment="1">
      <alignment horizontal="center" vertical="center" wrapText="1" readingOrder="1"/>
    </xf>
    <xf numFmtId="3" fontId="7" fillId="0" borderId="0" xfId="0" applyNumberFormat="1" applyFont="1" applyAlignment="1">
      <alignment horizontal="center"/>
    </xf>
    <xf numFmtId="0" fontId="7" fillId="0" borderId="1" xfId="0" applyFont="1" applyBorder="1" applyAlignment="1">
      <alignment wrapText="1"/>
    </xf>
    <xf numFmtId="3" fontId="7" fillId="0" borderId="4" xfId="0" applyNumberFormat="1" applyFont="1" applyBorder="1" applyAlignment="1">
      <alignment horizontal="center"/>
    </xf>
    <xf numFmtId="3" fontId="7" fillId="0" borderId="3" xfId="0" applyNumberFormat="1" applyFont="1" applyBorder="1" applyAlignment="1">
      <alignment horizontal="center"/>
    </xf>
    <xf numFmtId="3" fontId="7" fillId="3" borderId="3" xfId="0" applyNumberFormat="1" applyFont="1" applyFill="1" applyBorder="1" applyAlignment="1">
      <alignment horizontal="center"/>
    </xf>
    <xf numFmtId="3" fontId="7" fillId="4" borderId="3" xfId="0" applyNumberFormat="1" applyFont="1" applyFill="1" applyBorder="1" applyAlignment="1">
      <alignment horizontal="center"/>
    </xf>
    <xf numFmtId="164" fontId="8" fillId="0" borderId="4" xfId="0" applyNumberFormat="1" applyFont="1" applyBorder="1" applyAlignment="1">
      <alignment horizontal="center"/>
    </xf>
    <xf numFmtId="0" fontId="1" fillId="0" borderId="1" xfId="0" applyFont="1" applyBorder="1" applyAlignment="1">
      <alignment horizontal="center" vertical="center" wrapText="1" readingOrder="1"/>
    </xf>
    <xf numFmtId="0" fontId="1" fillId="2" borderId="2" xfId="0" applyFont="1" applyFill="1" applyBorder="1" applyAlignment="1">
      <alignment horizontal="center" vertical="center" wrapText="1" readingOrder="1"/>
    </xf>
    <xf numFmtId="0" fontId="7" fillId="0" borderId="0" xfId="0" applyFont="1" applyAlignment="1">
      <alignment horizontal="center" vertical="center"/>
    </xf>
    <xf numFmtId="164" fontId="7" fillId="0" borderId="5" xfId="0" applyNumberFormat="1" applyFont="1" applyBorder="1" applyAlignment="1">
      <alignment horizontal="center" vertical="center"/>
    </xf>
    <xf numFmtId="164" fontId="7" fillId="0" borderId="0" xfId="0" applyNumberFormat="1" applyFont="1" applyAlignment="1">
      <alignment horizontal="center" vertical="center"/>
    </xf>
    <xf numFmtId="164" fontId="8" fillId="0" borderId="0" xfId="0" applyNumberFormat="1" applyFont="1" applyAlignment="1">
      <alignment horizontal="center" vertical="center"/>
    </xf>
    <xf numFmtId="0" fontId="0" fillId="0" borderId="0" xfId="0" applyAlignment="1">
      <alignment horizontal="left"/>
    </xf>
    <xf numFmtId="0" fontId="2" fillId="0" borderId="0" xfId="0" applyFont="1" applyAlignment="1">
      <alignment horizontal="center"/>
    </xf>
    <xf numFmtId="0" fontId="11" fillId="0" borderId="0" xfId="0" applyFont="1" applyAlignment="1">
      <alignment horizontal="right"/>
    </xf>
    <xf numFmtId="0" fontId="1" fillId="5" borderId="0" xfId="0" applyFont="1" applyFill="1" applyAlignment="1">
      <alignment vertical="top" wrapText="1" readingOrder="1"/>
    </xf>
    <xf numFmtId="0" fontId="1" fillId="5" borderId="0" xfId="0" applyFont="1" applyFill="1" applyAlignment="1">
      <alignment vertical="top" readingOrder="1"/>
    </xf>
    <xf numFmtId="0" fontId="4" fillId="5" borderId="1" xfId="0" applyFont="1" applyFill="1" applyBorder="1" applyAlignment="1">
      <alignment vertical="top" wrapText="1"/>
    </xf>
    <xf numFmtId="0" fontId="5" fillId="5" borderId="1" xfId="0" applyFont="1" applyFill="1" applyBorder="1" applyAlignment="1">
      <alignment horizontal="left" vertical="center" wrapText="1" readingOrder="1"/>
    </xf>
    <xf numFmtId="0" fontId="5" fillId="5" borderId="0" xfId="0" applyFont="1" applyFill="1" applyAlignment="1">
      <alignment horizontal="left" vertical="center" wrapText="1" readingOrder="1"/>
    </xf>
    <xf numFmtId="0" fontId="7" fillId="5" borderId="3" xfId="0" applyFont="1" applyFill="1" applyBorder="1" applyAlignment="1">
      <alignment horizontal="center"/>
    </xf>
    <xf numFmtId="3" fontId="7" fillId="5" borderId="3" xfId="0" applyNumberFormat="1" applyFont="1" applyFill="1" applyBorder="1" applyAlignment="1">
      <alignment horizontal="center"/>
    </xf>
    <xf numFmtId="0" fontId="7" fillId="5" borderId="1" xfId="0" applyFont="1" applyFill="1" applyBorder="1"/>
    <xf numFmtId="164" fontId="7" fillId="5" borderId="3" xfId="0" applyNumberFormat="1" applyFont="1" applyFill="1" applyBorder="1" applyAlignment="1">
      <alignment horizontal="center"/>
    </xf>
    <xf numFmtId="164" fontId="7" fillId="5" borderId="0" xfId="0" applyNumberFormat="1" applyFont="1" applyFill="1" applyAlignment="1">
      <alignment horizontal="center" vertical="center"/>
    </xf>
    <xf numFmtId="0" fontId="7" fillId="5" borderId="0" xfId="0" applyFont="1" applyFill="1"/>
    <xf numFmtId="164" fontId="7" fillId="5" borderId="5" xfId="0" applyNumberFormat="1" applyFont="1" applyFill="1" applyBorder="1" applyAlignment="1">
      <alignment horizontal="center" vertical="center"/>
    </xf>
    <xf numFmtId="0" fontId="7" fillId="5" borderId="1" xfId="0" applyFont="1" applyFill="1" applyBorder="1" applyAlignment="1">
      <alignment horizontal="center"/>
    </xf>
    <xf numFmtId="3" fontId="7" fillId="5" borderId="1" xfId="0" applyNumberFormat="1" applyFont="1" applyFill="1" applyBorder="1" applyAlignment="1">
      <alignment horizontal="center"/>
    </xf>
    <xf numFmtId="0" fontId="0" fillId="5" borderId="0" xfId="0" applyFill="1"/>
    <xf numFmtId="0" fontId="7" fillId="6" borderId="3" xfId="0" applyFont="1" applyFill="1" applyBorder="1" applyAlignment="1">
      <alignment horizontal="center"/>
    </xf>
    <xf numFmtId="0" fontId="7" fillId="7" borderId="3" xfId="0" applyFont="1" applyFill="1" applyBorder="1" applyAlignment="1">
      <alignment horizontal="center"/>
    </xf>
    <xf numFmtId="0" fontId="7" fillId="0" borderId="5" xfId="0" applyFont="1" applyBorder="1"/>
    <xf numFmtId="164" fontId="7" fillId="6" borderId="0" xfId="0" applyNumberFormat="1" applyFont="1" applyFill="1" applyAlignment="1">
      <alignment horizontal="center" vertical="center"/>
    </xf>
    <xf numFmtId="164" fontId="7" fillId="6" borderId="0" xfId="0" applyNumberFormat="1" applyFont="1" applyFill="1"/>
    <xf numFmtId="0" fontId="13" fillId="0" borderId="0" xfId="0" applyFont="1" applyAlignment="1">
      <alignment vertical="top"/>
    </xf>
    <xf numFmtId="164" fontId="13" fillId="0" borderId="0" xfId="0" applyNumberFormat="1" applyFont="1" applyAlignment="1">
      <alignment horizontal="center" vertical="center"/>
    </xf>
    <xf numFmtId="0" fontId="14" fillId="0" borderId="0" xfId="0" applyFont="1"/>
    <xf numFmtId="164" fontId="14" fillId="0" borderId="0" xfId="0" applyNumberFormat="1" applyFont="1" applyAlignment="1">
      <alignment horizontal="center" vertical="center"/>
    </xf>
    <xf numFmtId="164" fontId="14" fillId="0" borderId="5" xfId="0" applyNumberFormat="1" applyFont="1" applyBorder="1" applyAlignment="1">
      <alignment horizontal="center" vertical="center"/>
    </xf>
    <xf numFmtId="0" fontId="15" fillId="0" borderId="0" xfId="0" applyFont="1"/>
    <xf numFmtId="164" fontId="15" fillId="0" borderId="0" xfId="0" applyNumberFormat="1" applyFont="1" applyAlignment="1">
      <alignment horizontal="center" vertical="center"/>
    </xf>
    <xf numFmtId="0" fontId="7" fillId="0" borderId="0" xfId="0" applyFont="1" applyAlignment="1">
      <alignment vertical="center"/>
    </xf>
    <xf numFmtId="0" fontId="8" fillId="0" borderId="0" xfId="0" applyFont="1" applyAlignment="1">
      <alignment horizontal="center" vertical="center"/>
    </xf>
    <xf numFmtId="0" fontId="16" fillId="5" borderId="0" xfId="0" applyFont="1" applyFill="1" applyAlignment="1">
      <alignment vertical="center"/>
    </xf>
    <xf numFmtId="0" fontId="7" fillId="5" borderId="0" xfId="0" applyFont="1" applyFill="1" applyAlignment="1">
      <alignment vertical="center"/>
    </xf>
    <xf numFmtId="0" fontId="17" fillId="5" borderId="0" xfId="0" applyFont="1" applyFill="1" applyAlignment="1">
      <alignment vertical="center"/>
    </xf>
    <xf numFmtId="6" fontId="7" fillId="5" borderId="0" xfId="0" applyNumberFormat="1" applyFont="1" applyFill="1" applyAlignment="1">
      <alignment vertical="center"/>
    </xf>
    <xf numFmtId="6" fontId="17" fillId="5" borderId="0" xfId="0" applyNumberFormat="1" applyFont="1" applyFill="1" applyAlignment="1">
      <alignment vertical="center"/>
    </xf>
    <xf numFmtId="3" fontId="7" fillId="0" borderId="0" xfId="0" applyNumberFormat="1" applyFont="1" applyAlignment="1">
      <alignment horizontal="center" vertical="center"/>
    </xf>
    <xf numFmtId="3" fontId="7" fillId="0" borderId="5" xfId="0" applyNumberFormat="1" applyFont="1" applyBorder="1" applyAlignment="1">
      <alignment horizontal="center" vertical="center"/>
    </xf>
    <xf numFmtId="3" fontId="7" fillId="8" borderId="0" xfId="0" applyNumberFormat="1" applyFont="1" applyFill="1" applyAlignment="1">
      <alignment horizontal="center" vertical="center"/>
    </xf>
    <xf numFmtId="3" fontId="7" fillId="10" borderId="0" xfId="0" applyNumberFormat="1" applyFont="1" applyFill="1" applyAlignment="1">
      <alignment horizontal="center" vertical="center"/>
    </xf>
    <xf numFmtId="3" fontId="8" fillId="0" borderId="0" xfId="0" applyNumberFormat="1" applyFont="1" applyAlignment="1">
      <alignment horizontal="center" vertical="center"/>
    </xf>
    <xf numFmtId="3" fontId="7" fillId="9" borderId="0" xfId="0" applyNumberFormat="1" applyFont="1" applyFill="1" applyAlignment="1">
      <alignment horizontal="center" vertical="center"/>
    </xf>
    <xf numFmtId="3" fontId="7" fillId="9" borderId="5" xfId="0" applyNumberFormat="1" applyFont="1" applyFill="1" applyBorder="1" applyAlignment="1">
      <alignment horizontal="center" vertical="center"/>
    </xf>
    <xf numFmtId="3" fontId="7" fillId="5" borderId="0" xfId="0" applyNumberFormat="1" applyFont="1" applyFill="1" applyAlignment="1">
      <alignment horizontal="center" vertical="center"/>
    </xf>
    <xf numFmtId="0" fontId="7" fillId="5" borderId="0" xfId="0" applyFont="1" applyFill="1" applyAlignment="1">
      <alignment horizontal="left" vertical="center"/>
    </xf>
    <xf numFmtId="0" fontId="8" fillId="0" borderId="0" xfId="0" applyFont="1" applyAlignment="1">
      <alignment horizontal="left" vertical="center"/>
    </xf>
    <xf numFmtId="0" fontId="7" fillId="0" borderId="0" xfId="0" applyFont="1" applyAlignment="1">
      <alignment horizontal="left" vertical="center"/>
    </xf>
    <xf numFmtId="0" fontId="19" fillId="0" borderId="0" xfId="0" applyFont="1"/>
    <xf numFmtId="0" fontId="16" fillId="5" borderId="0" xfId="0" applyFont="1" applyFill="1"/>
    <xf numFmtId="0" fontId="8" fillId="5" borderId="0" xfId="0" applyFont="1" applyFill="1"/>
    <xf numFmtId="0" fontId="7" fillId="5" borderId="0" xfId="0" applyFont="1" applyFill="1" applyAlignment="1">
      <alignment wrapText="1"/>
    </xf>
    <xf numFmtId="0" fontId="8" fillId="5" borderId="0" xfId="0" applyFont="1" applyFill="1" applyAlignment="1">
      <alignment vertical="center"/>
    </xf>
    <xf numFmtId="0" fontId="18" fillId="0" borderId="0" xfId="0" applyFont="1" applyAlignment="1">
      <alignment vertical="center"/>
    </xf>
    <xf numFmtId="164" fontId="7" fillId="0" borderId="0" xfId="0" applyNumberFormat="1" applyFont="1" applyAlignment="1">
      <alignment horizontal="right" vertical="center"/>
    </xf>
    <xf numFmtId="164" fontId="7" fillId="0" borderId="0" xfId="0" applyNumberFormat="1" applyFont="1" applyAlignment="1">
      <alignment horizontal="right"/>
    </xf>
    <xf numFmtId="0" fontId="7" fillId="0" borderId="0" xfId="0" applyFont="1" applyAlignment="1">
      <alignment horizontal="right"/>
    </xf>
    <xf numFmtId="164" fontId="7" fillId="0" borderId="5" xfId="0" applyNumberFormat="1" applyFont="1" applyBorder="1" applyAlignment="1">
      <alignment horizontal="right"/>
    </xf>
    <xf numFmtId="164" fontId="8" fillId="0" borderId="0" xfId="0" applyNumberFormat="1" applyFont="1" applyAlignment="1">
      <alignment horizontal="right"/>
    </xf>
    <xf numFmtId="0" fontId="0" fillId="5" borderId="0" xfId="0" applyFill="1" applyAlignment="1">
      <alignment vertical="center"/>
    </xf>
    <xf numFmtId="0" fontId="20" fillId="11" borderId="0" xfId="0" applyFont="1" applyFill="1"/>
    <xf numFmtId="0" fontId="22" fillId="11" borderId="0" xfId="0" applyFont="1" applyFill="1"/>
    <xf numFmtId="0" fontId="21" fillId="11" borderId="0" xfId="0" applyFont="1" applyFill="1"/>
    <xf numFmtId="0" fontId="23" fillId="11" borderId="0" xfId="0" applyFont="1" applyFill="1"/>
    <xf numFmtId="0" fontId="26" fillId="0" borderId="0" xfId="0" applyFont="1"/>
    <xf numFmtId="0" fontId="27" fillId="0" borderId="0" xfId="1" applyFont="1" applyAlignment="1">
      <alignment horizontal="left" vertical="center" readingOrder="1"/>
    </xf>
    <xf numFmtId="0" fontId="25" fillId="12" borderId="0" xfId="0" applyFont="1" applyFill="1"/>
    <xf numFmtId="0" fontId="28" fillId="0" borderId="0" xfId="0" applyFont="1" applyAlignment="1">
      <alignment horizontal="left" vertical="center" readingOrder="1"/>
    </xf>
    <xf numFmtId="0" fontId="7" fillId="5" borderId="0" xfId="0" applyFont="1" applyFill="1" applyAlignment="1">
      <alignment horizontal="left" vertical="center" wrapText="1"/>
    </xf>
    <xf numFmtId="0" fontId="18" fillId="0" borderId="0" xfId="0" applyFont="1" applyAlignment="1">
      <alignment horizontal="center" vertical="center" wrapText="1"/>
    </xf>
    <xf numFmtId="0" fontId="8" fillId="0" borderId="0" xfId="0" applyFont="1" applyAlignment="1">
      <alignment horizontal="center" wrapText="1"/>
    </xf>
    <xf numFmtId="0" fontId="8" fillId="0" borderId="0" xfId="0" applyFont="1" applyAlignment="1">
      <alignment horizontal="left"/>
    </xf>
    <xf numFmtId="0" fontId="1" fillId="5" borderId="0" xfId="0" applyFont="1" applyFill="1" applyAlignment="1">
      <alignment horizontal="left" vertical="top" wrapText="1" readingOrder="1"/>
    </xf>
    <xf numFmtId="0" fontId="3" fillId="5" borderId="0" xfId="0" applyFont="1" applyFill="1" applyAlignment="1">
      <alignment horizontal="left" vertical="top" wrapText="1" readingOrder="1"/>
    </xf>
    <xf numFmtId="0" fontId="8" fillId="0" borderId="0" xfId="0" applyFont="1" applyAlignment="1">
      <alignment horizontal="left" vertical="center"/>
    </xf>
    <xf numFmtId="0" fontId="7" fillId="5" borderId="0" xfId="0" applyFont="1" applyFill="1" applyAlignment="1">
      <alignment horizontal="left" vertical="center"/>
    </xf>
    <xf numFmtId="0" fontId="8" fillId="5" borderId="0" xfId="0" applyFont="1" applyFill="1" applyAlignment="1">
      <alignment horizontal="left" vertical="center" wrapText="1"/>
    </xf>
    <xf numFmtId="0" fontId="17" fillId="5" borderId="0" xfId="0" applyFont="1" applyFill="1" applyAlignment="1">
      <alignment horizontal="left" vertical="center" wrapText="1"/>
    </xf>
    <xf numFmtId="0" fontId="7" fillId="0" borderId="0" xfId="0" applyFont="1" applyAlignment="1">
      <alignment horizontal="left"/>
    </xf>
    <xf numFmtId="0" fontId="7" fillId="0" borderId="0" xfId="0" applyFont="1" applyAlignment="1">
      <alignment horizontal="left" vertical="center"/>
    </xf>
    <xf numFmtId="0" fontId="8" fillId="5" borderId="0" xfId="0" applyFont="1" applyFill="1" applyAlignment="1">
      <alignment horizontal="left" vertical="top" wrapText="1"/>
    </xf>
    <xf numFmtId="0" fontId="8" fillId="5" borderId="0" xfId="0" applyFont="1" applyFill="1" applyAlignment="1">
      <alignment horizontal="lef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739775</xdr:colOff>
      <xdr:row>25</xdr:row>
      <xdr:rowOff>82550</xdr:rowOff>
    </xdr:from>
    <xdr:to>
      <xdr:col>3</xdr:col>
      <xdr:colOff>266700</xdr:colOff>
      <xdr:row>27</xdr:row>
      <xdr:rowOff>123825</xdr:rowOff>
    </xdr:to>
    <xdr:cxnSp macro="">
      <xdr:nvCxnSpPr>
        <xdr:cNvPr id="6" name="Connector: Elbow 5">
          <a:extLst>
            <a:ext uri="{FF2B5EF4-FFF2-40B4-BE49-F238E27FC236}">
              <a16:creationId xmlns:a16="http://schemas.microsoft.com/office/drawing/2014/main" id="{8594F34E-5797-E17D-D0E6-BFA06BC6B1C1}"/>
            </a:ext>
          </a:extLst>
        </xdr:cNvPr>
        <xdr:cNvCxnSpPr/>
      </xdr:nvCxnSpPr>
      <xdr:spPr>
        <a:xfrm flipV="1">
          <a:off x="3511550" y="6607175"/>
          <a:ext cx="441325" cy="44132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647700</xdr:colOff>
      <xdr:row>52</xdr:row>
      <xdr:rowOff>57150</xdr:rowOff>
    </xdr:from>
    <xdr:to>
      <xdr:col>4</xdr:col>
      <xdr:colOff>168275</xdr:colOff>
      <xdr:row>54</xdr:row>
      <xdr:rowOff>92075</xdr:rowOff>
    </xdr:to>
    <xdr:cxnSp macro="">
      <xdr:nvCxnSpPr>
        <xdr:cNvPr id="2" name="Connector: Elbow 1">
          <a:extLst>
            <a:ext uri="{FF2B5EF4-FFF2-40B4-BE49-F238E27FC236}">
              <a16:creationId xmlns:a16="http://schemas.microsoft.com/office/drawing/2014/main" id="{7240834F-FF14-4BFC-96D0-DE04097A657D}"/>
            </a:ext>
          </a:extLst>
        </xdr:cNvPr>
        <xdr:cNvCxnSpPr/>
      </xdr:nvCxnSpPr>
      <xdr:spPr>
        <a:xfrm flipV="1">
          <a:off x="3228975" y="13211175"/>
          <a:ext cx="292100" cy="434975"/>
        </a:xfrm>
        <a:prstGeom prst="bentConnector3">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Ivana Rozic" id="{78480068-FDBB-49F9-B1D8-4348C7A4579A}" userId="S::i.rozic@uwtsd.ac.uk::3146e45c-111e-47f4-abdb-d162ebf290e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8" dT="2023-03-21T11:33:15.16" personId="{78480068-FDBB-49F9-B1D8-4348C7A4579A}" id="{431DBB1E-536B-4E2E-A6A1-C05A81E626BD}">
    <text>Look at the question:  Sales income is received on the month after sale and sales for December 2022 amounted to £57,500.</text>
  </threadedComment>
  <threadedComment ref="B23" dT="2023-03-21T11:41:04.28" personId="{78480068-FDBB-49F9-B1D8-4348C7A4579A}" id="{A6E65BC1-1014-41CD-8448-9316AF551D69}">
    <text>See the question: Expenses each month include the allocation of £1,000 for depreciation. Therefore, each month we have to deduct £1,000 from expenses since depreciation is a non-cash expense.</text>
  </threadedComment>
  <threadedComment ref="C26" dT="2023-03-21T11:42:44.58" personId="{78480068-FDBB-49F9-B1D8-4348C7A4579A}" id="{65555978-E19C-40C3-ACD5-4A66667EC86D}">
    <text>See the question: The bank balance at 1st January 2023 is £2250.</text>
  </threadedComment>
</ThreadedComments>
</file>

<file path=xl/threadedComments/threadedComment2.xml><?xml version="1.0" encoding="utf-8"?>
<ThreadedComments xmlns="http://schemas.microsoft.com/office/spreadsheetml/2018/threadedcomments" xmlns:x="http://schemas.openxmlformats.org/spreadsheetml/2006/main">
  <threadedComment ref="C18" dT="2023-03-21T11:21:24.67" personId="{78480068-FDBB-49F9-B1D8-4348C7A4579A}" id="{81C89AC3-56D1-4617-A0CB-7D1EB80AB9B1}">
    <text>Look at question:  40 swings are on hand.</text>
  </threadedComment>
  <threadedComment ref="E31" dT="2023-03-21T11:09:50.90" personId="{78480068-FDBB-49F9-B1D8-4348C7A4579A}" id="{C779C678-B8BF-4118-8B6C-50E433C27406}">
    <text>Look at the question: March 31 is estimated to be 400 square feet.</text>
  </threadedComment>
  <threadedComment ref="C33" dT="2023-03-21T11:12:34.90" personId="{78480068-FDBB-49F9-B1D8-4348C7A4579A}" id="{20D4CDBE-29EC-4782-BD72-015DC8F865BA}">
    <text xml:space="preserve">Look at the question: At the beginning of the year, 500 square feet of oak are on hand.
</text>
  </threadedComment>
  <threadedComment ref="B35" dT="2023-03-21T11:23:41.46" personId="{78480068-FDBB-49F9-B1D8-4348C7A4579A}" id="{BDBD9C1A-2E5F-4862-9068-D8268C2E2A89}">
    <text>Look at the question: a cost of £20 per square foot.</text>
  </threadedComment>
</ThreadedComments>
</file>

<file path=xl/threadedComments/threadedComment3.xml><?xml version="1.0" encoding="utf-8"?>
<ThreadedComments xmlns="http://schemas.microsoft.com/office/spreadsheetml/2018/threadedcomments" xmlns:x="http://schemas.openxmlformats.org/spreadsheetml/2006/main">
  <threadedComment ref="C14" dT="2023-03-21T12:35:19.81" personId="{78480068-FDBB-49F9-B1D8-4348C7A4579A}" id="{735B9C32-1832-4C74-A88F-5AABD9797741}">
    <text xml:space="preserve">Provided in the question. ...a minimum cash balance of £50,000
</text>
  </threadedComment>
  <threadedComment ref="F18" dT="2023-03-21T12:43:51.66" personId="{78480068-FDBB-49F9-B1D8-4348C7A4579A}" id="{0E2238AB-29EC-4F1A-9229-7FDF79FBAB72}">
    <text>Includes £200 of interest expense.</text>
  </threadedComment>
</ThreadedComments>
</file>

<file path=xl/threadedComments/threadedComment4.xml><?xml version="1.0" encoding="utf-8"?>
<ThreadedComments xmlns="http://schemas.microsoft.com/office/spreadsheetml/2018/threadedcomments" xmlns:x="http://schemas.openxmlformats.org/spreadsheetml/2006/main">
  <threadedComment ref="C40" dT="2023-03-21T13:49:32.01" personId="{78480068-FDBB-49F9-B1D8-4348C7A4579A}" id="{45733F41-09F7-47DA-980D-98EE90C45262}">
    <text xml:space="preserve">Multiply sales units with £100 deposit.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accaglobal.com/gb/en/student/exam-support-resources/fundamentals-exams-study-resources/f5/technical-articles/comparing-budgeting-technique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FA454-0BE2-4165-B81E-76CE74064BC6}">
  <sheetPr>
    <tabColor rgb="FF00B0F0"/>
  </sheetPr>
  <dimension ref="A1:N17"/>
  <sheetViews>
    <sheetView tabSelected="1" workbookViewId="0">
      <selection activeCell="B4" sqref="B4"/>
    </sheetView>
  </sheetViews>
  <sheetFormatPr defaultRowHeight="20"/>
  <cols>
    <col min="1" max="16384" width="8.7265625" style="93"/>
  </cols>
  <sheetData>
    <row r="1" spans="1:14">
      <c r="A1" s="95" t="s">
        <v>110</v>
      </c>
    </row>
    <row r="2" spans="1:14" ht="20.5">
      <c r="B2" s="94" t="s">
        <v>118</v>
      </c>
      <c r="C2" s="94"/>
      <c r="D2" s="94"/>
      <c r="E2" s="94"/>
      <c r="F2" s="94"/>
      <c r="G2" s="94"/>
      <c r="H2" s="94"/>
    </row>
    <row r="4" spans="1:14">
      <c r="A4" s="95" t="s">
        <v>111</v>
      </c>
    </row>
    <row r="5" spans="1:14" ht="20.5">
      <c r="B5" s="94" t="s">
        <v>117</v>
      </c>
      <c r="C5" s="94"/>
      <c r="D5" s="94"/>
      <c r="E5" s="94"/>
      <c r="F5" s="94"/>
      <c r="G5" s="94"/>
      <c r="H5" s="94"/>
      <c r="I5" s="94"/>
      <c r="J5" s="94"/>
      <c r="K5" s="94"/>
      <c r="L5" s="94"/>
      <c r="M5" s="94"/>
      <c r="N5" s="94"/>
    </row>
    <row r="7" spans="1:14">
      <c r="A7" s="95" t="s">
        <v>112</v>
      </c>
    </row>
    <row r="8" spans="1:14" ht="20.5">
      <c r="B8" s="94" t="s">
        <v>115</v>
      </c>
      <c r="C8" s="94"/>
      <c r="D8" s="94"/>
      <c r="E8" s="94"/>
      <c r="F8" s="94"/>
      <c r="G8" s="94"/>
      <c r="H8" s="94"/>
      <c r="I8" s="94"/>
      <c r="J8" s="94"/>
      <c r="K8" s="94"/>
      <c r="L8" s="94"/>
      <c r="M8" s="94"/>
    </row>
    <row r="10" spans="1:14" ht="20.5">
      <c r="B10" s="94" t="s">
        <v>116</v>
      </c>
      <c r="C10" s="94"/>
      <c r="D10" s="94"/>
      <c r="E10" s="94"/>
      <c r="F10" s="94"/>
      <c r="G10" s="94"/>
      <c r="H10" s="94"/>
      <c r="I10" s="94"/>
      <c r="J10" s="94"/>
      <c r="K10" s="94"/>
      <c r="L10" s="94"/>
    </row>
    <row r="12" spans="1:14" ht="20.5">
      <c r="A12" s="96" t="s">
        <v>113</v>
      </c>
      <c r="B12" s="94"/>
      <c r="C12" s="94"/>
      <c r="D12" s="94"/>
      <c r="E12" s="94"/>
      <c r="F12" s="94"/>
      <c r="G12" s="94"/>
      <c r="H12" s="94"/>
      <c r="I12" s="94"/>
    </row>
    <row r="14" spans="1:14" ht="20.5">
      <c r="A14" s="96" t="s">
        <v>114</v>
      </c>
      <c r="B14" s="94"/>
      <c r="C14" s="94"/>
      <c r="D14" s="94"/>
      <c r="E14" s="94"/>
    </row>
    <row r="16" spans="1:14">
      <c r="A16" s="95" t="s">
        <v>119</v>
      </c>
    </row>
    <row r="17" spans="2:2" ht="20.5">
      <c r="B17" s="94" t="s">
        <v>120</v>
      </c>
    </row>
  </sheetData>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D87CE-E49C-4939-BE4E-414980DD92A0}">
  <sheetPr>
    <pageSetUpPr fitToPage="1"/>
  </sheetPr>
  <dimension ref="A1:L59"/>
  <sheetViews>
    <sheetView topLeftCell="A12" zoomScaleNormal="100" workbookViewId="0">
      <selection activeCell="C26" sqref="C26"/>
    </sheetView>
  </sheetViews>
  <sheetFormatPr defaultRowHeight="15.5"/>
  <cols>
    <col min="1" max="1" width="21.7265625" style="3" customWidth="1"/>
    <col min="2" max="2" width="18" style="3" customWidth="1"/>
    <col min="3" max="3" width="13.08984375" style="3" customWidth="1"/>
    <col min="4" max="4" width="14.6328125" style="3" customWidth="1"/>
    <col min="5" max="5" width="13.6328125" style="3" customWidth="1"/>
    <col min="6" max="6" width="13.26953125" style="3" customWidth="1"/>
    <col min="7" max="7" width="13.54296875" style="3" customWidth="1"/>
    <col min="8" max="8" width="13.453125" style="3" bestFit="1" customWidth="1"/>
    <col min="9" max="9" width="10.81640625" style="3" customWidth="1"/>
    <col min="10" max="10" width="10.36328125" style="3" bestFit="1" customWidth="1"/>
    <col min="11" max="16384" width="8.7265625" style="3"/>
  </cols>
  <sheetData>
    <row r="1" spans="1:12">
      <c r="A1" s="85" t="s">
        <v>6</v>
      </c>
      <c r="B1" s="83"/>
      <c r="C1" s="83"/>
      <c r="D1" s="83"/>
      <c r="E1" s="83"/>
      <c r="F1" s="83"/>
      <c r="G1" s="83"/>
      <c r="H1" s="83"/>
      <c r="I1" s="83"/>
      <c r="J1" s="83"/>
      <c r="K1" s="83"/>
      <c r="L1" s="83"/>
    </row>
    <row r="2" spans="1:12">
      <c r="A2" s="46"/>
      <c r="B2" s="46"/>
      <c r="C2" s="46"/>
      <c r="D2" s="46"/>
      <c r="E2" s="46"/>
      <c r="F2" s="46"/>
      <c r="G2" s="46"/>
      <c r="H2" s="46"/>
      <c r="I2" s="46"/>
      <c r="J2" s="46"/>
      <c r="K2" s="46"/>
      <c r="L2" s="46"/>
    </row>
    <row r="3" spans="1:12">
      <c r="A3" s="46"/>
      <c r="B3" s="43"/>
      <c r="C3" s="48" t="s">
        <v>13</v>
      </c>
      <c r="D3" s="48" t="s">
        <v>14</v>
      </c>
      <c r="E3" s="48" t="s">
        <v>15</v>
      </c>
      <c r="F3" s="48" t="s">
        <v>16</v>
      </c>
      <c r="G3" s="46"/>
      <c r="H3" s="46"/>
      <c r="I3" s="46"/>
      <c r="J3" s="46"/>
      <c r="K3" s="46"/>
      <c r="L3" s="46"/>
    </row>
    <row r="4" spans="1:12">
      <c r="A4" s="46"/>
      <c r="B4" s="43" t="s">
        <v>8</v>
      </c>
      <c r="C4" s="49">
        <v>65000</v>
      </c>
      <c r="D4" s="49">
        <v>26500</v>
      </c>
      <c r="E4" s="49">
        <v>17500</v>
      </c>
      <c r="F4" s="49">
        <v>15500</v>
      </c>
      <c r="G4" s="46"/>
      <c r="H4" s="46"/>
      <c r="I4" s="46"/>
      <c r="J4" s="46"/>
      <c r="K4" s="46"/>
      <c r="L4" s="46"/>
    </row>
    <row r="5" spans="1:12">
      <c r="A5" s="46"/>
      <c r="B5" s="43" t="s">
        <v>9</v>
      </c>
      <c r="C5" s="49">
        <v>70000</v>
      </c>
      <c r="D5" s="49">
        <v>45000</v>
      </c>
      <c r="E5" s="49">
        <v>18000</v>
      </c>
      <c r="F5" s="49">
        <v>20500</v>
      </c>
      <c r="G5" s="46"/>
      <c r="H5" s="46"/>
      <c r="I5" s="46"/>
      <c r="J5" s="46"/>
      <c r="K5" s="46"/>
      <c r="L5" s="46"/>
    </row>
    <row r="6" spans="1:12">
      <c r="A6" s="46"/>
      <c r="B6" s="43" t="s">
        <v>7</v>
      </c>
      <c r="C6" s="49">
        <v>72500</v>
      </c>
      <c r="D6" s="49">
        <v>50000</v>
      </c>
      <c r="E6" s="49">
        <v>18250</v>
      </c>
      <c r="F6" s="49">
        <v>19000</v>
      </c>
      <c r="G6" s="46"/>
      <c r="H6" s="46"/>
      <c r="I6" s="46"/>
      <c r="J6" s="46"/>
      <c r="K6" s="46"/>
      <c r="L6" s="46"/>
    </row>
    <row r="7" spans="1:12">
      <c r="A7" s="46"/>
      <c r="B7" s="43" t="s">
        <v>10</v>
      </c>
      <c r="C7" s="49">
        <v>85000</v>
      </c>
      <c r="D7" s="49">
        <v>34500</v>
      </c>
      <c r="E7" s="49">
        <v>18500</v>
      </c>
      <c r="F7" s="49">
        <v>18500</v>
      </c>
      <c r="G7" s="46"/>
      <c r="H7" s="46"/>
      <c r="I7" s="46"/>
      <c r="J7" s="46"/>
      <c r="K7" s="46"/>
      <c r="L7" s="46"/>
    </row>
    <row r="8" spans="1:12">
      <c r="A8" s="46"/>
      <c r="B8" s="43" t="s">
        <v>11</v>
      </c>
      <c r="C8" s="49">
        <v>65000</v>
      </c>
      <c r="D8" s="49">
        <v>35500</v>
      </c>
      <c r="E8" s="49">
        <v>16500</v>
      </c>
      <c r="F8" s="49">
        <v>20500</v>
      </c>
      <c r="G8" s="46"/>
      <c r="H8" s="46"/>
      <c r="I8" s="46"/>
      <c r="J8" s="46"/>
      <c r="K8" s="46"/>
      <c r="L8" s="46"/>
    </row>
    <row r="9" spans="1:12">
      <c r="A9" s="46"/>
      <c r="B9" s="43" t="s">
        <v>12</v>
      </c>
      <c r="C9" s="49">
        <v>107500</v>
      </c>
      <c r="D9" s="49">
        <v>40500</v>
      </c>
      <c r="E9" s="49">
        <v>20000</v>
      </c>
      <c r="F9" s="49">
        <v>22000</v>
      </c>
      <c r="G9" s="46"/>
      <c r="H9" s="46"/>
      <c r="I9" s="46"/>
      <c r="J9" s="46"/>
      <c r="K9" s="46"/>
      <c r="L9" s="46"/>
    </row>
    <row r="10" spans="1:12">
      <c r="A10" s="46"/>
      <c r="B10" s="46"/>
      <c r="C10" s="46"/>
      <c r="D10" s="46"/>
      <c r="E10" s="46"/>
      <c r="F10" s="46"/>
      <c r="G10" s="46"/>
      <c r="H10" s="46"/>
      <c r="I10" s="46"/>
      <c r="J10" s="46"/>
      <c r="K10" s="46"/>
      <c r="L10" s="46"/>
    </row>
    <row r="11" spans="1:12" ht="100" customHeight="1">
      <c r="A11" s="101" t="s">
        <v>107</v>
      </c>
      <c r="B11" s="101"/>
      <c r="C11" s="101"/>
      <c r="D11" s="101"/>
      <c r="E11" s="101"/>
      <c r="F11" s="101"/>
      <c r="G11" s="101"/>
      <c r="H11" s="101"/>
      <c r="I11" s="84"/>
      <c r="J11" s="84"/>
      <c r="K11" s="84"/>
      <c r="L11" s="84"/>
    </row>
    <row r="12" spans="1:12" ht="51.5" customHeight="1">
      <c r="A12" s="101" t="s">
        <v>108</v>
      </c>
      <c r="B12" s="101"/>
      <c r="C12" s="101"/>
      <c r="D12" s="101"/>
      <c r="E12" s="101"/>
      <c r="F12" s="101"/>
      <c r="G12" s="101"/>
      <c r="H12" s="46"/>
      <c r="I12" s="46"/>
      <c r="J12" s="46"/>
      <c r="K12" s="46"/>
      <c r="L12" s="46"/>
    </row>
    <row r="15" spans="1:12">
      <c r="A15" s="3" t="s">
        <v>29</v>
      </c>
      <c r="B15" s="10" t="s">
        <v>42</v>
      </c>
    </row>
    <row r="17" spans="1:8">
      <c r="C17" s="29" t="s">
        <v>8</v>
      </c>
      <c r="D17" s="29" t="s">
        <v>9</v>
      </c>
      <c r="E17" s="29" t="s">
        <v>7</v>
      </c>
      <c r="F17" s="29" t="s">
        <v>10</v>
      </c>
      <c r="G17" s="29" t="s">
        <v>11</v>
      </c>
      <c r="H17" s="29" t="s">
        <v>12</v>
      </c>
    </row>
    <row r="18" spans="1:8" ht="16" thickBot="1">
      <c r="B18" s="78" t="s">
        <v>43</v>
      </c>
      <c r="C18" s="47">
        <v>57500</v>
      </c>
      <c r="D18" s="30">
        <f>C4</f>
        <v>65000</v>
      </c>
      <c r="E18" s="30">
        <f>C5</f>
        <v>70000</v>
      </c>
      <c r="F18" s="30">
        <f>C6</f>
        <v>72500</v>
      </c>
      <c r="G18" s="30">
        <f>C7</f>
        <v>85000</v>
      </c>
      <c r="H18" s="30">
        <f>C8</f>
        <v>65000</v>
      </c>
    </row>
    <row r="19" spans="1:8" ht="16" thickTop="1">
      <c r="B19" s="80" t="s">
        <v>44</v>
      </c>
      <c r="C19" s="31">
        <f>C18</f>
        <v>57500</v>
      </c>
      <c r="D19" s="31">
        <f t="shared" ref="D19:H19" si="0">D18</f>
        <v>65000</v>
      </c>
      <c r="E19" s="31">
        <f t="shared" si="0"/>
        <v>70000</v>
      </c>
      <c r="F19" s="31">
        <f t="shared" si="0"/>
        <v>72500</v>
      </c>
      <c r="G19" s="31">
        <f t="shared" si="0"/>
        <v>85000</v>
      </c>
      <c r="H19" s="31">
        <f t="shared" si="0"/>
        <v>65000</v>
      </c>
    </row>
    <row r="20" spans="1:8">
      <c r="B20" s="80"/>
      <c r="C20" s="31"/>
      <c r="D20" s="31"/>
      <c r="E20" s="31"/>
      <c r="F20" s="31"/>
      <c r="G20" s="31"/>
      <c r="H20" s="31"/>
    </row>
    <row r="21" spans="1:8">
      <c r="B21" s="80" t="s">
        <v>51</v>
      </c>
      <c r="C21" s="31">
        <f>D4</f>
        <v>26500</v>
      </c>
      <c r="D21" s="31">
        <f>D5</f>
        <v>45000</v>
      </c>
      <c r="E21" s="31">
        <f>D6</f>
        <v>50000</v>
      </c>
      <c r="F21" s="31">
        <f>D7</f>
        <v>34500</v>
      </c>
      <c r="G21" s="31">
        <f>D8</f>
        <v>35500</v>
      </c>
      <c r="H21" s="31">
        <f>D9</f>
        <v>40500</v>
      </c>
    </row>
    <row r="22" spans="1:8">
      <c r="B22" s="80" t="s">
        <v>45</v>
      </c>
      <c r="C22" s="31">
        <f>E4</f>
        <v>17500</v>
      </c>
      <c r="D22" s="31">
        <f>E5</f>
        <v>18000</v>
      </c>
      <c r="E22" s="31">
        <f>E6</f>
        <v>18250</v>
      </c>
      <c r="F22" s="31">
        <f>E7</f>
        <v>18500</v>
      </c>
      <c r="G22" s="31">
        <f>E8</f>
        <v>16500</v>
      </c>
      <c r="H22" s="31">
        <f>E9</f>
        <v>20000</v>
      </c>
    </row>
    <row r="23" spans="1:8" ht="16" thickBot="1">
      <c r="B23" s="78" t="s">
        <v>46</v>
      </c>
      <c r="C23" s="30">
        <f>F4-1000</f>
        <v>14500</v>
      </c>
      <c r="D23" s="30">
        <f>F5-1000</f>
        <v>19500</v>
      </c>
      <c r="E23" s="30">
        <f>F6-1000</f>
        <v>18000</v>
      </c>
      <c r="F23" s="30">
        <f>F7-1000</f>
        <v>17500</v>
      </c>
      <c r="G23" s="30">
        <f>F8-1000</f>
        <v>19500</v>
      </c>
      <c r="H23" s="30">
        <f>F9-1000</f>
        <v>21000</v>
      </c>
    </row>
    <row r="24" spans="1:8" ht="16" thickTop="1">
      <c r="B24" s="80" t="s">
        <v>47</v>
      </c>
      <c r="C24" s="31">
        <f>SUM(C21:C23)</f>
        <v>58500</v>
      </c>
      <c r="D24" s="31">
        <f t="shared" ref="D24:H24" si="1">SUM(D21:D23)</f>
        <v>82500</v>
      </c>
      <c r="E24" s="31">
        <f t="shared" si="1"/>
        <v>86250</v>
      </c>
      <c r="F24" s="31">
        <f t="shared" si="1"/>
        <v>70500</v>
      </c>
      <c r="G24" s="31">
        <f t="shared" si="1"/>
        <v>71500</v>
      </c>
      <c r="H24" s="31">
        <f t="shared" si="1"/>
        <v>81500</v>
      </c>
    </row>
    <row r="25" spans="1:8">
      <c r="B25" s="80"/>
      <c r="C25" s="31"/>
      <c r="D25" s="31"/>
      <c r="E25" s="31"/>
      <c r="F25" s="31"/>
      <c r="G25" s="31"/>
      <c r="H25" s="31"/>
    </row>
    <row r="26" spans="1:8">
      <c r="B26" s="80" t="s">
        <v>50</v>
      </c>
      <c r="C26" s="45">
        <v>2250</v>
      </c>
      <c r="D26" s="31">
        <f>C28</f>
        <v>1250</v>
      </c>
      <c r="E26" s="31">
        <f t="shared" ref="E26:H26" si="2">D28</f>
        <v>-16250</v>
      </c>
      <c r="F26" s="31">
        <f t="shared" si="2"/>
        <v>-32500</v>
      </c>
      <c r="G26" s="31">
        <f t="shared" si="2"/>
        <v>-30500</v>
      </c>
      <c r="H26" s="31">
        <f t="shared" si="2"/>
        <v>-17000</v>
      </c>
    </row>
    <row r="27" spans="1:8" ht="16" thickBot="1">
      <c r="A27" s="10" t="s">
        <v>52</v>
      </c>
      <c r="B27" s="80" t="s">
        <v>48</v>
      </c>
      <c r="C27" s="30">
        <f>C19-C24</f>
        <v>-1000</v>
      </c>
      <c r="D27" s="30">
        <f t="shared" ref="D27:H27" si="3">D19-D24</f>
        <v>-17500</v>
      </c>
      <c r="E27" s="30">
        <f t="shared" si="3"/>
        <v>-16250</v>
      </c>
      <c r="F27" s="30">
        <f t="shared" si="3"/>
        <v>2000</v>
      </c>
      <c r="G27" s="30">
        <f t="shared" si="3"/>
        <v>13500</v>
      </c>
      <c r="H27" s="30">
        <f t="shared" si="3"/>
        <v>-16500</v>
      </c>
    </row>
    <row r="28" spans="1:8" ht="16" thickTop="1">
      <c r="A28" s="10"/>
      <c r="B28" s="79" t="s">
        <v>49</v>
      </c>
      <c r="C28" s="32">
        <f>C26+C27</f>
        <v>1250</v>
      </c>
      <c r="D28" s="32">
        <f t="shared" ref="D28:H28" si="4">D26+D27</f>
        <v>-16250</v>
      </c>
      <c r="E28" s="32">
        <f t="shared" si="4"/>
        <v>-32500</v>
      </c>
      <c r="F28" s="32">
        <f t="shared" si="4"/>
        <v>-30500</v>
      </c>
      <c r="G28" s="32">
        <f t="shared" si="4"/>
        <v>-17000</v>
      </c>
      <c r="H28" s="32">
        <f t="shared" si="4"/>
        <v>-33500</v>
      </c>
    </row>
    <row r="35" spans="1:10" ht="36" customHeight="1">
      <c r="A35" s="3" t="s">
        <v>31</v>
      </c>
      <c r="B35" s="102" t="s">
        <v>53</v>
      </c>
      <c r="C35" s="102"/>
      <c r="D35" s="102"/>
      <c r="E35" s="86"/>
      <c r="F35" s="86"/>
    </row>
    <row r="36" spans="1:10">
      <c r="B36"/>
      <c r="C36" s="33"/>
      <c r="D36"/>
      <c r="E36"/>
      <c r="F36" s="34"/>
    </row>
    <row r="37" spans="1:10">
      <c r="C37" s="31"/>
      <c r="E37" s="31"/>
    </row>
    <row r="38" spans="1:10">
      <c r="B38" s="3" t="s">
        <v>43</v>
      </c>
      <c r="C38" s="87"/>
      <c r="D38" s="88">
        <f>SUM(C4:C9)</f>
        <v>465000</v>
      </c>
      <c r="E38" s="31"/>
    </row>
    <row r="39" spans="1:10">
      <c r="B39" s="3" t="s">
        <v>23</v>
      </c>
      <c r="C39" s="87">
        <v>15500</v>
      </c>
      <c r="D39" s="89"/>
      <c r="E39" s="31"/>
      <c r="J39" s="31"/>
    </row>
    <row r="40" spans="1:10">
      <c r="B40" s="3" t="s">
        <v>55</v>
      </c>
      <c r="C40" s="87">
        <f>SUM(D4:D9)</f>
        <v>232000</v>
      </c>
      <c r="D40" s="89"/>
      <c r="E40" s="31"/>
      <c r="J40" s="31"/>
    </row>
    <row r="41" spans="1:10">
      <c r="A41" s="35" t="s">
        <v>24</v>
      </c>
      <c r="B41" s="3" t="s">
        <v>56</v>
      </c>
      <c r="C41" s="87">
        <v>17350</v>
      </c>
      <c r="D41" s="89"/>
      <c r="E41" s="31"/>
      <c r="J41" s="31"/>
    </row>
    <row r="42" spans="1:10" ht="16" thickBot="1">
      <c r="B42" s="3" t="s">
        <v>57</v>
      </c>
      <c r="C42" s="87"/>
      <c r="D42" s="90">
        <f>C39+C40-C41</f>
        <v>230150</v>
      </c>
      <c r="E42" s="31"/>
    </row>
    <row r="43" spans="1:10" ht="16" thickTop="1">
      <c r="B43" s="3" t="s">
        <v>58</v>
      </c>
      <c r="C43" s="87"/>
      <c r="D43" s="88">
        <f>D38-D42</f>
        <v>234850</v>
      </c>
      <c r="E43" s="31"/>
    </row>
    <row r="44" spans="1:10">
      <c r="A44" s="35" t="s">
        <v>24</v>
      </c>
      <c r="B44" s="11" t="s">
        <v>59</v>
      </c>
      <c r="C44" s="89"/>
      <c r="D44" s="89"/>
      <c r="E44" s="31"/>
    </row>
    <row r="45" spans="1:10">
      <c r="B45" s="3" t="s">
        <v>45</v>
      </c>
      <c r="C45" s="87">
        <f>SUM(E4:E9)</f>
        <v>108750</v>
      </c>
      <c r="D45" s="89"/>
      <c r="E45" s="31"/>
    </row>
    <row r="46" spans="1:10">
      <c r="B46" s="3" t="s">
        <v>60</v>
      </c>
      <c r="C46" s="87">
        <f>SUM(F4:F9)-C47</f>
        <v>110000</v>
      </c>
      <c r="D46" s="89"/>
      <c r="E46" s="31"/>
    </row>
    <row r="47" spans="1:10">
      <c r="B47" s="3" t="s">
        <v>61</v>
      </c>
      <c r="C47" s="87">
        <f>1000*6</f>
        <v>6000</v>
      </c>
      <c r="D47" s="89"/>
      <c r="E47" s="31"/>
    </row>
    <row r="48" spans="1:10" ht="16" thickBot="1">
      <c r="C48" s="87"/>
      <c r="D48" s="90">
        <f>SUM(C45:C47)</f>
        <v>224750</v>
      </c>
      <c r="E48" s="31"/>
    </row>
    <row r="49" spans="2:5" ht="16" thickTop="1">
      <c r="B49" s="10" t="s">
        <v>62</v>
      </c>
      <c r="C49" s="87"/>
      <c r="D49" s="91">
        <f>D43-D48</f>
        <v>10100</v>
      </c>
      <c r="E49" s="31"/>
    </row>
    <row r="50" spans="2:5">
      <c r="C50" s="31"/>
      <c r="E50" s="31"/>
    </row>
    <row r="51" spans="2:5">
      <c r="C51" s="31"/>
      <c r="E51" s="31"/>
    </row>
    <row r="52" spans="2:5">
      <c r="C52" s="31"/>
      <c r="E52" s="31"/>
    </row>
    <row r="53" spans="2:5">
      <c r="C53" s="31"/>
      <c r="E53" s="31"/>
    </row>
    <row r="54" spans="2:5">
      <c r="C54" s="31"/>
      <c r="E54" s="31"/>
    </row>
    <row r="55" spans="2:5">
      <c r="C55" s="31"/>
      <c r="E55" s="31"/>
    </row>
    <row r="56" spans="2:5">
      <c r="C56" s="31"/>
      <c r="E56" s="31"/>
    </row>
    <row r="57" spans="2:5">
      <c r="C57" s="31"/>
      <c r="E57" s="31"/>
    </row>
    <row r="58" spans="2:5">
      <c r="C58" s="31"/>
      <c r="E58" s="31"/>
    </row>
    <row r="59" spans="2:5">
      <c r="C59" s="31"/>
      <c r="E59" s="31"/>
    </row>
  </sheetData>
  <mergeCells count="3">
    <mergeCell ref="A11:H11"/>
    <mergeCell ref="A12:G12"/>
    <mergeCell ref="B35:D35"/>
  </mergeCells>
  <phoneticPr fontId="6" type="noConversion"/>
  <pageMargins left="0.7" right="0.7" top="0.75" bottom="0.75" header="0.3" footer="0.3"/>
  <pageSetup paperSize="9" scale="53" orientation="landscape" horizontalDpi="1200" verticalDpi="1200" r:id="rId1"/>
  <colBreaks count="1" manualBreakCount="1">
    <brk id="9" max="1048575" man="1"/>
  </col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D9722-5DD5-48DC-A7B7-9ED4AE890A3E}">
  <sheetPr>
    <pageSetUpPr fitToPage="1"/>
  </sheetPr>
  <dimension ref="A1:V41"/>
  <sheetViews>
    <sheetView zoomScale="115" zoomScaleNormal="115" workbookViewId="0">
      <selection activeCell="G31" sqref="G31"/>
    </sheetView>
  </sheetViews>
  <sheetFormatPr defaultRowHeight="15.5"/>
  <cols>
    <col min="1" max="1" width="16.36328125" style="3" customWidth="1"/>
    <col min="2" max="2" width="27.90625" style="3" customWidth="1"/>
    <col min="3" max="5" width="11.08984375" style="3" customWidth="1"/>
    <col min="6" max="6" width="12.7265625" style="3" customWidth="1"/>
    <col min="7" max="16384" width="8.7265625" style="3"/>
  </cols>
  <sheetData>
    <row r="1" spans="1:22">
      <c r="A1" s="82" t="s">
        <v>106</v>
      </c>
      <c r="B1" s="46"/>
      <c r="C1" s="46"/>
      <c r="D1" s="46"/>
      <c r="E1" s="46"/>
      <c r="F1" s="46"/>
      <c r="G1" s="46"/>
      <c r="H1" s="46"/>
      <c r="I1" s="46"/>
      <c r="J1" s="46"/>
      <c r="K1" s="46"/>
      <c r="L1" s="46"/>
    </row>
    <row r="2" spans="1:22" s="5" customFormat="1">
      <c r="A2" s="105" t="s">
        <v>5</v>
      </c>
      <c r="B2" s="105"/>
      <c r="C2" s="105"/>
      <c r="D2" s="105"/>
      <c r="E2" s="105"/>
      <c r="F2" s="105"/>
      <c r="G2" s="105"/>
      <c r="H2" s="105"/>
      <c r="I2" s="105"/>
      <c r="J2" s="105"/>
      <c r="K2" s="105"/>
      <c r="L2" s="105"/>
      <c r="M2" s="2"/>
      <c r="N2" s="2"/>
      <c r="O2" s="2"/>
      <c r="P2" s="2"/>
      <c r="Q2" s="2"/>
      <c r="R2" s="2"/>
      <c r="S2" s="2"/>
      <c r="T2" s="2"/>
      <c r="U2" s="2"/>
      <c r="V2" s="2"/>
    </row>
    <row r="3" spans="1:22" s="5" customFormat="1">
      <c r="A3" s="36"/>
      <c r="B3" s="36"/>
      <c r="C3" s="36"/>
      <c r="D3" s="36"/>
      <c r="E3" s="36"/>
      <c r="F3" s="36"/>
      <c r="G3" s="36"/>
      <c r="H3" s="36"/>
      <c r="I3" s="36"/>
      <c r="J3" s="36"/>
      <c r="K3" s="36"/>
      <c r="L3" s="36"/>
      <c r="M3" s="2"/>
      <c r="N3" s="2"/>
      <c r="O3" s="2"/>
      <c r="P3" s="2"/>
      <c r="Q3" s="2"/>
      <c r="R3" s="2"/>
      <c r="S3" s="2"/>
      <c r="T3" s="2"/>
      <c r="U3" s="2"/>
      <c r="V3" s="2"/>
    </row>
    <row r="4" spans="1:22" s="5" customFormat="1">
      <c r="A4" s="37"/>
      <c r="B4" s="38"/>
      <c r="C4" s="39" t="s">
        <v>0</v>
      </c>
      <c r="D4" s="39" t="s">
        <v>1</v>
      </c>
      <c r="E4" s="39" t="s">
        <v>2</v>
      </c>
      <c r="F4" s="39" t="s">
        <v>3</v>
      </c>
      <c r="G4" s="37"/>
      <c r="H4" s="37"/>
      <c r="I4" s="37"/>
      <c r="J4" s="37"/>
      <c r="K4" s="37"/>
      <c r="L4" s="37"/>
      <c r="M4" s="2"/>
      <c r="N4" s="2"/>
      <c r="O4" s="2"/>
      <c r="P4" s="2"/>
      <c r="Q4" s="2"/>
      <c r="R4" s="2"/>
      <c r="S4" s="2"/>
      <c r="T4" s="2"/>
      <c r="U4" s="2"/>
      <c r="V4" s="2"/>
    </row>
    <row r="5" spans="1:22" s="5" customFormat="1">
      <c r="A5" s="37"/>
      <c r="B5" s="39" t="s">
        <v>4</v>
      </c>
      <c r="C5" s="39">
        <v>320</v>
      </c>
      <c r="D5" s="39">
        <v>280</v>
      </c>
      <c r="E5" s="39">
        <v>340</v>
      </c>
      <c r="F5" s="39">
        <v>240</v>
      </c>
      <c r="G5" s="37"/>
      <c r="H5" s="37"/>
      <c r="I5" s="37"/>
      <c r="J5" s="37"/>
      <c r="K5" s="37"/>
      <c r="L5" s="37"/>
      <c r="M5" s="2"/>
      <c r="N5" s="2"/>
      <c r="O5" s="2"/>
      <c r="P5" s="2"/>
      <c r="Q5" s="2"/>
      <c r="R5" s="2"/>
      <c r="S5" s="2"/>
      <c r="T5" s="2"/>
      <c r="U5" s="2"/>
      <c r="V5" s="2"/>
    </row>
    <row r="6" spans="1:22" s="5" customFormat="1">
      <c r="A6" s="37"/>
      <c r="B6" s="40"/>
      <c r="C6" s="40"/>
      <c r="D6" s="40"/>
      <c r="E6" s="40"/>
      <c r="F6" s="40"/>
      <c r="G6" s="37"/>
      <c r="H6" s="37"/>
      <c r="I6" s="37"/>
      <c r="J6" s="37"/>
      <c r="K6" s="37"/>
      <c r="L6" s="37"/>
      <c r="M6" s="2"/>
      <c r="N6" s="2"/>
      <c r="O6" s="2"/>
      <c r="P6" s="2"/>
      <c r="Q6" s="2"/>
      <c r="R6" s="2"/>
      <c r="S6" s="2"/>
      <c r="T6" s="2"/>
      <c r="U6" s="2"/>
      <c r="V6" s="2"/>
    </row>
    <row r="7" spans="1:22" s="5" customFormat="1" ht="85" customHeight="1">
      <c r="A7" s="106" t="s">
        <v>18</v>
      </c>
      <c r="B7" s="106"/>
      <c r="C7" s="106"/>
      <c r="D7" s="106"/>
      <c r="E7" s="106"/>
      <c r="F7" s="106"/>
      <c r="G7" s="106"/>
      <c r="H7" s="106"/>
      <c r="I7" s="106"/>
      <c r="J7" s="106"/>
      <c r="K7" s="106"/>
      <c r="L7" s="106"/>
      <c r="M7" s="2"/>
      <c r="N7" s="2"/>
      <c r="O7" s="2"/>
      <c r="P7" s="2"/>
      <c r="Q7" s="2"/>
      <c r="R7" s="2"/>
      <c r="S7" s="2"/>
      <c r="T7" s="2"/>
      <c r="U7" s="2"/>
      <c r="V7" s="2"/>
    </row>
    <row r="8" spans="1:22" s="5" customFormat="1" ht="57" customHeight="1">
      <c r="A8" s="106" t="s">
        <v>17</v>
      </c>
      <c r="B8" s="106"/>
      <c r="C8" s="106"/>
      <c r="D8" s="106"/>
      <c r="E8" s="106"/>
      <c r="F8" s="106"/>
      <c r="G8" s="106"/>
      <c r="H8" s="106"/>
      <c r="I8" s="106"/>
      <c r="J8" s="106"/>
      <c r="K8" s="106"/>
      <c r="L8" s="106"/>
      <c r="M8" s="2"/>
      <c r="N8" s="2"/>
      <c r="O8" s="2"/>
      <c r="P8" s="2"/>
      <c r="Q8" s="2"/>
      <c r="R8" s="2"/>
      <c r="S8" s="2"/>
      <c r="T8" s="2"/>
      <c r="U8" s="2"/>
      <c r="V8" s="2"/>
    </row>
    <row r="9" spans="1:22" s="5" customFormat="1" ht="20" customHeight="1">
      <c r="A9" s="2"/>
      <c r="B9" s="2"/>
      <c r="C9" s="2"/>
      <c r="D9" s="2"/>
      <c r="E9" s="2"/>
      <c r="F9" s="2"/>
      <c r="G9" s="2"/>
      <c r="H9" s="2"/>
      <c r="I9" s="2"/>
      <c r="J9" s="2"/>
      <c r="K9" s="2"/>
      <c r="L9" s="2"/>
      <c r="M9" s="2"/>
      <c r="N9" s="2"/>
      <c r="O9" s="2"/>
      <c r="P9" s="2"/>
      <c r="Q9" s="2"/>
      <c r="R9" s="2"/>
      <c r="S9" s="2"/>
      <c r="T9" s="2"/>
      <c r="U9" s="2"/>
      <c r="V9" s="2"/>
    </row>
    <row r="10" spans="1:22" s="5" customFormat="1" ht="14.5" customHeight="1">
      <c r="A10" s="1"/>
      <c r="B10" s="2"/>
      <c r="C10" s="2"/>
      <c r="D10" s="2"/>
      <c r="E10" s="2"/>
      <c r="F10" s="2"/>
      <c r="G10" s="2"/>
      <c r="H10" s="2"/>
      <c r="I10" s="2"/>
      <c r="J10" s="2"/>
      <c r="K10" s="2"/>
      <c r="L10" s="2"/>
    </row>
    <row r="11" spans="1:22">
      <c r="A11" s="3" t="s">
        <v>29</v>
      </c>
    </row>
    <row r="13" spans="1:22" ht="15.5" customHeight="1">
      <c r="A13" s="104" t="s">
        <v>30</v>
      </c>
      <c r="B13" s="104"/>
      <c r="C13" s="104"/>
      <c r="D13" s="104"/>
      <c r="E13" s="104"/>
      <c r="F13" s="104"/>
      <c r="G13" s="104"/>
    </row>
    <row r="14" spans="1:22" ht="15.5" customHeight="1">
      <c r="B14" s="6"/>
      <c r="C14" s="27" t="s">
        <v>0</v>
      </c>
      <c r="D14" s="27" t="s">
        <v>1</v>
      </c>
      <c r="E14" s="27" t="s">
        <v>2</v>
      </c>
      <c r="F14" s="28" t="s">
        <v>3</v>
      </c>
    </row>
    <row r="15" spans="1:22">
      <c r="A15" s="8"/>
      <c r="B15" s="7" t="s">
        <v>4</v>
      </c>
      <c r="C15" s="14">
        <v>320</v>
      </c>
      <c r="D15" s="14">
        <v>280</v>
      </c>
      <c r="E15" s="14">
        <v>340</v>
      </c>
      <c r="F15" s="15">
        <v>240</v>
      </c>
    </row>
    <row r="16" spans="1:22" ht="47" thickBot="1">
      <c r="A16" s="12" t="s">
        <v>28</v>
      </c>
      <c r="B16" s="7" t="s">
        <v>25</v>
      </c>
      <c r="C16" s="51">
        <f>D15*20%</f>
        <v>56</v>
      </c>
      <c r="D16" s="52">
        <f t="shared" ref="D16:E16" si="0">E15*20%</f>
        <v>68</v>
      </c>
      <c r="E16" s="16">
        <f t="shared" si="0"/>
        <v>48</v>
      </c>
      <c r="F16" s="9"/>
    </row>
    <row r="17" spans="1:11" ht="16" thickTop="1">
      <c r="B17" s="4" t="s">
        <v>26</v>
      </c>
      <c r="C17" s="17">
        <f>C15+C16</f>
        <v>376</v>
      </c>
      <c r="D17" s="17">
        <f t="shared" ref="D17:E17" si="1">D15+D16</f>
        <v>348</v>
      </c>
      <c r="E17" s="17">
        <f t="shared" si="1"/>
        <v>388</v>
      </c>
      <c r="F17" s="9"/>
    </row>
    <row r="18" spans="1:11" ht="16" thickBot="1">
      <c r="A18" s="12" t="s">
        <v>24</v>
      </c>
      <c r="B18" s="4" t="s">
        <v>35</v>
      </c>
      <c r="C18" s="41">
        <v>40</v>
      </c>
      <c r="D18" s="51">
        <f>C16</f>
        <v>56</v>
      </c>
      <c r="E18" s="52">
        <f>D16</f>
        <v>68</v>
      </c>
      <c r="F18" s="9"/>
    </row>
    <row r="19" spans="1:11" ht="15.5" customHeight="1" thickTop="1">
      <c r="B19" s="13" t="s">
        <v>27</v>
      </c>
      <c r="C19" s="18">
        <f>C17-C18</f>
        <v>336</v>
      </c>
      <c r="D19" s="18">
        <f t="shared" ref="D19:E19" si="2">D17-D18</f>
        <v>292</v>
      </c>
      <c r="E19" s="18">
        <f t="shared" si="2"/>
        <v>320</v>
      </c>
      <c r="F19" s="9"/>
    </row>
    <row r="24" spans="1:11">
      <c r="A24" s="3" t="s">
        <v>31</v>
      </c>
    </row>
    <row r="26" spans="1:11" ht="31.5" customHeight="1">
      <c r="A26" s="103" t="s">
        <v>32</v>
      </c>
      <c r="B26" s="103"/>
      <c r="C26" s="103"/>
      <c r="D26" s="103"/>
      <c r="E26" s="103"/>
      <c r="F26" s="8"/>
      <c r="G26" s="10"/>
      <c r="H26" s="10"/>
      <c r="I26" s="10"/>
      <c r="J26" s="10"/>
      <c r="K26" s="10"/>
    </row>
    <row r="27" spans="1:11">
      <c r="B27" s="6"/>
      <c r="C27" s="27" t="s">
        <v>0</v>
      </c>
      <c r="D27" s="27" t="s">
        <v>1</v>
      </c>
      <c r="E27" s="27" t="s">
        <v>2</v>
      </c>
    </row>
    <row r="28" spans="1:11">
      <c r="B28" s="4" t="s">
        <v>27</v>
      </c>
      <c r="C28" s="19">
        <f>C19</f>
        <v>336</v>
      </c>
      <c r="D28" s="19">
        <f t="shared" ref="D28:E28" si="3">D19</f>
        <v>292</v>
      </c>
      <c r="E28" s="19">
        <f t="shared" si="3"/>
        <v>320</v>
      </c>
    </row>
    <row r="29" spans="1:11" ht="16" thickBot="1">
      <c r="A29" s="12" t="s">
        <v>33</v>
      </c>
      <c r="B29" s="4" t="s">
        <v>39</v>
      </c>
      <c r="C29" s="23">
        <v>15</v>
      </c>
      <c r="D29" s="23">
        <v>15</v>
      </c>
      <c r="E29" s="23">
        <v>15</v>
      </c>
    </row>
    <row r="30" spans="1:11" ht="31.5" thickTop="1">
      <c r="B30" s="21" t="s">
        <v>38</v>
      </c>
      <c r="C30" s="22">
        <f>C28*C29</f>
        <v>5040</v>
      </c>
      <c r="D30" s="22">
        <f t="shared" ref="D30:E30" si="4">D28*D29</f>
        <v>4380</v>
      </c>
      <c r="E30" s="22">
        <f t="shared" si="4"/>
        <v>4800</v>
      </c>
    </row>
    <row r="31" spans="1:11" ht="48.5" customHeight="1" thickBot="1">
      <c r="A31" s="12" t="s">
        <v>28</v>
      </c>
      <c r="B31" s="7" t="s">
        <v>34</v>
      </c>
      <c r="C31" s="24">
        <f>D30*10%</f>
        <v>438</v>
      </c>
      <c r="D31" s="25">
        <f t="shared" ref="D31" si="5">E30*10%</f>
        <v>480</v>
      </c>
      <c r="E31" s="42">
        <v>400</v>
      </c>
    </row>
    <row r="32" spans="1:11" ht="16" thickTop="1">
      <c r="B32" s="4" t="s">
        <v>36</v>
      </c>
      <c r="C32" s="22">
        <f>C30+C31</f>
        <v>5478</v>
      </c>
      <c r="D32" s="22">
        <f t="shared" ref="D32:E32" si="6">D30+D31</f>
        <v>4860</v>
      </c>
      <c r="E32" s="22">
        <f t="shared" si="6"/>
        <v>5200</v>
      </c>
    </row>
    <row r="33" spans="1:5" ht="16" thickBot="1">
      <c r="A33" s="12" t="s">
        <v>24</v>
      </c>
      <c r="B33" s="4" t="s">
        <v>35</v>
      </c>
      <c r="C33" s="42">
        <v>500</v>
      </c>
      <c r="D33" s="24">
        <f>C31</f>
        <v>438</v>
      </c>
      <c r="E33" s="25">
        <f>D31</f>
        <v>480</v>
      </c>
    </row>
    <row r="34" spans="1:5" ht="33" customHeight="1" thickTop="1">
      <c r="B34" s="21" t="s">
        <v>37</v>
      </c>
      <c r="C34" s="22">
        <f>C32-C33</f>
        <v>4978</v>
      </c>
      <c r="D34" s="22">
        <f t="shared" ref="D34:E34" si="7">D32-D33</f>
        <v>4422</v>
      </c>
      <c r="E34" s="22">
        <f t="shared" si="7"/>
        <v>4720</v>
      </c>
    </row>
    <row r="35" spans="1:5" ht="16" thickBot="1">
      <c r="A35" s="12" t="s">
        <v>33</v>
      </c>
      <c r="B35" s="43" t="s">
        <v>40</v>
      </c>
      <c r="C35" s="44">
        <v>20</v>
      </c>
      <c r="D35" s="44">
        <v>20</v>
      </c>
      <c r="E35" s="44">
        <v>20</v>
      </c>
    </row>
    <row r="36" spans="1:5" ht="16" thickTop="1">
      <c r="B36" s="13" t="s">
        <v>41</v>
      </c>
      <c r="C36" s="26">
        <f>C34*C35</f>
        <v>99560</v>
      </c>
      <c r="D36" s="26">
        <f t="shared" ref="D36:E36" si="8">D34*D35</f>
        <v>88440</v>
      </c>
      <c r="E36" s="26">
        <f t="shared" si="8"/>
        <v>94400</v>
      </c>
    </row>
    <row r="37" spans="1:5">
      <c r="C37" s="20"/>
      <c r="D37" s="20"/>
      <c r="E37" s="20"/>
    </row>
    <row r="38" spans="1:5">
      <c r="C38" s="20"/>
      <c r="D38" s="20"/>
      <c r="E38" s="20"/>
    </row>
    <row r="39" spans="1:5">
      <c r="C39" s="20"/>
      <c r="D39" s="20"/>
      <c r="E39" s="20"/>
    </row>
    <row r="40" spans="1:5">
      <c r="C40" s="20"/>
      <c r="D40" s="20"/>
      <c r="E40" s="20"/>
    </row>
    <row r="41" spans="1:5">
      <c r="C41" s="20"/>
      <c r="D41" s="20"/>
      <c r="E41" s="20"/>
    </row>
  </sheetData>
  <mergeCells count="5">
    <mergeCell ref="A26:E26"/>
    <mergeCell ref="A13:G13"/>
    <mergeCell ref="A2:L2"/>
    <mergeCell ref="A7:L7"/>
    <mergeCell ref="A8:L8"/>
  </mergeCells>
  <pageMargins left="0.25" right="0.25" top="0.75" bottom="0.75" header="0.3" footer="0.3"/>
  <pageSetup paperSize="9" scale="55" orientation="landscape"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DB9F9-59E5-44D6-9390-4175B655AAAD}">
  <sheetPr>
    <pageSetUpPr fitToPage="1"/>
  </sheetPr>
  <dimension ref="A1:L26"/>
  <sheetViews>
    <sheetView workbookViewId="0">
      <selection activeCell="H18" sqref="H18:K20"/>
    </sheetView>
  </sheetViews>
  <sheetFormatPr defaultRowHeight="15.5"/>
  <cols>
    <col min="1" max="2" width="8.7265625" style="3"/>
    <col min="3" max="3" width="23.54296875" style="3" customWidth="1"/>
    <col min="4" max="4" width="20.90625" style="3" customWidth="1"/>
    <col min="5" max="5" width="19.81640625" style="3" customWidth="1"/>
    <col min="6" max="6" width="15.26953125" style="3" customWidth="1"/>
    <col min="7" max="16384" width="8.7265625" style="3"/>
  </cols>
  <sheetData>
    <row r="1" spans="1:12" customFormat="1" ht="15.5" customHeight="1">
      <c r="A1" s="109" t="s">
        <v>19</v>
      </c>
      <c r="B1" s="109"/>
      <c r="C1" s="109"/>
      <c r="D1" s="109"/>
      <c r="E1" s="109"/>
      <c r="F1" s="109"/>
      <c r="G1" s="109"/>
      <c r="H1" s="109"/>
      <c r="I1" s="85"/>
      <c r="J1" s="85"/>
      <c r="K1" s="85"/>
      <c r="L1" s="85"/>
    </row>
    <row r="2" spans="1:12" customFormat="1">
      <c r="A2" s="46"/>
      <c r="B2" s="46"/>
      <c r="C2" s="46"/>
      <c r="D2" s="46"/>
      <c r="E2" s="46"/>
      <c r="F2" s="46"/>
      <c r="G2" s="46"/>
      <c r="H2" s="46"/>
      <c r="I2" s="46"/>
      <c r="J2" s="46"/>
      <c r="K2" s="46"/>
      <c r="L2" s="46"/>
    </row>
    <row r="3" spans="1:12" customFormat="1">
      <c r="A3" s="46"/>
      <c r="B3" s="50"/>
      <c r="C3" s="43"/>
      <c r="D3" s="43" t="s">
        <v>20</v>
      </c>
      <c r="E3" s="43" t="s">
        <v>21</v>
      </c>
      <c r="F3" s="50"/>
      <c r="G3" s="46"/>
      <c r="H3" s="46"/>
      <c r="I3" s="46"/>
      <c r="J3" s="46"/>
      <c r="K3" s="46"/>
      <c r="L3" s="46"/>
    </row>
    <row r="4" spans="1:12" customFormat="1">
      <c r="A4" s="46"/>
      <c r="B4" s="50"/>
      <c r="C4" s="43" t="s">
        <v>8</v>
      </c>
      <c r="D4" s="49">
        <v>220000</v>
      </c>
      <c r="E4" s="49">
        <v>220000</v>
      </c>
      <c r="F4" s="46"/>
      <c r="G4" s="46"/>
      <c r="H4" s="46"/>
      <c r="I4" s="46"/>
      <c r="J4" s="46"/>
      <c r="K4" s="46"/>
      <c r="L4" s="46"/>
    </row>
    <row r="5" spans="1:12" customFormat="1">
      <c r="A5" s="46"/>
      <c r="B5" s="46"/>
      <c r="C5" s="43" t="s">
        <v>9</v>
      </c>
      <c r="D5" s="49">
        <v>380000</v>
      </c>
      <c r="E5" s="49">
        <v>400000</v>
      </c>
      <c r="F5" s="46"/>
      <c r="G5" s="46"/>
      <c r="H5" s="46"/>
      <c r="I5" s="46"/>
      <c r="J5" s="46"/>
      <c r="K5" s="46"/>
      <c r="L5" s="46"/>
    </row>
    <row r="6" spans="1:12" customFormat="1">
      <c r="A6" s="46"/>
      <c r="B6" s="46"/>
      <c r="C6" s="43" t="s">
        <v>7</v>
      </c>
      <c r="D6" s="49">
        <v>320000</v>
      </c>
      <c r="E6" s="49">
        <v>319800</v>
      </c>
      <c r="F6" s="46"/>
      <c r="G6" s="46"/>
      <c r="H6" s="46"/>
      <c r="I6" s="46"/>
      <c r="J6" s="46"/>
      <c r="K6" s="46"/>
      <c r="L6" s="46"/>
    </row>
    <row r="7" spans="1:12" customFormat="1">
      <c r="A7" s="46"/>
      <c r="B7" s="46"/>
      <c r="C7" s="46"/>
      <c r="D7" s="46"/>
      <c r="E7" s="46"/>
      <c r="F7" s="46"/>
      <c r="G7" s="46"/>
      <c r="H7" s="46"/>
      <c r="I7" s="46"/>
      <c r="J7" s="46"/>
      <c r="K7" s="46"/>
      <c r="L7" s="46"/>
    </row>
    <row r="8" spans="1:12" customFormat="1" ht="104.5" customHeight="1">
      <c r="A8" s="101" t="s">
        <v>22</v>
      </c>
      <c r="B8" s="101"/>
      <c r="C8" s="101"/>
      <c r="D8" s="101"/>
      <c r="E8" s="101"/>
      <c r="F8" s="101"/>
      <c r="G8" s="101"/>
      <c r="H8" s="101"/>
      <c r="I8" s="66"/>
      <c r="J8" s="66"/>
      <c r="K8" s="66"/>
      <c r="L8" s="66"/>
    </row>
    <row r="9" spans="1:12" customFormat="1">
      <c r="A9" s="108" t="s">
        <v>109</v>
      </c>
      <c r="B9" s="108"/>
      <c r="C9" s="108"/>
      <c r="D9" s="108"/>
      <c r="E9" s="108"/>
      <c r="F9" s="108"/>
      <c r="G9" s="108"/>
      <c r="H9" s="108"/>
      <c r="I9" s="92"/>
      <c r="J9" s="92"/>
      <c r="K9" s="92"/>
      <c r="L9" s="92"/>
    </row>
    <row r="11" spans="1:12">
      <c r="B11" s="107" t="s">
        <v>63</v>
      </c>
      <c r="C11" s="107"/>
      <c r="D11" s="107"/>
    </row>
    <row r="13" spans="1:12">
      <c r="D13" s="29" t="s">
        <v>8</v>
      </c>
      <c r="E13" s="29" t="s">
        <v>9</v>
      </c>
      <c r="F13" s="29" t="s">
        <v>7</v>
      </c>
    </row>
    <row r="14" spans="1:12">
      <c r="C14" s="46" t="s">
        <v>64</v>
      </c>
      <c r="D14" s="45">
        <f>50000</f>
        <v>50000</v>
      </c>
      <c r="E14" s="45">
        <f>50000</f>
        <v>50000</v>
      </c>
      <c r="F14" s="45">
        <f>50000</f>
        <v>50000</v>
      </c>
    </row>
    <row r="15" spans="1:12" ht="16" thickBot="1">
      <c r="B15" s="12" t="s">
        <v>28</v>
      </c>
      <c r="C15" s="53" t="s">
        <v>65</v>
      </c>
      <c r="D15" s="30">
        <f>D4</f>
        <v>220000</v>
      </c>
      <c r="E15" s="30">
        <f>D5</f>
        <v>380000</v>
      </c>
      <c r="F15" s="30">
        <f>D6</f>
        <v>320000</v>
      </c>
    </row>
    <row r="16" spans="1:12" ht="16" thickTop="1">
      <c r="C16" s="3" t="s">
        <v>69</v>
      </c>
      <c r="D16" s="31">
        <f>D14+D15</f>
        <v>270000</v>
      </c>
      <c r="E16" s="31">
        <f t="shared" ref="E16:F16" si="0">E14+E15</f>
        <v>430000</v>
      </c>
      <c r="F16" s="31">
        <f t="shared" si="0"/>
        <v>370000</v>
      </c>
    </row>
    <row r="17" spans="3:8">
      <c r="D17" s="31"/>
      <c r="E17" s="31"/>
      <c r="F17" s="31"/>
    </row>
    <row r="18" spans="3:8">
      <c r="C18" s="3" t="s">
        <v>66</v>
      </c>
      <c r="D18" s="31">
        <f>E4</f>
        <v>220000</v>
      </c>
      <c r="E18" s="31">
        <f>E5</f>
        <v>400000</v>
      </c>
      <c r="F18" s="54">
        <f>E6+(E20*12%*1/12)</f>
        <v>320000</v>
      </c>
      <c r="H18" s="55">
        <f>(E20*12%*1/12)</f>
        <v>200</v>
      </c>
    </row>
    <row r="19" spans="3:8">
      <c r="C19" s="56" t="s">
        <v>68</v>
      </c>
      <c r="D19" s="57">
        <f>D16-D18</f>
        <v>50000</v>
      </c>
      <c r="E19" s="57">
        <f t="shared" ref="E19:F19" si="1">E16-E18</f>
        <v>30000</v>
      </c>
      <c r="F19" s="57">
        <f t="shared" si="1"/>
        <v>50000</v>
      </c>
      <c r="H19" s="3" t="s">
        <v>96</v>
      </c>
    </row>
    <row r="20" spans="3:8">
      <c r="C20" s="3" t="s">
        <v>67</v>
      </c>
      <c r="D20" s="31"/>
      <c r="E20" s="31">
        <v>20000</v>
      </c>
      <c r="F20" s="31"/>
      <c r="H20" s="3" t="s">
        <v>97</v>
      </c>
    </row>
    <row r="21" spans="3:8">
      <c r="D21" s="31"/>
      <c r="E21" s="31"/>
      <c r="F21" s="31"/>
    </row>
    <row r="22" spans="3:8">
      <c r="C22" s="10" t="s">
        <v>49</v>
      </c>
      <c r="D22" s="32">
        <f>D19+D20</f>
        <v>50000</v>
      </c>
      <c r="E22" s="32">
        <f t="shared" ref="E22:F22" si="2">E19+E20</f>
        <v>50000</v>
      </c>
      <c r="F22" s="32">
        <f t="shared" si="2"/>
        <v>50000</v>
      </c>
    </row>
    <row r="24" spans="3:8">
      <c r="C24" s="58" t="s">
        <v>50</v>
      </c>
      <c r="D24" s="59">
        <f>D14</f>
        <v>50000</v>
      </c>
      <c r="E24" s="59">
        <f t="shared" ref="E24" si="3">E14</f>
        <v>50000</v>
      </c>
      <c r="F24" s="59">
        <f>F14</f>
        <v>50000</v>
      </c>
    </row>
    <row r="25" spans="3:8" ht="16" thickBot="1">
      <c r="C25" s="58" t="s">
        <v>48</v>
      </c>
      <c r="D25" s="60">
        <f>D15-D18+D20</f>
        <v>0</v>
      </c>
      <c r="E25" s="60">
        <f t="shared" ref="E25:F25" si="4">E15-E18+E20</f>
        <v>0</v>
      </c>
      <c r="F25" s="60">
        <f t="shared" si="4"/>
        <v>0</v>
      </c>
    </row>
    <row r="26" spans="3:8" ht="16" thickTop="1">
      <c r="C26" s="61" t="s">
        <v>49</v>
      </c>
      <c r="D26" s="62">
        <f>D24+D25</f>
        <v>50000</v>
      </c>
      <c r="E26" s="62">
        <f t="shared" ref="E26:F26" si="5">E24+E25</f>
        <v>50000</v>
      </c>
      <c r="F26" s="62">
        <f t="shared" si="5"/>
        <v>50000</v>
      </c>
    </row>
  </sheetData>
  <mergeCells count="4">
    <mergeCell ref="B11:D11"/>
    <mergeCell ref="A8:H8"/>
    <mergeCell ref="A9:H9"/>
    <mergeCell ref="A1:H1"/>
  </mergeCells>
  <pageMargins left="0.7" right="0.7" top="0.75" bottom="0.75" header="0.3" footer="0.3"/>
  <pageSetup paperSize="9" scale="89" orientation="landscape" horizontalDpi="1200" verticalDpi="120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D12BA-78CB-4617-962E-6EAC1084DF9E}">
  <dimension ref="A1:W66"/>
  <sheetViews>
    <sheetView topLeftCell="A30" zoomScaleNormal="100" workbookViewId="0">
      <selection activeCell="A26" sqref="A26:N26"/>
    </sheetView>
  </sheetViews>
  <sheetFormatPr defaultRowHeight="14.5"/>
  <cols>
    <col min="3" max="3" width="19.54296875" customWidth="1"/>
    <col min="4" max="9" width="11.08984375" customWidth="1"/>
  </cols>
  <sheetData>
    <row r="1" spans="1:14" ht="15.5">
      <c r="A1" s="65" t="s">
        <v>70</v>
      </c>
      <c r="B1" s="50"/>
      <c r="C1" s="50"/>
      <c r="D1" s="50"/>
      <c r="E1" s="50"/>
      <c r="F1" s="50"/>
      <c r="G1" s="50"/>
      <c r="H1" s="50"/>
      <c r="I1" s="50"/>
      <c r="J1" s="50"/>
      <c r="K1" s="50"/>
      <c r="L1" s="50"/>
      <c r="M1" s="50"/>
      <c r="N1" s="50"/>
    </row>
    <row r="2" spans="1:14" ht="15.5">
      <c r="A2" s="66"/>
      <c r="B2" s="50"/>
      <c r="C2" s="50"/>
      <c r="D2" s="50"/>
      <c r="E2" s="50"/>
      <c r="F2" s="50"/>
      <c r="G2" s="50"/>
      <c r="H2" s="50"/>
      <c r="I2" s="50"/>
      <c r="J2" s="50"/>
      <c r="K2" s="50"/>
      <c r="L2" s="50"/>
      <c r="M2" s="50"/>
      <c r="N2" s="50"/>
    </row>
    <row r="3" spans="1:14" ht="36.5" customHeight="1">
      <c r="A3" s="101" t="s">
        <v>71</v>
      </c>
      <c r="B3" s="101"/>
      <c r="C3" s="101"/>
      <c r="D3" s="101"/>
      <c r="E3" s="101"/>
      <c r="F3" s="101"/>
      <c r="G3" s="101"/>
      <c r="H3" s="101"/>
      <c r="I3" s="101"/>
      <c r="J3" s="101"/>
      <c r="K3" s="101"/>
      <c r="L3" s="101"/>
      <c r="M3" s="101"/>
      <c r="N3" s="101"/>
    </row>
    <row r="4" spans="1:14" ht="15.5">
      <c r="A4" s="66"/>
      <c r="B4" s="50"/>
      <c r="C4" s="50"/>
      <c r="D4" s="50"/>
      <c r="E4" s="50"/>
      <c r="F4" s="50"/>
      <c r="G4" s="50"/>
      <c r="H4" s="50"/>
      <c r="I4" s="50"/>
      <c r="J4" s="50"/>
      <c r="K4" s="50"/>
      <c r="L4" s="50"/>
      <c r="M4" s="50"/>
      <c r="N4" s="50"/>
    </row>
    <row r="5" spans="1:14" ht="15.5">
      <c r="A5" s="67" t="s">
        <v>72</v>
      </c>
      <c r="B5" s="50"/>
      <c r="C5" s="50"/>
      <c r="D5" s="50"/>
      <c r="E5" s="50"/>
      <c r="F5" s="50"/>
      <c r="G5" s="50"/>
      <c r="H5" s="50"/>
      <c r="I5" s="50"/>
      <c r="J5" s="50"/>
      <c r="K5" s="50"/>
      <c r="L5" s="50"/>
      <c r="M5" s="50"/>
      <c r="N5" s="50"/>
    </row>
    <row r="6" spans="1:14" ht="15.5">
      <c r="A6" s="50"/>
      <c r="B6" s="50"/>
      <c r="C6" s="50"/>
      <c r="D6" s="66" t="s">
        <v>73</v>
      </c>
      <c r="E6" s="66">
        <v>1</v>
      </c>
      <c r="F6" s="66">
        <v>2</v>
      </c>
      <c r="G6" s="66">
        <v>3</v>
      </c>
      <c r="H6" s="66">
        <v>4</v>
      </c>
      <c r="I6" s="66">
        <v>5</v>
      </c>
      <c r="J6" s="66">
        <v>6</v>
      </c>
      <c r="K6" s="50"/>
      <c r="L6" s="50"/>
      <c r="M6" s="50"/>
      <c r="N6" s="50"/>
    </row>
    <row r="7" spans="1:14" ht="15.5">
      <c r="A7" s="50"/>
      <c r="B7" s="50"/>
      <c r="C7" s="50"/>
      <c r="D7" s="66" t="s">
        <v>74</v>
      </c>
      <c r="E7" s="66">
        <v>3</v>
      </c>
      <c r="F7" s="66">
        <v>3</v>
      </c>
      <c r="G7" s="66">
        <v>4</v>
      </c>
      <c r="H7" s="66">
        <v>6</v>
      </c>
      <c r="I7" s="66">
        <v>7</v>
      </c>
      <c r="J7" s="66">
        <v>9</v>
      </c>
      <c r="K7" s="50"/>
      <c r="L7" s="50"/>
      <c r="M7" s="50"/>
      <c r="N7" s="50"/>
    </row>
    <row r="8" spans="1:14" ht="15.5">
      <c r="A8" s="66"/>
      <c r="B8" s="50"/>
      <c r="C8" s="50"/>
      <c r="D8" s="50"/>
      <c r="E8" s="50"/>
      <c r="F8" s="50"/>
      <c r="G8" s="50"/>
      <c r="H8" s="50"/>
      <c r="I8" s="50"/>
      <c r="J8" s="50"/>
      <c r="K8" s="50"/>
      <c r="L8" s="50"/>
      <c r="M8" s="50"/>
      <c r="N8" s="50"/>
    </row>
    <row r="9" spans="1:14" ht="33.5" customHeight="1">
      <c r="A9" s="101" t="s">
        <v>75</v>
      </c>
      <c r="B9" s="101"/>
      <c r="C9" s="101"/>
      <c r="D9" s="101"/>
      <c r="E9" s="101"/>
      <c r="F9" s="101"/>
      <c r="G9" s="101"/>
      <c r="H9" s="101"/>
      <c r="I9" s="101"/>
      <c r="J9" s="101"/>
      <c r="K9" s="101"/>
      <c r="L9" s="101"/>
      <c r="M9" s="101"/>
      <c r="N9" s="101"/>
    </row>
    <row r="10" spans="1:14" ht="15.5">
      <c r="A10" s="66"/>
      <c r="B10" s="50"/>
      <c r="C10" s="50"/>
      <c r="D10" s="50"/>
      <c r="E10" s="50"/>
      <c r="F10" s="50"/>
      <c r="G10" s="50"/>
      <c r="H10" s="50"/>
      <c r="I10" s="50"/>
      <c r="J10" s="50"/>
      <c r="K10" s="50"/>
      <c r="L10" s="50"/>
      <c r="M10" s="50"/>
      <c r="N10" s="50"/>
    </row>
    <row r="11" spans="1:14" ht="31" customHeight="1">
      <c r="A11" s="110" t="s">
        <v>76</v>
      </c>
      <c r="B11" s="110"/>
      <c r="C11" s="110"/>
      <c r="D11" s="110"/>
      <c r="E11" s="110"/>
      <c r="F11" s="110"/>
      <c r="G11" s="110"/>
      <c r="H11" s="110"/>
      <c r="I11" s="110"/>
      <c r="J11" s="110"/>
      <c r="K11" s="110"/>
      <c r="L11" s="110"/>
      <c r="M11" s="110"/>
      <c r="N11" s="50"/>
    </row>
    <row r="12" spans="1:14" ht="33" customHeight="1">
      <c r="A12" s="101" t="s">
        <v>77</v>
      </c>
      <c r="B12" s="101"/>
      <c r="C12" s="101"/>
      <c r="D12" s="101"/>
      <c r="E12" s="101"/>
      <c r="F12" s="101"/>
      <c r="G12" s="101"/>
      <c r="H12" s="101"/>
      <c r="I12" s="101"/>
      <c r="J12" s="101"/>
      <c r="K12" s="101"/>
      <c r="L12" s="101"/>
      <c r="M12" s="101"/>
      <c r="N12" s="101"/>
    </row>
    <row r="13" spans="1:14" ht="15.5">
      <c r="A13" s="66"/>
      <c r="B13" s="50"/>
      <c r="C13" s="50"/>
      <c r="D13" s="50"/>
      <c r="E13" s="50"/>
      <c r="F13" s="50"/>
      <c r="G13" s="50"/>
      <c r="H13" s="50"/>
      <c r="I13" s="50"/>
      <c r="J13" s="50"/>
      <c r="K13" s="50"/>
      <c r="L13" s="50"/>
      <c r="M13" s="50"/>
      <c r="N13" s="50"/>
    </row>
    <row r="14" spans="1:14" ht="15.5">
      <c r="A14" s="66" t="s">
        <v>78</v>
      </c>
      <c r="B14" s="50"/>
      <c r="C14" s="50"/>
      <c r="D14" s="50"/>
      <c r="E14" s="50"/>
      <c r="F14" s="50"/>
      <c r="G14" s="50"/>
      <c r="H14" s="50"/>
      <c r="I14" s="50"/>
      <c r="J14" s="50"/>
      <c r="K14" s="50"/>
      <c r="L14" s="50"/>
      <c r="M14" s="50"/>
      <c r="N14" s="50"/>
    </row>
    <row r="15" spans="1:14" ht="15.5">
      <c r="A15" s="50"/>
      <c r="B15" s="66" t="s">
        <v>79</v>
      </c>
      <c r="C15" s="50"/>
      <c r="D15" s="50"/>
      <c r="E15" s="50"/>
      <c r="F15" s="68">
        <v>200</v>
      </c>
      <c r="G15" s="50"/>
      <c r="H15" s="50"/>
      <c r="I15" s="50"/>
      <c r="J15" s="50"/>
      <c r="K15" s="50"/>
      <c r="L15" s="50"/>
      <c r="M15" s="50"/>
      <c r="N15" s="50"/>
    </row>
    <row r="16" spans="1:14" ht="15.5">
      <c r="A16" s="50"/>
      <c r="B16" s="66" t="s">
        <v>80</v>
      </c>
      <c r="C16" s="50"/>
      <c r="D16" s="50"/>
      <c r="E16" s="50"/>
      <c r="F16" s="69">
        <v>50</v>
      </c>
      <c r="G16" s="50"/>
      <c r="H16" s="50"/>
      <c r="I16" s="50"/>
      <c r="J16" s="50"/>
      <c r="K16" s="50"/>
      <c r="L16" s="50"/>
      <c r="M16" s="50"/>
      <c r="N16" s="50"/>
    </row>
    <row r="17" spans="1:14" ht="15.5">
      <c r="A17" s="50"/>
      <c r="B17" s="50"/>
      <c r="C17" s="50"/>
      <c r="D17" s="50"/>
      <c r="E17" s="50"/>
      <c r="F17" s="68">
        <v>250</v>
      </c>
      <c r="G17" s="50"/>
      <c r="H17" s="50"/>
      <c r="I17" s="50"/>
      <c r="J17" s="50"/>
      <c r="K17" s="50"/>
      <c r="L17" s="50"/>
      <c r="M17" s="50"/>
      <c r="N17" s="50"/>
    </row>
    <row r="18" spans="1:14" ht="15.5">
      <c r="A18" s="66"/>
      <c r="B18" s="50"/>
      <c r="C18" s="50"/>
      <c r="D18" s="50"/>
      <c r="E18" s="50"/>
      <c r="F18" s="50"/>
      <c r="G18" s="50"/>
      <c r="H18" s="50"/>
      <c r="I18" s="50"/>
      <c r="J18" s="50"/>
      <c r="K18" s="50"/>
      <c r="L18" s="50"/>
      <c r="M18" s="50"/>
      <c r="N18" s="50"/>
    </row>
    <row r="19" spans="1:14" ht="44" customHeight="1">
      <c r="A19" s="101" t="s">
        <v>81</v>
      </c>
      <c r="B19" s="101"/>
      <c r="C19" s="101"/>
      <c r="D19" s="101"/>
      <c r="E19" s="101"/>
      <c r="F19" s="101"/>
      <c r="G19" s="101"/>
      <c r="H19" s="101"/>
      <c r="I19" s="101"/>
      <c r="J19" s="101"/>
      <c r="K19" s="101"/>
      <c r="L19" s="101"/>
      <c r="M19" s="101"/>
      <c r="N19" s="101"/>
    </row>
    <row r="20" spans="1:14" ht="15.5">
      <c r="A20" s="66"/>
      <c r="B20" s="50"/>
      <c r="C20" s="50"/>
      <c r="D20" s="50"/>
      <c r="E20" s="50"/>
      <c r="F20" s="50"/>
      <c r="G20" s="50"/>
      <c r="H20" s="50"/>
      <c r="I20" s="50"/>
      <c r="J20" s="50"/>
      <c r="K20" s="50"/>
      <c r="L20" s="50"/>
      <c r="M20" s="50"/>
      <c r="N20" s="50"/>
    </row>
    <row r="21" spans="1:14" ht="15.5">
      <c r="A21" s="67" t="s">
        <v>82</v>
      </c>
      <c r="B21" s="50"/>
      <c r="C21" s="50"/>
      <c r="D21" s="50"/>
      <c r="E21" s="50"/>
      <c r="F21" s="50"/>
      <c r="G21" s="50"/>
      <c r="H21" s="50"/>
      <c r="I21" s="50"/>
      <c r="J21" s="50"/>
      <c r="K21" s="50"/>
      <c r="L21" s="50"/>
      <c r="M21" s="50"/>
      <c r="N21" s="50"/>
    </row>
    <row r="22" spans="1:14" ht="31.5" customHeight="1">
      <c r="A22" s="101" t="s">
        <v>83</v>
      </c>
      <c r="B22" s="101"/>
      <c r="C22" s="101"/>
      <c r="D22" s="101"/>
      <c r="E22" s="101"/>
      <c r="F22" s="101"/>
      <c r="G22" s="101"/>
      <c r="H22" s="101"/>
      <c r="I22" s="101"/>
      <c r="J22" s="101"/>
      <c r="K22" s="101"/>
      <c r="L22" s="101"/>
      <c r="M22" s="101"/>
      <c r="N22" s="101"/>
    </row>
    <row r="23" spans="1:14" ht="37.5" customHeight="1">
      <c r="A23" s="101" t="s">
        <v>84</v>
      </c>
      <c r="B23" s="101"/>
      <c r="C23" s="101"/>
      <c r="D23" s="101"/>
      <c r="E23" s="101"/>
      <c r="F23" s="101"/>
      <c r="G23" s="101"/>
      <c r="H23" s="101"/>
      <c r="I23" s="101"/>
      <c r="J23" s="101"/>
      <c r="K23" s="101"/>
      <c r="L23" s="101"/>
      <c r="M23" s="101"/>
      <c r="N23" s="101"/>
    </row>
    <row r="24" spans="1:14" ht="15.5">
      <c r="A24" s="66"/>
      <c r="B24" s="50"/>
      <c r="C24" s="50"/>
      <c r="D24" s="50"/>
      <c r="E24" s="50"/>
      <c r="F24" s="50"/>
      <c r="G24" s="50"/>
      <c r="H24" s="50"/>
      <c r="I24" s="50"/>
      <c r="J24" s="50"/>
      <c r="K24" s="50"/>
      <c r="L24" s="50"/>
      <c r="M24" s="50"/>
      <c r="N24" s="50"/>
    </row>
    <row r="25" spans="1:14" ht="15.5">
      <c r="A25" s="67" t="s">
        <v>85</v>
      </c>
      <c r="B25" s="50"/>
      <c r="C25" s="50"/>
      <c r="D25" s="50"/>
      <c r="E25" s="50"/>
      <c r="F25" s="50"/>
      <c r="G25" s="50"/>
      <c r="H25" s="50"/>
      <c r="I25" s="50"/>
      <c r="J25" s="50"/>
      <c r="K25" s="50"/>
      <c r="L25" s="50"/>
      <c r="M25" s="50"/>
      <c r="N25" s="50"/>
    </row>
    <row r="26" spans="1:14" ht="75.5" customHeight="1">
      <c r="A26" s="101" t="s">
        <v>86</v>
      </c>
      <c r="B26" s="101"/>
      <c r="C26" s="101"/>
      <c r="D26" s="101"/>
      <c r="E26" s="101"/>
      <c r="F26" s="101"/>
      <c r="G26" s="101"/>
      <c r="H26" s="101"/>
      <c r="I26" s="101"/>
      <c r="J26" s="101"/>
      <c r="K26" s="101"/>
      <c r="L26" s="101"/>
      <c r="M26" s="101"/>
      <c r="N26" s="101"/>
    </row>
    <row r="27" spans="1:14" ht="15.5">
      <c r="A27" s="66"/>
      <c r="B27" s="50"/>
      <c r="C27" s="50"/>
      <c r="D27" s="50"/>
      <c r="E27" s="50"/>
      <c r="F27" s="50"/>
      <c r="G27" s="50"/>
      <c r="H27" s="50"/>
      <c r="I27" s="50"/>
      <c r="J27" s="50"/>
      <c r="K27" s="50"/>
      <c r="L27" s="50"/>
      <c r="M27" s="50"/>
      <c r="N27" s="50"/>
    </row>
    <row r="28" spans="1:14" ht="15.5" customHeight="1">
      <c r="A28" s="113" t="s">
        <v>87</v>
      </c>
      <c r="B28" s="114"/>
      <c r="C28" s="114"/>
      <c r="D28" s="114"/>
      <c r="E28" s="114"/>
      <c r="F28" s="114"/>
      <c r="G28" s="114"/>
      <c r="H28" s="114"/>
      <c r="I28" s="114"/>
      <c r="J28" s="114"/>
      <c r="K28" s="114"/>
      <c r="L28" s="114"/>
      <c r="M28" s="114"/>
      <c r="N28" s="114"/>
    </row>
    <row r="29" spans="1:14" ht="15.5" customHeight="1">
      <c r="A29" s="114"/>
      <c r="B29" s="114"/>
      <c r="C29" s="114"/>
      <c r="D29" s="114"/>
      <c r="E29" s="114"/>
      <c r="F29" s="114"/>
      <c r="G29" s="114"/>
      <c r="H29" s="114"/>
      <c r="I29" s="114"/>
      <c r="J29" s="114"/>
      <c r="K29" s="114"/>
      <c r="L29" s="114"/>
      <c r="M29" s="114"/>
      <c r="N29" s="114"/>
    </row>
    <row r="30" spans="1:14" ht="39.5" customHeight="1">
      <c r="A30" s="114"/>
      <c r="B30" s="114"/>
      <c r="C30" s="114"/>
      <c r="D30" s="114"/>
      <c r="E30" s="114"/>
      <c r="F30" s="114"/>
      <c r="G30" s="114"/>
      <c r="H30" s="114"/>
      <c r="I30" s="114"/>
      <c r="J30" s="114"/>
      <c r="K30" s="114"/>
      <c r="L30" s="114"/>
      <c r="M30" s="114"/>
      <c r="N30" s="114"/>
    </row>
    <row r="31" spans="1:14" ht="15.5">
      <c r="A31" s="63"/>
    </row>
    <row r="34" spans="1:23">
      <c r="A34" t="s">
        <v>29</v>
      </c>
    </row>
    <row r="35" spans="1:23" ht="15.5">
      <c r="C35" s="10" t="s">
        <v>88</v>
      </c>
      <c r="D35" s="3"/>
      <c r="E35" s="3"/>
      <c r="F35" s="3"/>
      <c r="G35" s="3"/>
      <c r="H35" s="3"/>
      <c r="I35" s="3"/>
    </row>
    <row r="36" spans="1:23" ht="15.5">
      <c r="C36" s="3"/>
      <c r="D36" s="3"/>
      <c r="E36" s="3"/>
      <c r="F36" s="3"/>
      <c r="G36" s="3"/>
      <c r="H36" s="3"/>
      <c r="I36" s="3"/>
    </row>
    <row r="37" spans="1:23" ht="15.5">
      <c r="C37" s="3"/>
      <c r="D37" s="29" t="s">
        <v>8</v>
      </c>
      <c r="E37" s="29" t="s">
        <v>9</v>
      </c>
      <c r="F37" s="29" t="s">
        <v>7</v>
      </c>
      <c r="G37" s="29" t="s">
        <v>10</v>
      </c>
      <c r="H37" s="29" t="s">
        <v>11</v>
      </c>
      <c r="I37" s="29" t="s">
        <v>12</v>
      </c>
    </row>
    <row r="38" spans="1:23" ht="15.5">
      <c r="C38" s="3"/>
      <c r="D38" s="64" t="s">
        <v>54</v>
      </c>
      <c r="E38" s="64" t="s">
        <v>54</v>
      </c>
      <c r="F38" s="64" t="s">
        <v>54</v>
      </c>
      <c r="G38" s="64" t="s">
        <v>54</v>
      </c>
      <c r="H38" s="64" t="s">
        <v>54</v>
      </c>
      <c r="I38" s="64" t="s">
        <v>54</v>
      </c>
    </row>
    <row r="39" spans="1:23" ht="15.5">
      <c r="B39" s="111" t="s">
        <v>89</v>
      </c>
      <c r="C39" s="111"/>
      <c r="D39" s="29"/>
      <c r="E39" s="29"/>
      <c r="F39" s="29"/>
      <c r="G39" s="29"/>
      <c r="H39" s="29"/>
      <c r="I39" s="29"/>
      <c r="Q39" s="3"/>
      <c r="R39" s="29"/>
      <c r="S39" s="29"/>
      <c r="T39" s="29"/>
      <c r="U39" s="29"/>
      <c r="V39" s="29"/>
      <c r="W39" s="29"/>
    </row>
    <row r="40" spans="1:23" ht="15.5">
      <c r="C40" s="3" t="s">
        <v>90</v>
      </c>
      <c r="D40" s="70">
        <f>100*E7</f>
        <v>300</v>
      </c>
      <c r="E40" s="70">
        <f t="shared" ref="E40:I40" si="0">100*F7</f>
        <v>300</v>
      </c>
      <c r="F40" s="70">
        <f t="shared" si="0"/>
        <v>400</v>
      </c>
      <c r="G40" s="70">
        <f t="shared" si="0"/>
        <v>600</v>
      </c>
      <c r="H40" s="70">
        <f t="shared" si="0"/>
        <v>700</v>
      </c>
      <c r="I40" s="70">
        <f t="shared" si="0"/>
        <v>900</v>
      </c>
    </row>
    <row r="41" spans="1:23" ht="15.5">
      <c r="C41" s="3" t="s">
        <v>91</v>
      </c>
      <c r="D41" s="70"/>
      <c r="E41" s="70">
        <f>200*E7</f>
        <v>600</v>
      </c>
      <c r="F41" s="70">
        <f t="shared" ref="F41:I41" si="1">200*F7</f>
        <v>600</v>
      </c>
      <c r="G41" s="70">
        <f t="shared" si="1"/>
        <v>800</v>
      </c>
      <c r="H41" s="70">
        <f t="shared" si="1"/>
        <v>1200</v>
      </c>
      <c r="I41" s="70">
        <f t="shared" si="1"/>
        <v>1400</v>
      </c>
    </row>
    <row r="42" spans="1:23" ht="16" thickBot="1">
      <c r="C42" s="3" t="s">
        <v>92</v>
      </c>
      <c r="D42" s="71"/>
      <c r="E42" s="71"/>
      <c r="F42" s="71">
        <f>200*E7</f>
        <v>600</v>
      </c>
      <c r="G42" s="71">
        <f t="shared" ref="G42:I42" si="2">200*F7</f>
        <v>600</v>
      </c>
      <c r="H42" s="71">
        <f t="shared" si="2"/>
        <v>800</v>
      </c>
      <c r="I42" s="71">
        <f t="shared" si="2"/>
        <v>1200</v>
      </c>
    </row>
    <row r="43" spans="1:23" ht="16" thickTop="1">
      <c r="B43" s="112" t="s">
        <v>44</v>
      </c>
      <c r="C43" s="112"/>
      <c r="D43" s="70">
        <f>SUM(D40:D42)</f>
        <v>300</v>
      </c>
      <c r="E43" s="70">
        <f t="shared" ref="E43:I43" si="3">SUM(E40:E42)</f>
        <v>900</v>
      </c>
      <c r="F43" s="70">
        <f t="shared" si="3"/>
        <v>1600</v>
      </c>
      <c r="G43" s="70">
        <f t="shared" si="3"/>
        <v>2000</v>
      </c>
      <c r="H43" s="70">
        <f t="shared" si="3"/>
        <v>2700</v>
      </c>
      <c r="I43" s="70">
        <f t="shared" si="3"/>
        <v>3500</v>
      </c>
    </row>
    <row r="44" spans="1:23" ht="15.5">
      <c r="C44" s="3"/>
      <c r="D44" s="70"/>
      <c r="E44" s="70"/>
      <c r="F44" s="70"/>
      <c r="G44" s="70"/>
      <c r="H44" s="70"/>
      <c r="I44" s="70"/>
    </row>
    <row r="45" spans="1:23" ht="15.5">
      <c r="B45" s="111" t="s">
        <v>66</v>
      </c>
      <c r="C45" s="111"/>
      <c r="D45" s="70"/>
      <c r="E45" s="70"/>
      <c r="F45" s="70"/>
      <c r="G45" s="70"/>
      <c r="H45" s="70"/>
      <c r="I45" s="70"/>
    </row>
    <row r="46" spans="1:23" ht="15.5">
      <c r="C46" s="3" t="s">
        <v>93</v>
      </c>
      <c r="E46" s="72">
        <f>($F$15*E7)*2</f>
        <v>1200</v>
      </c>
      <c r="F46" s="72">
        <f>($F$15*F7)*2</f>
        <v>1200</v>
      </c>
      <c r="G46" s="72">
        <f>($F$15*G7)*2</f>
        <v>1600</v>
      </c>
      <c r="H46" s="73">
        <f>(200*H7)</f>
        <v>1200</v>
      </c>
      <c r="I46" s="73">
        <f>(200*I7)</f>
        <v>1400</v>
      </c>
    </row>
    <row r="47" spans="1:23" ht="15.5">
      <c r="C47" s="3" t="s">
        <v>45</v>
      </c>
      <c r="D47" s="70">
        <f>$F$16*E7</f>
        <v>150</v>
      </c>
      <c r="E47" s="70">
        <f t="shared" ref="E47:H47" si="4">$F$16*F7</f>
        <v>150</v>
      </c>
      <c r="F47" s="70">
        <f t="shared" si="4"/>
        <v>200</v>
      </c>
      <c r="G47" s="70">
        <f t="shared" si="4"/>
        <v>300</v>
      </c>
      <c r="H47" s="70">
        <f t="shared" si="4"/>
        <v>350</v>
      </c>
      <c r="I47" s="70">
        <f>$F$16*J7</f>
        <v>450</v>
      </c>
    </row>
    <row r="48" spans="1:23" ht="15.5">
      <c r="C48" s="3" t="s">
        <v>82</v>
      </c>
      <c r="D48" s="75">
        <v>500</v>
      </c>
      <c r="E48" s="75">
        <v>500</v>
      </c>
      <c r="F48" s="75">
        <v>500</v>
      </c>
      <c r="G48" s="77">
        <v>550</v>
      </c>
      <c r="H48" s="77">
        <v>550</v>
      </c>
      <c r="I48" s="77">
        <v>550</v>
      </c>
    </row>
    <row r="49" spans="1:9" ht="15.5">
      <c r="C49" s="3" t="s">
        <v>94</v>
      </c>
      <c r="D49" s="75">
        <v>5000</v>
      </c>
      <c r="E49" s="70"/>
      <c r="F49" s="70"/>
      <c r="G49" s="70"/>
      <c r="H49" s="70"/>
      <c r="I49" s="70"/>
    </row>
    <row r="50" spans="1:9" ht="16" thickBot="1">
      <c r="C50" s="3" t="s">
        <v>95</v>
      </c>
      <c r="D50" s="76">
        <v>2000</v>
      </c>
      <c r="E50" s="71"/>
      <c r="F50" s="71"/>
      <c r="G50" s="71"/>
      <c r="H50" s="71"/>
      <c r="I50" s="71"/>
    </row>
    <row r="51" spans="1:9" ht="16" thickTop="1">
      <c r="B51" s="112" t="s">
        <v>47</v>
      </c>
      <c r="C51" s="112" t="s">
        <v>47</v>
      </c>
      <c r="D51" s="70">
        <f t="shared" ref="D51:I51" si="5">SUM(D45:D50)</f>
        <v>7650</v>
      </c>
      <c r="E51" s="70">
        <f t="shared" si="5"/>
        <v>1850</v>
      </c>
      <c r="F51" s="70">
        <f t="shared" si="5"/>
        <v>1900</v>
      </c>
      <c r="G51" s="70">
        <f t="shared" si="5"/>
        <v>2450</v>
      </c>
      <c r="H51" s="70">
        <f t="shared" si="5"/>
        <v>2100</v>
      </c>
      <c r="I51" s="70">
        <f t="shared" si="5"/>
        <v>2400</v>
      </c>
    </row>
    <row r="52" spans="1:9" ht="15.5">
      <c r="C52" s="3"/>
      <c r="D52" s="70"/>
      <c r="E52" s="70"/>
      <c r="F52" s="70"/>
      <c r="G52" s="70"/>
      <c r="H52" s="70"/>
      <c r="I52" s="70"/>
    </row>
    <row r="53" spans="1:9" ht="15.5">
      <c r="C53" s="3" t="s">
        <v>50</v>
      </c>
      <c r="D53" s="75">
        <v>6000</v>
      </c>
      <c r="E53" s="70">
        <f>D55</f>
        <v>-1350</v>
      </c>
      <c r="F53" s="70">
        <f t="shared" ref="F53:I53" si="6">E55</f>
        <v>-2300</v>
      </c>
      <c r="G53" s="70">
        <f t="shared" si="6"/>
        <v>-2600</v>
      </c>
      <c r="H53" s="70">
        <f t="shared" si="6"/>
        <v>-3050</v>
      </c>
      <c r="I53" s="70">
        <f t="shared" si="6"/>
        <v>-2450</v>
      </c>
    </row>
    <row r="54" spans="1:9" ht="15.5">
      <c r="C54" s="3" t="s">
        <v>48</v>
      </c>
      <c r="D54" s="70">
        <f>D43-D51</f>
        <v>-7350</v>
      </c>
      <c r="E54" s="70">
        <f t="shared" ref="E54:I54" si="7">E43-E51</f>
        <v>-950</v>
      </c>
      <c r="F54" s="70">
        <f t="shared" si="7"/>
        <v>-300</v>
      </c>
      <c r="G54" s="70">
        <f t="shared" si="7"/>
        <v>-450</v>
      </c>
      <c r="H54" s="70">
        <f t="shared" si="7"/>
        <v>600</v>
      </c>
      <c r="I54" s="70">
        <f t="shared" si="7"/>
        <v>1100</v>
      </c>
    </row>
    <row r="55" spans="1:9" ht="15.5">
      <c r="C55" s="10" t="s">
        <v>49</v>
      </c>
      <c r="D55" s="74">
        <f>D53+D54</f>
        <v>-1350</v>
      </c>
      <c r="E55" s="74">
        <f t="shared" ref="E55:I55" si="8">E53+E54</f>
        <v>-2300</v>
      </c>
      <c r="F55" s="74">
        <f t="shared" si="8"/>
        <v>-2600</v>
      </c>
      <c r="G55" s="74">
        <f t="shared" si="8"/>
        <v>-3050</v>
      </c>
      <c r="H55" s="74">
        <f t="shared" si="8"/>
        <v>-2450</v>
      </c>
      <c r="I55" s="74">
        <f t="shared" si="8"/>
        <v>-1350</v>
      </c>
    </row>
    <row r="58" spans="1:9" ht="15.5">
      <c r="A58" s="3" t="s">
        <v>105</v>
      </c>
      <c r="G58" s="81"/>
    </row>
    <row r="59" spans="1:9" ht="15.5">
      <c r="A59" s="63" t="s">
        <v>98</v>
      </c>
      <c r="G59" s="81"/>
    </row>
    <row r="60" spans="1:9" ht="15.5">
      <c r="B60" s="63" t="s">
        <v>99</v>
      </c>
      <c r="C60" s="81"/>
      <c r="D60" s="81"/>
      <c r="E60" s="81"/>
      <c r="F60" s="81"/>
      <c r="G60" s="81"/>
    </row>
    <row r="61" spans="1:9" ht="15.5">
      <c r="A61" s="81"/>
      <c r="B61" s="63" t="s">
        <v>100</v>
      </c>
      <c r="C61" s="81"/>
      <c r="E61" s="81"/>
      <c r="F61" s="81"/>
      <c r="G61" s="81"/>
    </row>
    <row r="62" spans="1:9" ht="15.5">
      <c r="A62" s="81"/>
      <c r="B62" s="63" t="s">
        <v>101</v>
      </c>
      <c r="C62" s="81"/>
      <c r="E62" s="81"/>
      <c r="F62" s="81"/>
      <c r="G62" s="81"/>
    </row>
    <row r="63" spans="1:9">
      <c r="A63" s="81"/>
      <c r="B63" s="81"/>
      <c r="C63" s="81"/>
      <c r="D63" s="81"/>
      <c r="E63" s="81"/>
      <c r="F63" s="81"/>
      <c r="G63" s="81"/>
    </row>
    <row r="64" spans="1:9" ht="15.5">
      <c r="A64" s="63" t="s">
        <v>102</v>
      </c>
      <c r="D64" s="81"/>
      <c r="E64" s="81"/>
      <c r="F64" s="81"/>
      <c r="G64" s="81"/>
    </row>
    <row r="65" spans="1:7" ht="15.5">
      <c r="A65" s="81"/>
      <c r="B65" s="63" t="s">
        <v>103</v>
      </c>
      <c r="E65" s="81"/>
      <c r="F65" s="81"/>
      <c r="G65" s="81"/>
    </row>
    <row r="66" spans="1:7" ht="15.5">
      <c r="A66" s="81"/>
      <c r="B66" s="63" t="s">
        <v>104</v>
      </c>
      <c r="C66" s="81"/>
      <c r="D66" s="81"/>
      <c r="E66" s="81"/>
      <c r="F66" s="81"/>
      <c r="G66" s="81"/>
    </row>
  </sheetData>
  <mergeCells count="13">
    <mergeCell ref="B39:C39"/>
    <mergeCell ref="B43:C43"/>
    <mergeCell ref="B45:C45"/>
    <mergeCell ref="B51:C51"/>
    <mergeCell ref="A23:N23"/>
    <mergeCell ref="A26:N26"/>
    <mergeCell ref="A28:N30"/>
    <mergeCell ref="A3:N3"/>
    <mergeCell ref="A9:N9"/>
    <mergeCell ref="A12:N12"/>
    <mergeCell ref="A19:N19"/>
    <mergeCell ref="A22:N22"/>
    <mergeCell ref="A11:M11"/>
  </mergeCells>
  <pageMargins left="0.70866141732283472" right="0.70866141732283472" top="0.74803149606299213" bottom="0.74803149606299213" header="0.31496062992125984" footer="0.31496062992125984"/>
  <pageSetup paperSize="9" scale="65" orientation="landscape" horizontalDpi="1200" verticalDpi="1200" r:id="rId1"/>
  <rowBreaks count="1" manualBreakCount="1">
    <brk id="32" max="13" man="1"/>
  </row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E2ACE-278A-473A-9EF2-E59E14E73BB4}">
  <dimension ref="A2:B7"/>
  <sheetViews>
    <sheetView workbookViewId="0">
      <selection activeCell="A8" sqref="A8"/>
    </sheetView>
  </sheetViews>
  <sheetFormatPr defaultRowHeight="17.5"/>
  <cols>
    <col min="1" max="1" width="255.6328125" style="97" bestFit="1" customWidth="1"/>
    <col min="2" max="16384" width="8.7265625" style="97"/>
  </cols>
  <sheetData>
    <row r="2" spans="1:2" ht="18">
      <c r="A2" s="99" t="s">
        <v>123</v>
      </c>
      <c r="B2" s="97" t="s">
        <v>124</v>
      </c>
    </row>
    <row r="3" spans="1:2">
      <c r="A3" s="98" t="s">
        <v>121</v>
      </c>
    </row>
    <row r="5" spans="1:2" ht="18">
      <c r="A5" s="99" t="s">
        <v>122</v>
      </c>
    </row>
    <row r="6" spans="1:2">
      <c r="A6" s="97" t="s">
        <v>126</v>
      </c>
      <c r="B6" s="100"/>
    </row>
    <row r="7" spans="1:2">
      <c r="A7" s="97" t="s">
        <v>125</v>
      </c>
    </row>
  </sheetData>
  <hyperlinks>
    <hyperlink ref="A3" r:id="rId1" display="https://www.accaglobal.com/gb/en/student/exam-support-resources/fundamentals-exams-study-resources/f5/technical-articles/comparing-budgeting-techniques.html" xr:uid="{3A1A5F2B-C44D-4F1A-8365-767E9FC572E4}"/>
  </hyperlinks>
  <pageMargins left="0.7" right="0.7" top="0.75" bottom="0.75" header="0.3" footer="0.3"/>
  <pageSetup paperSize="9" orientation="portrait" horizontalDpi="1200" verticalDpi="12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Formula Sheet</vt:lpstr>
      <vt:lpstr>Exercise 2</vt:lpstr>
      <vt:lpstr>Exercise 1</vt:lpstr>
      <vt:lpstr>Exercise 3</vt:lpstr>
      <vt:lpstr>Seminar Q1</vt:lpstr>
      <vt:lpstr>Seminar Q2 &amp; Q3</vt:lpstr>
      <vt:lpstr>'Exercise 1'!Print_Area</vt:lpstr>
      <vt:lpstr>'Exercise 2'!Print_Area</vt:lpstr>
      <vt:lpstr>'Seminar Q1'!Print_Area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Ivana Rozic</dc:creator>
  <cp:lastModifiedBy>Ivana Rozic</cp:lastModifiedBy>
  <cp:lastPrinted>2023-03-28T15:36:31Z</cp:lastPrinted>
  <dcterms:created xsi:type="dcterms:W3CDTF">2023-03-21T09:56:50Z</dcterms:created>
  <dcterms:modified xsi:type="dcterms:W3CDTF">2023-04-03T18:15:37Z</dcterms:modified>
</cp:coreProperties>
</file>