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3677_student_uwtsd_ac_uk/Documents/Documents/Assignments/Motorsport Science/"/>
    </mc:Choice>
  </mc:AlternateContent>
  <xr:revisionPtr revIDLastSave="0" documentId="8_{F6420034-59DC-478B-9230-C2626A57869D}" xr6:coauthVersionLast="47" xr6:coauthVersionMax="47" xr10:uidLastSave="{00000000-0000-0000-0000-000000000000}"/>
  <bookViews>
    <workbookView xWindow="-120" yWindow="-120" windowWidth="29040" windowHeight="15840" xr2:uid="{23B9D709-9037-4050-BC5F-B9A26C9CBCEA}"/>
  </bookViews>
  <sheets>
    <sheet name="Data" sheetId="1" r:id="rId1"/>
    <sheet name="Graph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4" i="1"/>
  <c r="L4" i="1"/>
  <c r="K5" i="1"/>
  <c r="L5" i="1" s="1"/>
  <c r="K6" i="1"/>
  <c r="L6" i="1" s="1"/>
  <c r="K7" i="1"/>
  <c r="O7" i="1" s="1"/>
  <c r="K8" i="1"/>
  <c r="O8" i="1" s="1"/>
  <c r="K9" i="1"/>
  <c r="L9" i="1" s="1"/>
  <c r="K10" i="1"/>
  <c r="L10" i="1" s="1"/>
  <c r="K11" i="1"/>
  <c r="L11" i="1" s="1"/>
  <c r="K12" i="1"/>
  <c r="L12" i="1" s="1"/>
  <c r="K13" i="1"/>
  <c r="O13" i="1" s="1"/>
  <c r="K14" i="1"/>
  <c r="L14" i="1" s="1"/>
  <c r="K15" i="1"/>
  <c r="O15" i="1" s="1"/>
  <c r="K16" i="1"/>
  <c r="O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O23" i="1" s="1"/>
  <c r="K24" i="1"/>
  <c r="O24" i="1" s="1"/>
  <c r="K25" i="1"/>
  <c r="L25" i="1" s="1"/>
  <c r="K26" i="1"/>
  <c r="L26" i="1" s="1"/>
  <c r="K27" i="1"/>
  <c r="L27" i="1" s="1"/>
  <c r="K28" i="1"/>
  <c r="L28" i="1" s="1"/>
  <c r="K29" i="1"/>
  <c r="O29" i="1" s="1"/>
  <c r="K30" i="1"/>
  <c r="L30" i="1" s="1"/>
  <c r="K31" i="1"/>
  <c r="O31" i="1" s="1"/>
  <c r="K32" i="1"/>
  <c r="O32" i="1" s="1"/>
  <c r="K33" i="1"/>
  <c r="L33" i="1" s="1"/>
  <c r="K34" i="1"/>
  <c r="L34" i="1" s="1"/>
  <c r="K35" i="1"/>
  <c r="L35" i="1" s="1"/>
  <c r="K36" i="1"/>
  <c r="L36" i="1" s="1"/>
  <c r="K37" i="1"/>
  <c r="O37" i="1" s="1"/>
  <c r="K38" i="1"/>
  <c r="L38" i="1" s="1"/>
  <c r="K39" i="1"/>
  <c r="O39" i="1" s="1"/>
  <c r="K40" i="1"/>
  <c r="O40" i="1" s="1"/>
  <c r="K41" i="1"/>
  <c r="L41" i="1" s="1"/>
  <c r="K42" i="1"/>
  <c r="L42" i="1" s="1"/>
  <c r="K43" i="1"/>
  <c r="L43" i="1" s="1"/>
  <c r="K44" i="1"/>
  <c r="L44" i="1" s="1"/>
  <c r="K45" i="1"/>
  <c r="O45" i="1" s="1"/>
  <c r="K46" i="1"/>
  <c r="L46" i="1" s="1"/>
  <c r="K47" i="1"/>
  <c r="O47" i="1" s="1"/>
  <c r="K48" i="1"/>
  <c r="O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O55" i="1" s="1"/>
  <c r="K56" i="1"/>
  <c r="O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O63" i="1" s="1"/>
  <c r="K64" i="1"/>
  <c r="O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O71" i="1" s="1"/>
  <c r="K72" i="1"/>
  <c r="O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O79" i="1" s="1"/>
  <c r="K80" i="1"/>
  <c r="O80" i="1" s="1"/>
  <c r="K81" i="1"/>
  <c r="L81" i="1" s="1"/>
  <c r="K82" i="1"/>
  <c r="L82" i="1" s="1"/>
  <c r="K83" i="1"/>
  <c r="L83" i="1" s="1"/>
  <c r="K84" i="1"/>
  <c r="L84" i="1" s="1"/>
  <c r="K85" i="1"/>
  <c r="O85" i="1" s="1"/>
  <c r="K86" i="1"/>
  <c r="L86" i="1" s="1"/>
  <c r="K87" i="1"/>
  <c r="O87" i="1" s="1"/>
  <c r="K88" i="1"/>
  <c r="O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4" i="1"/>
  <c r="L63" i="1" l="1"/>
  <c r="L31" i="1"/>
  <c r="O54" i="1"/>
  <c r="L64" i="1"/>
  <c r="L32" i="1"/>
  <c r="O62" i="1"/>
  <c r="L88" i="1"/>
  <c r="L56" i="1"/>
  <c r="L24" i="1"/>
  <c r="O46" i="1"/>
  <c r="L87" i="1"/>
  <c r="L55" i="1"/>
  <c r="L23" i="1"/>
  <c r="O38" i="1"/>
  <c r="L80" i="1"/>
  <c r="L48" i="1"/>
  <c r="L16" i="1"/>
  <c r="O94" i="1"/>
  <c r="O30" i="1"/>
  <c r="L79" i="1"/>
  <c r="L47" i="1"/>
  <c r="L15" i="1"/>
  <c r="O86" i="1"/>
  <c r="O22" i="1"/>
  <c r="L72" i="1"/>
  <c r="L40" i="1"/>
  <c r="L8" i="1"/>
  <c r="O78" i="1"/>
  <c r="O14" i="1"/>
  <c r="L71" i="1"/>
  <c r="L39" i="1"/>
  <c r="L7" i="1"/>
  <c r="O70" i="1"/>
  <c r="O6" i="1"/>
  <c r="O77" i="1"/>
  <c r="O69" i="1"/>
  <c r="O61" i="1"/>
  <c r="O53" i="1"/>
  <c r="O5" i="1"/>
  <c r="O92" i="1"/>
  <c r="O84" i="1"/>
  <c r="O76" i="1"/>
  <c r="O68" i="1"/>
  <c r="O60" i="1"/>
  <c r="O52" i="1"/>
  <c r="O44" i="1"/>
  <c r="O36" i="1"/>
  <c r="O28" i="1"/>
  <c r="O20" i="1"/>
  <c r="O12" i="1"/>
  <c r="O93" i="1"/>
  <c r="O21" i="1"/>
  <c r="L85" i="1"/>
  <c r="L45" i="1"/>
  <c r="L37" i="1"/>
  <c r="L29" i="1"/>
  <c r="L13" i="1"/>
  <c r="O91" i="1"/>
  <c r="O83" i="1"/>
  <c r="O75" i="1"/>
  <c r="O67" i="1"/>
  <c r="O59" i="1"/>
  <c r="O51" i="1"/>
  <c r="O43" i="1"/>
  <c r="O35" i="1"/>
  <c r="O27" i="1"/>
  <c r="O19" i="1"/>
  <c r="O11" i="1"/>
  <c r="O90" i="1"/>
  <c r="O82" i="1"/>
  <c r="O74" i="1"/>
  <c r="O66" i="1"/>
  <c r="O58" i="1"/>
  <c r="O50" i="1"/>
  <c r="O42" i="1"/>
  <c r="O34" i="1"/>
  <c r="O26" i="1"/>
  <c r="O18" i="1"/>
  <c r="O10" i="1"/>
  <c r="O89" i="1"/>
  <c r="O81" i="1"/>
  <c r="O73" i="1"/>
  <c r="O65" i="1"/>
  <c r="O57" i="1"/>
  <c r="O49" i="1"/>
  <c r="O41" i="1"/>
  <c r="O33" i="1"/>
  <c r="O25" i="1"/>
  <c r="O17" i="1"/>
  <c r="O9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4" i="1"/>
</calcChain>
</file>

<file path=xl/sharedStrings.xml><?xml version="1.0" encoding="utf-8"?>
<sst xmlns="http://schemas.openxmlformats.org/spreadsheetml/2006/main" count="38" uniqueCount="33">
  <si>
    <t>Baro</t>
  </si>
  <si>
    <t>mBar</t>
  </si>
  <si>
    <t>Humidity</t>
  </si>
  <si>
    <t>%</t>
  </si>
  <si>
    <t>Ambient Temp</t>
  </si>
  <si>
    <t>Degrees C</t>
  </si>
  <si>
    <t>Bore</t>
  </si>
  <si>
    <t>mm</t>
  </si>
  <si>
    <t>Stroke</t>
  </si>
  <si>
    <t>Displacement</t>
  </si>
  <si>
    <t>Cm^3</t>
  </si>
  <si>
    <t>Pressure</t>
  </si>
  <si>
    <t>Dyno Length</t>
  </si>
  <si>
    <t>m</t>
  </si>
  <si>
    <t>Load</t>
  </si>
  <si>
    <t>N</t>
  </si>
  <si>
    <t>Dyno Speed</t>
  </si>
  <si>
    <t>RPM</t>
  </si>
  <si>
    <t>Fuel Flow Rate</t>
  </si>
  <si>
    <t>I/min</t>
  </si>
  <si>
    <t>Lambda</t>
  </si>
  <si>
    <t>KPa</t>
  </si>
  <si>
    <t>Power</t>
  </si>
  <si>
    <t>BHP</t>
  </si>
  <si>
    <t>kW</t>
  </si>
  <si>
    <t>Corrected Power</t>
  </si>
  <si>
    <t>Torque</t>
  </si>
  <si>
    <t>Nm</t>
  </si>
  <si>
    <t>BMEP</t>
  </si>
  <si>
    <t>SFC</t>
  </si>
  <si>
    <t>Thermal Efficiency</t>
  </si>
  <si>
    <t>Alexandros Griffiths</t>
  </si>
  <si>
    <t>Alexandros Griffths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</si>
</sst>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3" fontId="1" fillId="4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 vertical="center"/>
    </xf>
    <xf numFmtId="2" fontId="1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FD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</a:t>
            </a:r>
            <a:r>
              <a:rPr lang="en-GB" baseline="0"/>
              <a:t> /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Data!$G$4:$G$94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Data!$O$4:$O$94</c:f>
              <c:numCache>
                <c:formatCode>0.00</c:formatCode>
                <c:ptCount val="91"/>
                <c:pt idx="0">
                  <c:v>0.48345368968538271</c:v>
                </c:pt>
                <c:pt idx="1">
                  <c:v>0.47129603402813824</c:v>
                </c:pt>
                <c:pt idx="2">
                  <c:v>0.45383065168304304</c:v>
                </c:pt>
                <c:pt idx="3">
                  <c:v>0.4266581232527748</c:v>
                </c:pt>
                <c:pt idx="4">
                  <c:v>0.41154049799388981</c:v>
                </c:pt>
                <c:pt idx="5">
                  <c:v>0.41261495776160356</c:v>
                </c:pt>
                <c:pt idx="6">
                  <c:v>0.38982431502348569</c:v>
                </c:pt>
                <c:pt idx="7">
                  <c:v>0.37042548455964397</c:v>
                </c:pt>
                <c:pt idx="8">
                  <c:v>0.36659414279524111</c:v>
                </c:pt>
                <c:pt idx="9">
                  <c:v>0.3543417437357626</c:v>
                </c:pt>
                <c:pt idx="10">
                  <c:v>0.3548207500443234</c:v>
                </c:pt>
                <c:pt idx="11">
                  <c:v>0.35853773834353286</c:v>
                </c:pt>
                <c:pt idx="12">
                  <c:v>0.3553352383660533</c:v>
                </c:pt>
                <c:pt idx="13">
                  <c:v>0.35390834121881865</c:v>
                </c:pt>
                <c:pt idx="14">
                  <c:v>0.34836151926440218</c:v>
                </c:pt>
                <c:pt idx="15">
                  <c:v>0.34795435444379419</c:v>
                </c:pt>
                <c:pt idx="16">
                  <c:v>0.35663691039871626</c:v>
                </c:pt>
                <c:pt idx="17">
                  <c:v>0.36133795070385</c:v>
                </c:pt>
                <c:pt idx="18">
                  <c:v>0.36127123493656926</c:v>
                </c:pt>
                <c:pt idx="19">
                  <c:v>0.3589927023020793</c:v>
                </c:pt>
                <c:pt idx="20">
                  <c:v>0.36092758113449802</c:v>
                </c:pt>
                <c:pt idx="21">
                  <c:v>0.35656695704975938</c:v>
                </c:pt>
                <c:pt idx="22">
                  <c:v>0.3536433106657208</c:v>
                </c:pt>
                <c:pt idx="23">
                  <c:v>0.35168772768728562</c:v>
                </c:pt>
                <c:pt idx="24">
                  <c:v>0.35129925472040258</c:v>
                </c:pt>
                <c:pt idx="25">
                  <c:v>0.34936165496063171</c:v>
                </c:pt>
                <c:pt idx="26">
                  <c:v>0.34946413238016272</c:v>
                </c:pt>
                <c:pt idx="27">
                  <c:v>0.35313925407825136</c:v>
                </c:pt>
                <c:pt idx="28">
                  <c:v>0.35503567774589051</c:v>
                </c:pt>
                <c:pt idx="29">
                  <c:v>0.35258654539769985</c:v>
                </c:pt>
                <c:pt idx="30">
                  <c:v>0.35462305669966221</c:v>
                </c:pt>
                <c:pt idx="31">
                  <c:v>0.35476316707371802</c:v>
                </c:pt>
                <c:pt idx="32">
                  <c:v>0.35982534812023492</c:v>
                </c:pt>
                <c:pt idx="33">
                  <c:v>0.36107752467055776</c:v>
                </c:pt>
                <c:pt idx="34">
                  <c:v>0.36371050820173817</c:v>
                </c:pt>
                <c:pt idx="35">
                  <c:v>0.3676613079101978</c:v>
                </c:pt>
                <c:pt idx="36">
                  <c:v>0.36513690002699134</c:v>
                </c:pt>
                <c:pt idx="37">
                  <c:v>0.36569476880605145</c:v>
                </c:pt>
                <c:pt idx="38">
                  <c:v>0.37143005863739204</c:v>
                </c:pt>
                <c:pt idx="39">
                  <c:v>0.37626516978757751</c:v>
                </c:pt>
                <c:pt idx="40">
                  <c:v>0.38279022204174584</c:v>
                </c:pt>
                <c:pt idx="41">
                  <c:v>0.39173995458704436</c:v>
                </c:pt>
                <c:pt idx="42">
                  <c:v>0.39290042231213146</c:v>
                </c:pt>
                <c:pt idx="43">
                  <c:v>0.39860723444329305</c:v>
                </c:pt>
                <c:pt idx="44">
                  <c:v>0.39666666061178735</c:v>
                </c:pt>
                <c:pt idx="45">
                  <c:v>0.39889616233890801</c:v>
                </c:pt>
                <c:pt idx="46">
                  <c:v>0.39457802617818738</c:v>
                </c:pt>
                <c:pt idx="47">
                  <c:v>0.39209330804985748</c:v>
                </c:pt>
                <c:pt idx="48">
                  <c:v>0.39354210270377499</c:v>
                </c:pt>
                <c:pt idx="49">
                  <c:v>0.38918633494218208</c:v>
                </c:pt>
                <c:pt idx="50">
                  <c:v>0.39336489385107509</c:v>
                </c:pt>
                <c:pt idx="51">
                  <c:v>0.39097349119049279</c:v>
                </c:pt>
                <c:pt idx="52">
                  <c:v>0.40107145617341994</c:v>
                </c:pt>
                <c:pt idx="53">
                  <c:v>0.39977377987218921</c:v>
                </c:pt>
                <c:pt idx="54">
                  <c:v>0.40543411880839836</c:v>
                </c:pt>
                <c:pt idx="55">
                  <c:v>0.40116709533269429</c:v>
                </c:pt>
                <c:pt idx="56">
                  <c:v>0.40300075472835001</c:v>
                </c:pt>
                <c:pt idx="57">
                  <c:v>0.4070986484494043</c:v>
                </c:pt>
                <c:pt idx="58">
                  <c:v>0.40674333296575266</c:v>
                </c:pt>
                <c:pt idx="59">
                  <c:v>0.41501664202771665</c:v>
                </c:pt>
                <c:pt idx="60">
                  <c:v>0.41634618010165853</c:v>
                </c:pt>
                <c:pt idx="61">
                  <c:v>0.41932888421475129</c:v>
                </c:pt>
                <c:pt idx="62">
                  <c:v>0.42147043131973294</c:v>
                </c:pt>
                <c:pt idx="63">
                  <c:v>0.42571544994715621</c:v>
                </c:pt>
                <c:pt idx="64">
                  <c:v>0.42538053021394917</c:v>
                </c:pt>
                <c:pt idx="65">
                  <c:v>0.42688637263599666</c:v>
                </c:pt>
                <c:pt idx="66">
                  <c:v>0.43150502339469332</c:v>
                </c:pt>
                <c:pt idx="67">
                  <c:v>0.43340012707823922</c:v>
                </c:pt>
                <c:pt idx="68">
                  <c:v>0.43343640171113951</c:v>
                </c:pt>
                <c:pt idx="69">
                  <c:v>0.42910697094477701</c:v>
                </c:pt>
                <c:pt idx="70">
                  <c:v>0.43314956773159896</c:v>
                </c:pt>
                <c:pt idx="71">
                  <c:v>0.43288625652543439</c:v>
                </c:pt>
                <c:pt idx="72">
                  <c:v>0.4346656144238869</c:v>
                </c:pt>
                <c:pt idx="73">
                  <c:v>0.43594626069278214</c:v>
                </c:pt>
                <c:pt idx="74">
                  <c:v>0.43577944113883837</c:v>
                </c:pt>
                <c:pt idx="75">
                  <c:v>0.44207428224461076</c:v>
                </c:pt>
                <c:pt idx="76">
                  <c:v>0.44350645503491737</c:v>
                </c:pt>
                <c:pt idx="77">
                  <c:v>0.44817423790654354</c:v>
                </c:pt>
                <c:pt idx="78">
                  <c:v>0.45325039344573104</c:v>
                </c:pt>
                <c:pt idx="79">
                  <c:v>0.45539848499526542</c:v>
                </c:pt>
                <c:pt idx="80">
                  <c:v>0.45667209928651015</c:v>
                </c:pt>
                <c:pt idx="81">
                  <c:v>0.46191536505392439</c:v>
                </c:pt>
                <c:pt idx="82">
                  <c:v>0.46529993242277373</c:v>
                </c:pt>
                <c:pt idx="83">
                  <c:v>0.47089175977028558</c:v>
                </c:pt>
                <c:pt idx="84">
                  <c:v>0.47556648640197385</c:v>
                </c:pt>
                <c:pt idx="85">
                  <c:v>0.47607497723445563</c:v>
                </c:pt>
                <c:pt idx="86">
                  <c:v>0.47989708038941076</c:v>
                </c:pt>
                <c:pt idx="87">
                  <c:v>0.47936348632994219</c:v>
                </c:pt>
                <c:pt idx="88">
                  <c:v>0.49160025438033361</c:v>
                </c:pt>
                <c:pt idx="89">
                  <c:v>0.49823504756823989</c:v>
                </c:pt>
                <c:pt idx="90">
                  <c:v>0.5024576843150369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C1-403C-8A57-5C87DF664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6077696"/>
        <c:axId val="1916079136"/>
      </c:lineChart>
      <c:catAx>
        <c:axId val="1916077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079136"/>
        <c:crosses val="autoZero"/>
        <c:auto val="1"/>
        <c:lblAlgn val="ctr"/>
        <c:lblOffset val="100"/>
        <c:noMultiLvlLbl val="0"/>
      </c:catAx>
      <c:valAx>
        <c:axId val="191607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07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Engine Speed /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Data!$G$4:$G$94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Data!$M$4:$M$94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31-4C08-954E-68B2F2307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6082976"/>
        <c:axId val="1916091616"/>
      </c:lineChart>
      <c:catAx>
        <c:axId val="1916082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091616"/>
        <c:crosses val="autoZero"/>
        <c:auto val="1"/>
        <c:lblAlgn val="ctr"/>
        <c:lblOffset val="100"/>
        <c:noMultiLvlLbl val="0"/>
      </c:catAx>
      <c:valAx>
        <c:axId val="19160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082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/ BHP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Data!$G$4:$G$94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Data!$J$4:$J$94</c:f>
              <c:numCache>
                <c:formatCode>0.00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84-4DF1-8B42-BBC44F3DC7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3224352"/>
        <c:axId val="1873223392"/>
      </c:lineChart>
      <c:catAx>
        <c:axId val="1873224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223392"/>
        <c:crosses val="autoZero"/>
        <c:auto val="1"/>
        <c:lblAlgn val="ctr"/>
        <c:lblOffset val="100"/>
        <c:noMultiLvlLbl val="0"/>
      </c:catAx>
      <c:valAx>
        <c:axId val="187322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224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10</xdr:col>
      <xdr:colOff>433552</xdr:colOff>
      <xdr:row>16</xdr:row>
      <xdr:rowOff>137510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DC26412-29F3-42E4-A1A5-4F6DE41A34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678793</xdr:colOff>
      <xdr:row>2</xdr:row>
      <xdr:rowOff>21896</xdr:rowOff>
    </xdr:from>
    <xdr:to>
      <xdr:col>26</xdr:col>
      <xdr:colOff>422603</xdr:colOff>
      <xdr:row>16</xdr:row>
      <xdr:rowOff>159406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15973E4-762F-4760-B085-5EBE35DB71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2</xdr:row>
      <xdr:rowOff>0</xdr:rowOff>
    </xdr:from>
    <xdr:to>
      <xdr:col>18</xdr:col>
      <xdr:colOff>433552</xdr:colOff>
      <xdr:row>16</xdr:row>
      <xdr:rowOff>137510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C41CE0A-A79E-46EE-8776-4DB0B271E3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019E4-2BB1-4E78-A5F3-2BF774292925}">
  <dimension ref="A1:AS144"/>
  <sheetViews>
    <sheetView tabSelected="1" zoomScale="98" zoomScaleNormal="98" workbookViewId="0">
      <selection activeCell="L130" sqref="L130"/>
    </sheetView>
  </sheetViews>
  <sheetFormatPr defaultRowHeight="14.25" x14ac:dyDescent="0.2"/>
  <cols>
    <col min="2" max="4" width="12.5" customWidth="1"/>
    <col min="5" max="5" width="2.5" customWidth="1"/>
    <col min="6" max="16" width="12.875" customWidth="1"/>
  </cols>
  <sheetData>
    <row r="1" spans="1:45" ht="15" x14ac:dyDescent="0.25">
      <c r="A1" s="1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45" ht="30" customHeight="1" x14ac:dyDescent="0.25">
      <c r="A2" s="2"/>
      <c r="B2" s="3" t="s">
        <v>0</v>
      </c>
      <c r="C2" s="3" t="s">
        <v>2</v>
      </c>
      <c r="D2" s="4" t="s">
        <v>4</v>
      </c>
      <c r="E2" s="1"/>
      <c r="F2" s="3" t="s">
        <v>14</v>
      </c>
      <c r="G2" s="3" t="s">
        <v>16</v>
      </c>
      <c r="H2" s="3" t="s">
        <v>18</v>
      </c>
      <c r="I2" s="3" t="s">
        <v>20</v>
      </c>
      <c r="J2" s="3" t="s">
        <v>22</v>
      </c>
      <c r="K2" s="3" t="s">
        <v>22</v>
      </c>
      <c r="L2" s="4" t="s">
        <v>25</v>
      </c>
      <c r="M2" s="3" t="s">
        <v>26</v>
      </c>
      <c r="N2" s="3" t="s">
        <v>28</v>
      </c>
      <c r="O2" s="3" t="s">
        <v>29</v>
      </c>
      <c r="P2" s="4" t="s">
        <v>30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ht="15" customHeight="1" x14ac:dyDescent="0.25">
      <c r="A3" s="2"/>
      <c r="B3" s="5" t="s">
        <v>1</v>
      </c>
      <c r="C3" s="5" t="s">
        <v>3</v>
      </c>
      <c r="D3" s="3" t="s">
        <v>5</v>
      </c>
      <c r="E3" s="1"/>
      <c r="F3" s="3" t="s">
        <v>15</v>
      </c>
      <c r="G3" s="3" t="s">
        <v>17</v>
      </c>
      <c r="H3" s="3" t="s">
        <v>19</v>
      </c>
      <c r="I3" s="3" t="s">
        <v>20</v>
      </c>
      <c r="J3" s="3" t="s">
        <v>23</v>
      </c>
      <c r="K3" s="3" t="s">
        <v>24</v>
      </c>
      <c r="L3" s="3" t="s">
        <v>24</v>
      </c>
      <c r="M3" s="3" t="s">
        <v>27</v>
      </c>
      <c r="N3" s="3"/>
      <c r="O3" s="3"/>
      <c r="P3" s="3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45" ht="15" x14ac:dyDescent="0.25">
      <c r="A4" s="2"/>
      <c r="B4" s="6">
        <v>1018.9</v>
      </c>
      <c r="C4" s="6">
        <v>46</v>
      </c>
      <c r="D4" s="6">
        <v>27</v>
      </c>
      <c r="E4" s="1"/>
      <c r="F4" s="8">
        <v>102.27500000000001</v>
      </c>
      <c r="G4" s="8">
        <v>1000</v>
      </c>
      <c r="H4" s="8">
        <v>7.0400000000000004E-2</v>
      </c>
      <c r="I4" s="8">
        <v>1.2658</v>
      </c>
      <c r="J4" s="9">
        <f>((M4*0.7376)*G4)/5252</f>
        <v>11.717544272475248</v>
      </c>
      <c r="K4" s="9">
        <f>((((2*PI())*G4)/60)*M4)/1000</f>
        <v>8.7371346834664845</v>
      </c>
      <c r="L4" s="9">
        <f>((1.01325*K4)/1.0189)*SQRT(300/293)</f>
        <v>8.7918627117276724</v>
      </c>
      <c r="M4" s="9">
        <f>F4*$C$12</f>
        <v>83.433490399999997</v>
      </c>
      <c r="N4" s="9">
        <f>4*PI()*M4/160</f>
        <v>6.5528510125998638</v>
      </c>
      <c r="O4" s="9">
        <f>(H4*60)/K4</f>
        <v>0.48345368968538271</v>
      </c>
      <c r="P4" s="9">
        <v>22.56496672181818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5" x14ac:dyDescent="0.25">
      <c r="A5" s="2"/>
      <c r="B5" s="1"/>
      <c r="C5" s="1"/>
      <c r="D5" s="1"/>
      <c r="E5" s="1"/>
      <c r="F5" s="8">
        <v>102.756</v>
      </c>
      <c r="G5" s="8">
        <v>1050</v>
      </c>
      <c r="H5" s="8">
        <v>7.2400000000000006E-2</v>
      </c>
      <c r="I5" s="8">
        <v>1.26783</v>
      </c>
      <c r="J5" s="9">
        <f t="shared" ref="J5:J68" si="0">((M5*0.7376)*G5)/5252</f>
        <v>12.361284558548912</v>
      </c>
      <c r="K5" s="9">
        <f t="shared" ref="K5:K68" si="1">((((2*PI())*G5)/60)*M5)/1000</f>
        <v>9.2171367598239673</v>
      </c>
      <c r="L5" s="9">
        <f t="shared" ref="L5:L68" si="2">((1.01325*K5)/1.0189)*SQRT(300/293)</f>
        <v>9.2748714450902305</v>
      </c>
      <c r="M5" s="9">
        <f t="shared" ref="M5:M68" si="3">F5*$C$12</f>
        <v>83.825878656</v>
      </c>
      <c r="N5" s="9">
        <f t="shared" ref="N5:N68" si="4">4*PI()*M5/160</f>
        <v>6.5836691141599761</v>
      </c>
      <c r="O5" s="9">
        <f t="shared" ref="O5:O68" si="5">(H5*60)/K5</f>
        <v>0.47129603402813824</v>
      </c>
      <c r="P5" s="9">
        <v>23.147057542689939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5" x14ac:dyDescent="0.25">
      <c r="A6" s="2"/>
      <c r="B6" s="5" t="s">
        <v>6</v>
      </c>
      <c r="C6" s="5" t="s">
        <v>8</v>
      </c>
      <c r="D6" s="5" t="s">
        <v>9</v>
      </c>
      <c r="E6" s="1"/>
      <c r="F6" s="8">
        <v>103.68899999999999</v>
      </c>
      <c r="G6" s="8">
        <v>1100</v>
      </c>
      <c r="H6" s="8">
        <v>7.3700000000000002E-2</v>
      </c>
      <c r="I6" s="8">
        <v>1.2734399999999999</v>
      </c>
      <c r="J6" s="9">
        <f t="shared" si="0"/>
        <v>13.067499319242771</v>
      </c>
      <c r="K6" s="9">
        <f t="shared" si="1"/>
        <v>9.7437226498494436</v>
      </c>
      <c r="L6" s="9">
        <f t="shared" si="2"/>
        <v>9.8047557857537395</v>
      </c>
      <c r="M6" s="9">
        <f t="shared" si="3"/>
        <v>84.586997663999995</v>
      </c>
      <c r="N6" s="9">
        <f t="shared" si="4"/>
        <v>6.6434472612609836</v>
      </c>
      <c r="O6" s="9">
        <f t="shared" si="5"/>
        <v>0.45383065168304304</v>
      </c>
      <c r="P6" s="9">
        <v>24.03785724660537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45" ht="15" x14ac:dyDescent="0.25">
      <c r="A7" s="2"/>
      <c r="B7" s="5" t="s">
        <v>7</v>
      </c>
      <c r="C7" s="5" t="s">
        <v>7</v>
      </c>
      <c r="D7" s="5" t="s">
        <v>10</v>
      </c>
      <c r="E7" s="1"/>
      <c r="F7" s="8">
        <v>104.209</v>
      </c>
      <c r="G7" s="8">
        <v>1150</v>
      </c>
      <c r="H7" s="8">
        <v>7.2800000000000004E-2</v>
      </c>
      <c r="I7" s="8">
        <v>1.2847599999999999</v>
      </c>
      <c r="J7" s="9">
        <f t="shared" si="0"/>
        <v>13.729988821842378</v>
      </c>
      <c r="K7" s="9">
        <f t="shared" si="1"/>
        <v>10.237704995979103</v>
      </c>
      <c r="L7" s="9">
        <f t="shared" si="2"/>
        <v>10.301832359084756</v>
      </c>
      <c r="M7" s="9">
        <f t="shared" si="3"/>
        <v>85.011201184000001</v>
      </c>
      <c r="N7" s="9">
        <f t="shared" si="4"/>
        <v>6.6767641278124588</v>
      </c>
      <c r="O7" s="9">
        <f t="shared" si="5"/>
        <v>0.4266581232527748</v>
      </c>
      <c r="P7" s="9">
        <v>25.56875358688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5" ht="15" x14ac:dyDescent="0.25">
      <c r="A8" s="2"/>
      <c r="B8" s="6">
        <v>75</v>
      </c>
      <c r="C8" s="6">
        <v>90</v>
      </c>
      <c r="D8" s="7">
        <v>1590</v>
      </c>
      <c r="E8" s="1"/>
      <c r="F8" s="8">
        <v>105.81100000000001</v>
      </c>
      <c r="G8" s="8">
        <v>1200</v>
      </c>
      <c r="H8" s="8">
        <v>7.4399999999999994E-2</v>
      </c>
      <c r="I8" s="8">
        <v>1.2918099999999999</v>
      </c>
      <c r="J8" s="9">
        <f t="shared" si="0"/>
        <v>14.547192299367921</v>
      </c>
      <c r="K8" s="9">
        <f t="shared" si="1"/>
        <v>10.84704912823981</v>
      </c>
      <c r="L8" s="9">
        <f t="shared" si="2"/>
        <v>10.914993326509315</v>
      </c>
      <c r="M8" s="9">
        <f t="shared" si="3"/>
        <v>86.318074335999995</v>
      </c>
      <c r="N8" s="9">
        <f t="shared" si="4"/>
        <v>6.7794057051498813</v>
      </c>
      <c r="O8" s="9">
        <f t="shared" si="5"/>
        <v>0.41154049799388981</v>
      </c>
      <c r="P8" s="9">
        <v>26.508002183184519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5" ht="15" x14ac:dyDescent="0.25">
      <c r="A9" s="2"/>
      <c r="B9" s="1"/>
      <c r="C9" s="1"/>
      <c r="D9" s="1"/>
      <c r="E9" s="1"/>
      <c r="F9" s="8">
        <v>107.51</v>
      </c>
      <c r="G9" s="8">
        <v>1250</v>
      </c>
      <c r="H9" s="8">
        <v>7.8950000000000006E-2</v>
      </c>
      <c r="I9" s="8">
        <v>1.2972900000000001</v>
      </c>
      <c r="J9" s="9">
        <f t="shared" si="0"/>
        <v>15.396641221386139</v>
      </c>
      <c r="K9" s="9">
        <f t="shared" si="1"/>
        <v>11.480436932528498</v>
      </c>
      <c r="L9" s="9">
        <f t="shared" si="2"/>
        <v>11.552348571716477</v>
      </c>
      <c r="M9" s="9">
        <f t="shared" si="3"/>
        <v>87.704077760000004</v>
      </c>
      <c r="N9" s="9">
        <f t="shared" si="4"/>
        <v>6.8882621595170992</v>
      </c>
      <c r="O9" s="9">
        <f t="shared" si="5"/>
        <v>0.41261495776160356</v>
      </c>
      <c r="P9" s="9">
        <v>26.43897467622546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 ht="15" x14ac:dyDescent="0.25">
      <c r="A10" s="2"/>
      <c r="B10" s="5" t="s">
        <v>11</v>
      </c>
      <c r="C10" s="5" t="s">
        <v>12</v>
      </c>
      <c r="D10" s="1"/>
      <c r="E10" s="1"/>
      <c r="F10" s="8">
        <v>109.488</v>
      </c>
      <c r="G10" s="8">
        <v>1300</v>
      </c>
      <c r="H10" s="8">
        <v>7.9000000000000001E-2</v>
      </c>
      <c r="I10" s="8">
        <v>1.29895</v>
      </c>
      <c r="J10" s="9">
        <f t="shared" si="0"/>
        <v>16.3071095917497</v>
      </c>
      <c r="K10" s="9">
        <f t="shared" si="1"/>
        <v>12.159323616625684</v>
      </c>
      <c r="L10" s="9">
        <f t="shared" si="2"/>
        <v>12.235487694511184</v>
      </c>
      <c r="M10" s="9">
        <f t="shared" si="3"/>
        <v>89.317682687999991</v>
      </c>
      <c r="N10" s="9">
        <f t="shared" si="4"/>
        <v>7.0149943942071262</v>
      </c>
      <c r="O10" s="9">
        <f t="shared" si="5"/>
        <v>0.38982431502348569</v>
      </c>
      <c r="P10" s="9">
        <v>27.98469977080223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45" ht="15" x14ac:dyDescent="0.25">
      <c r="A11" s="2"/>
      <c r="B11" s="5" t="s">
        <v>21</v>
      </c>
      <c r="C11" s="5" t="s">
        <v>13</v>
      </c>
      <c r="D11" s="1"/>
      <c r="E11" s="1"/>
      <c r="F11" s="8">
        <v>111.797</v>
      </c>
      <c r="G11" s="8">
        <v>1350</v>
      </c>
      <c r="H11" s="8">
        <v>7.9600000000000004E-2</v>
      </c>
      <c r="I11" s="8">
        <v>1.2946899999999999</v>
      </c>
      <c r="J11" s="9">
        <f t="shared" si="0"/>
        <v>17.291434866686728</v>
      </c>
      <c r="K11" s="9">
        <f t="shared" si="1"/>
        <v>12.893281372575199</v>
      </c>
      <c r="L11" s="9">
        <f t="shared" si="2"/>
        <v>12.974042845632612</v>
      </c>
      <c r="M11" s="9">
        <f t="shared" si="3"/>
        <v>91.201309471999991</v>
      </c>
      <c r="N11" s="9">
        <f t="shared" si="4"/>
        <v>7.1629340958751104</v>
      </c>
      <c r="O11" s="9">
        <f t="shared" si="5"/>
        <v>0.37042548455964397</v>
      </c>
      <c r="P11" s="9">
        <v>29.45023189281769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</row>
    <row r="12" spans="1:45" ht="15" x14ac:dyDescent="0.25">
      <c r="A12" s="2"/>
      <c r="B12" s="6">
        <v>101.89</v>
      </c>
      <c r="C12" s="6">
        <v>0.81577599999999995</v>
      </c>
      <c r="D12" s="1"/>
      <c r="E12" s="1"/>
      <c r="F12" s="8">
        <v>114.268</v>
      </c>
      <c r="G12" s="8">
        <v>1400</v>
      </c>
      <c r="H12" s="8">
        <v>8.3500000000000005E-2</v>
      </c>
      <c r="I12" s="8">
        <v>1.2855000000000001</v>
      </c>
      <c r="J12" s="9">
        <f t="shared" si="0"/>
        <v>18.328198372017429</v>
      </c>
      <c r="K12" s="9">
        <f t="shared" si="1"/>
        <v>13.666339461398065</v>
      </c>
      <c r="L12" s="9">
        <f t="shared" si="2"/>
        <v>13.751943247921549</v>
      </c>
      <c r="M12" s="9">
        <f t="shared" si="3"/>
        <v>93.217091967999991</v>
      </c>
      <c r="N12" s="9">
        <f t="shared" si="4"/>
        <v>7.3212532828918215</v>
      </c>
      <c r="O12" s="9">
        <f t="shared" si="5"/>
        <v>0.36659414279524111</v>
      </c>
      <c r="P12" s="9">
        <v>29.75802159879051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</row>
    <row r="13" spans="1:45" ht="15" x14ac:dyDescent="0.2">
      <c r="A13" s="2"/>
      <c r="B13" s="2"/>
      <c r="C13" s="2"/>
      <c r="D13" s="2"/>
      <c r="E13" s="2"/>
      <c r="F13" s="8">
        <v>115.783</v>
      </c>
      <c r="G13" s="8">
        <v>1450</v>
      </c>
      <c r="H13" s="8">
        <v>8.4699999999999998E-2</v>
      </c>
      <c r="I13" s="8">
        <v>1.2781800000000001</v>
      </c>
      <c r="J13" s="9">
        <f t="shared" si="0"/>
        <v>19.234456331703761</v>
      </c>
      <c r="K13" s="9">
        <f t="shared" si="1"/>
        <v>14.342086671531751</v>
      </c>
      <c r="L13" s="9">
        <f t="shared" si="2"/>
        <v>14.431923231584937</v>
      </c>
      <c r="M13" s="9">
        <f t="shared" si="3"/>
        <v>94.452992607999988</v>
      </c>
      <c r="N13" s="9">
        <f t="shared" si="4"/>
        <v>7.4183206921715952</v>
      </c>
      <c r="O13" s="9">
        <f t="shared" si="5"/>
        <v>0.3543417437357626</v>
      </c>
      <c r="P13" s="9">
        <v>30.78699197073983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spans="1:45" ht="15" x14ac:dyDescent="0.2">
      <c r="A14" s="2"/>
      <c r="B14" s="2"/>
      <c r="C14" s="2"/>
      <c r="D14" s="2"/>
      <c r="E14" s="2"/>
      <c r="F14" s="8">
        <v>116.985</v>
      </c>
      <c r="G14" s="8">
        <v>1500</v>
      </c>
      <c r="H14" s="8">
        <v>8.8650000000000007E-2</v>
      </c>
      <c r="I14" s="8">
        <v>1.2795000000000001</v>
      </c>
      <c r="J14" s="9">
        <f t="shared" si="0"/>
        <v>20.104281350019804</v>
      </c>
      <c r="K14" s="9">
        <f t="shared" si="1"/>
        <v>14.990667821246541</v>
      </c>
      <c r="L14" s="9">
        <f t="shared" si="2"/>
        <v>15.084566990928307</v>
      </c>
      <c r="M14" s="9">
        <f t="shared" si="3"/>
        <v>95.43355536</v>
      </c>
      <c r="N14" s="9">
        <f t="shared" si="4"/>
        <v>7.4953339106232706</v>
      </c>
      <c r="O14" s="9">
        <f t="shared" si="5"/>
        <v>0.3548207500443234</v>
      </c>
      <c r="P14" s="9">
        <v>30.74542967943146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</row>
    <row r="15" spans="1:45" ht="15" x14ac:dyDescent="0.2">
      <c r="A15" s="2"/>
      <c r="B15" s="2"/>
      <c r="C15" s="2"/>
      <c r="D15" s="2"/>
      <c r="E15" s="2"/>
      <c r="F15" s="8">
        <v>117.788</v>
      </c>
      <c r="G15" s="8">
        <v>1550</v>
      </c>
      <c r="H15" s="8">
        <v>9.3200000000000005E-2</v>
      </c>
      <c r="I15" s="8">
        <v>1.27766</v>
      </c>
      <c r="J15" s="9">
        <f t="shared" si="0"/>
        <v>20.917022365072473</v>
      </c>
      <c r="K15" s="9">
        <f t="shared" si="1"/>
        <v>15.596684538245251</v>
      </c>
      <c r="L15" s="9">
        <f t="shared" si="2"/>
        <v>15.694379700688515</v>
      </c>
      <c r="M15" s="9">
        <f t="shared" si="3"/>
        <v>96.088623487999996</v>
      </c>
      <c r="N15" s="9">
        <f t="shared" si="4"/>
        <v>7.5467828410864097</v>
      </c>
      <c r="O15" s="9">
        <f t="shared" si="5"/>
        <v>0.35853773834353286</v>
      </c>
      <c r="P15" s="9">
        <v>30.426689446114331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spans="1:45" ht="15" x14ac:dyDescent="0.2">
      <c r="A16" s="2"/>
      <c r="B16" s="2"/>
      <c r="C16" s="2"/>
      <c r="D16" s="2"/>
      <c r="E16" s="2"/>
      <c r="F16" s="8">
        <v>118.471</v>
      </c>
      <c r="G16" s="8">
        <v>1600</v>
      </c>
      <c r="H16" s="8">
        <v>9.5899999999999999E-2</v>
      </c>
      <c r="I16" s="8">
        <v>1.2823500000000001</v>
      </c>
      <c r="J16" s="9">
        <f t="shared" si="0"/>
        <v>21.716966023046339</v>
      </c>
      <c r="K16" s="9">
        <f t="shared" si="1"/>
        <v>16.193158962952165</v>
      </c>
      <c r="L16" s="9">
        <f t="shared" si="2"/>
        <v>16.29459034674889</v>
      </c>
      <c r="M16" s="9">
        <f t="shared" si="3"/>
        <v>96.645798495999998</v>
      </c>
      <c r="N16" s="9">
        <f t="shared" si="4"/>
        <v>7.5905432638838262</v>
      </c>
      <c r="O16" s="9">
        <f t="shared" si="5"/>
        <v>0.3553352383660533</v>
      </c>
      <c r="P16" s="9">
        <v>30.70091350763445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spans="1:45" ht="15" x14ac:dyDescent="0.2">
      <c r="A17" s="2"/>
      <c r="B17" s="2"/>
      <c r="C17" s="2"/>
      <c r="D17" s="2"/>
      <c r="E17" s="2"/>
      <c r="F17" s="8">
        <v>118.77200000000001</v>
      </c>
      <c r="G17" s="8">
        <v>1650</v>
      </c>
      <c r="H17" s="8">
        <v>9.8750000000000004E-2</v>
      </c>
      <c r="I17" s="8">
        <v>1.2902800000000001</v>
      </c>
      <c r="J17" s="9">
        <f t="shared" si="0"/>
        <v>22.452521904133068</v>
      </c>
      <c r="K17" s="9">
        <f t="shared" si="1"/>
        <v>16.741622928679778</v>
      </c>
      <c r="L17" s="9">
        <f t="shared" si="2"/>
        <v>16.846489803916665</v>
      </c>
      <c r="M17" s="9">
        <f t="shared" si="3"/>
        <v>96.891347072000002</v>
      </c>
      <c r="N17" s="9">
        <f t="shared" si="4"/>
        <v>7.6098286039453527</v>
      </c>
      <c r="O17" s="9">
        <f t="shared" si="5"/>
        <v>0.35390834121881865</v>
      </c>
      <c r="P17" s="9">
        <v>30.824694274571659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 ht="15" x14ac:dyDescent="0.2">
      <c r="A18" s="2"/>
      <c r="B18" s="2"/>
      <c r="C18" s="2"/>
      <c r="D18" s="2"/>
      <c r="E18" s="2"/>
      <c r="F18" s="8">
        <v>118.65600000000001</v>
      </c>
      <c r="G18" s="8">
        <v>1700</v>
      </c>
      <c r="H18" s="8">
        <v>0.10005</v>
      </c>
      <c r="I18" s="8">
        <v>1.29942</v>
      </c>
      <c r="J18" s="9">
        <f t="shared" si="0"/>
        <v>23.110308349363962</v>
      </c>
      <c r="K18" s="9">
        <f t="shared" si="1"/>
        <v>17.232098461035232</v>
      </c>
      <c r="L18" s="9">
        <f t="shared" si="2"/>
        <v>17.340037597347244</v>
      </c>
      <c r="M18" s="9">
        <f t="shared" si="3"/>
        <v>96.796717055999991</v>
      </c>
      <c r="N18" s="9">
        <f t="shared" si="4"/>
        <v>7.6023963798684848</v>
      </c>
      <c r="O18" s="9">
        <f t="shared" si="5"/>
        <v>0.34836151926440218</v>
      </c>
      <c r="P18" s="9">
        <v>31.315503624873639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 ht="15" x14ac:dyDescent="0.2">
      <c r="A19" s="2"/>
      <c r="B19" s="2"/>
      <c r="C19" s="2"/>
      <c r="D19" s="2"/>
      <c r="E19" s="2"/>
      <c r="F19" s="8">
        <v>118.861</v>
      </c>
      <c r="G19" s="8">
        <v>1750</v>
      </c>
      <c r="H19" s="8">
        <v>0.10305</v>
      </c>
      <c r="I19" s="8">
        <v>1.31053</v>
      </c>
      <c r="J19" s="9">
        <f t="shared" si="0"/>
        <v>23.831124928855445</v>
      </c>
      <c r="K19" s="9">
        <f t="shared" si="1"/>
        <v>17.769572132194003</v>
      </c>
      <c r="L19" s="9">
        <f t="shared" si="2"/>
        <v>17.880877918481151</v>
      </c>
      <c r="M19" s="9">
        <f t="shared" si="3"/>
        <v>96.963951135999991</v>
      </c>
      <c r="N19" s="9">
        <f t="shared" si="4"/>
        <v>7.6155309137974312</v>
      </c>
      <c r="O19" s="9">
        <f t="shared" si="5"/>
        <v>0.34795435444379419</v>
      </c>
      <c r="P19" s="9">
        <v>31.352148004381551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 ht="15" x14ac:dyDescent="0.2">
      <c r="A20" s="2"/>
      <c r="B20" s="2"/>
      <c r="C20" s="2"/>
      <c r="D20" s="2"/>
      <c r="E20" s="2"/>
      <c r="F20" s="8">
        <v>119.584</v>
      </c>
      <c r="G20" s="8">
        <v>1800</v>
      </c>
      <c r="H20" s="8">
        <v>0.10929999999999999</v>
      </c>
      <c r="I20" s="8">
        <v>1.3149</v>
      </c>
      <c r="J20" s="9">
        <f t="shared" si="0"/>
        <v>24.661114306559998</v>
      </c>
      <c r="K20" s="9">
        <f t="shared" si="1"/>
        <v>18.38845001396021</v>
      </c>
      <c r="L20" s="9">
        <f t="shared" si="2"/>
        <v>18.503632353308582</v>
      </c>
      <c r="M20" s="9">
        <f t="shared" si="3"/>
        <v>97.553757183999991</v>
      </c>
      <c r="N20" s="9">
        <f t="shared" si="4"/>
        <v>7.6618541724834213</v>
      </c>
      <c r="O20" s="9">
        <f t="shared" si="5"/>
        <v>0.35663691039871626</v>
      </c>
      <c r="P20" s="9">
        <v>30.58885970914957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45" ht="15" x14ac:dyDescent="0.2">
      <c r="A21" s="2"/>
      <c r="B21" s="2"/>
      <c r="C21" s="2"/>
      <c r="D21" s="2"/>
      <c r="E21" s="2"/>
      <c r="F21" s="8">
        <v>119.934</v>
      </c>
      <c r="G21" s="8">
        <v>1850</v>
      </c>
      <c r="H21" s="8">
        <v>0.11415</v>
      </c>
      <c r="I21" s="8">
        <v>1.3184899999999999</v>
      </c>
      <c r="J21" s="9">
        <f t="shared" si="0"/>
        <v>25.420328685737825</v>
      </c>
      <c r="K21" s="9">
        <f t="shared" si="1"/>
        <v>18.954554833387515</v>
      </c>
      <c r="L21" s="9">
        <f t="shared" si="2"/>
        <v>19.073283163690455</v>
      </c>
      <c r="M21" s="9">
        <f t="shared" si="3"/>
        <v>97.839278783999987</v>
      </c>
      <c r="N21" s="9">
        <f t="shared" si="4"/>
        <v>7.6842789865084509</v>
      </c>
      <c r="O21" s="9">
        <f t="shared" si="5"/>
        <v>0.36133795070385</v>
      </c>
      <c r="P21" s="9">
        <v>30.190895802782428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spans="1:45" ht="15" x14ac:dyDescent="0.2">
      <c r="A22" s="2"/>
      <c r="B22" s="2"/>
      <c r="C22" s="2"/>
      <c r="D22" s="2"/>
      <c r="E22" s="2"/>
      <c r="F22" s="8">
        <v>120.176</v>
      </c>
      <c r="G22" s="8">
        <v>1900</v>
      </c>
      <c r="H22" s="8">
        <v>0.11745</v>
      </c>
      <c r="I22" s="8">
        <v>1.3189200000000001</v>
      </c>
      <c r="J22" s="9">
        <f t="shared" si="0"/>
        <v>26.160043421452674</v>
      </c>
      <c r="K22" s="9">
        <f t="shared" si="1"/>
        <v>19.506119830540307</v>
      </c>
      <c r="L22" s="9">
        <f t="shared" si="2"/>
        <v>19.628303076653253</v>
      </c>
      <c r="M22" s="9">
        <f t="shared" si="3"/>
        <v>98.036696575999997</v>
      </c>
      <c r="N22" s="9">
        <f t="shared" si="4"/>
        <v>7.6997841436343304</v>
      </c>
      <c r="O22" s="9">
        <f t="shared" si="5"/>
        <v>0.36127123493656926</v>
      </c>
      <c r="P22" s="9">
        <v>30.196471139492349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spans="1:45" ht="15" x14ac:dyDescent="0.2">
      <c r="A23" s="2"/>
      <c r="B23" s="2"/>
      <c r="C23" s="2"/>
      <c r="D23" s="2"/>
      <c r="E23" s="2"/>
      <c r="F23" s="8">
        <v>120.94799999999999</v>
      </c>
      <c r="G23" s="8">
        <v>1950</v>
      </c>
      <c r="H23" s="8">
        <v>0.12055</v>
      </c>
      <c r="I23" s="8">
        <v>1.31484</v>
      </c>
      <c r="J23" s="9">
        <f t="shared" si="0"/>
        <v>27.020937786373064</v>
      </c>
      <c r="K23" s="9">
        <f t="shared" si="1"/>
        <v>20.148041878337946</v>
      </c>
      <c r="L23" s="9">
        <f t="shared" si="2"/>
        <v>20.274246022519435</v>
      </c>
      <c r="M23" s="9">
        <f t="shared" si="3"/>
        <v>98.666475647999988</v>
      </c>
      <c r="N23" s="9">
        <f t="shared" si="4"/>
        <v>7.7492468762838245</v>
      </c>
      <c r="O23" s="9">
        <f t="shared" si="5"/>
        <v>0.3589927023020793</v>
      </c>
      <c r="P23" s="9">
        <v>30.388128642546189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spans="1:45" ht="15" x14ac:dyDescent="0.2">
      <c r="A24" s="2"/>
      <c r="B24" s="2"/>
      <c r="C24" s="2"/>
      <c r="D24" s="2"/>
      <c r="E24" s="2"/>
      <c r="F24" s="8">
        <v>122.157</v>
      </c>
      <c r="G24" s="8">
        <v>2000</v>
      </c>
      <c r="H24" s="8">
        <v>0.12554999999999999</v>
      </c>
      <c r="I24" s="8">
        <v>1.31653</v>
      </c>
      <c r="J24" s="9">
        <f t="shared" si="0"/>
        <v>27.990810182209895</v>
      </c>
      <c r="K24" s="9">
        <f t="shared" si="1"/>
        <v>20.871222909375998</v>
      </c>
      <c r="L24" s="9">
        <f t="shared" si="2"/>
        <v>21.001956945030891</v>
      </c>
      <c r="M24" s="9">
        <f t="shared" si="3"/>
        <v>99.652748831999986</v>
      </c>
      <c r="N24" s="9">
        <f t="shared" si="4"/>
        <v>7.8267085910159988</v>
      </c>
      <c r="O24" s="9">
        <f t="shared" si="5"/>
        <v>0.36092758113449802</v>
      </c>
      <c r="P24" s="9">
        <v>30.225222425508239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  <row r="25" spans="1:45" ht="15" x14ac:dyDescent="0.2">
      <c r="A25" s="2"/>
      <c r="B25" s="2"/>
      <c r="C25" s="2"/>
      <c r="D25" s="2"/>
      <c r="E25" s="2"/>
      <c r="F25" s="8">
        <v>122.845</v>
      </c>
      <c r="G25" s="8">
        <v>2050</v>
      </c>
      <c r="H25" s="8">
        <v>0.12784999999999999</v>
      </c>
      <c r="I25" s="8">
        <v>1.32098</v>
      </c>
      <c r="J25" s="9">
        <f t="shared" si="0"/>
        <v>28.852168551572277</v>
      </c>
      <c r="K25" s="9">
        <f t="shared" si="1"/>
        <v>21.513490940018599</v>
      </c>
      <c r="L25" s="9">
        <f t="shared" si="2"/>
        <v>21.648248040923793</v>
      </c>
      <c r="M25" s="9">
        <f t="shared" si="3"/>
        <v>100.21400272</v>
      </c>
      <c r="N25" s="9">
        <f t="shared" si="4"/>
        <v>7.8707893682994881</v>
      </c>
      <c r="O25" s="9">
        <f t="shared" si="5"/>
        <v>0.35656695704975938</v>
      </c>
      <c r="P25" s="9">
        <v>30.594860806938129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spans="1:45" ht="15" x14ac:dyDescent="0.2">
      <c r="A26" s="2"/>
      <c r="B26" s="2"/>
      <c r="C26" s="2"/>
      <c r="D26" s="2"/>
      <c r="E26" s="2"/>
      <c r="F26" s="8">
        <v>123.79600000000001</v>
      </c>
      <c r="G26" s="8">
        <v>2100</v>
      </c>
      <c r="H26" s="8">
        <v>0.13089999999999999</v>
      </c>
      <c r="I26" s="8">
        <v>1.32287</v>
      </c>
      <c r="J26" s="9">
        <f t="shared" si="0"/>
        <v>29.784685725604756</v>
      </c>
      <c r="K26" s="9">
        <f t="shared" si="1"/>
        <v>22.208818216340998</v>
      </c>
      <c r="L26" s="9">
        <f t="shared" si="2"/>
        <v>22.347930737210287</v>
      </c>
      <c r="M26" s="9">
        <f t="shared" si="3"/>
        <v>100.989805696</v>
      </c>
      <c r="N26" s="9">
        <f t="shared" si="4"/>
        <v>7.9317207915503563</v>
      </c>
      <c r="O26" s="9">
        <f t="shared" si="5"/>
        <v>0.3536433106657208</v>
      </c>
      <c r="P26" s="9">
        <v>30.847795194414559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</row>
    <row r="27" spans="1:45" ht="15" x14ac:dyDescent="0.2">
      <c r="A27" s="2"/>
      <c r="B27" s="2"/>
      <c r="C27" s="2"/>
      <c r="D27" s="2"/>
      <c r="E27" s="2"/>
      <c r="F27" s="8">
        <v>124.794</v>
      </c>
      <c r="G27" s="8">
        <v>2150</v>
      </c>
      <c r="H27" s="8">
        <v>0.13435</v>
      </c>
      <c r="I27" s="8">
        <v>1.3216399999999999</v>
      </c>
      <c r="J27" s="9">
        <f t="shared" si="0"/>
        <v>30.739675608598809</v>
      </c>
      <c r="K27" s="9">
        <f t="shared" si="1"/>
        <v>22.92090216798152</v>
      </c>
      <c r="L27" s="9">
        <f t="shared" si="2"/>
        <v>23.064475069975924</v>
      </c>
      <c r="M27" s="9">
        <f t="shared" si="3"/>
        <v>101.80395014399998</v>
      </c>
      <c r="N27" s="9">
        <f t="shared" si="4"/>
        <v>7.995663546970297</v>
      </c>
      <c r="O27" s="9">
        <f t="shared" si="5"/>
        <v>0.35168772768728562</v>
      </c>
      <c r="P27" s="9">
        <v>31.019326409339659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spans="1:45" ht="15" x14ac:dyDescent="0.2">
      <c r="A28" s="2"/>
      <c r="B28" s="2"/>
      <c r="C28" s="2"/>
      <c r="D28" s="2"/>
      <c r="E28" s="2"/>
      <c r="F28" s="8">
        <v>125.137</v>
      </c>
      <c r="G28" s="8">
        <v>2200</v>
      </c>
      <c r="H28" s="8">
        <v>0.13769999999999999</v>
      </c>
      <c r="I28" s="8">
        <v>1.3165199999999999</v>
      </c>
      <c r="J28" s="9">
        <f t="shared" si="0"/>
        <v>31.541005551448713</v>
      </c>
      <c r="K28" s="9">
        <f t="shared" si="1"/>
        <v>23.518410269830163</v>
      </c>
      <c r="L28" s="9">
        <f t="shared" si="2"/>
        <v>23.665725867967975</v>
      </c>
      <c r="M28" s="9">
        <f t="shared" si="3"/>
        <v>102.08376131199999</v>
      </c>
      <c r="N28" s="9">
        <f t="shared" si="4"/>
        <v>8.0176398647148268</v>
      </c>
      <c r="O28" s="9">
        <f t="shared" si="5"/>
        <v>0.35129925472040258</v>
      </c>
      <c r="P28" s="9">
        <v>31.05362813244049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</row>
    <row r="29" spans="1:45" ht="15" x14ac:dyDescent="0.2">
      <c r="A29" s="2"/>
      <c r="B29" s="2"/>
      <c r="C29" s="2"/>
      <c r="D29" s="2"/>
      <c r="E29" s="2"/>
      <c r="F29" s="8">
        <v>126.02800000000001</v>
      </c>
      <c r="G29" s="8">
        <v>2250</v>
      </c>
      <c r="H29" s="8">
        <v>0.14105000000000001</v>
      </c>
      <c r="I29" s="8">
        <v>1.3046500000000001</v>
      </c>
      <c r="J29" s="9">
        <f t="shared" si="0"/>
        <v>32.487528785489111</v>
      </c>
      <c r="K29" s="9">
        <f t="shared" si="1"/>
        <v>24.224181102398504</v>
      </c>
      <c r="L29" s="9">
        <f t="shared" si="2"/>
        <v>24.375917537283151</v>
      </c>
      <c r="M29" s="9">
        <f t="shared" si="3"/>
        <v>102.810617728</v>
      </c>
      <c r="N29" s="9">
        <f t="shared" si="4"/>
        <v>8.0747270341328328</v>
      </c>
      <c r="O29" s="9">
        <f t="shared" si="5"/>
        <v>0.34936165496063171</v>
      </c>
      <c r="P29" s="9">
        <v>31.225855111432249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spans="1:45" ht="15" x14ac:dyDescent="0.2">
      <c r="A30" s="2"/>
      <c r="B30" s="2"/>
      <c r="C30" s="2"/>
      <c r="D30" s="2"/>
      <c r="E30" s="2"/>
      <c r="F30" s="8">
        <v>126.66</v>
      </c>
      <c r="G30" s="8">
        <v>2300</v>
      </c>
      <c r="H30" s="8">
        <v>0.14495</v>
      </c>
      <c r="I30" s="8">
        <v>1.2964599999999999</v>
      </c>
      <c r="J30" s="9">
        <f t="shared" si="0"/>
        <v>33.376011365132669</v>
      </c>
      <c r="K30" s="9">
        <f t="shared" si="1"/>
        <v>24.886674179595101</v>
      </c>
      <c r="L30" s="9">
        <f t="shared" si="2"/>
        <v>25.042560366219327</v>
      </c>
      <c r="M30" s="9">
        <f t="shared" si="3"/>
        <v>103.32618815999999</v>
      </c>
      <c r="N30" s="9">
        <f t="shared" si="4"/>
        <v>8.1152198411723155</v>
      </c>
      <c r="O30" s="9">
        <f t="shared" si="5"/>
        <v>0.34946413238016272</v>
      </c>
      <c r="P30" s="9">
        <v>31.216698391878019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</row>
    <row r="31" spans="1:45" ht="15" x14ac:dyDescent="0.2">
      <c r="A31" s="2"/>
      <c r="B31" s="2"/>
      <c r="C31" s="2"/>
      <c r="D31" s="2"/>
      <c r="E31" s="2"/>
      <c r="F31" s="8">
        <v>126.822</v>
      </c>
      <c r="G31" s="8">
        <v>2350</v>
      </c>
      <c r="H31" s="8">
        <v>0.14985000000000001</v>
      </c>
      <c r="I31" s="8">
        <v>1.2822899999999999</v>
      </c>
      <c r="J31" s="9">
        <f t="shared" si="0"/>
        <v>34.145193247138216</v>
      </c>
      <c r="K31" s="9">
        <f t="shared" si="1"/>
        <v>25.460211223099275</v>
      </c>
      <c r="L31" s="9">
        <f t="shared" si="2"/>
        <v>25.619689954952907</v>
      </c>
      <c r="M31" s="9">
        <f t="shared" si="3"/>
        <v>103.458343872</v>
      </c>
      <c r="N31" s="9">
        <f t="shared" si="4"/>
        <v>8.1255993265210442</v>
      </c>
      <c r="O31" s="9">
        <f t="shared" si="5"/>
        <v>0.35313925407825136</v>
      </c>
      <c r="P31" s="9">
        <v>30.891826080805931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spans="1:45" ht="15" x14ac:dyDescent="0.2">
      <c r="A32" s="2"/>
      <c r="B32" s="2"/>
      <c r="C32" s="2"/>
      <c r="D32" s="2"/>
      <c r="E32" s="2"/>
      <c r="F32" s="8">
        <v>126.69</v>
      </c>
      <c r="G32" s="8">
        <v>2400</v>
      </c>
      <c r="H32" s="8">
        <v>0.1537</v>
      </c>
      <c r="I32" s="8">
        <v>1.2730399999999999</v>
      </c>
      <c r="J32" s="9">
        <f t="shared" si="0"/>
        <v>34.835391261908903</v>
      </c>
      <c r="K32" s="9">
        <f t="shared" si="1"/>
        <v>25.97485429788399</v>
      </c>
      <c r="L32" s="9">
        <f t="shared" si="2"/>
        <v>26.137556672471952</v>
      </c>
      <c r="M32" s="9">
        <f t="shared" si="3"/>
        <v>103.35066144</v>
      </c>
      <c r="N32" s="9">
        <f t="shared" si="4"/>
        <v>8.1171419680887471</v>
      </c>
      <c r="O32" s="9">
        <f t="shared" si="5"/>
        <v>0.35503567774589051</v>
      </c>
      <c r="P32" s="9">
        <v>30.72681734002758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  <row r="33" spans="1:45" ht="15" x14ac:dyDescent="0.2">
      <c r="A33" s="2"/>
      <c r="B33" s="2"/>
      <c r="C33" s="2"/>
      <c r="D33" s="2"/>
      <c r="E33" s="2"/>
      <c r="F33" s="8">
        <v>126.55200000000001</v>
      </c>
      <c r="G33" s="8">
        <v>2450</v>
      </c>
      <c r="H33" s="8">
        <v>0.15565000000000001</v>
      </c>
      <c r="I33" s="8">
        <v>1.2698400000000001</v>
      </c>
      <c r="J33" s="9">
        <f t="shared" si="0"/>
        <v>35.522392801634858</v>
      </c>
      <c r="K33" s="9">
        <f t="shared" si="1"/>
        <v>26.487113935292339</v>
      </c>
      <c r="L33" s="9">
        <f t="shared" si="2"/>
        <v>26.653025023140295</v>
      </c>
      <c r="M33" s="9">
        <f t="shared" si="3"/>
        <v>103.238084352</v>
      </c>
      <c r="N33" s="9">
        <f t="shared" si="4"/>
        <v>8.1083001842731655</v>
      </c>
      <c r="O33" s="9">
        <f t="shared" si="5"/>
        <v>0.35258654539769985</v>
      </c>
      <c r="P33" s="9">
        <v>30.940251582731101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</row>
    <row r="34" spans="1:45" ht="15" x14ac:dyDescent="0.2">
      <c r="A34" s="2"/>
      <c r="B34" s="2"/>
      <c r="C34" s="2"/>
      <c r="D34" s="2"/>
      <c r="E34" s="2"/>
      <c r="F34" s="8">
        <v>126.438</v>
      </c>
      <c r="G34" s="8">
        <v>2500</v>
      </c>
      <c r="H34" s="8">
        <v>0.15959999999999999</v>
      </c>
      <c r="I34" s="8">
        <v>1.2744599999999999</v>
      </c>
      <c r="J34" s="9">
        <f t="shared" si="0"/>
        <v>36.214687429069308</v>
      </c>
      <c r="K34" s="9">
        <f t="shared" si="1"/>
        <v>27.003320339969086</v>
      </c>
      <c r="L34" s="9">
        <f t="shared" si="2"/>
        <v>27.172464863002286</v>
      </c>
      <c r="M34" s="9">
        <f t="shared" si="3"/>
        <v>103.145085888</v>
      </c>
      <c r="N34" s="9">
        <f t="shared" si="4"/>
        <v>8.1009961019907255</v>
      </c>
      <c r="O34" s="9">
        <f t="shared" si="5"/>
        <v>0.35462305669966221</v>
      </c>
      <c r="P34" s="9">
        <v>30.76256947536843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</row>
    <row r="35" spans="1:45" ht="15" x14ac:dyDescent="0.2">
      <c r="A35" s="2"/>
      <c r="B35" s="2"/>
      <c r="C35" s="2"/>
      <c r="D35" s="2"/>
      <c r="E35" s="2"/>
      <c r="F35" s="8">
        <v>126.239</v>
      </c>
      <c r="G35" s="8">
        <v>2550</v>
      </c>
      <c r="H35" s="8">
        <v>0.16259999999999999</v>
      </c>
      <c r="I35" s="8">
        <v>1.2787599999999999</v>
      </c>
      <c r="J35" s="9">
        <f t="shared" si="0"/>
        <v>36.880843139605545</v>
      </c>
      <c r="K35" s="9">
        <f t="shared" si="1"/>
        <v>27.500036377713226</v>
      </c>
      <c r="L35" s="9">
        <f t="shared" si="2"/>
        <v>27.672292251359217</v>
      </c>
      <c r="M35" s="9">
        <f t="shared" si="3"/>
        <v>102.982746464</v>
      </c>
      <c r="N35" s="9">
        <f t="shared" si="4"/>
        <v>8.0882459934450672</v>
      </c>
      <c r="O35" s="9">
        <f t="shared" si="5"/>
        <v>0.35476316707371802</v>
      </c>
      <c r="P35" s="9">
        <v>30.750420088069671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</row>
    <row r="36" spans="1:45" ht="15" x14ac:dyDescent="0.2">
      <c r="A36" s="2"/>
      <c r="B36" s="2"/>
      <c r="C36" s="2"/>
      <c r="D36" s="2"/>
      <c r="E36" s="2"/>
      <c r="F36" s="8">
        <v>126.161</v>
      </c>
      <c r="G36" s="8">
        <v>2600</v>
      </c>
      <c r="H36" s="8">
        <v>0.16805</v>
      </c>
      <c r="I36" s="8">
        <v>1.27634</v>
      </c>
      <c r="J36" s="9">
        <f t="shared" si="0"/>
        <v>37.580762333858218</v>
      </c>
      <c r="K36" s="9">
        <f t="shared" si="1"/>
        <v>28.021928006669462</v>
      </c>
      <c r="L36" s="9">
        <f t="shared" si="2"/>
        <v>28.197452926845415</v>
      </c>
      <c r="M36" s="9">
        <f t="shared" si="3"/>
        <v>102.919115936</v>
      </c>
      <c r="N36" s="9">
        <f t="shared" si="4"/>
        <v>8.0832484634623452</v>
      </c>
      <c r="O36" s="9">
        <f t="shared" si="5"/>
        <v>0.35982534812023492</v>
      </c>
      <c r="P36" s="9">
        <v>30.31780967150101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</row>
    <row r="37" spans="1:45" ht="15" x14ac:dyDescent="0.2">
      <c r="A37" s="2"/>
      <c r="B37" s="2"/>
      <c r="C37" s="2"/>
      <c r="D37" s="2"/>
      <c r="E37" s="2"/>
      <c r="F37" s="8">
        <v>125.84699999999999</v>
      </c>
      <c r="G37" s="8">
        <v>2650</v>
      </c>
      <c r="H37" s="8">
        <v>0.17144999999999999</v>
      </c>
      <c r="I37" s="8">
        <v>1.28027</v>
      </c>
      <c r="J37" s="9">
        <f t="shared" si="0"/>
        <v>38.20813643856475</v>
      </c>
      <c r="K37" s="9">
        <f t="shared" si="1"/>
        <v>28.489726712804178</v>
      </c>
      <c r="L37" s="9">
        <f t="shared" si="2"/>
        <v>28.668181850006352</v>
      </c>
      <c r="M37" s="9">
        <f t="shared" si="3"/>
        <v>102.66296227199999</v>
      </c>
      <c r="N37" s="9">
        <f t="shared" si="4"/>
        <v>8.0631302017370317</v>
      </c>
      <c r="O37" s="9">
        <f t="shared" si="5"/>
        <v>0.36107752467055776</v>
      </c>
      <c r="P37" s="9">
        <v>30.21267089178205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</row>
    <row r="38" spans="1:45" ht="15" x14ac:dyDescent="0.2">
      <c r="A38" s="2"/>
      <c r="B38" s="2"/>
      <c r="C38" s="2"/>
      <c r="D38" s="2"/>
      <c r="E38" s="2"/>
      <c r="F38" s="8">
        <v>124.911</v>
      </c>
      <c r="G38" s="8">
        <v>2700</v>
      </c>
      <c r="H38" s="8">
        <v>0.17465</v>
      </c>
      <c r="I38" s="8">
        <v>1.2837099999999999</v>
      </c>
      <c r="J38" s="9">
        <f t="shared" si="0"/>
        <v>38.63950590145901</v>
      </c>
      <c r="K38" s="9">
        <f t="shared" si="1"/>
        <v>28.811375430999767</v>
      </c>
      <c r="L38" s="9">
        <f t="shared" si="2"/>
        <v>28.991845324844405</v>
      </c>
      <c r="M38" s="9">
        <f t="shared" si="3"/>
        <v>101.89939593599999</v>
      </c>
      <c r="N38" s="9">
        <f t="shared" si="4"/>
        <v>8.0031598419443792</v>
      </c>
      <c r="O38" s="9">
        <f t="shared" si="5"/>
        <v>0.36371050820173817</v>
      </c>
      <c r="P38" s="9">
        <v>29.993954459077511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</row>
    <row r="39" spans="1:45" ht="15" x14ac:dyDescent="0.2">
      <c r="A39" s="2"/>
      <c r="B39" s="2"/>
      <c r="C39" s="2"/>
      <c r="D39" s="2"/>
      <c r="E39" s="2"/>
      <c r="F39" s="8">
        <v>123.92700000000001</v>
      </c>
      <c r="G39" s="8">
        <v>2750</v>
      </c>
      <c r="H39" s="8">
        <v>0.1784</v>
      </c>
      <c r="I39" s="8">
        <v>1.2811999999999999</v>
      </c>
      <c r="J39" s="9">
        <f t="shared" si="0"/>
        <v>39.045028598400002</v>
      </c>
      <c r="K39" s="9">
        <f t="shared" si="1"/>
        <v>29.11375162331327</v>
      </c>
      <c r="L39" s="9">
        <f t="shared" si="2"/>
        <v>29.296115553749758</v>
      </c>
      <c r="M39" s="9">
        <f t="shared" si="3"/>
        <v>101.096672352</v>
      </c>
      <c r="N39" s="9">
        <f t="shared" si="4"/>
        <v>7.9401140790854381</v>
      </c>
      <c r="O39" s="9">
        <f t="shared" si="5"/>
        <v>0.3676613079101978</v>
      </c>
      <c r="P39" s="9">
        <v>29.671646661158739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</row>
    <row r="40" spans="1:45" ht="15" x14ac:dyDescent="0.2">
      <c r="A40" s="2"/>
      <c r="B40" s="2"/>
      <c r="C40" s="2"/>
      <c r="D40" s="2"/>
      <c r="E40" s="2"/>
      <c r="F40" s="8">
        <v>123.68899999999999</v>
      </c>
      <c r="G40" s="8">
        <v>2800</v>
      </c>
      <c r="H40" s="8">
        <v>0.18004999999999999</v>
      </c>
      <c r="I40" s="8">
        <v>1.2744800000000001</v>
      </c>
      <c r="J40" s="9">
        <f t="shared" si="0"/>
        <v>39.678589428999601</v>
      </c>
      <c r="K40" s="9">
        <f t="shared" si="1"/>
        <v>29.586163434047418</v>
      </c>
      <c r="L40" s="9">
        <f t="shared" si="2"/>
        <v>29.771486477266922</v>
      </c>
      <c r="M40" s="9">
        <f t="shared" si="3"/>
        <v>100.90251766399999</v>
      </c>
      <c r="N40" s="9">
        <f t="shared" si="4"/>
        <v>7.924865205548417</v>
      </c>
      <c r="O40" s="9">
        <f t="shared" si="5"/>
        <v>0.36513690002699134</v>
      </c>
      <c r="P40" s="9">
        <v>29.876784347143388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</row>
    <row r="41" spans="1:45" ht="15" x14ac:dyDescent="0.2">
      <c r="A41" s="2"/>
      <c r="B41" s="2"/>
      <c r="C41" s="2"/>
      <c r="D41" s="2"/>
      <c r="E41" s="2"/>
      <c r="F41" s="8">
        <v>123.389</v>
      </c>
      <c r="G41" s="8">
        <v>2850</v>
      </c>
      <c r="H41" s="8">
        <v>0.18310000000000001</v>
      </c>
      <c r="I41" s="8">
        <v>1.2603599999999999</v>
      </c>
      <c r="J41" s="9">
        <f t="shared" si="0"/>
        <v>40.289179175496237</v>
      </c>
      <c r="K41" s="9">
        <f t="shared" si="1"/>
        <v>30.041446958259598</v>
      </c>
      <c r="L41" s="9">
        <f t="shared" si="2"/>
        <v>30.229621825387355</v>
      </c>
      <c r="M41" s="9">
        <f t="shared" si="3"/>
        <v>100.65778486399999</v>
      </c>
      <c r="N41" s="9">
        <f t="shared" si="4"/>
        <v>7.9056439363841067</v>
      </c>
      <c r="O41" s="9">
        <f t="shared" si="5"/>
        <v>0.36569476880605145</v>
      </c>
      <c r="P41" s="9">
        <v>29.83120719748824</v>
      </c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</row>
    <row r="42" spans="1:45" ht="15" x14ac:dyDescent="0.2">
      <c r="A42" s="2"/>
      <c r="B42" s="2"/>
      <c r="C42" s="2"/>
      <c r="D42" s="2"/>
      <c r="E42" s="2"/>
      <c r="F42" s="8">
        <v>122.51900000000001</v>
      </c>
      <c r="G42" s="8">
        <v>2900</v>
      </c>
      <c r="H42" s="8">
        <v>0.18790000000000001</v>
      </c>
      <c r="I42" s="8">
        <v>1.2531000000000001</v>
      </c>
      <c r="J42" s="9">
        <f t="shared" si="0"/>
        <v>40.70694929832554</v>
      </c>
      <c r="K42" s="9">
        <f t="shared" si="1"/>
        <v>30.352955389122734</v>
      </c>
      <c r="L42" s="9">
        <f t="shared" si="2"/>
        <v>30.543081495738665</v>
      </c>
      <c r="M42" s="9">
        <f t="shared" si="3"/>
        <v>99.948059743999991</v>
      </c>
      <c r="N42" s="9">
        <f t="shared" si="4"/>
        <v>7.8499022558076019</v>
      </c>
      <c r="O42" s="9">
        <f t="shared" si="5"/>
        <v>0.37143005863739204</v>
      </c>
      <c r="P42" s="9">
        <v>29.370580451435341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</row>
    <row r="43" spans="1:45" ht="15" x14ac:dyDescent="0.2">
      <c r="A43" s="2"/>
      <c r="B43" s="2"/>
      <c r="C43" s="2"/>
      <c r="D43" s="2"/>
      <c r="E43" s="2"/>
      <c r="F43" s="8">
        <v>121.837</v>
      </c>
      <c r="G43" s="8">
        <v>2950</v>
      </c>
      <c r="H43" s="8">
        <v>0.19255</v>
      </c>
      <c r="I43" s="8">
        <v>1.23943</v>
      </c>
      <c r="J43" s="9">
        <f t="shared" si="0"/>
        <v>41.178291884628912</v>
      </c>
      <c r="K43" s="9">
        <f t="shared" si="1"/>
        <v>30.704409888702447</v>
      </c>
      <c r="L43" s="9">
        <f t="shared" si="2"/>
        <v>30.896737450656126</v>
      </c>
      <c r="M43" s="9">
        <f t="shared" si="3"/>
        <v>99.391700512</v>
      </c>
      <c r="N43" s="9">
        <f t="shared" si="4"/>
        <v>7.8062059039074017</v>
      </c>
      <c r="O43" s="9">
        <f t="shared" si="5"/>
        <v>0.37626516978757751</v>
      </c>
      <c r="P43" s="9">
        <v>28.993160396562011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</row>
    <row r="44" spans="1:45" ht="15" x14ac:dyDescent="0.2">
      <c r="A44" s="2"/>
      <c r="B44" s="2"/>
      <c r="C44" s="2"/>
      <c r="D44" s="2"/>
      <c r="E44" s="2"/>
      <c r="F44" s="8">
        <v>121.709</v>
      </c>
      <c r="G44" s="8">
        <v>3000</v>
      </c>
      <c r="H44" s="8">
        <v>0.19900000000000001</v>
      </c>
      <c r="I44" s="8">
        <v>1.2273499999999999</v>
      </c>
      <c r="J44" s="9">
        <f t="shared" si="0"/>
        <v>41.832234539976241</v>
      </c>
      <c r="K44" s="9">
        <f t="shared" si="1"/>
        <v>31.192019316255848</v>
      </c>
      <c r="L44" s="9">
        <f t="shared" si="2"/>
        <v>31.387401186457978</v>
      </c>
      <c r="M44" s="9">
        <f t="shared" si="3"/>
        <v>99.287281183999994</v>
      </c>
      <c r="N44" s="9">
        <f t="shared" si="4"/>
        <v>7.7980048290639612</v>
      </c>
      <c r="O44" s="9">
        <f t="shared" si="5"/>
        <v>0.38279022204174584</v>
      </c>
      <c r="P44" s="9">
        <v>28.498942217236579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</row>
    <row r="45" spans="1:45" ht="15" x14ac:dyDescent="0.2">
      <c r="A45" s="2"/>
      <c r="B45" s="2"/>
      <c r="C45" s="2"/>
      <c r="D45" s="2"/>
      <c r="E45" s="2"/>
      <c r="F45" s="8">
        <v>121.123</v>
      </c>
      <c r="G45" s="8">
        <v>3050</v>
      </c>
      <c r="H45" s="8">
        <v>0.20605000000000001</v>
      </c>
      <c r="I45" s="8">
        <v>1.2193000000000001</v>
      </c>
      <c r="J45" s="9">
        <f t="shared" si="0"/>
        <v>42.324669278815051</v>
      </c>
      <c r="K45" s="9">
        <f t="shared" si="1"/>
        <v>31.559201085405117</v>
      </c>
      <c r="L45" s="9">
        <f t="shared" si="2"/>
        <v>31.756882924071398</v>
      </c>
      <c r="M45" s="9">
        <f t="shared" si="3"/>
        <v>98.809236447999993</v>
      </c>
      <c r="N45" s="9">
        <f t="shared" si="4"/>
        <v>7.7604592832963402</v>
      </c>
      <c r="O45" s="9">
        <f t="shared" si="5"/>
        <v>0.39173995458704436</v>
      </c>
      <c r="P45" s="9">
        <v>27.847852361117479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</row>
    <row r="46" spans="1:45" ht="15" x14ac:dyDescent="0.2">
      <c r="A46" s="2"/>
      <c r="B46" s="2"/>
      <c r="C46" s="2"/>
      <c r="D46" s="2"/>
      <c r="E46" s="2"/>
      <c r="F46" s="8">
        <v>121.124</v>
      </c>
      <c r="G46" s="8">
        <v>3100</v>
      </c>
      <c r="H46" s="8">
        <v>0.21004999999999999</v>
      </c>
      <c r="I46" s="8">
        <v>1.20692</v>
      </c>
      <c r="J46" s="9">
        <f t="shared" si="0"/>
        <v>43.01887148006653</v>
      </c>
      <c r="K46" s="9">
        <f t="shared" si="1"/>
        <v>32.076829864000025</v>
      </c>
      <c r="L46" s="9">
        <f t="shared" si="2"/>
        <v>32.277754047376561</v>
      </c>
      <c r="M46" s="9">
        <f t="shared" si="3"/>
        <v>98.810052223999989</v>
      </c>
      <c r="N46" s="9">
        <f t="shared" si="4"/>
        <v>7.7605233541935545</v>
      </c>
      <c r="O46" s="9">
        <f t="shared" si="5"/>
        <v>0.39290042231213146</v>
      </c>
      <c r="P46" s="9">
        <v>27.76560115434123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</row>
    <row r="47" spans="1:45" ht="15" x14ac:dyDescent="0.2">
      <c r="A47" s="2"/>
      <c r="B47" s="2"/>
      <c r="C47" s="2"/>
      <c r="D47" s="2"/>
      <c r="E47" s="2"/>
      <c r="F47" s="8">
        <v>120.851</v>
      </c>
      <c r="G47" s="8">
        <v>3150</v>
      </c>
      <c r="H47" s="8">
        <v>0.21604999999999999</v>
      </c>
      <c r="I47" s="8">
        <v>1.1927399999999999</v>
      </c>
      <c r="J47" s="9">
        <f t="shared" si="0"/>
        <v>43.614200636026922</v>
      </c>
      <c r="K47" s="9">
        <f t="shared" si="1"/>
        <v>32.520734396866928</v>
      </c>
      <c r="L47" s="9">
        <f t="shared" si="2"/>
        <v>32.724439127951626</v>
      </c>
      <c r="M47" s="9">
        <f t="shared" si="3"/>
        <v>98.587345375999988</v>
      </c>
      <c r="N47" s="9">
        <f t="shared" si="4"/>
        <v>7.7430319992540309</v>
      </c>
      <c r="O47" s="9">
        <f t="shared" si="5"/>
        <v>0.39860723444329305</v>
      </c>
      <c r="P47" s="9">
        <v>27.36808436135605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</row>
    <row r="48" spans="1:45" ht="15" x14ac:dyDescent="0.2">
      <c r="A48" s="2"/>
      <c r="B48" s="2"/>
      <c r="C48" s="2"/>
      <c r="D48" s="2"/>
      <c r="E48" s="2"/>
      <c r="F48" s="8">
        <v>120.596</v>
      </c>
      <c r="G48" s="8">
        <v>3200</v>
      </c>
      <c r="H48" s="8">
        <v>0.21795</v>
      </c>
      <c r="I48" s="8">
        <v>1.1848099999999999</v>
      </c>
      <c r="J48" s="9">
        <f t="shared" si="0"/>
        <v>44.213001232627335</v>
      </c>
      <c r="K48" s="9">
        <f t="shared" si="1"/>
        <v>32.967227393981304</v>
      </c>
      <c r="L48" s="9">
        <f t="shared" si="2"/>
        <v>33.173728886504364</v>
      </c>
      <c r="M48" s="9">
        <f t="shared" si="3"/>
        <v>98.379322496</v>
      </c>
      <c r="N48" s="9">
        <f t="shared" si="4"/>
        <v>7.7266939204643661</v>
      </c>
      <c r="O48" s="9">
        <f t="shared" si="5"/>
        <v>0.39666666061178735</v>
      </c>
      <c r="P48" s="9">
        <v>27.501974586080699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</row>
    <row r="49" spans="1:45" ht="15" x14ac:dyDescent="0.2">
      <c r="A49" s="2"/>
      <c r="B49" s="2"/>
      <c r="C49" s="2"/>
      <c r="D49" s="2"/>
      <c r="E49" s="2"/>
      <c r="F49" s="8">
        <v>120.84</v>
      </c>
      <c r="G49" s="8">
        <v>3250</v>
      </c>
      <c r="H49" s="8">
        <v>0.22305</v>
      </c>
      <c r="I49" s="8">
        <v>1.17378</v>
      </c>
      <c r="J49" s="9">
        <f t="shared" si="0"/>
        <v>44.994682592316835</v>
      </c>
      <c r="K49" s="9">
        <f t="shared" si="1"/>
        <v>33.550084617333589</v>
      </c>
      <c r="L49" s="9">
        <f t="shared" si="2"/>
        <v>33.76023703521691</v>
      </c>
      <c r="M49" s="9">
        <f t="shared" si="3"/>
        <v>98.578371840000003</v>
      </c>
      <c r="N49" s="9">
        <f t="shared" si="4"/>
        <v>7.7423272193846744</v>
      </c>
      <c r="O49" s="9">
        <f t="shared" si="5"/>
        <v>0.39889616233890801</v>
      </c>
      <c r="P49" s="9">
        <v>27.34826114978345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</row>
    <row r="50" spans="1:45" ht="15" x14ac:dyDescent="0.2">
      <c r="A50" s="2"/>
      <c r="B50" s="2"/>
      <c r="C50" s="2"/>
      <c r="D50" s="2"/>
      <c r="E50" s="2"/>
      <c r="F50" s="8">
        <v>121.633</v>
      </c>
      <c r="G50" s="8">
        <v>3300</v>
      </c>
      <c r="H50" s="8">
        <v>0.22550000000000001</v>
      </c>
      <c r="I50" s="8">
        <v>1.1611800000000001</v>
      </c>
      <c r="J50" s="9">
        <f t="shared" si="0"/>
        <v>45.986724089270503</v>
      </c>
      <c r="K50" s="9">
        <f t="shared" si="1"/>
        <v>34.289795939852951</v>
      </c>
      <c r="L50" s="9">
        <f t="shared" si="2"/>
        <v>34.504581792338186</v>
      </c>
      <c r="M50" s="9">
        <f t="shared" si="3"/>
        <v>99.225282207999996</v>
      </c>
      <c r="N50" s="9">
        <f t="shared" si="4"/>
        <v>7.7931354408756706</v>
      </c>
      <c r="O50" s="9">
        <f t="shared" si="5"/>
        <v>0.39457802617818738</v>
      </c>
      <c r="P50" s="9">
        <v>27.64755180351688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</row>
    <row r="51" spans="1:45" ht="15" x14ac:dyDescent="0.2">
      <c r="A51" s="2"/>
      <c r="B51" s="2"/>
      <c r="C51" s="2"/>
      <c r="D51" s="2"/>
      <c r="E51" s="2"/>
      <c r="F51" s="8">
        <v>122.181</v>
      </c>
      <c r="G51" s="8">
        <v>3350</v>
      </c>
      <c r="H51" s="8">
        <v>0.22850000000000001</v>
      </c>
      <c r="I51" s="8">
        <v>1.1510400000000001</v>
      </c>
      <c r="J51" s="9">
        <f t="shared" si="0"/>
        <v>46.893818402642374</v>
      </c>
      <c r="K51" s="9">
        <f t="shared" si="1"/>
        <v>34.966166773386185</v>
      </c>
      <c r="L51" s="9">
        <f t="shared" si="2"/>
        <v>35.185189305679359</v>
      </c>
      <c r="M51" s="9">
        <f t="shared" si="3"/>
        <v>99.672327455999991</v>
      </c>
      <c r="N51" s="9">
        <f t="shared" si="4"/>
        <v>7.8282462925491441</v>
      </c>
      <c r="O51" s="9">
        <f t="shared" si="5"/>
        <v>0.39209330804985748</v>
      </c>
      <c r="P51" s="9">
        <v>27.822755949468281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</row>
    <row r="52" spans="1:45" ht="15" x14ac:dyDescent="0.2">
      <c r="A52" s="2"/>
      <c r="B52" s="2"/>
      <c r="C52" s="2"/>
      <c r="D52" s="2"/>
      <c r="E52" s="2"/>
      <c r="F52" s="8">
        <v>122.93300000000001</v>
      </c>
      <c r="G52" s="8">
        <v>3400</v>
      </c>
      <c r="H52" s="8">
        <v>0.23419999999999999</v>
      </c>
      <c r="I52" s="8">
        <v>1.14117</v>
      </c>
      <c r="J52" s="9">
        <f t="shared" si="0"/>
        <v>47.886656154132282</v>
      </c>
      <c r="K52" s="9">
        <f t="shared" si="1"/>
        <v>35.706471819553066</v>
      </c>
      <c r="L52" s="9">
        <f t="shared" si="2"/>
        <v>35.930131505439071</v>
      </c>
      <c r="M52" s="9">
        <f t="shared" si="3"/>
        <v>100.285791008</v>
      </c>
      <c r="N52" s="9">
        <f t="shared" si="4"/>
        <v>7.876427607254354</v>
      </c>
      <c r="O52" s="9">
        <f t="shared" si="5"/>
        <v>0.39354210270377499</v>
      </c>
      <c r="P52" s="9">
        <v>27.720328636609249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</row>
    <row r="53" spans="1:45" ht="15" x14ac:dyDescent="0.2">
      <c r="A53" s="2"/>
      <c r="B53" s="2"/>
      <c r="C53" s="2"/>
      <c r="D53" s="2"/>
      <c r="E53" s="2"/>
      <c r="F53" s="8">
        <v>123.47499999999999</v>
      </c>
      <c r="G53" s="8">
        <v>3450</v>
      </c>
      <c r="H53" s="8">
        <v>0.23605000000000001</v>
      </c>
      <c r="I53" s="8">
        <v>1.12669</v>
      </c>
      <c r="J53" s="9">
        <f t="shared" si="0"/>
        <v>48.805104255207915</v>
      </c>
      <c r="K53" s="9">
        <f t="shared" si="1"/>
        <v>36.391308554304892</v>
      </c>
      <c r="L53" s="9">
        <f t="shared" si="2"/>
        <v>36.619257949063616</v>
      </c>
      <c r="M53" s="9">
        <f t="shared" si="3"/>
        <v>100.72794159999999</v>
      </c>
      <c r="N53" s="9">
        <f t="shared" si="4"/>
        <v>7.9111540335445429</v>
      </c>
      <c r="O53" s="9">
        <f t="shared" si="5"/>
        <v>0.38918633494218208</v>
      </c>
      <c r="P53" s="9">
        <v>28.03057414878543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</row>
    <row r="54" spans="1:45" ht="15" x14ac:dyDescent="0.2">
      <c r="A54" s="2"/>
      <c r="B54" s="2"/>
      <c r="C54" s="2"/>
      <c r="D54" s="2"/>
      <c r="E54" s="2"/>
      <c r="F54" s="8">
        <v>123.428</v>
      </c>
      <c r="G54" s="8">
        <v>3500</v>
      </c>
      <c r="H54" s="8">
        <v>0.24195</v>
      </c>
      <c r="I54" s="8">
        <v>1.11975</v>
      </c>
      <c r="J54" s="9">
        <f t="shared" si="0"/>
        <v>49.493578006558423</v>
      </c>
      <c r="K54" s="9">
        <f t="shared" si="1"/>
        <v>36.904665939752171</v>
      </c>
      <c r="L54" s="9">
        <f t="shared" si="2"/>
        <v>37.135830923890786</v>
      </c>
      <c r="M54" s="9">
        <f t="shared" si="3"/>
        <v>100.689600128</v>
      </c>
      <c r="N54" s="9">
        <f t="shared" si="4"/>
        <v>7.9081427013754659</v>
      </c>
      <c r="O54" s="9">
        <f t="shared" si="5"/>
        <v>0.39336489385107509</v>
      </c>
      <c r="P54" s="9">
        <v>27.732816501466921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</row>
    <row r="55" spans="1:45" ht="15" x14ac:dyDescent="0.2">
      <c r="A55" s="2"/>
      <c r="B55" s="2"/>
      <c r="C55" s="2"/>
      <c r="D55" s="2"/>
      <c r="E55" s="2"/>
      <c r="F55" s="8">
        <v>124.205</v>
      </c>
      <c r="G55" s="8">
        <v>3550</v>
      </c>
      <c r="H55" s="8">
        <v>0.24545</v>
      </c>
      <c r="I55" s="8">
        <v>1.10622</v>
      </c>
      <c r="J55" s="9">
        <f t="shared" si="0"/>
        <v>50.516650516625738</v>
      </c>
      <c r="K55" s="9">
        <f t="shared" si="1"/>
        <v>37.667515398952226</v>
      </c>
      <c r="L55" s="9">
        <f t="shared" si="2"/>
        <v>37.903458751317345</v>
      </c>
      <c r="M55" s="9">
        <f t="shared" si="3"/>
        <v>101.32345807999999</v>
      </c>
      <c r="N55" s="9">
        <f t="shared" si="4"/>
        <v>7.9579257885110337</v>
      </c>
      <c r="O55" s="9">
        <f t="shared" si="5"/>
        <v>0.39097349119049279</v>
      </c>
      <c r="P55" s="9">
        <v>27.902445217125109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</row>
    <row r="56" spans="1:45" ht="15" x14ac:dyDescent="0.2">
      <c r="A56" s="2"/>
      <c r="B56" s="2"/>
      <c r="C56" s="2"/>
      <c r="D56" s="2"/>
      <c r="E56" s="2"/>
      <c r="F56" s="8">
        <v>124.066</v>
      </c>
      <c r="G56" s="8">
        <v>3600</v>
      </c>
      <c r="H56" s="8">
        <v>0.25505</v>
      </c>
      <c r="I56" s="8">
        <v>1.09697</v>
      </c>
      <c r="J56" s="9">
        <f t="shared" si="0"/>
        <v>51.170822309969118</v>
      </c>
      <c r="K56" s="9">
        <f t="shared" si="1"/>
        <v>38.155295682231525</v>
      </c>
      <c r="L56" s="9">
        <f t="shared" si="2"/>
        <v>38.394294413058311</v>
      </c>
      <c r="M56" s="9">
        <f t="shared" si="3"/>
        <v>101.21006521599999</v>
      </c>
      <c r="N56" s="9">
        <f t="shared" si="4"/>
        <v>7.9490199337982359</v>
      </c>
      <c r="O56" s="9">
        <f t="shared" si="5"/>
        <v>0.40107145617341994</v>
      </c>
      <c r="P56" s="9">
        <v>27.199932210019622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</row>
    <row r="57" spans="1:45" ht="15" x14ac:dyDescent="0.2">
      <c r="A57" s="2"/>
      <c r="B57" s="2"/>
      <c r="C57" s="2"/>
      <c r="D57" s="2"/>
      <c r="E57" s="2"/>
      <c r="F57" s="8">
        <v>123.967</v>
      </c>
      <c r="G57" s="8">
        <v>3650</v>
      </c>
      <c r="H57" s="8">
        <v>0.25755</v>
      </c>
      <c r="I57" s="8">
        <v>1.0940099999999999</v>
      </c>
      <c r="J57" s="9">
        <f t="shared" si="0"/>
        <v>51.840128667950893</v>
      </c>
      <c r="K57" s="9">
        <f t="shared" si="1"/>
        <v>38.654360986206861</v>
      </c>
      <c r="L57" s="9">
        <f t="shared" si="2"/>
        <v>38.896485783078141</v>
      </c>
      <c r="M57" s="9">
        <f t="shared" si="3"/>
        <v>101.129303392</v>
      </c>
      <c r="N57" s="9">
        <f t="shared" si="4"/>
        <v>7.9426769149740135</v>
      </c>
      <c r="O57" s="9">
        <f t="shared" si="5"/>
        <v>0.39977377987218921</v>
      </c>
      <c r="P57" s="9">
        <v>27.28822391197993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</row>
    <row r="58" spans="1:45" ht="15" x14ac:dyDescent="0.2">
      <c r="A58" s="2"/>
      <c r="B58" s="2"/>
      <c r="C58" s="2"/>
      <c r="D58" s="2"/>
      <c r="E58" s="2"/>
      <c r="F58" s="8">
        <v>123.815</v>
      </c>
      <c r="G58" s="8">
        <v>3700</v>
      </c>
      <c r="H58" s="8">
        <v>0.26445000000000002</v>
      </c>
      <c r="I58" s="8">
        <v>1.09659</v>
      </c>
      <c r="J58" s="9">
        <f t="shared" si="0"/>
        <v>52.485833812340594</v>
      </c>
      <c r="K58" s="9">
        <f t="shared" si="1"/>
        <v>39.135828150413978</v>
      </c>
      <c r="L58" s="9">
        <f t="shared" si="2"/>
        <v>39.380968781368644</v>
      </c>
      <c r="M58" s="9">
        <f t="shared" si="3"/>
        <v>101.00530543999999</v>
      </c>
      <c r="N58" s="9">
        <f t="shared" si="4"/>
        <v>7.9329381385974287</v>
      </c>
      <c r="O58" s="9">
        <f t="shared" si="5"/>
        <v>0.40543411880839836</v>
      </c>
      <c r="P58" s="9">
        <v>26.90724809089475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</row>
    <row r="59" spans="1:45" ht="15" x14ac:dyDescent="0.2">
      <c r="A59" s="2"/>
      <c r="B59" s="2"/>
      <c r="C59" s="2"/>
      <c r="D59" s="2"/>
      <c r="E59" s="2"/>
      <c r="F59" s="8">
        <v>123.767</v>
      </c>
      <c r="G59" s="8">
        <v>3750</v>
      </c>
      <c r="H59" s="8">
        <v>0.2651</v>
      </c>
      <c r="I59" s="8">
        <v>1.0980799999999999</v>
      </c>
      <c r="J59" s="9">
        <f t="shared" si="0"/>
        <v>53.17447941718811</v>
      </c>
      <c r="K59" s="9">
        <f t="shared" si="1"/>
        <v>39.649313677655691</v>
      </c>
      <c r="L59" s="9">
        <f t="shared" si="2"/>
        <v>39.897670700650167</v>
      </c>
      <c r="M59" s="9">
        <f t="shared" si="3"/>
        <v>100.96614819199999</v>
      </c>
      <c r="N59" s="9">
        <f t="shared" si="4"/>
        <v>7.9298627355311382</v>
      </c>
      <c r="O59" s="9">
        <f t="shared" si="5"/>
        <v>0.40116709533269429</v>
      </c>
      <c r="P59" s="9">
        <v>27.19344768354885</v>
      </c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</row>
    <row r="60" spans="1:45" ht="15" x14ac:dyDescent="0.2">
      <c r="A60" s="2"/>
      <c r="B60" s="2"/>
      <c r="C60" s="2"/>
      <c r="D60" s="2"/>
      <c r="E60" s="2"/>
      <c r="F60" s="8">
        <v>123.509</v>
      </c>
      <c r="G60" s="8">
        <v>3800</v>
      </c>
      <c r="H60" s="8">
        <v>0.26929999999999998</v>
      </c>
      <c r="I60" s="8">
        <v>1.09907</v>
      </c>
      <c r="J60" s="9">
        <f t="shared" si="0"/>
        <v>53.771149030425342</v>
      </c>
      <c r="K60" s="9">
        <f t="shared" si="1"/>
        <v>40.094217716519147</v>
      </c>
      <c r="L60" s="9">
        <f t="shared" si="2"/>
        <v>40.345361547969084</v>
      </c>
      <c r="M60" s="9">
        <f t="shared" si="3"/>
        <v>100.75567798399999</v>
      </c>
      <c r="N60" s="9">
        <f t="shared" si="4"/>
        <v>7.9133324440498303</v>
      </c>
      <c r="O60" s="9">
        <f t="shared" si="5"/>
        <v>0.40300075472835001</v>
      </c>
      <c r="P60" s="9">
        <v>27.069717094312541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</row>
    <row r="61" spans="1:45" ht="15" x14ac:dyDescent="0.2">
      <c r="A61" s="2"/>
      <c r="B61" s="2"/>
      <c r="C61" s="2"/>
      <c r="D61" s="2"/>
      <c r="E61" s="2"/>
      <c r="F61" s="8">
        <v>122.672</v>
      </c>
      <c r="G61" s="8">
        <v>3850</v>
      </c>
      <c r="H61" s="8">
        <v>0.27374999999999999</v>
      </c>
      <c r="I61" s="8">
        <v>1.1053299999999999</v>
      </c>
      <c r="J61" s="9">
        <f t="shared" si="0"/>
        <v>54.109471281577825</v>
      </c>
      <c r="K61" s="9">
        <f t="shared" si="1"/>
        <v>40.346486195817867</v>
      </c>
      <c r="L61" s="9">
        <f t="shared" si="2"/>
        <v>40.599210197079152</v>
      </c>
      <c r="M61" s="9">
        <f t="shared" si="3"/>
        <v>100.072873472</v>
      </c>
      <c r="N61" s="9">
        <f t="shared" si="4"/>
        <v>7.8597051030814011</v>
      </c>
      <c r="O61" s="9">
        <f t="shared" si="5"/>
        <v>0.4070986484494043</v>
      </c>
      <c r="P61" s="9">
        <v>26.797230747000871</v>
      </c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</row>
    <row r="62" spans="1:45" ht="15" x14ac:dyDescent="0.2">
      <c r="A62" s="2"/>
      <c r="B62" s="2"/>
      <c r="C62" s="2"/>
      <c r="D62" s="2"/>
      <c r="E62" s="2"/>
      <c r="F62" s="8">
        <v>122.157</v>
      </c>
      <c r="G62" s="8">
        <v>3900</v>
      </c>
      <c r="H62" s="8">
        <v>0.27589999999999998</v>
      </c>
      <c r="I62" s="8">
        <v>1.11704</v>
      </c>
      <c r="J62" s="9">
        <f t="shared" si="0"/>
        <v>54.582079855309303</v>
      </c>
      <c r="K62" s="9">
        <f t="shared" si="1"/>
        <v>40.698884673283203</v>
      </c>
      <c r="L62" s="9">
        <f t="shared" si="2"/>
        <v>40.953816042810246</v>
      </c>
      <c r="M62" s="9">
        <f t="shared" si="3"/>
        <v>99.652748831999986</v>
      </c>
      <c r="N62" s="9">
        <f t="shared" si="4"/>
        <v>7.8267085910159988</v>
      </c>
      <c r="O62" s="9">
        <f t="shared" si="5"/>
        <v>0.40674333296575266</v>
      </c>
      <c r="P62" s="9">
        <v>26.820639787129359</v>
      </c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</row>
    <row r="63" spans="1:45" ht="15" x14ac:dyDescent="0.2">
      <c r="A63" s="2"/>
      <c r="B63" s="2"/>
      <c r="C63" s="2"/>
      <c r="D63" s="2"/>
      <c r="E63" s="2"/>
      <c r="F63" s="8">
        <v>121.184</v>
      </c>
      <c r="G63" s="8">
        <v>3950</v>
      </c>
      <c r="H63" s="8">
        <v>0.28284999999999999</v>
      </c>
      <c r="I63" s="8">
        <v>1.12259</v>
      </c>
      <c r="J63" s="9">
        <f t="shared" si="0"/>
        <v>54.841521351325142</v>
      </c>
      <c r="K63" s="9">
        <f t="shared" si="1"/>
        <v>40.892336068939137</v>
      </c>
      <c r="L63" s="9">
        <f t="shared" si="2"/>
        <v>41.148479187378392</v>
      </c>
      <c r="M63" s="9">
        <f t="shared" si="3"/>
        <v>98.858998783999994</v>
      </c>
      <c r="N63" s="9">
        <f t="shared" si="4"/>
        <v>7.7643676080264168</v>
      </c>
      <c r="O63" s="9">
        <f t="shared" si="5"/>
        <v>0.41501664202771665</v>
      </c>
      <c r="P63" s="9">
        <v>26.285973415404179</v>
      </c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</row>
    <row r="64" spans="1:45" ht="15" x14ac:dyDescent="0.2">
      <c r="A64" s="2"/>
      <c r="B64" s="2"/>
      <c r="C64" s="2"/>
      <c r="D64" s="2"/>
      <c r="E64" s="2"/>
      <c r="F64" s="8">
        <v>120.004</v>
      </c>
      <c r="G64" s="8">
        <v>4000</v>
      </c>
      <c r="H64" s="8">
        <v>0.28455000000000003</v>
      </c>
      <c r="I64" s="8">
        <v>1.1246100000000001</v>
      </c>
      <c r="J64" s="9">
        <f t="shared" si="0"/>
        <v>54.994952153473264</v>
      </c>
      <c r="K64" s="9">
        <f t="shared" si="1"/>
        <v>41.006741063005109</v>
      </c>
      <c r="L64" s="9">
        <f t="shared" si="2"/>
        <v>41.263600796212856</v>
      </c>
      <c r="M64" s="9">
        <f t="shared" si="3"/>
        <v>97.896383103999995</v>
      </c>
      <c r="N64" s="9">
        <f t="shared" si="4"/>
        <v>7.6887639493134587</v>
      </c>
      <c r="O64" s="9">
        <f t="shared" si="5"/>
        <v>0.41634618010165853</v>
      </c>
      <c r="P64" s="9">
        <v>26.20203316535105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</row>
    <row r="65" spans="1:45" ht="15" x14ac:dyDescent="0.2">
      <c r="A65" s="2"/>
      <c r="B65" s="2"/>
      <c r="C65" s="2"/>
      <c r="D65" s="2"/>
      <c r="E65" s="2"/>
      <c r="F65" s="8">
        <v>118.73399999999999</v>
      </c>
      <c r="G65" s="8">
        <v>4050</v>
      </c>
      <c r="H65" s="8">
        <v>0.28710000000000002</v>
      </c>
      <c r="I65" s="8">
        <v>1.1222000000000001</v>
      </c>
      <c r="J65" s="9">
        <f t="shared" si="0"/>
        <v>55.093103414076836</v>
      </c>
      <c r="K65" s="9">
        <f t="shared" si="1"/>
        <v>41.079927113196511</v>
      </c>
      <c r="L65" s="9">
        <f t="shared" si="2"/>
        <v>41.337245272234739</v>
      </c>
      <c r="M65" s="9">
        <f t="shared" si="3"/>
        <v>96.860347583999996</v>
      </c>
      <c r="N65" s="9">
        <f t="shared" si="4"/>
        <v>7.607393909851206</v>
      </c>
      <c r="O65" s="9">
        <f t="shared" si="5"/>
        <v>0.41932888421475129</v>
      </c>
      <c r="P65" s="9">
        <v>26.015656993721372</v>
      </c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</row>
    <row r="66" spans="1:45" ht="15" x14ac:dyDescent="0.2">
      <c r="A66" s="2"/>
      <c r="B66" s="2"/>
      <c r="C66" s="2"/>
      <c r="D66" s="2"/>
      <c r="E66" s="2"/>
      <c r="F66" s="8">
        <v>117.44199999999999</v>
      </c>
      <c r="G66" s="8">
        <v>4100</v>
      </c>
      <c r="H66" s="8">
        <v>0.28894999999999998</v>
      </c>
      <c r="I66" s="8">
        <v>1.1239399999999999</v>
      </c>
      <c r="J66" s="9">
        <f t="shared" si="0"/>
        <v>55.166370288310489</v>
      </c>
      <c r="K66" s="9">
        <f t="shared" si="1"/>
        <v>41.134558231554628</v>
      </c>
      <c r="L66" s="9">
        <f t="shared" si="2"/>
        <v>41.392218591268218</v>
      </c>
      <c r="M66" s="9">
        <f t="shared" si="3"/>
        <v>95.806364991999985</v>
      </c>
      <c r="N66" s="9">
        <f t="shared" si="4"/>
        <v>7.5246143106502377</v>
      </c>
      <c r="O66" s="9">
        <f t="shared" si="5"/>
        <v>0.42147043131973294</v>
      </c>
      <c r="P66" s="9">
        <v>25.883467993547281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</row>
    <row r="67" spans="1:45" ht="15" x14ac:dyDescent="0.2">
      <c r="A67" s="2"/>
      <c r="B67" s="2"/>
      <c r="C67" s="2"/>
      <c r="D67" s="2"/>
      <c r="E67" s="2"/>
      <c r="F67" s="8">
        <v>116.5</v>
      </c>
      <c r="G67" s="8">
        <v>4150</v>
      </c>
      <c r="H67" s="8">
        <v>0.29304999999999998</v>
      </c>
      <c r="I67" s="8">
        <v>1.12233</v>
      </c>
      <c r="J67" s="9">
        <f t="shared" si="0"/>
        <v>55.391246317623761</v>
      </c>
      <c r="K67" s="9">
        <f t="shared" si="1"/>
        <v>41.302236040957794</v>
      </c>
      <c r="L67" s="9">
        <f t="shared" si="2"/>
        <v>41.560946707920181</v>
      </c>
      <c r="M67" s="9">
        <f t="shared" si="3"/>
        <v>95.037903999999997</v>
      </c>
      <c r="N67" s="9">
        <f t="shared" si="4"/>
        <v>7.4642595254742998</v>
      </c>
      <c r="O67" s="9">
        <f t="shared" si="5"/>
        <v>0.42571544994715621</v>
      </c>
      <c r="P67" s="9">
        <v>25.625371173738269</v>
      </c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</row>
    <row r="68" spans="1:45" ht="15" x14ac:dyDescent="0.2">
      <c r="A68" s="2"/>
      <c r="B68" s="2"/>
      <c r="C68" s="2"/>
      <c r="D68" s="2"/>
      <c r="E68" s="2"/>
      <c r="F68" s="8">
        <v>115.931</v>
      </c>
      <c r="G68" s="8">
        <v>4200</v>
      </c>
      <c r="H68" s="8">
        <v>0.2949</v>
      </c>
      <c r="I68" s="8">
        <v>1.1217900000000001</v>
      </c>
      <c r="J68" s="9">
        <f t="shared" si="0"/>
        <v>55.784813739621377</v>
      </c>
      <c r="K68" s="9">
        <f t="shared" si="1"/>
        <v>41.595697835772206</v>
      </c>
      <c r="L68" s="9">
        <f t="shared" si="2"/>
        <v>41.856246700951971</v>
      </c>
      <c r="M68" s="9">
        <f t="shared" si="3"/>
        <v>94.573727455999986</v>
      </c>
      <c r="N68" s="9">
        <f t="shared" si="4"/>
        <v>7.4278031849593216</v>
      </c>
      <c r="O68" s="9">
        <f t="shared" si="5"/>
        <v>0.42538053021394917</v>
      </c>
      <c r="P68" s="9">
        <v>25.645547091222131</v>
      </c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</row>
    <row r="69" spans="1:45" ht="15" x14ac:dyDescent="0.2">
      <c r="A69" s="2"/>
      <c r="B69" s="2"/>
      <c r="C69" s="2"/>
      <c r="D69" s="2"/>
      <c r="E69" s="2"/>
      <c r="F69" s="8">
        <v>115.03400000000001</v>
      </c>
      <c r="G69" s="8">
        <v>4250</v>
      </c>
      <c r="H69" s="8">
        <v>0.29715000000000003</v>
      </c>
      <c r="I69" s="8">
        <v>1.12456</v>
      </c>
      <c r="J69" s="9">
        <f t="shared" ref="J69:J94" si="6">((M69*0.7376)*G69)/5252</f>
        <v>56.012153002392076</v>
      </c>
      <c r="K69" s="9">
        <f t="shared" ref="K69:K94" si="7">((((2*PI())*G69)/60)*M69)/1000</f>
        <v>41.765212344228843</v>
      </c>
      <c r="L69" s="9">
        <f t="shared" ref="L69:L94" si="8">((1.01325*K69)/1.0189)*SQRT(300/293)</f>
        <v>42.026823021449474</v>
      </c>
      <c r="M69" s="9">
        <f t="shared" ref="M69:M94" si="9">F69*$C$12</f>
        <v>93.841976383999992</v>
      </c>
      <c r="N69" s="9">
        <f t="shared" ref="N69:N94" si="10">4*PI()*M69/160</f>
        <v>7.3703315901580311</v>
      </c>
      <c r="O69" s="9">
        <f t="shared" ref="O69:O94" si="11">(H69*60)/K69</f>
        <v>0.42688637263599666</v>
      </c>
      <c r="P69" s="9">
        <v>25.555082379247111</v>
      </c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</row>
    <row r="70" spans="1:45" ht="15" x14ac:dyDescent="0.2">
      <c r="A70" s="2"/>
      <c r="B70" s="2"/>
      <c r="C70" s="2"/>
      <c r="D70" s="2"/>
      <c r="E70" s="2"/>
      <c r="F70" s="8">
        <v>114.39100000000001</v>
      </c>
      <c r="G70" s="8">
        <v>4300</v>
      </c>
      <c r="H70" s="8">
        <v>0.30220000000000002</v>
      </c>
      <c r="I70" s="8">
        <v>1.1227799999999999</v>
      </c>
      <c r="J70" s="9">
        <f t="shared" si="6"/>
        <v>56.354347685677631</v>
      </c>
      <c r="K70" s="9">
        <f t="shared" si="7"/>
        <v>42.020368285295355</v>
      </c>
      <c r="L70" s="9">
        <f t="shared" si="8"/>
        <v>42.283577218930652</v>
      </c>
      <c r="M70" s="9">
        <f t="shared" si="9"/>
        <v>93.317432416000003</v>
      </c>
      <c r="N70" s="9">
        <f t="shared" si="10"/>
        <v>7.3291340032491901</v>
      </c>
      <c r="O70" s="9">
        <f t="shared" si="11"/>
        <v>0.43150502339469332</v>
      </c>
      <c r="P70" s="9">
        <v>25.281551379095799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</row>
    <row r="71" spans="1:45" ht="15" x14ac:dyDescent="0.2">
      <c r="A71" s="2"/>
      <c r="B71" s="2"/>
      <c r="C71" s="2"/>
      <c r="D71" s="2"/>
      <c r="E71" s="2"/>
      <c r="F71" s="8">
        <v>114.01600000000001</v>
      </c>
      <c r="G71" s="8">
        <v>4350</v>
      </c>
      <c r="H71" s="8">
        <v>0.30604999999999999</v>
      </c>
      <c r="I71" s="8">
        <v>1.1194299999999999</v>
      </c>
      <c r="J71" s="9">
        <f t="shared" si="6"/>
        <v>56.822740120281978</v>
      </c>
      <c r="K71" s="9">
        <f t="shared" si="7"/>
        <v>42.369623017404038</v>
      </c>
      <c r="L71" s="9">
        <f t="shared" si="8"/>
        <v>42.635019627381944</v>
      </c>
      <c r="M71" s="9">
        <f t="shared" si="9"/>
        <v>93.011516415999992</v>
      </c>
      <c r="N71" s="9">
        <f t="shared" si="10"/>
        <v>7.3051074167938008</v>
      </c>
      <c r="O71" s="9">
        <f t="shared" si="11"/>
        <v>0.43340012707823922</v>
      </c>
      <c r="P71" s="9">
        <v>25.171004200747529</v>
      </c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</row>
    <row r="72" spans="1:45" ht="15" x14ac:dyDescent="0.2">
      <c r="A72" s="2"/>
      <c r="B72" s="2"/>
      <c r="C72" s="2"/>
      <c r="D72" s="2"/>
      <c r="E72" s="2"/>
      <c r="F72" s="8">
        <v>113.871</v>
      </c>
      <c r="G72" s="8">
        <v>4400</v>
      </c>
      <c r="H72" s="8">
        <v>0.30919999999999997</v>
      </c>
      <c r="I72" s="8">
        <v>1.1198600000000001</v>
      </c>
      <c r="J72" s="9">
        <f t="shared" si="6"/>
        <v>57.402780043456623</v>
      </c>
      <c r="K72" s="9">
        <f t="shared" si="7"/>
        <v>42.802127201959941</v>
      </c>
      <c r="L72" s="9">
        <f t="shared" si="8"/>
        <v>43.070232949669268</v>
      </c>
      <c r="M72" s="9">
        <f t="shared" si="9"/>
        <v>92.893228895999997</v>
      </c>
      <c r="N72" s="9">
        <f t="shared" si="10"/>
        <v>7.2958171366977167</v>
      </c>
      <c r="O72" s="9">
        <f t="shared" si="11"/>
        <v>0.43343640171113951</v>
      </c>
      <c r="P72" s="9">
        <v>25.168897619635501</v>
      </c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</row>
    <row r="73" spans="1:45" ht="15" x14ac:dyDescent="0.2">
      <c r="A73" s="2"/>
      <c r="B73" s="2"/>
      <c r="C73" s="2"/>
      <c r="D73" s="2"/>
      <c r="E73" s="2"/>
      <c r="F73" s="8">
        <v>113.985</v>
      </c>
      <c r="G73" s="8">
        <v>4450</v>
      </c>
      <c r="H73" s="8">
        <v>0.30990000000000001</v>
      </c>
      <c r="I73" s="8">
        <v>1.11873</v>
      </c>
      <c r="J73" s="9">
        <f t="shared" si="6"/>
        <v>58.113205214827715</v>
      </c>
      <c r="K73" s="9">
        <f t="shared" si="7"/>
        <v>43.331852565948914</v>
      </c>
      <c r="L73" s="9">
        <f t="shared" si="8"/>
        <v>43.603276429464088</v>
      </c>
      <c r="M73" s="9">
        <f t="shared" si="9"/>
        <v>92.986227359999987</v>
      </c>
      <c r="N73" s="9">
        <f t="shared" si="10"/>
        <v>7.3031212189801549</v>
      </c>
      <c r="O73" s="9">
        <f t="shared" si="11"/>
        <v>0.42910697094477701</v>
      </c>
      <c r="P73" s="9">
        <v>25.422836630390709</v>
      </c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</row>
    <row r="74" spans="1:45" ht="15" x14ac:dyDescent="0.2">
      <c r="A74" s="2"/>
      <c r="B74" s="2"/>
      <c r="C74" s="2"/>
      <c r="D74" s="2"/>
      <c r="E74" s="2"/>
      <c r="F74" s="8">
        <v>113.306</v>
      </c>
      <c r="G74" s="8">
        <v>4500</v>
      </c>
      <c r="H74" s="8">
        <v>0.31445000000000001</v>
      </c>
      <c r="I74" s="8">
        <v>1.1156299999999999</v>
      </c>
      <c r="J74" s="9">
        <f t="shared" si="6"/>
        <v>58.416097003342578</v>
      </c>
      <c r="K74" s="9">
        <f t="shared" si="7"/>
        <v>43.557702478629587</v>
      </c>
      <c r="L74" s="9">
        <f t="shared" si="8"/>
        <v>43.830541030237796</v>
      </c>
      <c r="M74" s="9">
        <f t="shared" si="9"/>
        <v>92.432315455999998</v>
      </c>
      <c r="N74" s="9">
        <f t="shared" si="10"/>
        <v>7.2596170797715969</v>
      </c>
      <c r="O74" s="9">
        <f t="shared" si="11"/>
        <v>0.43314956773159896</v>
      </c>
      <c r="P74" s="9">
        <v>25.18556459936422</v>
      </c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</row>
    <row r="75" spans="1:45" ht="15" x14ac:dyDescent="0.2">
      <c r="A75" s="2"/>
      <c r="B75" s="2"/>
      <c r="C75" s="2"/>
      <c r="D75" s="2"/>
      <c r="E75" s="2"/>
      <c r="F75" s="8">
        <v>113.074</v>
      </c>
      <c r="G75" s="8">
        <v>4550</v>
      </c>
      <c r="H75" s="8">
        <v>0.31709999999999999</v>
      </c>
      <c r="I75" s="8">
        <v>1.1095299999999999</v>
      </c>
      <c r="J75" s="9">
        <f t="shared" si="6"/>
        <v>58.944225713514463</v>
      </c>
      <c r="K75" s="9">
        <f t="shared" si="7"/>
        <v>43.9514992984817</v>
      </c>
      <c r="L75" s="9">
        <f t="shared" si="8"/>
        <v>44.226804531017564</v>
      </c>
      <c r="M75" s="9">
        <f t="shared" si="9"/>
        <v>92.243055423999991</v>
      </c>
      <c r="N75" s="9">
        <f t="shared" si="10"/>
        <v>7.2447526316178621</v>
      </c>
      <c r="O75" s="9">
        <f t="shared" si="11"/>
        <v>0.43288625652543439</v>
      </c>
      <c r="P75" s="9">
        <v>25.200884192658361</v>
      </c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</row>
    <row r="76" spans="1:45" ht="15" x14ac:dyDescent="0.2">
      <c r="A76" s="2"/>
      <c r="B76" s="2"/>
      <c r="C76" s="2"/>
      <c r="D76" s="2"/>
      <c r="E76" s="2"/>
      <c r="F76" s="8">
        <v>112.19499999999999</v>
      </c>
      <c r="G76" s="8">
        <v>4600</v>
      </c>
      <c r="H76" s="8">
        <v>0.31940000000000002</v>
      </c>
      <c r="I76" s="8">
        <v>1.1056900000000001</v>
      </c>
      <c r="J76" s="9">
        <f t="shared" si="6"/>
        <v>59.128716171025729</v>
      </c>
      <c r="K76" s="9">
        <f t="shared" si="7"/>
        <v>44.089063786194103</v>
      </c>
      <c r="L76" s="9">
        <f t="shared" si="8"/>
        <v>44.365230700899694</v>
      </c>
      <c r="M76" s="9">
        <f t="shared" si="9"/>
        <v>91.525988319999982</v>
      </c>
      <c r="N76" s="9">
        <f t="shared" si="10"/>
        <v>7.1884343129664288</v>
      </c>
      <c r="O76" s="9">
        <f t="shared" si="11"/>
        <v>0.4346656144238869</v>
      </c>
      <c r="P76" s="9">
        <v>25.09772123049116</v>
      </c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</row>
    <row r="77" spans="1:45" ht="15" x14ac:dyDescent="0.2">
      <c r="A77" s="2"/>
      <c r="B77" s="2"/>
      <c r="C77" s="2"/>
      <c r="D77" s="2"/>
      <c r="E77" s="2"/>
      <c r="F77" s="8">
        <v>111.06100000000001</v>
      </c>
      <c r="G77" s="8">
        <v>4650</v>
      </c>
      <c r="H77" s="8">
        <v>0.32055</v>
      </c>
      <c r="I77" s="8">
        <v>1.09782</v>
      </c>
      <c r="J77" s="9">
        <f t="shared" si="6"/>
        <v>59.167285824209117</v>
      </c>
      <c r="K77" s="9">
        <f t="shared" si="7"/>
        <v>44.117823076257061</v>
      </c>
      <c r="L77" s="9">
        <f t="shared" si="8"/>
        <v>44.394170134602</v>
      </c>
      <c r="M77" s="9">
        <f t="shared" si="9"/>
        <v>90.600898336</v>
      </c>
      <c r="N77" s="9">
        <f t="shared" si="10"/>
        <v>7.1157779155253325</v>
      </c>
      <c r="O77" s="9">
        <f t="shared" si="11"/>
        <v>0.43594626069278214</v>
      </c>
      <c r="P77" s="9">
        <v>25.02399355818466</v>
      </c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</row>
    <row r="78" spans="1:45" ht="15" x14ac:dyDescent="0.2">
      <c r="A78" s="2"/>
      <c r="B78" s="2"/>
      <c r="C78" s="2"/>
      <c r="D78" s="2"/>
      <c r="E78" s="2"/>
      <c r="F78" s="8">
        <v>109.973</v>
      </c>
      <c r="G78" s="8">
        <v>4700</v>
      </c>
      <c r="H78" s="8">
        <v>0.32069999999999999</v>
      </c>
      <c r="I78" s="8">
        <v>1.09558</v>
      </c>
      <c r="J78" s="9">
        <f t="shared" si="6"/>
        <v>59.217633170388908</v>
      </c>
      <c r="K78" s="9">
        <f t="shared" si="7"/>
        <v>44.155364350631537</v>
      </c>
      <c r="L78" s="9">
        <f t="shared" si="8"/>
        <v>44.431946561575053</v>
      </c>
      <c r="M78" s="9">
        <f t="shared" si="9"/>
        <v>89.713334047999993</v>
      </c>
      <c r="N78" s="9">
        <f t="shared" si="10"/>
        <v>7.0460687793560961</v>
      </c>
      <c r="O78" s="9">
        <f t="shared" si="11"/>
        <v>0.43577944113883837</v>
      </c>
      <c r="P78" s="9">
        <v>25.033572925748121</v>
      </c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</row>
    <row r="79" spans="1:45" ht="15" x14ac:dyDescent="0.2">
      <c r="A79" s="2"/>
      <c r="B79" s="2"/>
      <c r="C79" s="2"/>
      <c r="D79" s="2"/>
      <c r="E79" s="2"/>
      <c r="F79" s="8">
        <v>108.654</v>
      </c>
      <c r="G79" s="8">
        <v>4750</v>
      </c>
      <c r="H79" s="8">
        <v>0.32485000000000003</v>
      </c>
      <c r="I79" s="8">
        <v>1.0882700000000001</v>
      </c>
      <c r="J79" s="9">
        <f t="shared" si="6"/>
        <v>59.12980457650692</v>
      </c>
      <c r="K79" s="9">
        <f t="shared" si="7"/>
        <v>44.08987535089215</v>
      </c>
      <c r="L79" s="9">
        <f t="shared" si="8"/>
        <v>44.366047349110517</v>
      </c>
      <c r="M79" s="9">
        <f t="shared" si="9"/>
        <v>88.637325503999989</v>
      </c>
      <c r="N79" s="9">
        <f t="shared" si="10"/>
        <v>6.9615592659303385</v>
      </c>
      <c r="O79" s="9">
        <f t="shared" si="11"/>
        <v>0.44207428224461076</v>
      </c>
      <c r="P79" s="9">
        <v>24.677111647165649</v>
      </c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</row>
    <row r="80" spans="1:45" ht="15" x14ac:dyDescent="0.2">
      <c r="A80" s="2"/>
      <c r="B80" s="2"/>
      <c r="C80" s="2"/>
      <c r="D80" s="2"/>
      <c r="E80" s="2"/>
      <c r="F80" s="8">
        <v>107.07599999999999</v>
      </c>
      <c r="G80" s="8">
        <v>4800</v>
      </c>
      <c r="H80" s="8">
        <v>0.32455000000000001</v>
      </c>
      <c r="I80" s="8">
        <v>1.08396</v>
      </c>
      <c r="J80" s="9">
        <f t="shared" si="6"/>
        <v>58.884432153447911</v>
      </c>
      <c r="K80" s="9">
        <f t="shared" si="7"/>
        <v>43.906914496806785</v>
      </c>
      <c r="L80" s="9">
        <f t="shared" si="8"/>
        <v>44.181940457204306</v>
      </c>
      <c r="M80" s="9">
        <f t="shared" si="9"/>
        <v>87.350030975999985</v>
      </c>
      <c r="N80" s="9">
        <f t="shared" si="10"/>
        <v>6.8604553901260603</v>
      </c>
      <c r="O80" s="9">
        <f t="shared" si="11"/>
        <v>0.44350645503491737</v>
      </c>
      <c r="P80" s="9">
        <v>24.5974242211018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</row>
    <row r="81" spans="1:45" ht="15" x14ac:dyDescent="0.2">
      <c r="A81" s="2"/>
      <c r="B81" s="2"/>
      <c r="C81" s="2"/>
      <c r="D81" s="2"/>
      <c r="E81" s="2"/>
      <c r="F81" s="8">
        <v>105.24</v>
      </c>
      <c r="G81" s="8">
        <v>4850</v>
      </c>
      <c r="H81" s="8">
        <v>0.32569999999999999</v>
      </c>
      <c r="I81" s="8">
        <v>1.0822099999999999</v>
      </c>
      <c r="J81" s="9">
        <f t="shared" si="6"/>
        <v>58.477620555279202</v>
      </c>
      <c r="K81" s="9">
        <f t="shared" si="7"/>
        <v>43.603577241035069</v>
      </c>
      <c r="L81" s="9">
        <f t="shared" si="8"/>
        <v>43.876703144891401</v>
      </c>
      <c r="M81" s="9">
        <f t="shared" si="9"/>
        <v>85.852266239999992</v>
      </c>
      <c r="N81" s="9">
        <f t="shared" si="10"/>
        <v>6.7428212228404742</v>
      </c>
      <c r="O81" s="9">
        <f t="shared" si="11"/>
        <v>0.44817423790654354</v>
      </c>
      <c r="P81" s="9">
        <v>24.341239403336068</v>
      </c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</row>
    <row r="82" spans="1:45" ht="15" x14ac:dyDescent="0.2">
      <c r="A82" s="2"/>
      <c r="B82" s="2"/>
      <c r="C82" s="2"/>
      <c r="D82" s="2"/>
      <c r="E82" s="2"/>
      <c r="F82" s="8">
        <v>103.63200000000001</v>
      </c>
      <c r="G82" s="8">
        <v>4900</v>
      </c>
      <c r="H82" s="8">
        <v>0.32769999999999999</v>
      </c>
      <c r="I82" s="8">
        <v>1.0846</v>
      </c>
      <c r="J82" s="9">
        <f t="shared" si="6"/>
        <v>58.177770573661782</v>
      </c>
      <c r="K82" s="9">
        <f t="shared" si="7"/>
        <v>43.379995438115792</v>
      </c>
      <c r="L82" s="9">
        <f t="shared" si="8"/>
        <v>43.651720860959507</v>
      </c>
      <c r="M82" s="9">
        <f t="shared" si="9"/>
        <v>84.540498431999993</v>
      </c>
      <c r="N82" s="9">
        <f t="shared" si="10"/>
        <v>6.6397952201197654</v>
      </c>
      <c r="O82" s="9">
        <f t="shared" si="11"/>
        <v>0.45325039344573104</v>
      </c>
      <c r="P82" s="9">
        <v>24.06863088712808</v>
      </c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</row>
    <row r="83" spans="1:45" ht="15" x14ac:dyDescent="0.2">
      <c r="A83" s="2"/>
      <c r="B83" s="2"/>
      <c r="C83" s="2"/>
      <c r="D83" s="2"/>
      <c r="E83" s="2"/>
      <c r="F83" s="8">
        <v>102.33499999999999</v>
      </c>
      <c r="G83" s="8">
        <v>4950</v>
      </c>
      <c r="H83" s="8">
        <v>0.32845000000000002</v>
      </c>
      <c r="I83" s="8">
        <v>1.08823</v>
      </c>
      <c r="J83" s="9">
        <f t="shared" si="6"/>
        <v>58.03587114116435</v>
      </c>
      <c r="K83" s="9">
        <f t="shared" si="7"/>
        <v>43.274188758455985</v>
      </c>
      <c r="L83" s="9">
        <f t="shared" si="8"/>
        <v>43.545251425011237</v>
      </c>
      <c r="M83" s="9">
        <f t="shared" si="9"/>
        <v>83.482436959999987</v>
      </c>
      <c r="N83" s="9">
        <f t="shared" si="10"/>
        <v>6.5566952664327243</v>
      </c>
      <c r="O83" s="9">
        <f t="shared" si="11"/>
        <v>0.45539848499526542</v>
      </c>
      <c r="P83" s="9">
        <v>23.95510037633149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</row>
    <row r="84" spans="1:45" ht="15" x14ac:dyDescent="0.2">
      <c r="A84" s="2"/>
      <c r="B84" s="2"/>
      <c r="C84" s="2"/>
      <c r="D84" s="2"/>
      <c r="E84" s="2"/>
      <c r="F84" s="8">
        <v>101.10599999999999</v>
      </c>
      <c r="G84" s="8">
        <v>5000</v>
      </c>
      <c r="H84" s="8">
        <v>0.32869999999999999</v>
      </c>
      <c r="I84" s="8">
        <v>1.08687</v>
      </c>
      <c r="J84" s="9">
        <f t="shared" si="6"/>
        <v>57.918065568950496</v>
      </c>
      <c r="K84" s="9">
        <f t="shared" si="7"/>
        <v>43.186347558375083</v>
      </c>
      <c r="L84" s="9">
        <f t="shared" si="8"/>
        <v>43.456860001561388</v>
      </c>
      <c r="M84" s="9">
        <f t="shared" si="9"/>
        <v>82.479848255999997</v>
      </c>
      <c r="N84" s="9">
        <f t="shared" si="10"/>
        <v>6.4779521337562631</v>
      </c>
      <c r="O84" s="9">
        <f t="shared" si="11"/>
        <v>0.45667209928651015</v>
      </c>
      <c r="P84" s="9">
        <v>23.888291919595989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</row>
    <row r="85" spans="1:45" ht="15" x14ac:dyDescent="0.2">
      <c r="A85" s="2"/>
      <c r="B85" s="2"/>
      <c r="C85" s="2"/>
      <c r="D85" s="2"/>
      <c r="E85" s="2"/>
      <c r="F85" s="8">
        <v>99.314899999999994</v>
      </c>
      <c r="G85" s="8">
        <v>5050</v>
      </c>
      <c r="H85" s="8">
        <v>0.32984999999999998</v>
      </c>
      <c r="I85" s="8">
        <v>1.0891</v>
      </c>
      <c r="J85" s="9">
        <f t="shared" si="6"/>
        <v>57.460963336256</v>
      </c>
      <c r="K85" s="9">
        <f t="shared" si="7"/>
        <v>42.845511315021049</v>
      </c>
      <c r="L85" s="9">
        <f t="shared" si="8"/>
        <v>43.113888813945358</v>
      </c>
      <c r="M85" s="9">
        <f t="shared" si="9"/>
        <v>81.018711862399996</v>
      </c>
      <c r="N85" s="9">
        <f t="shared" si="10"/>
        <v>6.3631947497556016</v>
      </c>
      <c r="O85" s="9">
        <f t="shared" si="11"/>
        <v>0.46191536505392439</v>
      </c>
      <c r="P85" s="9">
        <v>23.61713258448836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</row>
    <row r="86" spans="1:45" ht="15" x14ac:dyDescent="0.2">
      <c r="A86" s="2"/>
      <c r="B86" s="2"/>
      <c r="C86" s="2"/>
      <c r="D86" s="2"/>
      <c r="E86" s="2"/>
      <c r="F86" s="8">
        <v>97.581500000000005</v>
      </c>
      <c r="G86" s="8">
        <v>5100</v>
      </c>
      <c r="H86" s="8">
        <v>0.32969999999999999</v>
      </c>
      <c r="I86" s="8">
        <v>1.09185</v>
      </c>
      <c r="J86" s="9">
        <f t="shared" si="6"/>
        <v>57.017054869373467</v>
      </c>
      <c r="K86" s="9">
        <f t="shared" si="7"/>
        <v>42.514512944364625</v>
      </c>
      <c r="L86" s="9">
        <f t="shared" si="8"/>
        <v>42.780817121903837</v>
      </c>
      <c r="M86" s="9">
        <f t="shared" si="9"/>
        <v>79.604645743999995</v>
      </c>
      <c r="N86" s="9">
        <f t="shared" si="10"/>
        <v>6.2521342565242097</v>
      </c>
      <c r="O86" s="9">
        <f t="shared" si="11"/>
        <v>0.46529993242277373</v>
      </c>
      <c r="P86" s="9">
        <v>23.44534279746853</v>
      </c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</row>
    <row r="87" spans="1:45" ht="15" x14ac:dyDescent="0.2">
      <c r="A87" s="2"/>
      <c r="B87" s="2"/>
      <c r="C87" s="2"/>
      <c r="D87" s="2"/>
      <c r="E87" s="2"/>
      <c r="F87" s="8">
        <v>95.848600000000005</v>
      </c>
      <c r="G87" s="8">
        <v>5150</v>
      </c>
      <c r="H87" s="8">
        <v>0.33095000000000002</v>
      </c>
      <c r="I87" s="8">
        <v>1.0940700000000001</v>
      </c>
      <c r="J87" s="9">
        <f t="shared" si="6"/>
        <v>56.553582027544074</v>
      </c>
      <c r="K87" s="9">
        <f t="shared" si="7"/>
        <v>42.16892648469112</v>
      </c>
      <c r="L87" s="9">
        <f t="shared" si="8"/>
        <v>42.433065963365443</v>
      </c>
      <c r="M87" s="9">
        <f t="shared" si="9"/>
        <v>78.190987513599993</v>
      </c>
      <c r="N87" s="9">
        <f t="shared" si="10"/>
        <v>6.1411057987414246</v>
      </c>
      <c r="O87" s="9">
        <f t="shared" si="11"/>
        <v>0.47089175977028558</v>
      </c>
      <c r="P87" s="9">
        <v>23.166929964144309</v>
      </c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</row>
    <row r="88" spans="1:45" ht="15" x14ac:dyDescent="0.2">
      <c r="A88" s="2"/>
      <c r="B88" s="2"/>
      <c r="C88" s="2"/>
      <c r="D88" s="2"/>
      <c r="E88" s="2"/>
      <c r="F88" s="8">
        <v>94.803299999999993</v>
      </c>
      <c r="G88" s="8">
        <v>5200</v>
      </c>
      <c r="H88" s="8">
        <v>0.33379999999999999</v>
      </c>
      <c r="I88" s="8">
        <v>1.0934600000000001</v>
      </c>
      <c r="J88" s="9">
        <f t="shared" si="6"/>
        <v>56.4798992678476</v>
      </c>
      <c r="K88" s="9">
        <f t="shared" si="7"/>
        <v>42.113985263190472</v>
      </c>
      <c r="L88" s="9">
        <f t="shared" si="8"/>
        <v>42.377780598752437</v>
      </c>
      <c r="M88" s="9">
        <f t="shared" si="9"/>
        <v>77.338256860799987</v>
      </c>
      <c r="N88" s="9">
        <f t="shared" si="10"/>
        <v>6.0741324898832421</v>
      </c>
      <c r="O88" s="9">
        <f t="shared" si="11"/>
        <v>0.47556648640197385</v>
      </c>
      <c r="P88" s="9">
        <v>22.93920352089301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</row>
    <row r="89" spans="1:45" ht="15" x14ac:dyDescent="0.2">
      <c r="A89" s="2"/>
      <c r="B89" s="2"/>
      <c r="C89" s="2"/>
      <c r="D89" s="2"/>
      <c r="E89" s="2"/>
      <c r="F89" s="8">
        <v>93.0976</v>
      </c>
      <c r="G89" s="8">
        <v>5250</v>
      </c>
      <c r="H89" s="8">
        <v>0.33129999999999998</v>
      </c>
      <c r="I89" s="8">
        <v>1.0880399999999999</v>
      </c>
      <c r="J89" s="9">
        <f t="shared" si="6"/>
        <v>55.99701843775366</v>
      </c>
      <c r="K89" s="9">
        <f t="shared" si="7"/>
        <v>41.753927323532814</v>
      </c>
      <c r="L89" s="9">
        <f t="shared" si="8"/>
        <v>42.015467313170618</v>
      </c>
      <c r="M89" s="9">
        <f t="shared" si="9"/>
        <v>75.94678773759999</v>
      </c>
      <c r="N89" s="9">
        <f t="shared" si="10"/>
        <v>5.9648467605046882</v>
      </c>
      <c r="O89" s="9">
        <f t="shared" si="11"/>
        <v>0.47607497723445563</v>
      </c>
      <c r="P89" s="9">
        <v>22.914702391338651</v>
      </c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</row>
    <row r="90" spans="1:45" ht="15" x14ac:dyDescent="0.2">
      <c r="A90" s="2"/>
      <c r="B90" s="2"/>
      <c r="C90" s="2"/>
      <c r="D90" s="2"/>
      <c r="E90" s="2"/>
      <c r="F90" s="8">
        <v>91.788600000000002</v>
      </c>
      <c r="G90" s="8">
        <v>5300</v>
      </c>
      <c r="H90" s="8">
        <v>0.33239999999999997</v>
      </c>
      <c r="I90" s="8">
        <v>1.0833900000000001</v>
      </c>
      <c r="J90" s="9">
        <f t="shared" si="6"/>
        <v>55.735478037694108</v>
      </c>
      <c r="K90" s="9">
        <f t="shared" si="7"/>
        <v>41.558910889427608</v>
      </c>
      <c r="L90" s="9">
        <f t="shared" si="8"/>
        <v>41.819229327000144</v>
      </c>
      <c r="M90" s="9">
        <f t="shared" si="9"/>
        <v>74.878936953600004</v>
      </c>
      <c r="N90" s="9">
        <f t="shared" si="10"/>
        <v>5.8809779560510762</v>
      </c>
      <c r="O90" s="9">
        <f t="shared" si="11"/>
        <v>0.47989708038941076</v>
      </c>
      <c r="P90" s="9">
        <v>22.73220001763443</v>
      </c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</row>
    <row r="91" spans="1:45" ht="15" x14ac:dyDescent="0.2">
      <c r="A91" s="2"/>
      <c r="B91" s="2"/>
      <c r="C91" s="2"/>
      <c r="D91" s="2"/>
      <c r="E91" s="2"/>
      <c r="F91" s="8">
        <v>90.593800000000002</v>
      </c>
      <c r="G91" s="8">
        <v>5350</v>
      </c>
      <c r="H91" s="8">
        <v>0.33079999999999998</v>
      </c>
      <c r="I91" s="8">
        <v>1.0800700000000001</v>
      </c>
      <c r="J91" s="9">
        <f t="shared" si="6"/>
        <v>55.528938776513897</v>
      </c>
      <c r="K91" s="9">
        <f t="shared" si="7"/>
        <v>41.404905809489989</v>
      </c>
      <c r="L91" s="9">
        <f t="shared" si="8"/>
        <v>41.664259583626226</v>
      </c>
      <c r="M91" s="9">
        <f t="shared" si="9"/>
        <v>73.904247788799992</v>
      </c>
      <c r="N91" s="9">
        <f t="shared" si="10"/>
        <v>5.8044260480593444</v>
      </c>
      <c r="O91" s="9">
        <f t="shared" si="11"/>
        <v>0.47936348632994219</v>
      </c>
      <c r="P91" s="9">
        <v>22.757503920067482</v>
      </c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</row>
    <row r="92" spans="1:45" ht="15" x14ac:dyDescent="0.2">
      <c r="A92" s="2"/>
      <c r="B92" s="2"/>
      <c r="C92" s="2"/>
      <c r="D92" s="2"/>
      <c r="E92" s="2"/>
      <c r="F92" s="8">
        <v>89.6374</v>
      </c>
      <c r="G92" s="8">
        <v>5400</v>
      </c>
      <c r="H92" s="8">
        <v>0.33879999999999999</v>
      </c>
      <c r="I92" s="8">
        <v>1.0789500000000001</v>
      </c>
      <c r="J92" s="9">
        <f t="shared" si="6"/>
        <v>55.456202356741059</v>
      </c>
      <c r="K92" s="9">
        <f t="shared" si="7"/>
        <v>41.350670222137332</v>
      </c>
      <c r="L92" s="9">
        <f t="shared" si="8"/>
        <v>41.609684273141795</v>
      </c>
      <c r="M92" s="9">
        <f t="shared" si="9"/>
        <v>73.124039622399991</v>
      </c>
      <c r="N92" s="9">
        <f t="shared" si="10"/>
        <v>5.7431486419635194</v>
      </c>
      <c r="O92" s="9">
        <f t="shared" si="11"/>
        <v>0.49160025438033361</v>
      </c>
      <c r="P92" s="9">
        <v>22.1910308672275</v>
      </c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</row>
    <row r="93" spans="1:45" ht="15" x14ac:dyDescent="0.2">
      <c r="A93" s="2"/>
      <c r="B93" s="2"/>
      <c r="C93" s="2"/>
      <c r="D93" s="2"/>
      <c r="E93" s="2"/>
      <c r="F93" s="8">
        <v>88.925600000000003</v>
      </c>
      <c r="G93" s="8">
        <v>5450</v>
      </c>
      <c r="H93" s="8">
        <v>0.34379999999999999</v>
      </c>
      <c r="I93" s="8">
        <v>1.0792299999999999</v>
      </c>
      <c r="J93" s="9">
        <f t="shared" si="6"/>
        <v>55.525237052187883</v>
      </c>
      <c r="K93" s="9">
        <f t="shared" si="7"/>
        <v>41.402145635238</v>
      </c>
      <c r="L93" s="9">
        <f t="shared" si="8"/>
        <v>41.661482120079754</v>
      </c>
      <c r="M93" s="9">
        <f t="shared" si="9"/>
        <v>72.543370265600004</v>
      </c>
      <c r="N93" s="9">
        <f t="shared" si="10"/>
        <v>5.6975429773263304</v>
      </c>
      <c r="O93" s="9">
        <f t="shared" si="11"/>
        <v>0.49823504756823989</v>
      </c>
      <c r="P93" s="9">
        <v>21.895521947995292</v>
      </c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</row>
    <row r="94" spans="1:45" ht="15" x14ac:dyDescent="0.2">
      <c r="A94" s="2"/>
      <c r="B94" s="2"/>
      <c r="C94" s="2"/>
      <c r="D94" s="2"/>
      <c r="E94" s="2"/>
      <c r="F94" s="8">
        <v>88.647400000000005</v>
      </c>
      <c r="G94" s="8">
        <v>5500</v>
      </c>
      <c r="H94" s="8">
        <v>0.3488</v>
      </c>
      <c r="I94" s="8">
        <v>1.0836600000000001</v>
      </c>
      <c r="J94" s="9">
        <f t="shared" si="6"/>
        <v>55.859340872833265</v>
      </c>
      <c r="K94" s="9">
        <f t="shared" si="7"/>
        <v>41.651268660622797</v>
      </c>
      <c r="L94" s="9">
        <f t="shared" si="8"/>
        <v>41.912165612650611</v>
      </c>
      <c r="M94" s="9">
        <f t="shared" si="9"/>
        <v>72.316421382399994</v>
      </c>
      <c r="N94" s="9">
        <f t="shared" si="10"/>
        <v>5.679718453721291</v>
      </c>
      <c r="O94" s="9">
        <f t="shared" si="11"/>
        <v>0.5024576843150369</v>
      </c>
      <c r="P94" s="9">
        <v>21.711512749899448</v>
      </c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</row>
    <row r="95" spans="1:4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</row>
    <row r="96" spans="1:4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</row>
    <row r="97" spans="1:4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</row>
    <row r="98" spans="1:4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</row>
    <row r="99" spans="1:4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</row>
    <row r="100" spans="1:4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</row>
    <row r="101" spans="1:4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</row>
    <row r="102" spans="1:4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</row>
    <row r="103" spans="1:4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</row>
    <row r="104" spans="1:4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</row>
    <row r="105" spans="1:4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</row>
    <row r="106" spans="1:4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</row>
    <row r="107" spans="1:4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</row>
    <row r="108" spans="1:4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</row>
    <row r="109" spans="1:4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</row>
    <row r="110" spans="1:4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</row>
    <row r="111" spans="1:4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</row>
    <row r="112" spans="1:4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</row>
    <row r="113" spans="1:4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</row>
    <row r="114" spans="1:4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</row>
    <row r="115" spans="1:4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</row>
    <row r="116" spans="1:4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</row>
    <row r="117" spans="1:4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</row>
    <row r="118" spans="1:4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</row>
    <row r="119" spans="1:4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</row>
    <row r="120" spans="1:4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</row>
    <row r="121" spans="1:4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</row>
    <row r="122" spans="1:4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</row>
    <row r="123" spans="1:4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</row>
    <row r="124" spans="1:4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</row>
    <row r="125" spans="1:4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</row>
    <row r="126" spans="1:4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</row>
    <row r="127" spans="1:4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</row>
    <row r="128" spans="1:4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</row>
    <row r="129" spans="1:4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</row>
    <row r="130" spans="1:4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</row>
    <row r="131" spans="1:4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</row>
    <row r="132" spans="1:4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</row>
    <row r="133" spans="1:4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</row>
    <row r="134" spans="1:4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</row>
    <row r="135" spans="1:4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</row>
    <row r="136" spans="1:4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</row>
    <row r="137" spans="1:4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</row>
    <row r="138" spans="1:4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</row>
    <row r="139" spans="1:4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</row>
    <row r="140" spans="1:4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</row>
    <row r="141" spans="1:4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</row>
    <row r="142" spans="1:4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</row>
    <row r="143" spans="1:4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</row>
    <row r="144" spans="1:4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62C42-BC24-4AA5-91B8-F35BCFC3D277}">
  <dimension ref="A1:AG50"/>
  <sheetViews>
    <sheetView topLeftCell="C1" zoomScale="87" zoomScaleNormal="87" workbookViewId="0">
      <selection activeCell="X27" sqref="X27"/>
    </sheetView>
  </sheetViews>
  <sheetFormatPr defaultRowHeight="14.25" x14ac:dyDescent="0.2"/>
  <sheetData>
    <row r="1" spans="1:33" ht="15" x14ac:dyDescent="0.25">
      <c r="A1" s="1" t="s">
        <v>32</v>
      </c>
      <c r="B1" s="2"/>
      <c r="C1" s="2" t="s">
        <v>31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3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33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3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spans="1:33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3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3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1:33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1:33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7d0ab8b0acca575bcee55562d7de7807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96ebc0f73717fcef4a5cb7e0f8b8d753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399C3A-B738-43DD-BEEC-73DDC2662A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A9F376-038B-4D61-9E20-E8F2758E07E3}">
  <ds:schemaRefs>
    <ds:schemaRef ds:uri="http://purl.org/dc/terms/"/>
    <ds:schemaRef ds:uri="0085e1a2-9cbf-4b92-866b-21f3c89040b6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BC18009-49EC-4103-8C6E-E90025B310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Alexandros Griffiths (2403677)</dc:creator>
  <cp:lastModifiedBy>Alexandros Griffiths (2403677)</cp:lastModifiedBy>
  <dcterms:created xsi:type="dcterms:W3CDTF">2025-03-27T08:04:32Z</dcterms:created>
  <dcterms:modified xsi:type="dcterms:W3CDTF">2025-03-27T15:31:43Z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