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ocock\Downloads\"/>
    </mc:Choice>
  </mc:AlternateContent>
  <xr:revisionPtr revIDLastSave="0" documentId="13_ncr:1_{6544B216-4F10-4552-8A07-43F14B4C9959}" xr6:coauthVersionLast="47" xr6:coauthVersionMax="47" xr10:uidLastSave="{00000000-0000-0000-0000-000000000000}"/>
  <bookViews>
    <workbookView xWindow="-28920" yWindow="-1875" windowWidth="29040" windowHeight="15840" xr2:uid="{676A0C22-C4A4-4608-B415-03A144DC555F}"/>
  </bookViews>
  <sheets>
    <sheet name="Costing" sheetId="1" r:id="rId1"/>
    <sheet name="Ra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E21" i="1"/>
  <c r="E20" i="1"/>
  <c r="E19" i="1"/>
  <c r="E12" i="1"/>
  <c r="E11" i="1"/>
  <c r="E14" i="1"/>
  <c r="E13" i="1"/>
  <c r="E10" i="1"/>
  <c r="E9" i="1"/>
  <c r="E8" i="1"/>
  <c r="L4" i="2"/>
  <c r="L5" i="2"/>
  <c r="L6" i="2"/>
  <c r="L7" i="2"/>
  <c r="L8" i="2"/>
  <c r="L9" i="2"/>
  <c r="L11" i="2"/>
  <c r="L3" i="2"/>
  <c r="G4" i="2" l="1"/>
  <c r="I4" i="2" s="1"/>
  <c r="G5" i="2"/>
  <c r="I5" i="2" s="1"/>
  <c r="G6" i="2"/>
  <c r="I6" i="2" s="1"/>
  <c r="G7" i="2"/>
  <c r="I7" i="2" s="1"/>
  <c r="G8" i="2"/>
  <c r="I8" i="2" s="1"/>
  <c r="G9" i="2"/>
  <c r="I9" i="2" s="1"/>
  <c r="G11" i="2"/>
  <c r="I11" i="2" s="1"/>
  <c r="G3" i="2"/>
  <c r="I3" i="2" s="1"/>
  <c r="K20" i="1" l="1"/>
  <c r="K21" i="1"/>
  <c r="K22" i="1"/>
  <c r="K23" i="1"/>
  <c r="K24" i="1"/>
  <c r="K19" i="1"/>
  <c r="I16" i="1"/>
  <c r="G9" i="1"/>
  <c r="K9" i="1" s="1"/>
  <c r="G10" i="1"/>
  <c r="K10" i="1" s="1"/>
  <c r="G11" i="1"/>
  <c r="K11" i="1" s="1"/>
  <c r="G12" i="1"/>
  <c r="K12" i="1" s="1"/>
  <c r="G13" i="1"/>
  <c r="K13" i="1" s="1"/>
  <c r="G14" i="1"/>
  <c r="K14" i="1"/>
  <c r="G15" i="1"/>
  <c r="K15" i="1" s="1"/>
  <c r="G8" i="1"/>
  <c r="K8" i="1" s="1"/>
  <c r="K25" i="1" l="1"/>
  <c r="K16" i="1"/>
  <c r="K28" i="1" l="1"/>
  <c r="M28" i="1" l="1"/>
  <c r="O28" i="1" s="1"/>
</calcChain>
</file>

<file path=xl/sharedStrings.xml><?xml version="1.0" encoding="utf-8"?>
<sst xmlns="http://schemas.openxmlformats.org/spreadsheetml/2006/main" count="55" uniqueCount="49">
  <si>
    <t>Project name:</t>
  </si>
  <si>
    <t>Costing prepared by:</t>
  </si>
  <si>
    <t>Staff</t>
  </si>
  <si>
    <t>Post</t>
  </si>
  <si>
    <t>Name (if known)</t>
  </si>
  <si>
    <t>Day rate</t>
  </si>
  <si>
    <t>Charge day rate</t>
  </si>
  <si>
    <t>No. days</t>
  </si>
  <si>
    <t xml:space="preserve">Non staff </t>
  </si>
  <si>
    <t>Total</t>
  </si>
  <si>
    <t>TOTAL STAFF</t>
  </si>
  <si>
    <t>Item</t>
  </si>
  <si>
    <t>Rate</t>
  </si>
  <si>
    <t>No.</t>
  </si>
  <si>
    <t>TOTAL NON STAFF</t>
  </si>
  <si>
    <t>TOTAL COST</t>
  </si>
  <si>
    <t>Overhead % as decimal</t>
  </si>
  <si>
    <t>Project Officer</t>
  </si>
  <si>
    <t>Excavator</t>
  </si>
  <si>
    <t>Finds assistant</t>
  </si>
  <si>
    <t>Transport (per week)</t>
  </si>
  <si>
    <t>Plant</t>
  </si>
  <si>
    <t>Site accommodation</t>
  </si>
  <si>
    <t>Portaloos</t>
  </si>
  <si>
    <t>Trainee</t>
  </si>
  <si>
    <t>Excavator (PCIFA)</t>
  </si>
  <si>
    <t>Senior Excavator (ACIFA)</t>
  </si>
  <si>
    <t>Project Officer (MCIFA)</t>
  </si>
  <si>
    <t>Finds assistant (PCIFA)</t>
  </si>
  <si>
    <t>Finds officer (MCIFA)</t>
  </si>
  <si>
    <t>Annual salary</t>
  </si>
  <si>
    <t>Outreach officer (PCIFA)</t>
  </si>
  <si>
    <t>Project Manager</t>
  </si>
  <si>
    <t>Annual including oncosts</t>
  </si>
  <si>
    <t>JCB</t>
  </si>
  <si>
    <t>Hymac</t>
  </si>
  <si>
    <t>Crane</t>
  </si>
  <si>
    <t>Cherrypicker</t>
  </si>
  <si>
    <t>Plant hire</t>
  </si>
  <si>
    <t>Transport</t>
  </si>
  <si>
    <t>Staff's own vehicle</t>
  </si>
  <si>
    <t>Hire van</t>
  </si>
  <si>
    <t>Portaloo</t>
  </si>
  <si>
    <t>Environmental Advisor (freelance)</t>
  </si>
  <si>
    <t xml:space="preserve">VAT </t>
  </si>
  <si>
    <t>TOTAL including VAT</t>
  </si>
  <si>
    <t>Rate (including VAT  charged)</t>
  </si>
  <si>
    <t>Day rate inc oncosts (220 days/year)</t>
  </si>
  <si>
    <t>Employer oncosts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</si>
</sst>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44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2" fontId="1" fillId="0" borderId="1" xfId="1" applyNumberFormat="1"/>
    <xf numFmtId="1" fontId="1" fillId="0" borderId="1" xfId="1" applyNumberFormat="1"/>
    <xf numFmtId="0" fontId="0" fillId="2" borderId="0" xfId="0" applyFill="1"/>
    <xf numFmtId="2" fontId="0" fillId="2" borderId="2" xfId="0" applyNumberForma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4" fontId="0" fillId="0" borderId="0" xfId="2" applyFont="1"/>
    <xf numFmtId="44" fontId="0" fillId="4" borderId="0" xfId="0" applyNumberFormat="1" applyFill="1"/>
  </cellXfs>
  <cellStyles count="3">
    <cellStyle name="Currency" xfId="2" builtinId="4"/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F3949-B227-4079-9C29-188A50646822}">
  <dimension ref="A1:O28"/>
  <sheetViews>
    <sheetView tabSelected="1" workbookViewId="0">
      <selection activeCell="T9" sqref="T9"/>
    </sheetView>
  </sheetViews>
  <sheetFormatPr defaultRowHeight="15" x14ac:dyDescent="0.25"/>
  <cols>
    <col min="2" max="2" width="9.85546875" customWidth="1"/>
    <col min="6" max="6" width="11.85546875" customWidth="1"/>
  </cols>
  <sheetData>
    <row r="1" spans="1:11" ht="15.75" thickBot="1" x14ac:dyDescent="0.3">
      <c r="A1" s="1" t="s">
        <v>0</v>
      </c>
      <c r="C1" s="9"/>
      <c r="D1" s="10"/>
      <c r="E1" s="10"/>
      <c r="F1" s="11"/>
    </row>
    <row r="2" spans="1:11" ht="15.75" thickBot="1" x14ac:dyDescent="0.3"/>
    <row r="3" spans="1:11" ht="15.75" thickBot="1" x14ac:dyDescent="0.3">
      <c r="A3" s="1" t="s">
        <v>1</v>
      </c>
      <c r="C3" s="9"/>
      <c r="D3" s="10"/>
      <c r="E3" s="10"/>
      <c r="F3" s="11"/>
    </row>
    <row r="7" spans="1:11" s="1" customFormat="1" x14ac:dyDescent="0.25">
      <c r="A7" s="1" t="s">
        <v>2</v>
      </c>
      <c r="B7" s="1" t="s">
        <v>3</v>
      </c>
      <c r="C7" s="1" t="s">
        <v>4</v>
      </c>
      <c r="E7" s="1" t="s">
        <v>5</v>
      </c>
      <c r="F7" s="1" t="s">
        <v>16</v>
      </c>
      <c r="G7" s="1" t="s">
        <v>6</v>
      </c>
      <c r="I7" s="1" t="s">
        <v>7</v>
      </c>
      <c r="K7" s="1" t="s">
        <v>9</v>
      </c>
    </row>
    <row r="8" spans="1:11" x14ac:dyDescent="0.25">
      <c r="B8" s="6" t="s">
        <v>17</v>
      </c>
      <c r="C8" s="7"/>
      <c r="E8" s="13">
        <f>Rates!L6</f>
        <v>193.90909090909091</v>
      </c>
      <c r="F8" s="8">
        <v>0.8</v>
      </c>
      <c r="G8">
        <f>E8+ (F8*E8)</f>
        <v>349.0363636363636</v>
      </c>
      <c r="I8" s="8">
        <v>10</v>
      </c>
      <c r="K8">
        <f>G8*I8</f>
        <v>3490.363636363636</v>
      </c>
    </row>
    <row r="9" spans="1:11" x14ac:dyDescent="0.25">
      <c r="B9" s="6" t="s">
        <v>18</v>
      </c>
      <c r="C9" s="7">
        <v>1</v>
      </c>
      <c r="E9" s="13">
        <f>Rates!L4</f>
        <v>129.47727272727272</v>
      </c>
      <c r="F9" s="8">
        <v>0.8</v>
      </c>
      <c r="G9">
        <f t="shared" ref="G9:G15" si="0">E9+ (F9*E9)</f>
        <v>233.05909090909091</v>
      </c>
      <c r="I9" s="8">
        <v>8</v>
      </c>
      <c r="K9">
        <f t="shared" ref="K9:K15" si="1">G9*I9</f>
        <v>1864.4727272727273</v>
      </c>
    </row>
    <row r="10" spans="1:11" x14ac:dyDescent="0.25">
      <c r="B10" s="6" t="s">
        <v>18</v>
      </c>
      <c r="C10" s="7">
        <v>2</v>
      </c>
      <c r="E10" s="13">
        <f>Rates!L4</f>
        <v>129.47727272727272</v>
      </c>
      <c r="F10" s="8">
        <v>0.8</v>
      </c>
      <c r="G10">
        <f t="shared" si="0"/>
        <v>233.05909090909091</v>
      </c>
      <c r="I10" s="8">
        <v>8</v>
      </c>
      <c r="K10">
        <f t="shared" si="1"/>
        <v>1864.4727272727273</v>
      </c>
    </row>
    <row r="11" spans="1:11" x14ac:dyDescent="0.25">
      <c r="B11" s="6" t="s">
        <v>18</v>
      </c>
      <c r="C11" s="7">
        <v>3</v>
      </c>
      <c r="E11" s="13">
        <f>Rates!L4</f>
        <v>129.47727272727272</v>
      </c>
      <c r="F11" s="8">
        <v>0.8</v>
      </c>
      <c r="G11">
        <f t="shared" si="0"/>
        <v>233.05909090909091</v>
      </c>
      <c r="I11" s="8">
        <v>8</v>
      </c>
      <c r="K11">
        <f t="shared" si="1"/>
        <v>1864.4727272727273</v>
      </c>
    </row>
    <row r="12" spans="1:11" x14ac:dyDescent="0.25">
      <c r="B12" s="6" t="s">
        <v>18</v>
      </c>
      <c r="C12" s="7">
        <v>4</v>
      </c>
      <c r="E12" s="13">
        <f>Rates!L4</f>
        <v>129.47727272727272</v>
      </c>
      <c r="F12" s="8">
        <v>0.8</v>
      </c>
      <c r="G12">
        <f t="shared" si="0"/>
        <v>233.05909090909091</v>
      </c>
      <c r="I12" s="8">
        <v>8</v>
      </c>
      <c r="K12">
        <f t="shared" si="1"/>
        <v>1864.4727272727273</v>
      </c>
    </row>
    <row r="13" spans="1:11" x14ac:dyDescent="0.25">
      <c r="B13" s="6" t="s">
        <v>18</v>
      </c>
      <c r="C13" s="7">
        <v>5</v>
      </c>
      <c r="E13" s="13">
        <f>Rates!L3</f>
        <v>98.181818181818187</v>
      </c>
      <c r="F13" s="8">
        <v>0.8</v>
      </c>
      <c r="G13">
        <f t="shared" si="0"/>
        <v>176.72727272727275</v>
      </c>
      <c r="I13" s="8">
        <v>8</v>
      </c>
      <c r="K13">
        <f t="shared" si="1"/>
        <v>1413.818181818182</v>
      </c>
    </row>
    <row r="14" spans="1:11" x14ac:dyDescent="0.25">
      <c r="B14" s="6" t="s">
        <v>19</v>
      </c>
      <c r="C14" s="7"/>
      <c r="E14" s="13">
        <f>Rates!L7</f>
        <v>129.47727272727272</v>
      </c>
      <c r="F14" s="8">
        <v>0.8</v>
      </c>
      <c r="G14">
        <f t="shared" si="0"/>
        <v>233.05909090909091</v>
      </c>
      <c r="I14" s="8">
        <v>8</v>
      </c>
      <c r="K14">
        <f t="shared" si="1"/>
        <v>1864.4727272727273</v>
      </c>
    </row>
    <row r="15" spans="1:11" x14ac:dyDescent="0.25">
      <c r="B15" s="6"/>
      <c r="C15" s="7"/>
      <c r="E15" s="13"/>
      <c r="F15" s="8"/>
      <c r="G15">
        <f t="shared" si="0"/>
        <v>0</v>
      </c>
      <c r="I15" s="8"/>
      <c r="K15">
        <f t="shared" si="1"/>
        <v>0</v>
      </c>
    </row>
    <row r="16" spans="1:11" s="2" customFormat="1" ht="15.75" thickBot="1" x14ac:dyDescent="0.3">
      <c r="A16" s="2" t="s">
        <v>10</v>
      </c>
      <c r="I16" s="3">
        <f>SUM(I8:I15)</f>
        <v>58</v>
      </c>
      <c r="K16" s="2">
        <f t="shared" ref="K16" si="2">SUM(K8:K15)</f>
        <v>14226.545454545452</v>
      </c>
    </row>
    <row r="17" spans="1:15" ht="15.75" thickTop="1" x14ac:dyDescent="0.25"/>
    <row r="18" spans="1:15" s="1" customFormat="1" x14ac:dyDescent="0.25">
      <c r="A18" s="1" t="s">
        <v>8</v>
      </c>
      <c r="B18" s="1" t="s">
        <v>11</v>
      </c>
      <c r="E18" s="1" t="s">
        <v>46</v>
      </c>
      <c r="I18" s="1" t="s">
        <v>13</v>
      </c>
      <c r="K18" s="1" t="s">
        <v>9</v>
      </c>
    </row>
    <row r="19" spans="1:15" x14ac:dyDescent="0.25">
      <c r="B19" s="8" t="s">
        <v>20</v>
      </c>
      <c r="E19" s="8">
        <f>Rates!F23</f>
        <v>200</v>
      </c>
      <c r="I19" s="8">
        <v>2</v>
      </c>
      <c r="K19">
        <f>E19*I19</f>
        <v>400</v>
      </c>
    </row>
    <row r="20" spans="1:15" x14ac:dyDescent="0.25">
      <c r="B20" s="8" t="s">
        <v>21</v>
      </c>
      <c r="E20" s="8">
        <f>Rates!F16</f>
        <v>300</v>
      </c>
      <c r="I20" s="8">
        <v>3</v>
      </c>
      <c r="K20">
        <f t="shared" ref="K20:K24" si="3">E20*I20</f>
        <v>900</v>
      </c>
    </row>
    <row r="21" spans="1:15" x14ac:dyDescent="0.25">
      <c r="B21" s="8" t="s">
        <v>22</v>
      </c>
      <c r="E21" s="8">
        <f>Rates!F25</f>
        <v>100</v>
      </c>
      <c r="I21" s="8">
        <v>1</v>
      </c>
      <c r="K21">
        <f t="shared" si="3"/>
        <v>100</v>
      </c>
    </row>
    <row r="22" spans="1:15" x14ac:dyDescent="0.25">
      <c r="B22" s="8" t="s">
        <v>23</v>
      </c>
      <c r="E22" s="8">
        <f>Rates!F26</f>
        <v>50</v>
      </c>
      <c r="I22" s="8">
        <v>2</v>
      </c>
      <c r="K22">
        <f t="shared" si="3"/>
        <v>100</v>
      </c>
    </row>
    <row r="23" spans="1:15" x14ac:dyDescent="0.25">
      <c r="B23" s="8"/>
      <c r="E23" s="8"/>
      <c r="I23" s="8"/>
      <c r="K23">
        <f t="shared" si="3"/>
        <v>0</v>
      </c>
    </row>
    <row r="24" spans="1:15" x14ac:dyDescent="0.25">
      <c r="B24" s="8"/>
      <c r="E24" s="8"/>
      <c r="I24" s="8"/>
      <c r="K24">
        <f t="shared" si="3"/>
        <v>0</v>
      </c>
    </row>
    <row r="25" spans="1:15" s="2" customFormat="1" ht="15.75" thickBot="1" x14ac:dyDescent="0.3">
      <c r="A25" s="2" t="s">
        <v>14</v>
      </c>
      <c r="K25" s="2">
        <f>SUM(K19:K24)</f>
        <v>1500</v>
      </c>
    </row>
    <row r="26" spans="1:15" ht="15.75" thickTop="1" x14ac:dyDescent="0.25"/>
    <row r="27" spans="1:15" ht="15.75" thickBot="1" x14ac:dyDescent="0.3">
      <c r="M27" t="s">
        <v>44</v>
      </c>
      <c r="O27" s="1" t="s">
        <v>45</v>
      </c>
    </row>
    <row r="28" spans="1:15" s="4" customFormat="1" ht="15.75" thickBot="1" x14ac:dyDescent="0.3">
      <c r="A28" s="4" t="s">
        <v>15</v>
      </c>
      <c r="K28" s="5">
        <f>SUM(K16+K25)</f>
        <v>15726.545454545452</v>
      </c>
      <c r="M28" s="4">
        <f>K28*0.2</f>
        <v>3145.3090909090906</v>
      </c>
      <c r="O28" s="5">
        <f>SUM(K28:M28)</f>
        <v>18871.854545454542</v>
      </c>
    </row>
  </sheetData>
  <mergeCells count="2">
    <mergeCell ref="C1:F1"/>
    <mergeCell ref="C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19B74-178E-4222-87BE-7F9E4C90699F}">
  <dimension ref="C2:L26"/>
  <sheetViews>
    <sheetView workbookViewId="0">
      <selection activeCell="P12" sqref="P12"/>
    </sheetView>
  </sheetViews>
  <sheetFormatPr defaultRowHeight="15" x14ac:dyDescent="0.25"/>
  <sheetData>
    <row r="2" spans="3:12" s="1" customFormat="1" x14ac:dyDescent="0.25">
      <c r="F2" s="1" t="s">
        <v>30</v>
      </c>
      <c r="G2" s="1" t="s">
        <v>48</v>
      </c>
      <c r="I2" s="1" t="s">
        <v>33</v>
      </c>
      <c r="L2" s="1" t="s">
        <v>47</v>
      </c>
    </row>
    <row r="3" spans="3:12" x14ac:dyDescent="0.25">
      <c r="C3" t="s">
        <v>24</v>
      </c>
      <c r="F3">
        <v>16000</v>
      </c>
      <c r="G3">
        <f>F3*0.35</f>
        <v>5600</v>
      </c>
      <c r="I3">
        <f>F3+G3</f>
        <v>21600</v>
      </c>
      <c r="L3" s="12">
        <f>I3/220</f>
        <v>98.181818181818187</v>
      </c>
    </row>
    <row r="4" spans="3:12" x14ac:dyDescent="0.25">
      <c r="C4" t="s">
        <v>25</v>
      </c>
      <c r="F4">
        <v>21100</v>
      </c>
      <c r="G4">
        <f t="shared" ref="G4:G11" si="0">F4*0.35</f>
        <v>7384.9999999999991</v>
      </c>
      <c r="I4">
        <f t="shared" ref="I4:I11" si="1">F4+G4</f>
        <v>28485</v>
      </c>
      <c r="L4" s="12">
        <f t="shared" ref="L4:L11" si="2">I4/220</f>
        <v>129.47727272727272</v>
      </c>
    </row>
    <row r="5" spans="3:12" x14ac:dyDescent="0.25">
      <c r="C5" t="s">
        <v>26</v>
      </c>
      <c r="F5">
        <v>24600</v>
      </c>
      <c r="G5">
        <f t="shared" si="0"/>
        <v>8610</v>
      </c>
      <c r="I5">
        <f t="shared" si="1"/>
        <v>33210</v>
      </c>
      <c r="L5" s="12">
        <f t="shared" si="2"/>
        <v>150.95454545454547</v>
      </c>
    </row>
    <row r="6" spans="3:12" x14ac:dyDescent="0.25">
      <c r="C6" t="s">
        <v>27</v>
      </c>
      <c r="F6">
        <v>31600</v>
      </c>
      <c r="G6">
        <f t="shared" si="0"/>
        <v>11060</v>
      </c>
      <c r="I6">
        <f t="shared" si="1"/>
        <v>42660</v>
      </c>
      <c r="L6" s="12">
        <f t="shared" si="2"/>
        <v>193.90909090909091</v>
      </c>
    </row>
    <row r="7" spans="3:12" x14ac:dyDescent="0.25">
      <c r="C7" t="s">
        <v>28</v>
      </c>
      <c r="F7">
        <v>21100</v>
      </c>
      <c r="G7">
        <f t="shared" si="0"/>
        <v>7384.9999999999991</v>
      </c>
      <c r="I7">
        <f t="shared" si="1"/>
        <v>28485</v>
      </c>
      <c r="L7" s="12">
        <f t="shared" si="2"/>
        <v>129.47727272727272</v>
      </c>
    </row>
    <row r="8" spans="3:12" x14ac:dyDescent="0.25">
      <c r="C8" t="s">
        <v>29</v>
      </c>
      <c r="F8">
        <v>31600</v>
      </c>
      <c r="G8">
        <f t="shared" si="0"/>
        <v>11060</v>
      </c>
      <c r="I8">
        <f t="shared" si="1"/>
        <v>42660</v>
      </c>
      <c r="L8" s="12">
        <f t="shared" si="2"/>
        <v>193.90909090909091</v>
      </c>
    </row>
    <row r="9" spans="3:12" x14ac:dyDescent="0.25">
      <c r="C9" t="s">
        <v>31</v>
      </c>
      <c r="F9">
        <v>21100</v>
      </c>
      <c r="G9">
        <f t="shared" si="0"/>
        <v>7384.9999999999991</v>
      </c>
      <c r="I9">
        <f t="shared" si="1"/>
        <v>28485</v>
      </c>
      <c r="L9" s="12">
        <f t="shared" si="2"/>
        <v>129.47727272727272</v>
      </c>
    </row>
    <row r="10" spans="3:12" x14ac:dyDescent="0.25">
      <c r="C10" t="s">
        <v>43</v>
      </c>
      <c r="F10" s="7"/>
      <c r="G10" s="7"/>
      <c r="H10" s="7"/>
      <c r="I10" s="7"/>
      <c r="L10" s="12">
        <v>500</v>
      </c>
    </row>
    <row r="11" spans="3:12" x14ac:dyDescent="0.25">
      <c r="C11" t="s">
        <v>32</v>
      </c>
      <c r="F11">
        <v>35000</v>
      </c>
      <c r="G11">
        <f t="shared" si="0"/>
        <v>12250</v>
      </c>
      <c r="I11">
        <f t="shared" si="1"/>
        <v>47250</v>
      </c>
      <c r="L11" s="12">
        <f t="shared" si="2"/>
        <v>214.77272727272728</v>
      </c>
    </row>
    <row r="15" spans="3:12" x14ac:dyDescent="0.25">
      <c r="C15" s="1" t="s">
        <v>38</v>
      </c>
      <c r="D15" s="1"/>
      <c r="E15" s="1"/>
      <c r="F15" s="1" t="s">
        <v>12</v>
      </c>
    </row>
    <row r="16" spans="3:12" x14ac:dyDescent="0.25">
      <c r="C16" t="s">
        <v>34</v>
      </c>
      <c r="F16">
        <v>300</v>
      </c>
    </row>
    <row r="17" spans="3:6" x14ac:dyDescent="0.25">
      <c r="C17" t="s">
        <v>35</v>
      </c>
      <c r="F17">
        <v>400</v>
      </c>
    </row>
    <row r="18" spans="3:6" x14ac:dyDescent="0.25">
      <c r="C18" t="s">
        <v>36</v>
      </c>
      <c r="F18">
        <v>1200</v>
      </c>
    </row>
    <row r="19" spans="3:6" x14ac:dyDescent="0.25">
      <c r="C19" t="s">
        <v>37</v>
      </c>
      <c r="F19">
        <v>600</v>
      </c>
    </row>
    <row r="21" spans="3:6" x14ac:dyDescent="0.25">
      <c r="C21" s="1" t="s">
        <v>39</v>
      </c>
    </row>
    <row r="22" spans="3:6" x14ac:dyDescent="0.25">
      <c r="C22" t="s">
        <v>40</v>
      </c>
      <c r="F22">
        <v>100</v>
      </c>
    </row>
    <row r="23" spans="3:6" x14ac:dyDescent="0.25">
      <c r="C23" t="s">
        <v>41</v>
      </c>
      <c r="F23">
        <v>200</v>
      </c>
    </row>
    <row r="25" spans="3:6" x14ac:dyDescent="0.25">
      <c r="C25" t="s">
        <v>22</v>
      </c>
      <c r="F25">
        <v>100</v>
      </c>
    </row>
    <row r="26" spans="3:6" x14ac:dyDescent="0.25">
      <c r="C26" t="s">
        <v>42</v>
      </c>
      <c r="F26">
        <v>50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MS_Mappings xmlns="92c24619-d6d5-42cf-b618-23d930ad9f20" xsi:nil="true"/>
    <Math_Settings xmlns="92c24619-d6d5-42cf-b618-23d930ad9f20" xsi:nil="true"/>
    <NotebookType xmlns="92c24619-d6d5-42cf-b618-23d930ad9f20" xsi:nil="true"/>
    <Distribution_Groups xmlns="92c24619-d6d5-42cf-b618-23d930ad9f20" xsi:nil="true"/>
    <DefaultSectionNames xmlns="92c24619-d6d5-42cf-b618-23d930ad9f20" xsi:nil="true"/>
    <Invited_Members xmlns="92c24619-d6d5-42cf-b618-23d930ad9f20" xsi:nil="true"/>
    <FolderType xmlns="92c24619-d6d5-42cf-b618-23d930ad9f20" xsi:nil="true"/>
    <Owner xmlns="92c24619-d6d5-42cf-b618-23d930ad9f20">
      <UserInfo>
        <DisplayName/>
        <AccountId xsi:nil="true"/>
        <AccountType/>
      </UserInfo>
    </Owner>
    <Is_Collaboration_Space_Locked xmlns="92c24619-d6d5-42cf-b618-23d930ad9f20" xsi:nil="true"/>
    <Templates xmlns="92c24619-d6d5-42cf-b618-23d930ad9f20" xsi:nil="true"/>
    <Has_Leaders_Only_SectionGroup xmlns="92c24619-d6d5-42cf-b618-23d930ad9f20" xsi:nil="true"/>
    <Leaders xmlns="92c24619-d6d5-42cf-b618-23d930ad9f20">
      <UserInfo>
        <DisplayName/>
        <AccountId xsi:nil="true"/>
        <AccountType/>
      </UserInfo>
    </Leaders>
    <TeamsChannelId xmlns="92c24619-d6d5-42cf-b618-23d930ad9f20" xsi:nil="true"/>
    <IsNotebookLocked xmlns="92c24619-d6d5-42cf-b618-23d930ad9f20" xsi:nil="true"/>
    <Member_Groups xmlns="92c24619-d6d5-42cf-b618-23d930ad9f20">
      <UserInfo>
        <DisplayName/>
        <AccountId xsi:nil="true"/>
        <AccountType/>
      </UserInfo>
    </Member_Groups>
    <Self_Registration_Enabled xmlns="92c24619-d6d5-42cf-b618-23d930ad9f20" xsi:nil="true"/>
    <CultureName xmlns="92c24619-d6d5-42cf-b618-23d930ad9f20" xsi:nil="true"/>
    <AppVersion xmlns="92c24619-d6d5-42cf-b618-23d930ad9f20" xsi:nil="true"/>
    <Invited_Leaders xmlns="92c24619-d6d5-42cf-b618-23d930ad9f20" xsi:nil="true"/>
    <Members xmlns="92c24619-d6d5-42cf-b618-23d930ad9f20">
      <UserInfo>
        <DisplayName/>
        <AccountId xsi:nil="true"/>
        <AccountType/>
      </UserInfo>
    </Members>
    <TaxCatchAll xmlns="8ee9550b-f5f4-4dde-bce5-39f4ba45c2f1" xsi:nil="true"/>
    <lcf76f155ced4ddcb4097134ff3c332f xmlns="92c24619-d6d5-42cf-b618-23d930ad9f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32" ma:contentTypeDescription="Create a new document." ma:contentTypeScope="" ma:versionID="77ce33fcaaf5875b244005d6b21a3b84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2651935714011ce2695c0c66fefa8880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Distribution_Groups" minOccurs="0"/>
                <xsd:element ref="ns2:LMS_Mapping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0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1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Leaders" ma:index="2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4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5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6" nillable="true" ma:displayName="Is Collaboration Space Locked" ma:internalName="Is_Collaboration_Space_Locked">
      <xsd:simpleType>
        <xsd:restriction base="dms:Boolean"/>
      </xsd:simpleType>
    </xsd:element>
    <xsd:element name="IsNotebookLocked" ma:index="27" nillable="true" ma:displayName="Is Notebook Locked" ma:internalName="IsNotebookLocked">
      <xsd:simpleType>
        <xsd:restriction base="dms:Boolean"/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TaxCatchAll" ma:index="38" nillable="true" ma:displayName="Taxonomy Catch All Column" ma:hidden="true" ma:list="{a5513ad2-1f13-4aa5-bf0c-e8efd5c58722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81161E-1CEB-4198-9871-973C53D62F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0082A1-4A0E-4023-AA74-BCE0C95ACE84}">
  <ds:schemaRefs>
    <ds:schemaRef ds:uri="http://schemas.microsoft.com/office/2006/metadata/properties"/>
    <ds:schemaRef ds:uri="http://schemas.microsoft.com/office/infopath/2007/PartnerControls"/>
    <ds:schemaRef ds:uri="92c24619-d6d5-42cf-b618-23d930ad9f20"/>
    <ds:schemaRef ds:uri="8ee9550b-f5f4-4dde-bce5-39f4ba45c2f1"/>
  </ds:schemaRefs>
</ds:datastoreItem>
</file>

<file path=customXml/itemProps3.xml><?xml version="1.0" encoding="utf-8"?>
<ds:datastoreItem xmlns:ds="http://schemas.openxmlformats.org/officeDocument/2006/customXml" ds:itemID="{89C39E89-74C7-47FD-9F7C-A7C2739C43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c24619-d6d5-42cf-b618-23d930ad9f20"/>
    <ds:schemaRef ds:uri="8ee9550b-f5f4-4dde-bce5-39f4ba45c2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Costing</vt:lpstr>
      <vt:lpstr>Rates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Locock</dc:creator>
  <cp:lastModifiedBy>Martin Locock</cp:lastModifiedBy>
  <dcterms:created xsi:type="dcterms:W3CDTF">2022-02-10T13:35:23Z</dcterms:created>
  <dcterms:modified xsi:type="dcterms:W3CDTF">2024-04-08T10:07:39Z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  <property fmtid="{D5CDD505-2E9C-101B-9397-08002B2CF9AE}" pid="3" name="MediaServiceImageTags">
    <vt:lpwstr/>
  </property>
</Properties>
</file>