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PRIVESH\Desktop\Assignments\Motorsport technology\"/>
    </mc:Choice>
  </mc:AlternateContent>
  <xr:revisionPtr revIDLastSave="0" documentId="13_ncr:1_{B722205B-2F45-4076-94D1-787CF5CC088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7" i="1"/>
  <c r="K3" i="1"/>
  <c r="R3" i="1"/>
  <c r="B8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7" i="1"/>
  <c r="H7" i="1" s="1"/>
  <c r="I7" i="1" s="1"/>
  <c r="N7" i="1" s="1"/>
  <c r="J7" i="1" l="1"/>
  <c r="H8" i="1"/>
  <c r="B9" i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H97" i="1" s="1"/>
  <c r="J97" i="1" l="1"/>
  <c r="I97" i="1"/>
  <c r="N97" i="1" s="1"/>
  <c r="J8" i="1"/>
  <c r="L8" i="1" s="1"/>
  <c r="I8" i="1"/>
  <c r="N8" i="1" s="1"/>
  <c r="H9" i="1"/>
  <c r="K7" i="1"/>
  <c r="M7" i="1" s="1"/>
  <c r="L7" i="1"/>
  <c r="H15" i="1"/>
  <c r="H34" i="1"/>
  <c r="K8" i="1"/>
  <c r="M8" i="1" s="1"/>
  <c r="H71" i="1"/>
  <c r="H37" i="1"/>
  <c r="H46" i="1"/>
  <c r="H49" i="1"/>
  <c r="H58" i="1"/>
  <c r="H76" i="1"/>
  <c r="H57" i="1"/>
  <c r="H60" i="1"/>
  <c r="H68" i="1"/>
  <c r="H11" i="1"/>
  <c r="I11" i="1" s="1"/>
  <c r="N11" i="1" s="1"/>
  <c r="H23" i="1"/>
  <c r="H19" i="1"/>
  <c r="H12" i="1"/>
  <c r="I12" i="1" s="1"/>
  <c r="N12" i="1" s="1"/>
  <c r="H40" i="1"/>
  <c r="H17" i="1"/>
  <c r="I17" i="1" s="1"/>
  <c r="N17" i="1" s="1"/>
  <c r="H65" i="1"/>
  <c r="H56" i="1"/>
  <c r="H72" i="1"/>
  <c r="H88" i="1"/>
  <c r="H50" i="1"/>
  <c r="H53" i="1"/>
  <c r="H35" i="1"/>
  <c r="H54" i="1"/>
  <c r="H62" i="1"/>
  <c r="H33" i="1"/>
  <c r="H24" i="1"/>
  <c r="H32" i="1"/>
  <c r="H14" i="1"/>
  <c r="H69" i="1"/>
  <c r="H26" i="1"/>
  <c r="H38" i="1"/>
  <c r="H52" i="1"/>
  <c r="H10" i="1"/>
  <c r="I10" i="1" s="1"/>
  <c r="N10" i="1" s="1"/>
  <c r="H47" i="1"/>
  <c r="H13" i="1"/>
  <c r="I13" i="1" s="1"/>
  <c r="N13" i="1" s="1"/>
  <c r="H16" i="1"/>
  <c r="H66" i="1"/>
  <c r="H29" i="1"/>
  <c r="H21" i="1"/>
  <c r="H85" i="1"/>
  <c r="H20" i="1"/>
  <c r="H70" i="1"/>
  <c r="H45" i="1"/>
  <c r="H36" i="1"/>
  <c r="H44" i="1"/>
  <c r="H48" i="1"/>
  <c r="H18" i="1"/>
  <c r="H81" i="1"/>
  <c r="H80" i="1"/>
  <c r="H64" i="1"/>
  <c r="H92" i="1"/>
  <c r="H77" i="1"/>
  <c r="H22" i="1"/>
  <c r="H59" i="1"/>
  <c r="H25" i="1"/>
  <c r="H42" i="1"/>
  <c r="H74" i="1"/>
  <c r="H61" i="1"/>
  <c r="H27" i="1"/>
  <c r="H39" i="1"/>
  <c r="H28" i="1"/>
  <c r="H51" i="1"/>
  <c r="H93" i="1"/>
  <c r="H30" i="1"/>
  <c r="H31" i="1"/>
  <c r="H87" i="1"/>
  <c r="H86" i="1"/>
  <c r="H43" i="1"/>
  <c r="H73" i="1"/>
  <c r="H89" i="1"/>
  <c r="H55" i="1"/>
  <c r="H84" i="1"/>
  <c r="H96" i="1"/>
  <c r="H90" i="1"/>
  <c r="H67" i="1"/>
  <c r="H79" i="1"/>
  <c r="H83" i="1"/>
  <c r="H91" i="1"/>
  <c r="H82" i="1"/>
  <c r="H95" i="1"/>
  <c r="H63" i="1"/>
  <c r="H41" i="1"/>
  <c r="H94" i="1"/>
  <c r="H75" i="1"/>
  <c r="H78" i="1"/>
  <c r="J90" i="1" l="1"/>
  <c r="I90" i="1"/>
  <c r="N90" i="1" s="1"/>
  <c r="J64" i="1"/>
  <c r="I64" i="1"/>
  <c r="N64" i="1" s="1"/>
  <c r="J24" i="1"/>
  <c r="I24" i="1"/>
  <c r="N24" i="1" s="1"/>
  <c r="J96" i="1"/>
  <c r="I96" i="1"/>
  <c r="N96" i="1" s="1"/>
  <c r="J66" i="1"/>
  <c r="I66" i="1"/>
  <c r="N66" i="1" s="1"/>
  <c r="J71" i="1"/>
  <c r="I71" i="1"/>
  <c r="N71" i="1" s="1"/>
  <c r="J84" i="1"/>
  <c r="I84" i="1"/>
  <c r="N84" i="1" s="1"/>
  <c r="J81" i="1"/>
  <c r="I81" i="1"/>
  <c r="N81" i="1" s="1"/>
  <c r="J19" i="1"/>
  <c r="I19" i="1"/>
  <c r="N19" i="1" s="1"/>
  <c r="J55" i="1"/>
  <c r="I55" i="1"/>
  <c r="N55" i="1" s="1"/>
  <c r="J18" i="1"/>
  <c r="I18" i="1"/>
  <c r="N18" i="1" s="1"/>
  <c r="J34" i="1"/>
  <c r="I34" i="1"/>
  <c r="N34" i="1" s="1"/>
  <c r="J61" i="1"/>
  <c r="I61" i="1"/>
  <c r="N61" i="1" s="1"/>
  <c r="J35" i="1"/>
  <c r="I35" i="1"/>
  <c r="N35" i="1" s="1"/>
  <c r="J15" i="1"/>
  <c r="I15" i="1"/>
  <c r="N15" i="1" s="1"/>
  <c r="J73" i="1"/>
  <c r="I73" i="1"/>
  <c r="N73" i="1" s="1"/>
  <c r="J68" i="1"/>
  <c r="I68" i="1"/>
  <c r="N68" i="1" s="1"/>
  <c r="J42" i="1"/>
  <c r="I42" i="1"/>
  <c r="N42" i="1" s="1"/>
  <c r="J86" i="1"/>
  <c r="I86" i="1"/>
  <c r="N86" i="1" s="1"/>
  <c r="J38" i="1"/>
  <c r="I38" i="1"/>
  <c r="N38" i="1" s="1"/>
  <c r="J9" i="1"/>
  <c r="L9" i="1" s="1"/>
  <c r="I9" i="1"/>
  <c r="N9" i="1" s="1"/>
  <c r="J87" i="1"/>
  <c r="I87" i="1"/>
  <c r="N87" i="1" s="1"/>
  <c r="J26" i="1"/>
  <c r="I26" i="1"/>
  <c r="N26" i="1" s="1"/>
  <c r="J83" i="1"/>
  <c r="I83" i="1"/>
  <c r="N83" i="1" s="1"/>
  <c r="J51" i="1"/>
  <c r="I51" i="1"/>
  <c r="N51" i="1" s="1"/>
  <c r="J40" i="1"/>
  <c r="I40" i="1"/>
  <c r="N40" i="1" s="1"/>
  <c r="J28" i="1"/>
  <c r="I28" i="1"/>
  <c r="N28" i="1" s="1"/>
  <c r="J33" i="1"/>
  <c r="I33" i="1"/>
  <c r="N33" i="1" s="1"/>
  <c r="J27" i="1"/>
  <c r="I27" i="1"/>
  <c r="N27" i="1" s="1"/>
  <c r="J54" i="1"/>
  <c r="I54" i="1"/>
  <c r="N54" i="1" s="1"/>
  <c r="J89" i="1"/>
  <c r="I89" i="1"/>
  <c r="N89" i="1" s="1"/>
  <c r="J47" i="1"/>
  <c r="I47" i="1"/>
  <c r="N47" i="1" s="1"/>
  <c r="J63" i="1"/>
  <c r="I63" i="1"/>
  <c r="N63" i="1" s="1"/>
  <c r="J74" i="1"/>
  <c r="I74" i="1"/>
  <c r="N74" i="1" s="1"/>
  <c r="J53" i="1"/>
  <c r="I53" i="1"/>
  <c r="N53" i="1" s="1"/>
  <c r="J95" i="1"/>
  <c r="I95" i="1"/>
  <c r="N95" i="1" s="1"/>
  <c r="J36" i="1"/>
  <c r="I36" i="1"/>
  <c r="N36" i="1" s="1"/>
  <c r="J60" i="1"/>
  <c r="I60" i="1"/>
  <c r="N60" i="1" s="1"/>
  <c r="J25" i="1"/>
  <c r="I25" i="1"/>
  <c r="N25" i="1" s="1"/>
  <c r="J76" i="1"/>
  <c r="I76" i="1"/>
  <c r="N76" i="1" s="1"/>
  <c r="J29" i="1"/>
  <c r="I29" i="1"/>
  <c r="N29" i="1" s="1"/>
  <c r="J37" i="1"/>
  <c r="I37" i="1"/>
  <c r="N37" i="1" s="1"/>
  <c r="J78" i="1"/>
  <c r="I78" i="1"/>
  <c r="N78" i="1" s="1"/>
  <c r="J80" i="1"/>
  <c r="I80" i="1"/>
  <c r="N80" i="1" s="1"/>
  <c r="J75" i="1"/>
  <c r="I75" i="1"/>
  <c r="N75" i="1" s="1"/>
  <c r="J39" i="1"/>
  <c r="I39" i="1"/>
  <c r="N39" i="1" s="1"/>
  <c r="J16" i="1"/>
  <c r="K16" i="1" s="1"/>
  <c r="I16" i="1"/>
  <c r="N16" i="1" s="1"/>
  <c r="J62" i="1"/>
  <c r="I62" i="1"/>
  <c r="N62" i="1" s="1"/>
  <c r="J94" i="1"/>
  <c r="I94" i="1"/>
  <c r="N94" i="1" s="1"/>
  <c r="J23" i="1"/>
  <c r="I23" i="1"/>
  <c r="N23" i="1" s="1"/>
  <c r="J41" i="1"/>
  <c r="I41" i="1"/>
  <c r="N41" i="1" s="1"/>
  <c r="J48" i="1"/>
  <c r="I48" i="1"/>
  <c r="N48" i="1" s="1"/>
  <c r="J44" i="1"/>
  <c r="I44" i="1"/>
  <c r="N44" i="1" s="1"/>
  <c r="J43" i="1"/>
  <c r="I43" i="1"/>
  <c r="N43" i="1" s="1"/>
  <c r="J52" i="1"/>
  <c r="I52" i="1"/>
  <c r="N52" i="1" s="1"/>
  <c r="J50" i="1"/>
  <c r="I50" i="1"/>
  <c r="N50" i="1" s="1"/>
  <c r="J82" i="1"/>
  <c r="I82" i="1"/>
  <c r="N82" i="1" s="1"/>
  <c r="J45" i="1"/>
  <c r="I45" i="1"/>
  <c r="N45" i="1" s="1"/>
  <c r="J88" i="1"/>
  <c r="I88" i="1"/>
  <c r="N88" i="1" s="1"/>
  <c r="J57" i="1"/>
  <c r="I57" i="1"/>
  <c r="N57" i="1" s="1"/>
  <c r="J91" i="1"/>
  <c r="I91" i="1"/>
  <c r="N91" i="1" s="1"/>
  <c r="J59" i="1"/>
  <c r="I59" i="1"/>
  <c r="N59" i="1" s="1"/>
  <c r="J70" i="1"/>
  <c r="I70" i="1"/>
  <c r="N70" i="1" s="1"/>
  <c r="J72" i="1"/>
  <c r="I72" i="1"/>
  <c r="N72" i="1" s="1"/>
  <c r="J31" i="1"/>
  <c r="I31" i="1"/>
  <c r="N31" i="1" s="1"/>
  <c r="J22" i="1"/>
  <c r="I22" i="1"/>
  <c r="N22" i="1" s="1"/>
  <c r="J20" i="1"/>
  <c r="I20" i="1"/>
  <c r="N20" i="1" s="1"/>
  <c r="J69" i="1"/>
  <c r="I69" i="1"/>
  <c r="N69" i="1" s="1"/>
  <c r="J56" i="1"/>
  <c r="I56" i="1"/>
  <c r="N56" i="1" s="1"/>
  <c r="J58" i="1"/>
  <c r="I58" i="1"/>
  <c r="N58" i="1" s="1"/>
  <c r="J79" i="1"/>
  <c r="I79" i="1"/>
  <c r="N79" i="1" s="1"/>
  <c r="J30" i="1"/>
  <c r="I30" i="1"/>
  <c r="N30" i="1" s="1"/>
  <c r="J77" i="1"/>
  <c r="I77" i="1"/>
  <c r="N77" i="1" s="1"/>
  <c r="J85" i="1"/>
  <c r="I85" i="1"/>
  <c r="N85" i="1" s="1"/>
  <c r="J14" i="1"/>
  <c r="K14" i="1" s="1"/>
  <c r="I14" i="1"/>
  <c r="N14" i="1" s="1"/>
  <c r="J65" i="1"/>
  <c r="I65" i="1"/>
  <c r="N65" i="1" s="1"/>
  <c r="J49" i="1"/>
  <c r="I49" i="1"/>
  <c r="N49" i="1" s="1"/>
  <c r="J67" i="1"/>
  <c r="I67" i="1"/>
  <c r="N67" i="1" s="1"/>
  <c r="J93" i="1"/>
  <c r="I93" i="1"/>
  <c r="N93" i="1" s="1"/>
  <c r="J92" i="1"/>
  <c r="I92" i="1"/>
  <c r="N92" i="1" s="1"/>
  <c r="J21" i="1"/>
  <c r="K21" i="1" s="1"/>
  <c r="I21" i="1"/>
  <c r="N21" i="1" s="1"/>
  <c r="J32" i="1"/>
  <c r="I32" i="1"/>
  <c r="N32" i="1" s="1"/>
  <c r="J46" i="1"/>
  <c r="I46" i="1"/>
  <c r="N46" i="1" s="1"/>
  <c r="J17" i="1"/>
  <c r="K17" i="1" s="1"/>
  <c r="J12" i="1"/>
  <c r="L12" i="1" s="1"/>
  <c r="J13" i="1"/>
  <c r="K13" i="1" s="1"/>
  <c r="J11" i="1"/>
  <c r="L11" i="1" s="1"/>
  <c r="J10" i="1"/>
  <c r="L10" i="1" s="1"/>
  <c r="K15" i="1"/>
  <c r="K9" i="1" l="1"/>
  <c r="L20" i="1"/>
  <c r="M16" i="1"/>
  <c r="L19" i="1"/>
  <c r="M15" i="1"/>
  <c r="L25" i="1"/>
  <c r="M21" i="1"/>
  <c r="L18" i="1"/>
  <c r="M14" i="1"/>
  <c r="L13" i="1"/>
  <c r="M9" i="1"/>
  <c r="L17" i="1"/>
  <c r="M13" i="1"/>
  <c r="L21" i="1"/>
  <c r="M17" i="1"/>
  <c r="K10" i="1"/>
  <c r="K11" i="1"/>
  <c r="K12" i="1"/>
  <c r="K25" i="1"/>
  <c r="M25" i="1" s="1"/>
  <c r="K20" i="1"/>
  <c r="M20" i="1" s="1"/>
  <c r="K19" i="1"/>
  <c r="M19" i="1" s="1"/>
  <c r="K18" i="1"/>
  <c r="M18" i="1" s="1"/>
  <c r="L16" i="1" l="1"/>
  <c r="M12" i="1"/>
  <c r="L14" i="1"/>
  <c r="M10" i="1"/>
  <c r="L15" i="1"/>
  <c r="M11" i="1"/>
  <c r="L22" i="1"/>
  <c r="K22" i="1"/>
  <c r="M22" i="1" s="1"/>
  <c r="L24" i="1"/>
  <c r="K24" i="1"/>
  <c r="M24" i="1" s="1"/>
  <c r="L23" i="1"/>
  <c r="K23" i="1"/>
  <c r="M23" i="1" s="1"/>
  <c r="L29" i="1"/>
  <c r="K29" i="1"/>
  <c r="M29" i="1" s="1"/>
  <c r="L33" i="1" l="1"/>
  <c r="K33" i="1"/>
  <c r="M33" i="1" s="1"/>
  <c r="L27" i="1"/>
  <c r="K27" i="1"/>
  <c r="M27" i="1" s="1"/>
  <c r="L26" i="1"/>
  <c r="K26" i="1"/>
  <c r="M26" i="1" s="1"/>
  <c r="L28" i="1"/>
  <c r="K28" i="1"/>
  <c r="M28" i="1" s="1"/>
  <c r="L32" i="1" l="1"/>
  <c r="K32" i="1"/>
  <c r="M32" i="1" s="1"/>
  <c r="L30" i="1"/>
  <c r="K30" i="1"/>
  <c r="M30" i="1" s="1"/>
  <c r="L37" i="1"/>
  <c r="K37" i="1"/>
  <c r="M37" i="1" s="1"/>
  <c r="L31" i="1"/>
  <c r="K31" i="1"/>
  <c r="M31" i="1" s="1"/>
  <c r="L41" i="1" l="1"/>
  <c r="K41" i="1"/>
  <c r="M41" i="1" s="1"/>
  <c r="L35" i="1"/>
  <c r="K35" i="1"/>
  <c r="M35" i="1" s="1"/>
  <c r="L34" i="1"/>
  <c r="K34" i="1"/>
  <c r="M34" i="1" s="1"/>
  <c r="L36" i="1"/>
  <c r="K36" i="1"/>
  <c r="M36" i="1" s="1"/>
  <c r="L40" i="1" l="1"/>
  <c r="K40" i="1"/>
  <c r="M40" i="1" s="1"/>
  <c r="L39" i="1"/>
  <c r="K39" i="1"/>
  <c r="M39" i="1" s="1"/>
  <c r="L38" i="1"/>
  <c r="K38" i="1"/>
  <c r="M38" i="1" s="1"/>
  <c r="L45" i="1"/>
  <c r="K45" i="1"/>
  <c r="M45" i="1" s="1"/>
  <c r="L42" i="1" l="1"/>
  <c r="K42" i="1"/>
  <c r="M42" i="1" s="1"/>
  <c r="L49" i="1"/>
  <c r="K49" i="1"/>
  <c r="M49" i="1" s="1"/>
  <c r="L43" i="1"/>
  <c r="K43" i="1"/>
  <c r="M43" i="1" s="1"/>
  <c r="L44" i="1"/>
  <c r="K44" i="1"/>
  <c r="M44" i="1" s="1"/>
  <c r="L48" i="1" l="1"/>
  <c r="K48" i="1"/>
  <c r="M48" i="1" s="1"/>
  <c r="L47" i="1"/>
  <c r="K47" i="1"/>
  <c r="M47" i="1" s="1"/>
  <c r="L46" i="1"/>
  <c r="K46" i="1"/>
  <c r="M46" i="1" s="1"/>
  <c r="L53" i="1"/>
  <c r="K53" i="1"/>
  <c r="M53" i="1" s="1"/>
  <c r="L50" i="1" l="1"/>
  <c r="K50" i="1"/>
  <c r="M50" i="1" s="1"/>
  <c r="L57" i="1"/>
  <c r="K57" i="1"/>
  <c r="M57" i="1" s="1"/>
  <c r="L52" i="1"/>
  <c r="K52" i="1"/>
  <c r="M52" i="1" s="1"/>
  <c r="L51" i="1"/>
  <c r="K51" i="1"/>
  <c r="M51" i="1" s="1"/>
  <c r="L55" i="1" l="1"/>
  <c r="K55" i="1"/>
  <c r="M55" i="1" s="1"/>
  <c r="L61" i="1"/>
  <c r="K61" i="1"/>
  <c r="M61" i="1" s="1"/>
  <c r="L56" i="1"/>
  <c r="K56" i="1"/>
  <c r="M56" i="1" s="1"/>
  <c r="L54" i="1"/>
  <c r="K54" i="1"/>
  <c r="M54" i="1" s="1"/>
  <c r="L60" i="1" l="1"/>
  <c r="K60" i="1"/>
  <c r="M60" i="1" s="1"/>
  <c r="L58" i="1"/>
  <c r="K58" i="1"/>
  <c r="M58" i="1" s="1"/>
  <c r="L65" i="1"/>
  <c r="K65" i="1"/>
  <c r="M65" i="1" s="1"/>
  <c r="L59" i="1"/>
  <c r="K59" i="1"/>
  <c r="M59" i="1" s="1"/>
  <c r="L69" i="1" l="1"/>
  <c r="K69" i="1"/>
  <c r="M69" i="1" s="1"/>
  <c r="L64" i="1"/>
  <c r="K64" i="1"/>
  <c r="M64" i="1" s="1"/>
  <c r="L63" i="1"/>
  <c r="K63" i="1"/>
  <c r="M63" i="1" s="1"/>
  <c r="L62" i="1"/>
  <c r="K62" i="1"/>
  <c r="M62" i="1" s="1"/>
  <c r="L66" i="1" l="1"/>
  <c r="K66" i="1"/>
  <c r="M66" i="1" s="1"/>
  <c r="L67" i="1"/>
  <c r="K67" i="1"/>
  <c r="M67" i="1" s="1"/>
  <c r="L73" i="1"/>
  <c r="K73" i="1"/>
  <c r="M73" i="1" s="1"/>
  <c r="L68" i="1"/>
  <c r="K68" i="1"/>
  <c r="M68" i="1" s="1"/>
  <c r="L77" i="1" l="1"/>
  <c r="K77" i="1"/>
  <c r="M77" i="1" s="1"/>
  <c r="L72" i="1"/>
  <c r="K72" i="1"/>
  <c r="M72" i="1" s="1"/>
  <c r="L70" i="1"/>
  <c r="K70" i="1"/>
  <c r="M70" i="1" s="1"/>
  <c r="L71" i="1"/>
  <c r="K71" i="1"/>
  <c r="M71" i="1" s="1"/>
  <c r="L75" i="1" l="1"/>
  <c r="K75" i="1"/>
  <c r="M75" i="1" s="1"/>
  <c r="L76" i="1"/>
  <c r="K76" i="1"/>
  <c r="M76" i="1" s="1"/>
  <c r="L74" i="1"/>
  <c r="K74" i="1"/>
  <c r="M74" i="1" s="1"/>
  <c r="L81" i="1"/>
  <c r="K81" i="1"/>
  <c r="M81" i="1" s="1"/>
  <c r="L78" i="1" l="1"/>
  <c r="K78" i="1"/>
  <c r="M78" i="1" s="1"/>
  <c r="L80" i="1"/>
  <c r="K80" i="1"/>
  <c r="M80" i="1" s="1"/>
  <c r="L85" i="1"/>
  <c r="K85" i="1"/>
  <c r="M85" i="1" s="1"/>
  <c r="L79" i="1"/>
  <c r="K79" i="1"/>
  <c r="M79" i="1" s="1"/>
  <c r="L83" i="1" l="1"/>
  <c r="K83" i="1"/>
  <c r="M83" i="1" s="1"/>
  <c r="L89" i="1"/>
  <c r="K89" i="1"/>
  <c r="M89" i="1" s="1"/>
  <c r="L82" i="1"/>
  <c r="K82" i="1"/>
  <c r="M82" i="1" s="1"/>
  <c r="L84" i="1"/>
  <c r="K84" i="1"/>
  <c r="M84" i="1" s="1"/>
  <c r="L88" i="1" l="1"/>
  <c r="K88" i="1"/>
  <c r="M88" i="1" s="1"/>
  <c r="L86" i="1"/>
  <c r="K86" i="1"/>
  <c r="M86" i="1" s="1"/>
  <c r="L87" i="1"/>
  <c r="K87" i="1"/>
  <c r="M87" i="1" s="1"/>
  <c r="L93" i="1"/>
  <c r="K93" i="1"/>
  <c r="M93" i="1" s="1"/>
  <c r="L91" i="1" l="1"/>
  <c r="K91" i="1"/>
  <c r="M91" i="1" s="1"/>
  <c r="L97" i="1"/>
  <c r="K97" i="1"/>
  <c r="M97" i="1" s="1"/>
  <c r="L90" i="1"/>
  <c r="K90" i="1"/>
  <c r="M90" i="1" s="1"/>
  <c r="L92" i="1"/>
  <c r="K92" i="1"/>
  <c r="M92" i="1" s="1"/>
  <c r="L96" i="1" l="1"/>
  <c r="K96" i="1"/>
  <c r="M96" i="1" s="1"/>
  <c r="L94" i="1"/>
  <c r="K94" i="1"/>
  <c r="M94" i="1" s="1"/>
  <c r="L95" i="1"/>
  <c r="K95" i="1"/>
  <c r="M95" i="1" s="1"/>
</calcChain>
</file>

<file path=xl/sharedStrings.xml><?xml version="1.0" encoding="utf-8"?>
<sst xmlns="http://schemas.openxmlformats.org/spreadsheetml/2006/main" count="47" uniqueCount="39">
  <si>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</si>
  <si>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</si>
  <si>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</si>
  <si>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</si>
  <si>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</si>
  <si>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</si>
  <si>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</si>
  <si>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</si>
  <si>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</si>
  <si>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</si>
  <si>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</si>
  <si>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</si>
  <si>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</si>
  <si>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m</t>
  </si>
  <si>
    <t>Torque</t>
  </si>
  <si>
    <t>N/m</t>
  </si>
  <si>
    <t>Power</t>
  </si>
  <si>
    <t>Watt</t>
  </si>
  <si>
    <t>BMEP</t>
  </si>
  <si>
    <t>Pa</t>
  </si>
  <si>
    <t>Overall Thermal Efficiency</t>
  </si>
  <si>
    <t>kJ/kg</t>
  </si>
  <si>
    <t xml:space="preserve">Torque Arm Radius </t>
  </si>
  <si>
    <t>Stroke</t>
  </si>
  <si>
    <t>m2</t>
  </si>
  <si>
    <t>Number of Cyclinders</t>
  </si>
  <si>
    <t>Bore</t>
  </si>
  <si>
    <t>Corrected Power</t>
  </si>
  <si>
    <t xml:space="preserve">Watt </t>
  </si>
  <si>
    <t>kw</t>
  </si>
  <si>
    <t xml:space="preserve">Bar </t>
  </si>
  <si>
    <t>Bore Area</t>
  </si>
  <si>
    <t>Fuel Rate Flow</t>
  </si>
  <si>
    <t>cc/s</t>
  </si>
  <si>
    <t>Calorific Value of Gasoline</t>
  </si>
  <si>
    <t xml:space="preserve">                 % </t>
  </si>
  <si>
    <t xml:space="preserve">Specific Fuel Consumption </t>
  </si>
  <si>
    <t xml:space="preserve">                kg/kWh</t>
  </si>
  <si>
    <t>kg/s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</si>
</sst>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SFC</a:t>
            </a:r>
            <a:r>
              <a:rPr lang="en-US" baseline="0"/>
              <a:t> against Engine Speed </a:t>
            </a:r>
            <a:r>
              <a:rPr lang="en-US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test 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BsC'!$M$7:$M$97</c:f>
              <c:numCache>
                <c:formatCode>General</c:formatCode>
                <c:ptCount val="91"/>
                <c:pt idx="0">
                  <c:v>0.36033319717039375</c:v>
                </c:pt>
                <c:pt idx="1">
                  <c:v>0.35127171511629562</c:v>
                </c:pt>
                <c:pt idx="2">
                  <c:v>0.33825421789891563</c:v>
                </c:pt>
                <c:pt idx="3">
                  <c:v>0.31800168026526204</c:v>
                </c:pt>
                <c:pt idx="4">
                  <c:v>0.3067340400354337</c:v>
                </c:pt>
                <c:pt idx="5">
                  <c:v>0.30753486859790313</c:v>
                </c:pt>
                <c:pt idx="6">
                  <c:v>0.29054828779687852</c:v>
                </c:pt>
                <c:pt idx="7">
                  <c:v>0.27608973105910406</c:v>
                </c:pt>
                <c:pt idx="8">
                  <c:v>0.27323411188218094</c:v>
                </c:pt>
                <c:pt idx="9">
                  <c:v>0.26410201459902138</c:v>
                </c:pt>
                <c:pt idx="10">
                  <c:v>0.26445903302355922</c:v>
                </c:pt>
                <c:pt idx="11">
                  <c:v>0.26722942097647923</c:v>
                </c:pt>
                <c:pt idx="12">
                  <c:v>0.26484249730531162</c:v>
                </c:pt>
                <c:pt idx="13">
                  <c:v>0.26377898611061795</c:v>
                </c:pt>
                <c:pt idx="14">
                  <c:v>0.2596447657465733</c:v>
                </c:pt>
                <c:pt idx="15">
                  <c:v>0.25934129303612519</c:v>
                </c:pt>
                <c:pt idx="16">
                  <c:v>0.26581267429476013</c:v>
                </c:pt>
                <c:pt idx="17">
                  <c:v>0.26931650706988719</c:v>
                </c:pt>
                <c:pt idx="18">
                  <c:v>0.26926678171616908</c:v>
                </c:pt>
                <c:pt idx="19">
                  <c:v>0.26756851988352648</c:v>
                </c:pt>
                <c:pt idx="20">
                  <c:v>0.26901064575969164</c:v>
                </c:pt>
                <c:pt idx="21">
                  <c:v>0.26576053586988063</c:v>
                </c:pt>
                <c:pt idx="22">
                  <c:v>0.26358145052741094</c:v>
                </c:pt>
                <c:pt idx="23">
                  <c:v>0.262123893201889</c:v>
                </c:pt>
                <c:pt idx="24">
                  <c:v>0.26183435211624273</c:v>
                </c:pt>
                <c:pt idx="25">
                  <c:v>0.26039019824758736</c:v>
                </c:pt>
                <c:pt idx="26">
                  <c:v>0.26046657788229738</c:v>
                </c:pt>
                <c:pt idx="27">
                  <c:v>0.26320576134436663</c:v>
                </c:pt>
                <c:pt idx="28">
                  <c:v>0.26461922538017685</c:v>
                </c:pt>
                <c:pt idx="29">
                  <c:v>0.26279381023050385</c:v>
                </c:pt>
                <c:pt idx="30">
                  <c:v>0.26431168597365373</c:v>
                </c:pt>
                <c:pt idx="31">
                  <c:v>0.26441611462962927</c:v>
                </c:pt>
                <c:pt idx="32">
                  <c:v>0.26818911692553454</c:v>
                </c:pt>
                <c:pt idx="33">
                  <c:v>0.26912240337969989</c:v>
                </c:pt>
                <c:pt idx="34">
                  <c:v>0.27108484858206178</c:v>
                </c:pt>
                <c:pt idx="35">
                  <c:v>0.274029503511173</c:v>
                </c:pt>
                <c:pt idx="36">
                  <c:v>0.2721479831444345</c:v>
                </c:pt>
                <c:pt idx="37">
                  <c:v>0.27256378024154859</c:v>
                </c:pt>
                <c:pt idx="38">
                  <c:v>0.27683847162506192</c:v>
                </c:pt>
                <c:pt idx="39">
                  <c:v>0.28044223160578385</c:v>
                </c:pt>
                <c:pt idx="40">
                  <c:v>0.28530555769184279</c:v>
                </c:pt>
                <c:pt idx="41">
                  <c:v>0.29197607404257325</c:v>
                </c:pt>
                <c:pt idx="42">
                  <c:v>0.29284100703308535</c:v>
                </c:pt>
                <c:pt idx="43">
                  <c:v>0.29709447309352738</c:v>
                </c:pt>
                <c:pt idx="44">
                  <c:v>0.29564810255593438</c:v>
                </c:pt>
                <c:pt idx="45">
                  <c:v>0.29730982011558948</c:v>
                </c:pt>
                <c:pt idx="46">
                  <c:v>0.29409137780807054</c:v>
                </c:pt>
                <c:pt idx="47">
                  <c:v>0.29223943946040581</c:v>
                </c:pt>
                <c:pt idx="48">
                  <c:v>0.29331927155358772</c:v>
                </c:pt>
                <c:pt idx="49">
                  <c:v>0.29007278123372293</c:v>
                </c:pt>
                <c:pt idx="50">
                  <c:v>0.29318719223798295</c:v>
                </c:pt>
                <c:pt idx="51">
                  <c:v>0.29140480483502373</c:v>
                </c:pt>
                <c:pt idx="52">
                  <c:v>0.29893113483279599</c:v>
                </c:pt>
                <c:pt idx="53">
                  <c:v>0.29796393598729948</c:v>
                </c:pt>
                <c:pt idx="54">
                  <c:v>0.30218276411803463</c:v>
                </c:pt>
                <c:pt idx="55">
                  <c:v>0.29900241769767277</c:v>
                </c:pt>
                <c:pt idx="56">
                  <c:v>0.30036910155313823</c:v>
                </c:pt>
                <c:pt idx="57">
                  <c:v>0.30342339026305137</c:v>
                </c:pt>
                <c:pt idx="58">
                  <c:v>0.30315856248955431</c:v>
                </c:pt>
                <c:pt idx="59">
                  <c:v>0.30932491920391986</c:v>
                </c:pt>
                <c:pt idx="60">
                  <c:v>0.31031586562787833</c:v>
                </c:pt>
                <c:pt idx="61">
                  <c:v>0.31253896854800167</c:v>
                </c:pt>
                <c:pt idx="62">
                  <c:v>0.31413513076931227</c:v>
                </c:pt>
                <c:pt idx="63">
                  <c:v>0.31729907628612641</c:v>
                </c:pt>
                <c:pt idx="64">
                  <c:v>0.31704945010509455</c:v>
                </c:pt>
                <c:pt idx="65">
                  <c:v>0.31817180168901626</c:v>
                </c:pt>
                <c:pt idx="66">
                  <c:v>0.32161422695125313</c:v>
                </c:pt>
                <c:pt idx="67">
                  <c:v>0.32302670716152082</c:v>
                </c:pt>
                <c:pt idx="68">
                  <c:v>0.32305374378307944</c:v>
                </c:pt>
                <c:pt idx="69">
                  <c:v>0.31982688325175013</c:v>
                </c:pt>
                <c:pt idx="70">
                  <c:v>0.32283995742233779</c:v>
                </c:pt>
                <c:pt idx="71">
                  <c:v>0.32264370332232295</c:v>
                </c:pt>
                <c:pt idx="72">
                  <c:v>0.32396991456889984</c:v>
                </c:pt>
                <c:pt idx="73">
                  <c:v>0.3249244203971946</c:v>
                </c:pt>
                <c:pt idx="74">
                  <c:v>0.32480008455178572</c:v>
                </c:pt>
                <c:pt idx="75">
                  <c:v>0.3294918270489805</c:v>
                </c:pt>
                <c:pt idx="76">
                  <c:v>0.33055927034591237</c:v>
                </c:pt>
                <c:pt idx="77">
                  <c:v>0.33403831531281464</c:v>
                </c:pt>
                <c:pt idx="78">
                  <c:v>0.33782173323638026</c:v>
                </c:pt>
                <c:pt idx="79">
                  <c:v>0.33942277323746534</c:v>
                </c:pt>
                <c:pt idx="80">
                  <c:v>0.34037203791227777</c:v>
                </c:pt>
                <c:pt idx="81">
                  <c:v>0.34428000832991174</c:v>
                </c:pt>
                <c:pt idx="82">
                  <c:v>0.34680263253793003</c:v>
                </c:pt>
                <c:pt idx="83">
                  <c:v>0.35097039683292391</c:v>
                </c:pt>
                <c:pt idx="84">
                  <c:v>0.35445461720197319</c:v>
                </c:pt>
                <c:pt idx="85">
                  <c:v>0.35483361136689351</c:v>
                </c:pt>
                <c:pt idx="86">
                  <c:v>0.35768234471845045</c:v>
                </c:pt>
                <c:pt idx="87">
                  <c:v>0.35728464033116042</c:v>
                </c:pt>
                <c:pt idx="88">
                  <c:v>0.36640508733302213</c:v>
                </c:pt>
                <c:pt idx="89">
                  <c:v>0.37135020677873049</c:v>
                </c:pt>
                <c:pt idx="90">
                  <c:v>0.37449747037796538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F0A-4FFA-A377-853B7F63F8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7729056"/>
        <c:axId val="548072848"/>
      </c:scatterChart>
      <c:valAx>
        <c:axId val="5477290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 sz="1100"/>
                  <a:t>Engine Speed</a:t>
                </a:r>
                <a:r>
                  <a:rPr lang="en-MY" sz="1100" baseline="0"/>
                  <a:t> (rpm)</a:t>
                </a:r>
                <a:endParaRPr lang="en-MY" sz="11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8072848"/>
        <c:crosses val="autoZero"/>
        <c:crossBetween val="midCat"/>
      </c:valAx>
      <c:valAx>
        <c:axId val="548072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 sz="1100"/>
                  <a:t>Specific Fuel Consumption (kg/kWh)</a:t>
                </a:r>
              </a:p>
            </c:rich>
          </c:tx>
          <c:layout>
            <c:manualLayout>
              <c:xMode val="edge"/>
              <c:yMode val="edge"/>
              <c:x val="2.1099908421297088E-2"/>
              <c:y val="0.2059842822141632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77290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0925047120787752"/>
          <c:y val="2.670482041533956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Torque against Engine Speed 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BsC'!$G$7:$G$97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834-402D-A596-E898245524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126304"/>
        <c:axId val="548063248"/>
      </c:scatterChart>
      <c:valAx>
        <c:axId val="2111263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 sz="1100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8063248"/>
        <c:crosses val="autoZero"/>
        <c:crossBetween val="midCat"/>
      </c:valAx>
      <c:valAx>
        <c:axId val="548063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 sz="1100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1263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Brake Power against Engine Speed 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BsC'!$I$7:$I$97</c:f>
              <c:numCache>
                <c:formatCode>General</c:formatCode>
                <c:ptCount val="91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9.7437226498494454</c:v>
                </c:pt>
                <c:pt idx="3">
                  <c:v>10.237704995979101</c:v>
                </c:pt>
                <c:pt idx="4">
                  <c:v>10.847049128239808</c:v>
                </c:pt>
                <c:pt idx="5">
                  <c:v>11.480436932528498</c:v>
                </c:pt>
                <c:pt idx="6">
                  <c:v>12.159323616625683</c:v>
                </c:pt>
                <c:pt idx="7">
                  <c:v>12.893281372575199</c:v>
                </c:pt>
                <c:pt idx="8">
                  <c:v>13.666339461398067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15.596684538245251</c:v>
                </c:pt>
                <c:pt idx="12">
                  <c:v>16.193158962952165</c:v>
                </c:pt>
                <c:pt idx="13">
                  <c:v>16.741622928679778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22.920902167981524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24.886674179595097</c:v>
                </c:pt>
                <c:pt idx="27">
                  <c:v>25.460211223099272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27.003320339969086</c:v>
                </c:pt>
                <c:pt idx="31">
                  <c:v>27.500036377713226</c:v>
                </c:pt>
                <c:pt idx="32">
                  <c:v>28.021928006669459</c:v>
                </c:pt>
                <c:pt idx="33">
                  <c:v>28.489726712804178</c:v>
                </c:pt>
                <c:pt idx="34">
                  <c:v>28.811375430999771</c:v>
                </c:pt>
                <c:pt idx="35">
                  <c:v>29.113751623313274</c:v>
                </c:pt>
                <c:pt idx="36">
                  <c:v>29.586163434047425</c:v>
                </c:pt>
                <c:pt idx="37">
                  <c:v>30.041446958259602</c:v>
                </c:pt>
                <c:pt idx="38">
                  <c:v>30.35295538912273</c:v>
                </c:pt>
                <c:pt idx="39">
                  <c:v>30.704409888702447</c:v>
                </c:pt>
                <c:pt idx="40">
                  <c:v>31.192019316255848</c:v>
                </c:pt>
                <c:pt idx="41">
                  <c:v>31.559201085405117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39.135828150413971</c:v>
                </c:pt>
                <c:pt idx="55">
                  <c:v>39.649313677655691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40.698884673283203</c:v>
                </c:pt>
                <c:pt idx="59">
                  <c:v>40.892336068939137</c:v>
                </c:pt>
                <c:pt idx="60">
                  <c:v>41.006741063005101</c:v>
                </c:pt>
                <c:pt idx="61">
                  <c:v>41.079927113196504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42.369623017404038</c:v>
                </c:pt>
                <c:pt idx="68">
                  <c:v>42.802127201959941</c:v>
                </c:pt>
                <c:pt idx="69">
                  <c:v>43.331852565948921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44.089063786194089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43.379995438115792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41.753927323532807</c:v>
                </c:pt>
                <c:pt idx="86">
                  <c:v>41.558910889427615</c:v>
                </c:pt>
                <c:pt idx="87">
                  <c:v>41.404905809489989</c:v>
                </c:pt>
                <c:pt idx="88">
                  <c:v>41.350670222137339</c:v>
                </c:pt>
                <c:pt idx="89">
                  <c:v>41.402145635238007</c:v>
                </c:pt>
                <c:pt idx="90">
                  <c:v>41.651268660622797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627-42AD-9868-0D378AA201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1546752"/>
        <c:axId val="312241024"/>
      </c:scatterChart>
      <c:valAx>
        <c:axId val="5515467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 sz="1100"/>
                  <a:t>Engine</a:t>
                </a:r>
                <a:r>
                  <a:rPr lang="en-MY" sz="1100" baseline="0"/>
                  <a:t> Speed (rpm)</a:t>
                </a:r>
                <a:endParaRPr lang="en-MY" sz="1100"/>
              </a:p>
            </c:rich>
          </c:tx>
          <c:layout>
            <c:manualLayout>
              <c:xMode val="edge"/>
              <c:yMode val="edge"/>
              <c:x val="0.43035431876114094"/>
              <c:y val="0.908832243427198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2241024"/>
        <c:crosses val="autoZero"/>
        <c:crossBetween val="midCat"/>
      </c:valAx>
      <c:valAx>
        <c:axId val="312241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 sz="1100"/>
                  <a:t>Brake 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15467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152399</xdr:colOff>
      <xdr:row>6</xdr:row>
      <xdr:rowOff>71437</xdr:rowOff>
    </xdr:from>
    <xdr:to>
      <xdr:col>21</xdr:col>
      <xdr:colOff>295274</xdr:colOff>
      <xdr:row>25</xdr:row>
      <xdr:rowOff>38099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E8B3BE5-E98D-9E49-F613-798CCB400FF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133350</xdr:colOff>
      <xdr:row>28</xdr:row>
      <xdr:rowOff>14287</xdr:rowOff>
    </xdr:from>
    <xdr:to>
      <xdr:col>21</xdr:col>
      <xdr:colOff>333375</xdr:colOff>
      <xdr:row>46</xdr:row>
      <xdr:rowOff>85724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2C88F5D-B17D-320C-EF60-B9BAA21CED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133350</xdr:colOff>
      <xdr:row>50</xdr:row>
      <xdr:rowOff>171450</xdr:rowOff>
    </xdr:from>
    <xdr:to>
      <xdr:col>21</xdr:col>
      <xdr:colOff>400049</xdr:colOff>
      <xdr:row>69</xdr:row>
      <xdr:rowOff>104775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81A6078-8463-50DD-446F-9BAABD23F7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7"/>
  <sheetViews>
    <sheetView tabSelected="1" zoomScale="80" zoomScaleNormal="80" workbookViewId="0">
      <selection activeCell="D2" sqref="D2"/>
    </sheetView>
  </sheetViews>
  <sheetFormatPr defaultRowHeight="14.4" x14ac:dyDescent="0.3"/>
  <cols>
    <col min="1" max="1" width="9.109375" style="1"/>
    <col min="2" max="2" width="13.44140625" style="1" customWidth="1"/>
    <col min="3" max="5" width="14.5546875" customWidth="1"/>
    <col min="6" max="6" width="10.5546875" style="1" customWidth="1"/>
    <col min="9" max="9" width="9.5546875" customWidth="1"/>
    <col min="10" max="11" width="15" style="1" customWidth="1"/>
    <col min="12" max="12" width="11.6640625" style="1" customWidth="1"/>
    <col min="13" max="13" width="23.33203125" style="1" customWidth="1"/>
    <col min="14" max="14" width="25.109375" customWidth="1"/>
    <col min="17" max="17" width="21.44140625" customWidth="1"/>
    <col min="18" max="18" width="10" customWidth="1"/>
    <col min="19" max="19" width="23.109375" customWidth="1"/>
  </cols>
  <sheetData>
    <row r="1" spans="1:19" x14ac:dyDescent="0.3">
      <c r="A1"/>
      <c r="B1"/>
      <c r="J1" s="3" t="s">
        <v>0</v>
      </c>
      <c r="K1" s="3" t="s">
        <v>0</v>
      </c>
      <c r="L1" s="3" t="s">
        <v>1</v>
      </c>
      <c r="M1" s="3" t="s">
        <v>2</v>
      </c>
      <c r="N1" s="3" t="s">
        <v>22</v>
      </c>
      <c r="O1" s="3" t="s">
        <v>23</v>
      </c>
      <c r="P1" s="3" t="s">
        <v>26</v>
      </c>
      <c r="Q1" s="3" t="s">
        <v>25</v>
      </c>
      <c r="R1" s="3" t="s">
        <v>31</v>
      </c>
      <c r="S1" s="3" t="s">
        <v>34</v>
      </c>
    </row>
    <row r="2" spans="1:19" x14ac:dyDescent="0.3">
      <c r="C2" s="1"/>
      <c r="D2" s="1"/>
      <c r="E2" s="1"/>
      <c r="J2" s="3" t="s">
        <v>3</v>
      </c>
      <c r="K2" s="3" t="s">
        <v>30</v>
      </c>
      <c r="L2" s="3" t="s">
        <v>4</v>
      </c>
      <c r="M2" s="3" t="s">
        <v>5</v>
      </c>
      <c r="N2" s="3" t="s">
        <v>13</v>
      </c>
      <c r="O2" s="3" t="s">
        <v>13</v>
      </c>
      <c r="P2" s="3" t="s">
        <v>13</v>
      </c>
      <c r="Q2" s="7"/>
      <c r="R2" s="3" t="s">
        <v>24</v>
      </c>
      <c r="S2" s="3" t="s">
        <v>21</v>
      </c>
    </row>
    <row r="3" spans="1:19" x14ac:dyDescent="0.3">
      <c r="C3" s="1"/>
      <c r="D3" s="1"/>
      <c r="E3" s="1"/>
      <c r="J3" s="8">
        <v>1018.9</v>
      </c>
      <c r="K3" s="8">
        <f>J3/1000</f>
        <v>1.0188999999999999</v>
      </c>
      <c r="L3" s="8">
        <v>46</v>
      </c>
      <c r="M3" s="8">
        <v>27</v>
      </c>
      <c r="N3" s="8">
        <v>0.81577599999999995</v>
      </c>
      <c r="O3" s="8">
        <v>0.09</v>
      </c>
      <c r="P3" s="8">
        <v>7.4999999999999997E-2</v>
      </c>
      <c r="Q3" s="8">
        <v>4</v>
      </c>
      <c r="R3" s="9">
        <f>PI()*(0.075^2)/4</f>
        <v>4.4178646691106467E-3</v>
      </c>
      <c r="S3" s="8">
        <v>44000</v>
      </c>
    </row>
    <row r="4" spans="1:19" x14ac:dyDescent="0.3">
      <c r="C4" s="1"/>
      <c r="D4" s="1"/>
      <c r="E4" s="1"/>
      <c r="J4" s="2"/>
      <c r="K4" s="2"/>
      <c r="L4" s="2"/>
      <c r="M4" s="2"/>
    </row>
    <row r="5" spans="1:19" x14ac:dyDescent="0.3">
      <c r="A5" s="3" t="s">
        <v>6</v>
      </c>
      <c r="B5" s="3" t="s">
        <v>7</v>
      </c>
      <c r="C5" s="3" t="s">
        <v>8</v>
      </c>
      <c r="D5" s="3" t="s">
        <v>32</v>
      </c>
      <c r="E5" s="3" t="s">
        <v>32</v>
      </c>
      <c r="F5" s="3" t="s">
        <v>9</v>
      </c>
      <c r="G5" s="3" t="s">
        <v>14</v>
      </c>
      <c r="H5" s="3" t="s">
        <v>16</v>
      </c>
      <c r="I5" s="3" t="s">
        <v>16</v>
      </c>
      <c r="J5" s="3" t="s">
        <v>27</v>
      </c>
      <c r="K5" s="3" t="s">
        <v>27</v>
      </c>
      <c r="L5" s="3" t="s">
        <v>18</v>
      </c>
      <c r="M5" s="3" t="s">
        <v>36</v>
      </c>
      <c r="N5" s="4" t="s">
        <v>20</v>
      </c>
    </row>
    <row r="6" spans="1:19" x14ac:dyDescent="0.3">
      <c r="A6" s="3" t="s">
        <v>10</v>
      </c>
      <c r="B6" s="3" t="s">
        <v>11</v>
      </c>
      <c r="C6" s="3" t="s">
        <v>12</v>
      </c>
      <c r="D6" s="3" t="s">
        <v>33</v>
      </c>
      <c r="E6" s="3" t="s">
        <v>38</v>
      </c>
      <c r="F6" s="3" t="s">
        <v>9</v>
      </c>
      <c r="G6" s="3" t="s">
        <v>15</v>
      </c>
      <c r="H6" s="3" t="s">
        <v>17</v>
      </c>
      <c r="I6" s="3" t="s">
        <v>29</v>
      </c>
      <c r="J6" s="3" t="s">
        <v>28</v>
      </c>
      <c r="K6" s="3" t="s">
        <v>29</v>
      </c>
      <c r="L6" s="3" t="s">
        <v>19</v>
      </c>
      <c r="M6" s="4" t="s">
        <v>37</v>
      </c>
      <c r="N6" s="5" t="s">
        <v>35</v>
      </c>
    </row>
    <row r="7" spans="1:19" x14ac:dyDescent="0.3">
      <c r="A7" s="6">
        <v>102.27500000000001</v>
      </c>
      <c r="B7" s="6">
        <v>1000</v>
      </c>
      <c r="C7" s="6">
        <v>7.0400000000000004E-2</v>
      </c>
      <c r="D7" s="6">
        <f>(C7*1000)/60</f>
        <v>1.1733333333333333</v>
      </c>
      <c r="E7" s="6">
        <f>(C7*0.75)/60</f>
        <v>8.8000000000000003E-4</v>
      </c>
      <c r="F7" s="6">
        <v>1.2658</v>
      </c>
      <c r="G7" s="7">
        <f t="shared" ref="G7:G38" si="0">A7*$N$3</f>
        <v>83.433490399999997</v>
      </c>
      <c r="H7" s="7">
        <f t="shared" ref="H7:H38" si="1">((2*PI())*B7*G7)/60</f>
        <v>8737.1346834664837</v>
      </c>
      <c r="I7" s="7">
        <f>H7/1000</f>
        <v>8.7371346834664845</v>
      </c>
      <c r="J7" s="6">
        <f>(1.01325/$K$3)*(SQRT(300/293))*H7</f>
        <v>8791.8627117276719</v>
      </c>
      <c r="K7" s="6">
        <f>J7/1000</f>
        <v>8.7918627117276724</v>
      </c>
      <c r="L7" s="6">
        <f t="shared" ref="L7:L38" si="2">(120*J7)/($O$3*$R$3*$Q$3*B7)</f>
        <v>663356.87564172992</v>
      </c>
      <c r="M7" s="6">
        <f>D7*((0.75*3600)/1000)/K7</f>
        <v>0.36033319717039375</v>
      </c>
      <c r="N7" s="7">
        <f>I7/(E7*$S$3)*100</f>
        <v>22.564913955233688</v>
      </c>
    </row>
    <row r="8" spans="1:19" x14ac:dyDescent="0.3">
      <c r="A8" s="6">
        <v>102.756</v>
      </c>
      <c r="B8" s="6">
        <f t="shared" ref="B8:B39" si="3">B7+50</f>
        <v>1050</v>
      </c>
      <c r="C8" s="6">
        <v>7.2400000000000006E-2</v>
      </c>
      <c r="D8" s="6">
        <f t="shared" ref="D8:D71" si="4">(C8*1000)/60</f>
        <v>1.2066666666666668</v>
      </c>
      <c r="E8" s="6">
        <f t="shared" ref="E8:E71" si="5">(C8*0.75)/60</f>
        <v>9.0499999999999999E-4</v>
      </c>
      <c r="F8" s="6">
        <v>1.26783</v>
      </c>
      <c r="G8" s="7">
        <f t="shared" si="0"/>
        <v>83.825878656</v>
      </c>
      <c r="H8" s="7">
        <f t="shared" si="1"/>
        <v>9217.1367598239667</v>
      </c>
      <c r="I8" s="7">
        <f t="shared" ref="I8:I71" si="6">H8/1000</f>
        <v>9.2171367598239673</v>
      </c>
      <c r="J8" s="6">
        <f t="shared" ref="J8:J71" si="7">(1.01325/$K$3)*(SQRT(300/293))*H8</f>
        <v>9274.8714450902298</v>
      </c>
      <c r="K8" s="6">
        <f t="shared" ref="K8:K71" si="8">J8/1000</f>
        <v>9.2748714450902305</v>
      </c>
      <c r="L8" s="6">
        <f t="shared" si="2"/>
        <v>666476.64740593126</v>
      </c>
      <c r="M8" s="6">
        <f t="shared" ref="M8:M38" si="9">D8*((0.75*3600)/1000)/K8</f>
        <v>0.35127171511629562</v>
      </c>
      <c r="N8" s="7">
        <f t="shared" ref="N8:N71" si="10">I8/(E8*$S$3)*100</f>
        <v>23.147003414927088</v>
      </c>
    </row>
    <row r="9" spans="1:19" x14ac:dyDescent="0.3">
      <c r="A9" s="6">
        <v>103.68899999999999</v>
      </c>
      <c r="B9" s="6">
        <f t="shared" si="3"/>
        <v>1100</v>
      </c>
      <c r="C9" s="6">
        <v>7.3700000000000002E-2</v>
      </c>
      <c r="D9" s="6">
        <f t="shared" si="4"/>
        <v>1.2283333333333333</v>
      </c>
      <c r="E9" s="6">
        <f t="shared" si="5"/>
        <v>9.2125000000000009E-4</v>
      </c>
      <c r="F9" s="6">
        <v>1.2734399999999999</v>
      </c>
      <c r="G9" s="7">
        <f t="shared" si="0"/>
        <v>84.586997663999995</v>
      </c>
      <c r="H9" s="7">
        <f t="shared" si="1"/>
        <v>9743.7226498494456</v>
      </c>
      <c r="I9" s="7">
        <f t="shared" si="6"/>
        <v>9.7437226498494454</v>
      </c>
      <c r="J9" s="6">
        <f t="shared" si="7"/>
        <v>9804.7557857537413</v>
      </c>
      <c r="K9" s="6">
        <f t="shared" si="8"/>
        <v>9.8047557857537413</v>
      </c>
      <c r="L9" s="6">
        <f t="shared" si="2"/>
        <v>672528.09658680379</v>
      </c>
      <c r="M9" s="6">
        <f t="shared" si="9"/>
        <v>0.33825421789891563</v>
      </c>
      <c r="N9" s="7">
        <f t="shared" si="10"/>
        <v>24.037801035770183</v>
      </c>
    </row>
    <row r="10" spans="1:19" x14ac:dyDescent="0.3">
      <c r="A10" s="6">
        <v>104.209</v>
      </c>
      <c r="B10" s="6">
        <f t="shared" si="3"/>
        <v>1150</v>
      </c>
      <c r="C10" s="6">
        <v>7.2800000000000004E-2</v>
      </c>
      <c r="D10" s="6">
        <f t="shared" si="4"/>
        <v>1.2133333333333334</v>
      </c>
      <c r="E10" s="6">
        <f t="shared" si="5"/>
        <v>9.1E-4</v>
      </c>
      <c r="F10" s="6">
        <v>1.2847599999999999</v>
      </c>
      <c r="G10" s="7">
        <f t="shared" si="0"/>
        <v>85.011201184000001</v>
      </c>
      <c r="H10" s="7">
        <f t="shared" si="1"/>
        <v>10237.7049959791</v>
      </c>
      <c r="I10" s="7">
        <f t="shared" si="6"/>
        <v>10.237704995979101</v>
      </c>
      <c r="J10" s="6">
        <f t="shared" si="7"/>
        <v>10301.832359084754</v>
      </c>
      <c r="K10" s="6">
        <f t="shared" si="8"/>
        <v>10.301832359084754</v>
      </c>
      <c r="L10" s="6">
        <f t="shared" si="2"/>
        <v>675900.8228183724</v>
      </c>
      <c r="M10" s="6">
        <f t="shared" si="9"/>
        <v>0.31800168026526204</v>
      </c>
      <c r="N10" s="7">
        <f t="shared" si="10"/>
        <v>25.568693796151603</v>
      </c>
    </row>
    <row r="11" spans="1:19" x14ac:dyDescent="0.3">
      <c r="A11" s="6">
        <v>105.81100000000001</v>
      </c>
      <c r="B11" s="6">
        <f t="shared" si="3"/>
        <v>1200</v>
      </c>
      <c r="C11" s="6">
        <v>7.4399999999999994E-2</v>
      </c>
      <c r="D11" s="6">
        <f t="shared" si="4"/>
        <v>1.2399999999999998</v>
      </c>
      <c r="E11" s="6">
        <f t="shared" si="5"/>
        <v>9.2999999999999995E-4</v>
      </c>
      <c r="F11" s="6">
        <v>1.2918099999999999</v>
      </c>
      <c r="G11" s="7">
        <f t="shared" si="0"/>
        <v>86.318074335999995</v>
      </c>
      <c r="H11" s="7">
        <f t="shared" si="1"/>
        <v>10847.049128239809</v>
      </c>
      <c r="I11" s="7">
        <f t="shared" si="6"/>
        <v>10.847049128239808</v>
      </c>
      <c r="J11" s="6">
        <f t="shared" si="7"/>
        <v>10914.993326509313</v>
      </c>
      <c r="K11" s="6">
        <f t="shared" si="8"/>
        <v>10.914993326509313</v>
      </c>
      <c r="L11" s="6">
        <f t="shared" si="2"/>
        <v>686291.4140163979</v>
      </c>
      <c r="M11" s="6">
        <f t="shared" si="9"/>
        <v>0.3067340400354337</v>
      </c>
      <c r="N11" s="7">
        <f t="shared" si="10"/>
        <v>26.507940196089468</v>
      </c>
    </row>
    <row r="12" spans="1:19" x14ac:dyDescent="0.3">
      <c r="A12" s="6">
        <v>107.51</v>
      </c>
      <c r="B12" s="6">
        <f t="shared" si="3"/>
        <v>1250</v>
      </c>
      <c r="C12" s="6">
        <v>7.8950000000000006E-2</v>
      </c>
      <c r="D12" s="6">
        <f t="shared" si="4"/>
        <v>1.3158333333333334</v>
      </c>
      <c r="E12" s="6">
        <f t="shared" si="5"/>
        <v>9.8687500000000012E-4</v>
      </c>
      <c r="F12" s="6">
        <v>1.2972900000000001</v>
      </c>
      <c r="G12" s="7">
        <f t="shared" si="0"/>
        <v>87.704077760000004</v>
      </c>
      <c r="H12" s="7">
        <f t="shared" si="1"/>
        <v>11480.436932528499</v>
      </c>
      <c r="I12" s="7">
        <f t="shared" si="6"/>
        <v>11.480436932528498</v>
      </c>
      <c r="J12" s="6">
        <f t="shared" si="7"/>
        <v>11552.348571716477</v>
      </c>
      <c r="K12" s="6">
        <f t="shared" si="8"/>
        <v>11.552348571716477</v>
      </c>
      <c r="L12" s="6">
        <f t="shared" si="2"/>
        <v>697311.14837685064</v>
      </c>
      <c r="M12" s="6">
        <f t="shared" si="9"/>
        <v>0.30753486859790313</v>
      </c>
      <c r="N12" s="7">
        <f t="shared" si="10"/>
        <v>26.43891285054637</v>
      </c>
    </row>
    <row r="13" spans="1:19" x14ac:dyDescent="0.3">
      <c r="A13" s="6">
        <v>109.488</v>
      </c>
      <c r="B13" s="6">
        <f t="shared" si="3"/>
        <v>1300</v>
      </c>
      <c r="C13" s="6">
        <v>7.9000000000000001E-2</v>
      </c>
      <c r="D13" s="6">
        <f t="shared" si="4"/>
        <v>1.3166666666666667</v>
      </c>
      <c r="E13" s="6">
        <f t="shared" si="5"/>
        <v>9.8749999999999988E-4</v>
      </c>
      <c r="F13" s="6">
        <v>1.29895</v>
      </c>
      <c r="G13" s="7">
        <f t="shared" si="0"/>
        <v>89.317682687999991</v>
      </c>
      <c r="H13" s="7">
        <f t="shared" si="1"/>
        <v>12159.323616625683</v>
      </c>
      <c r="I13" s="7">
        <f t="shared" si="6"/>
        <v>12.159323616625683</v>
      </c>
      <c r="J13" s="6">
        <f t="shared" si="7"/>
        <v>12235.487694511181</v>
      </c>
      <c r="K13" s="6">
        <f t="shared" si="8"/>
        <v>12.23548769451118</v>
      </c>
      <c r="L13" s="6">
        <f t="shared" si="2"/>
        <v>710140.48008077953</v>
      </c>
      <c r="M13" s="6">
        <f t="shared" si="9"/>
        <v>0.29054828779687852</v>
      </c>
      <c r="N13" s="7">
        <f t="shared" si="10"/>
        <v>27.984634330553931</v>
      </c>
    </row>
    <row r="14" spans="1:19" x14ac:dyDescent="0.3">
      <c r="A14" s="6">
        <v>111.797</v>
      </c>
      <c r="B14" s="6">
        <f t="shared" si="3"/>
        <v>1350</v>
      </c>
      <c r="C14" s="6">
        <v>7.9600000000000004E-2</v>
      </c>
      <c r="D14" s="6">
        <f t="shared" si="4"/>
        <v>1.3266666666666669</v>
      </c>
      <c r="E14" s="6">
        <f t="shared" si="5"/>
        <v>9.9500000000000001E-4</v>
      </c>
      <c r="F14" s="6">
        <v>1.2946899999999999</v>
      </c>
      <c r="G14" s="7">
        <f t="shared" si="0"/>
        <v>91.201309471999991</v>
      </c>
      <c r="H14" s="7">
        <f t="shared" si="1"/>
        <v>12893.281372575198</v>
      </c>
      <c r="I14" s="7">
        <f t="shared" si="6"/>
        <v>12.893281372575199</v>
      </c>
      <c r="J14" s="6">
        <f t="shared" si="7"/>
        <v>12974.04284563261</v>
      </c>
      <c r="K14" s="6">
        <f t="shared" si="8"/>
        <v>12.97404284563261</v>
      </c>
      <c r="L14" s="6">
        <f t="shared" si="2"/>
        <v>725116.68175134191</v>
      </c>
      <c r="M14" s="6">
        <f t="shared" si="9"/>
        <v>0.27608973105910406</v>
      </c>
      <c r="N14" s="7">
        <f t="shared" si="10"/>
        <v>29.450163025525811</v>
      </c>
    </row>
    <row r="15" spans="1:19" x14ac:dyDescent="0.3">
      <c r="A15" s="6">
        <v>114.268</v>
      </c>
      <c r="B15" s="6">
        <f t="shared" si="3"/>
        <v>1400</v>
      </c>
      <c r="C15" s="6">
        <v>8.3500000000000005E-2</v>
      </c>
      <c r="D15" s="6">
        <f t="shared" si="4"/>
        <v>1.3916666666666666</v>
      </c>
      <c r="E15" s="6">
        <f t="shared" si="5"/>
        <v>1.04375E-3</v>
      </c>
      <c r="F15" s="6">
        <v>1.2855000000000001</v>
      </c>
      <c r="G15" s="7">
        <f t="shared" si="0"/>
        <v>93.217091967999991</v>
      </c>
      <c r="H15" s="7">
        <f t="shared" si="1"/>
        <v>13666.339461398067</v>
      </c>
      <c r="I15" s="7">
        <f t="shared" si="6"/>
        <v>13.666339461398067</v>
      </c>
      <c r="J15" s="6">
        <f t="shared" si="7"/>
        <v>13751.943247921552</v>
      </c>
      <c r="K15" s="6">
        <f t="shared" si="8"/>
        <v>13.751943247921552</v>
      </c>
      <c r="L15" s="6">
        <f t="shared" si="2"/>
        <v>741143.61736327747</v>
      </c>
      <c r="M15" s="6">
        <f t="shared" si="9"/>
        <v>0.27323411188218094</v>
      </c>
      <c r="N15" s="7">
        <f t="shared" si="10"/>
        <v>29.757952011754096</v>
      </c>
    </row>
    <row r="16" spans="1:19" x14ac:dyDescent="0.3">
      <c r="A16" s="6">
        <v>115.783</v>
      </c>
      <c r="B16" s="6">
        <f t="shared" si="3"/>
        <v>1450</v>
      </c>
      <c r="C16" s="6">
        <v>8.4699999999999998E-2</v>
      </c>
      <c r="D16" s="6">
        <f t="shared" si="4"/>
        <v>1.4116666666666666</v>
      </c>
      <c r="E16" s="6">
        <f t="shared" si="5"/>
        <v>1.05875E-3</v>
      </c>
      <c r="F16" s="6">
        <v>1.2781800000000001</v>
      </c>
      <c r="G16" s="7">
        <f t="shared" si="0"/>
        <v>94.452992607999988</v>
      </c>
      <c r="H16" s="7">
        <f t="shared" si="1"/>
        <v>14342.08667153175</v>
      </c>
      <c r="I16" s="7">
        <f t="shared" si="6"/>
        <v>14.342086671531749</v>
      </c>
      <c r="J16" s="6">
        <f t="shared" si="7"/>
        <v>14431.923231584935</v>
      </c>
      <c r="K16" s="6">
        <f t="shared" si="8"/>
        <v>14.431923231584936</v>
      </c>
      <c r="L16" s="6">
        <f t="shared" si="2"/>
        <v>750969.92551871354</v>
      </c>
      <c r="M16" s="6">
        <f t="shared" si="9"/>
        <v>0.26410201459902138</v>
      </c>
      <c r="N16" s="7">
        <f t="shared" si="10"/>
        <v>30.786919977528708</v>
      </c>
    </row>
    <row r="17" spans="1:14" x14ac:dyDescent="0.3">
      <c r="A17" s="6">
        <v>116.985</v>
      </c>
      <c r="B17" s="6">
        <f t="shared" si="3"/>
        <v>1500</v>
      </c>
      <c r="C17" s="6">
        <v>8.8650000000000007E-2</v>
      </c>
      <c r="D17" s="6">
        <f t="shared" si="4"/>
        <v>1.4775</v>
      </c>
      <c r="E17" s="6">
        <f t="shared" si="5"/>
        <v>1.1081250000000002E-3</v>
      </c>
      <c r="F17" s="6">
        <v>1.2795000000000001</v>
      </c>
      <c r="G17" s="7">
        <f t="shared" si="0"/>
        <v>95.43355536</v>
      </c>
      <c r="H17" s="7">
        <f t="shared" si="1"/>
        <v>14990.667821246541</v>
      </c>
      <c r="I17" s="7">
        <f t="shared" si="6"/>
        <v>14.990667821246541</v>
      </c>
      <c r="J17" s="6">
        <f t="shared" si="7"/>
        <v>15084.566990928308</v>
      </c>
      <c r="K17" s="6">
        <f t="shared" si="8"/>
        <v>15.084566990928307</v>
      </c>
      <c r="L17" s="6">
        <f t="shared" si="2"/>
        <v>758766.11192322453</v>
      </c>
      <c r="M17" s="6">
        <f t="shared" si="9"/>
        <v>0.26445903302355922</v>
      </c>
      <c r="N17" s="7">
        <f t="shared" si="10"/>
        <v>30.745357783410839</v>
      </c>
    </row>
    <row r="18" spans="1:14" x14ac:dyDescent="0.3">
      <c r="A18" s="6">
        <v>117.788</v>
      </c>
      <c r="B18" s="6">
        <f t="shared" si="3"/>
        <v>1550</v>
      </c>
      <c r="C18" s="6">
        <v>9.3200000000000005E-2</v>
      </c>
      <c r="D18" s="6">
        <f t="shared" si="4"/>
        <v>1.5533333333333335</v>
      </c>
      <c r="E18" s="6">
        <f t="shared" si="5"/>
        <v>1.165E-3</v>
      </c>
      <c r="F18" s="6">
        <v>1.27766</v>
      </c>
      <c r="G18" s="7">
        <f t="shared" si="0"/>
        <v>96.088623487999996</v>
      </c>
      <c r="H18" s="7">
        <f t="shared" si="1"/>
        <v>15596.68453824525</v>
      </c>
      <c r="I18" s="7">
        <f t="shared" si="6"/>
        <v>15.596684538245251</v>
      </c>
      <c r="J18" s="6">
        <f t="shared" si="7"/>
        <v>15694.379700688514</v>
      </c>
      <c r="K18" s="6">
        <f t="shared" si="8"/>
        <v>15.694379700688515</v>
      </c>
      <c r="L18" s="6">
        <f t="shared" si="2"/>
        <v>763974.37954620481</v>
      </c>
      <c r="M18" s="6">
        <f t="shared" si="9"/>
        <v>0.26722942097647923</v>
      </c>
      <c r="N18" s="7">
        <f t="shared" si="10"/>
        <v>30.42661829544528</v>
      </c>
    </row>
    <row r="19" spans="1:14" x14ac:dyDescent="0.3">
      <c r="A19" s="6">
        <v>118.471</v>
      </c>
      <c r="B19" s="6">
        <f t="shared" si="3"/>
        <v>1600</v>
      </c>
      <c r="C19" s="6">
        <v>9.5899999999999999E-2</v>
      </c>
      <c r="D19" s="6">
        <f t="shared" si="4"/>
        <v>1.5983333333333334</v>
      </c>
      <c r="E19" s="6">
        <f t="shared" si="5"/>
        <v>1.1987499999999999E-3</v>
      </c>
      <c r="F19" s="6">
        <v>1.2823500000000001</v>
      </c>
      <c r="G19" s="7">
        <f t="shared" si="0"/>
        <v>96.645798495999998</v>
      </c>
      <c r="H19" s="7">
        <f t="shared" si="1"/>
        <v>16193.158962952166</v>
      </c>
      <c r="I19" s="7">
        <f t="shared" si="6"/>
        <v>16.193158962952165</v>
      </c>
      <c r="J19" s="6">
        <f t="shared" si="7"/>
        <v>16294.590346748892</v>
      </c>
      <c r="K19" s="6">
        <f t="shared" si="8"/>
        <v>16.29459034674889</v>
      </c>
      <c r="L19" s="6">
        <f t="shared" si="2"/>
        <v>768404.3257311309</v>
      </c>
      <c r="M19" s="6">
        <f t="shared" si="9"/>
        <v>0.26484249730531162</v>
      </c>
      <c r="N19" s="7">
        <f t="shared" si="10"/>
        <v>30.700841715711757</v>
      </c>
    </row>
    <row r="20" spans="1:14" x14ac:dyDescent="0.3">
      <c r="A20" s="6">
        <v>118.77200000000001</v>
      </c>
      <c r="B20" s="6">
        <f t="shared" si="3"/>
        <v>1650</v>
      </c>
      <c r="C20" s="6">
        <v>9.8750000000000004E-2</v>
      </c>
      <c r="D20" s="6">
        <f t="shared" si="4"/>
        <v>1.6458333333333333</v>
      </c>
      <c r="E20" s="6">
        <f t="shared" si="5"/>
        <v>1.234375E-3</v>
      </c>
      <c r="F20" s="6">
        <v>1.2902800000000001</v>
      </c>
      <c r="G20" s="7">
        <f t="shared" si="0"/>
        <v>96.891347072000002</v>
      </c>
      <c r="H20" s="7">
        <f t="shared" si="1"/>
        <v>16741.622928679779</v>
      </c>
      <c r="I20" s="7">
        <f t="shared" si="6"/>
        <v>16.741622928679778</v>
      </c>
      <c r="J20" s="6">
        <f t="shared" si="7"/>
        <v>16846.489803916666</v>
      </c>
      <c r="K20" s="6">
        <f t="shared" si="8"/>
        <v>16.846489803916665</v>
      </c>
      <c r="L20" s="6">
        <f t="shared" si="2"/>
        <v>770356.61533825053</v>
      </c>
      <c r="M20" s="6">
        <f t="shared" si="9"/>
        <v>0.26377898611061795</v>
      </c>
      <c r="N20" s="7">
        <f t="shared" si="10"/>
        <v>30.824622193196372</v>
      </c>
    </row>
    <row r="21" spans="1:14" x14ac:dyDescent="0.3">
      <c r="A21" s="6">
        <v>118.65600000000001</v>
      </c>
      <c r="B21" s="6">
        <f t="shared" si="3"/>
        <v>1700</v>
      </c>
      <c r="C21" s="6">
        <v>0.10005</v>
      </c>
      <c r="D21" s="6">
        <f t="shared" si="4"/>
        <v>1.6675</v>
      </c>
      <c r="E21" s="6">
        <f t="shared" si="5"/>
        <v>1.2506250000000002E-3</v>
      </c>
      <c r="F21" s="6">
        <v>1.29942</v>
      </c>
      <c r="G21" s="7">
        <f t="shared" si="0"/>
        <v>96.796717055999991</v>
      </c>
      <c r="H21" s="7">
        <f t="shared" si="1"/>
        <v>17232.098461035232</v>
      </c>
      <c r="I21" s="7">
        <f t="shared" si="6"/>
        <v>17.232098461035232</v>
      </c>
      <c r="J21" s="6">
        <f t="shared" si="7"/>
        <v>17340.037597347247</v>
      </c>
      <c r="K21" s="6">
        <f t="shared" si="8"/>
        <v>17.340037597347248</v>
      </c>
      <c r="L21" s="6">
        <f t="shared" si="2"/>
        <v>769604.23794813105</v>
      </c>
      <c r="M21" s="6">
        <f t="shared" si="9"/>
        <v>0.2596447657465733</v>
      </c>
      <c r="N21" s="7">
        <f t="shared" si="10"/>
        <v>31.315430395775255</v>
      </c>
    </row>
    <row r="22" spans="1:14" x14ac:dyDescent="0.3">
      <c r="A22" s="6">
        <v>118.861</v>
      </c>
      <c r="B22" s="6">
        <f t="shared" si="3"/>
        <v>1750</v>
      </c>
      <c r="C22" s="6">
        <v>0.10305</v>
      </c>
      <c r="D22" s="6">
        <f t="shared" si="4"/>
        <v>1.7175</v>
      </c>
      <c r="E22" s="6">
        <f t="shared" si="5"/>
        <v>1.2881250000000002E-3</v>
      </c>
      <c r="F22" s="6">
        <v>1.31053</v>
      </c>
      <c r="G22" s="7">
        <f t="shared" si="0"/>
        <v>96.963951135999991</v>
      </c>
      <c r="H22" s="7">
        <f t="shared" si="1"/>
        <v>17769.572132194007</v>
      </c>
      <c r="I22" s="7">
        <f t="shared" si="6"/>
        <v>17.769572132194007</v>
      </c>
      <c r="J22" s="6">
        <f t="shared" si="7"/>
        <v>17880.877918481154</v>
      </c>
      <c r="K22" s="6">
        <f t="shared" si="8"/>
        <v>17.880877918481154</v>
      </c>
      <c r="L22" s="6">
        <f t="shared" si="2"/>
        <v>770933.8704048075</v>
      </c>
      <c r="M22" s="6">
        <f t="shared" si="9"/>
        <v>0.25934129303612519</v>
      </c>
      <c r="N22" s="7">
        <f t="shared" si="10"/>
        <v>31.352074689592879</v>
      </c>
    </row>
    <row r="23" spans="1:14" x14ac:dyDescent="0.3">
      <c r="A23" s="6">
        <v>119.584</v>
      </c>
      <c r="B23" s="6">
        <f t="shared" si="3"/>
        <v>1800</v>
      </c>
      <c r="C23" s="6">
        <v>0.10929999999999999</v>
      </c>
      <c r="D23" s="6">
        <f t="shared" si="4"/>
        <v>1.8216666666666665</v>
      </c>
      <c r="E23" s="6">
        <f t="shared" si="5"/>
        <v>1.3662499999999998E-3</v>
      </c>
      <c r="F23" s="6">
        <v>1.3149</v>
      </c>
      <c r="G23" s="7">
        <f t="shared" si="0"/>
        <v>97.553757183999991</v>
      </c>
      <c r="H23" s="7">
        <f t="shared" si="1"/>
        <v>18388.45001396021</v>
      </c>
      <c r="I23" s="7">
        <f t="shared" si="6"/>
        <v>18.38845001396021</v>
      </c>
      <c r="J23" s="6">
        <f t="shared" si="7"/>
        <v>18503.632353308582</v>
      </c>
      <c r="K23" s="6">
        <f t="shared" si="8"/>
        <v>18.503632353308582</v>
      </c>
      <c r="L23" s="6">
        <f t="shared" si="2"/>
        <v>775623.25706908456</v>
      </c>
      <c r="M23" s="6">
        <f t="shared" si="9"/>
        <v>0.26581267429476013</v>
      </c>
      <c r="N23" s="7">
        <f t="shared" si="10"/>
        <v>30.588788179256778</v>
      </c>
    </row>
    <row r="24" spans="1:14" x14ac:dyDescent="0.3">
      <c r="A24" s="6">
        <v>119.934</v>
      </c>
      <c r="B24" s="6">
        <f t="shared" si="3"/>
        <v>1850</v>
      </c>
      <c r="C24" s="6">
        <v>0.11415</v>
      </c>
      <c r="D24" s="6">
        <f t="shared" si="4"/>
        <v>1.9025000000000001</v>
      </c>
      <c r="E24" s="6">
        <f t="shared" si="5"/>
        <v>1.4268750000000002E-3</v>
      </c>
      <c r="F24" s="6">
        <v>1.3184899999999999</v>
      </c>
      <c r="G24" s="7">
        <f t="shared" si="0"/>
        <v>97.839278783999987</v>
      </c>
      <c r="H24" s="7">
        <f t="shared" si="1"/>
        <v>18954.554833387512</v>
      </c>
      <c r="I24" s="7">
        <f t="shared" si="6"/>
        <v>18.954554833387512</v>
      </c>
      <c r="J24" s="6">
        <f t="shared" si="7"/>
        <v>19073.283163690452</v>
      </c>
      <c r="K24" s="6">
        <f t="shared" si="8"/>
        <v>19.073283163690451</v>
      </c>
      <c r="L24" s="6">
        <f t="shared" si="2"/>
        <v>777893.36126340972</v>
      </c>
      <c r="M24" s="6">
        <f t="shared" si="9"/>
        <v>0.26931650706988719</v>
      </c>
      <c r="N24" s="7">
        <f t="shared" si="10"/>
        <v>30.190825203500193</v>
      </c>
    </row>
    <row r="25" spans="1:14" x14ac:dyDescent="0.3">
      <c r="A25" s="6">
        <v>120.176</v>
      </c>
      <c r="B25" s="6">
        <f t="shared" si="3"/>
        <v>1900</v>
      </c>
      <c r="C25" s="6">
        <v>0.11745</v>
      </c>
      <c r="D25" s="6">
        <f t="shared" si="4"/>
        <v>1.9575</v>
      </c>
      <c r="E25" s="6">
        <f t="shared" si="5"/>
        <v>1.468125E-3</v>
      </c>
      <c r="F25" s="6">
        <v>1.3189200000000001</v>
      </c>
      <c r="G25" s="7">
        <f t="shared" si="0"/>
        <v>98.036696575999997</v>
      </c>
      <c r="H25" s="7">
        <f t="shared" si="1"/>
        <v>19506.119830540305</v>
      </c>
      <c r="I25" s="7">
        <f t="shared" si="6"/>
        <v>19.506119830540307</v>
      </c>
      <c r="J25" s="6">
        <f t="shared" si="7"/>
        <v>19628.30307665325</v>
      </c>
      <c r="K25" s="6">
        <f t="shared" si="8"/>
        <v>19.62830307665325</v>
      </c>
      <c r="L25" s="6">
        <f t="shared" si="2"/>
        <v>779462.97616348614</v>
      </c>
      <c r="M25" s="6">
        <f t="shared" si="9"/>
        <v>0.26926678171616908</v>
      </c>
      <c r="N25" s="7">
        <f t="shared" si="10"/>
        <v>30.196400527172578</v>
      </c>
    </row>
    <row r="26" spans="1:14" x14ac:dyDescent="0.3">
      <c r="A26" s="6">
        <v>120.94799999999999</v>
      </c>
      <c r="B26" s="6">
        <f t="shared" si="3"/>
        <v>1950</v>
      </c>
      <c r="C26" s="6">
        <v>0.12055</v>
      </c>
      <c r="D26" s="6">
        <f t="shared" si="4"/>
        <v>2.0091666666666668</v>
      </c>
      <c r="E26" s="6">
        <f t="shared" si="5"/>
        <v>1.5068750000000002E-3</v>
      </c>
      <c r="F26" s="6">
        <v>1.31484</v>
      </c>
      <c r="G26" s="7">
        <f t="shared" si="0"/>
        <v>98.666475647999988</v>
      </c>
      <c r="H26" s="7">
        <f t="shared" si="1"/>
        <v>20148.041878337946</v>
      </c>
      <c r="I26" s="7">
        <f t="shared" si="6"/>
        <v>20.148041878337946</v>
      </c>
      <c r="J26" s="6">
        <f t="shared" si="7"/>
        <v>20274.246022519437</v>
      </c>
      <c r="K26" s="6">
        <f t="shared" si="8"/>
        <v>20.274246022519439</v>
      </c>
      <c r="L26" s="6">
        <f t="shared" si="2"/>
        <v>784470.17741496931</v>
      </c>
      <c r="M26" s="6">
        <f t="shared" si="9"/>
        <v>0.26756851988352648</v>
      </c>
      <c r="N26" s="7">
        <f t="shared" si="10"/>
        <v>30.388057582048855</v>
      </c>
    </row>
    <row r="27" spans="1:14" x14ac:dyDescent="0.3">
      <c r="A27" s="6">
        <v>122.157</v>
      </c>
      <c r="B27" s="6">
        <f t="shared" si="3"/>
        <v>2000</v>
      </c>
      <c r="C27" s="6">
        <v>0.12554999999999999</v>
      </c>
      <c r="D27" s="6">
        <f t="shared" si="4"/>
        <v>2.0924999999999998</v>
      </c>
      <c r="E27" s="6">
        <f t="shared" si="5"/>
        <v>1.569375E-3</v>
      </c>
      <c r="F27" s="6">
        <v>1.31653</v>
      </c>
      <c r="G27" s="7">
        <f t="shared" si="0"/>
        <v>99.652748831999986</v>
      </c>
      <c r="H27" s="7">
        <f t="shared" si="1"/>
        <v>20871.222909376</v>
      </c>
      <c r="I27" s="7">
        <f t="shared" si="6"/>
        <v>20.871222909375998</v>
      </c>
      <c r="J27" s="6">
        <f t="shared" si="7"/>
        <v>21001.956945030892</v>
      </c>
      <c r="K27" s="6">
        <f t="shared" si="8"/>
        <v>21.001956945030891</v>
      </c>
      <c r="L27" s="6">
        <f t="shared" si="2"/>
        <v>792311.7659033665</v>
      </c>
      <c r="M27" s="6">
        <f t="shared" si="9"/>
        <v>0.26901064575969164</v>
      </c>
      <c r="N27" s="7">
        <f t="shared" si="10"/>
        <v>30.225151745955614</v>
      </c>
    </row>
    <row r="28" spans="1:14" x14ac:dyDescent="0.3">
      <c r="A28" s="6">
        <v>122.845</v>
      </c>
      <c r="B28" s="6">
        <f t="shared" si="3"/>
        <v>2050</v>
      </c>
      <c r="C28" s="6">
        <v>0.12784999999999999</v>
      </c>
      <c r="D28" s="6">
        <f t="shared" si="4"/>
        <v>2.1308333333333334</v>
      </c>
      <c r="E28" s="6">
        <f t="shared" si="5"/>
        <v>1.5981249999999997E-3</v>
      </c>
      <c r="F28" s="6">
        <v>1.32098</v>
      </c>
      <c r="G28" s="7">
        <f t="shared" si="0"/>
        <v>100.21400272</v>
      </c>
      <c r="H28" s="7">
        <f t="shared" si="1"/>
        <v>21513.490940018601</v>
      </c>
      <c r="I28" s="7">
        <f t="shared" si="6"/>
        <v>21.513490940018599</v>
      </c>
      <c r="J28" s="6">
        <f t="shared" si="7"/>
        <v>21648.248040923794</v>
      </c>
      <c r="K28" s="6">
        <f t="shared" si="8"/>
        <v>21.648248040923793</v>
      </c>
      <c r="L28" s="6">
        <f t="shared" si="2"/>
        <v>796774.14214821137</v>
      </c>
      <c r="M28" s="6">
        <f t="shared" si="9"/>
        <v>0.26576053586988063</v>
      </c>
      <c r="N28" s="7">
        <f t="shared" si="10"/>
        <v>30.594789263012203</v>
      </c>
    </row>
    <row r="29" spans="1:14" x14ac:dyDescent="0.3">
      <c r="A29" s="6">
        <v>123.79600000000001</v>
      </c>
      <c r="B29" s="6">
        <f t="shared" si="3"/>
        <v>2100</v>
      </c>
      <c r="C29" s="6">
        <v>0.13089999999999999</v>
      </c>
      <c r="D29" s="6">
        <f t="shared" si="4"/>
        <v>2.1816666666666662</v>
      </c>
      <c r="E29" s="6">
        <f t="shared" si="5"/>
        <v>1.6362499999999997E-3</v>
      </c>
      <c r="F29" s="6">
        <v>1.32287</v>
      </c>
      <c r="G29" s="7">
        <f t="shared" si="0"/>
        <v>100.989805696</v>
      </c>
      <c r="H29" s="7">
        <f t="shared" si="1"/>
        <v>22208.818216340998</v>
      </c>
      <c r="I29" s="7">
        <f t="shared" si="6"/>
        <v>22.208818216340998</v>
      </c>
      <c r="J29" s="6">
        <f t="shared" si="7"/>
        <v>22347.930737210288</v>
      </c>
      <c r="K29" s="6">
        <f t="shared" si="8"/>
        <v>22.347930737210287</v>
      </c>
      <c r="L29" s="6">
        <f t="shared" si="2"/>
        <v>802942.33954479231</v>
      </c>
      <c r="M29" s="6">
        <f t="shared" si="9"/>
        <v>0.26358145052741094</v>
      </c>
      <c r="N29" s="7">
        <f t="shared" si="10"/>
        <v>30.847723059019376</v>
      </c>
    </row>
    <row r="30" spans="1:14" x14ac:dyDescent="0.3">
      <c r="A30" s="6">
        <v>124.794</v>
      </c>
      <c r="B30" s="6">
        <f t="shared" si="3"/>
        <v>2150</v>
      </c>
      <c r="C30" s="6">
        <v>0.13435</v>
      </c>
      <c r="D30" s="6">
        <f t="shared" si="4"/>
        <v>2.2391666666666667</v>
      </c>
      <c r="E30" s="6">
        <f t="shared" si="5"/>
        <v>1.6793750000000001E-3</v>
      </c>
      <c r="F30" s="6">
        <v>1.3216399999999999</v>
      </c>
      <c r="G30" s="7">
        <f t="shared" si="0"/>
        <v>101.80395014399998</v>
      </c>
      <c r="H30" s="7">
        <f t="shared" si="1"/>
        <v>22920.902167981523</v>
      </c>
      <c r="I30" s="7">
        <f t="shared" si="6"/>
        <v>22.920902167981524</v>
      </c>
      <c r="J30" s="6">
        <f t="shared" si="7"/>
        <v>23064.475069975928</v>
      </c>
      <c r="K30" s="6">
        <f t="shared" si="8"/>
        <v>23.064475069975927</v>
      </c>
      <c r="L30" s="6">
        <f t="shared" si="2"/>
        <v>809415.37950461067</v>
      </c>
      <c r="M30" s="6">
        <f t="shared" si="9"/>
        <v>0.262123893201889</v>
      </c>
      <c r="N30" s="7">
        <f t="shared" si="10"/>
        <v>31.019253872830831</v>
      </c>
    </row>
    <row r="31" spans="1:14" x14ac:dyDescent="0.3">
      <c r="A31" s="6">
        <v>125.137</v>
      </c>
      <c r="B31" s="6">
        <f t="shared" si="3"/>
        <v>2200</v>
      </c>
      <c r="C31" s="6">
        <v>0.13769999999999999</v>
      </c>
      <c r="D31" s="6">
        <f t="shared" si="4"/>
        <v>2.2949999999999999</v>
      </c>
      <c r="E31" s="6">
        <f t="shared" si="5"/>
        <v>1.7212499999999999E-3</v>
      </c>
      <c r="F31" s="6">
        <v>1.3165199999999999</v>
      </c>
      <c r="G31" s="7">
        <f t="shared" si="0"/>
        <v>102.08376131199999</v>
      </c>
      <c r="H31" s="7">
        <f t="shared" si="1"/>
        <v>23518.410269830161</v>
      </c>
      <c r="I31" s="7">
        <f t="shared" si="6"/>
        <v>23.518410269830163</v>
      </c>
      <c r="J31" s="6">
        <f t="shared" si="7"/>
        <v>23665.725867967973</v>
      </c>
      <c r="K31" s="6">
        <f t="shared" si="8"/>
        <v>23.665725867967971</v>
      </c>
      <c r="L31" s="6">
        <f t="shared" si="2"/>
        <v>811640.08161504928</v>
      </c>
      <c r="M31" s="6">
        <f t="shared" si="9"/>
        <v>0.26183435211624273</v>
      </c>
      <c r="N31" s="7">
        <f t="shared" si="10"/>
        <v>31.053555515719498</v>
      </c>
    </row>
    <row r="32" spans="1:14" x14ac:dyDescent="0.3">
      <c r="A32" s="6">
        <v>126.02800000000001</v>
      </c>
      <c r="B32" s="6">
        <f t="shared" si="3"/>
        <v>2250</v>
      </c>
      <c r="C32" s="6">
        <v>0.14105000000000001</v>
      </c>
      <c r="D32" s="6">
        <f t="shared" si="4"/>
        <v>2.3508333333333336</v>
      </c>
      <c r="E32" s="6">
        <f t="shared" si="5"/>
        <v>1.7631250000000002E-3</v>
      </c>
      <c r="F32" s="6">
        <v>1.3046500000000001</v>
      </c>
      <c r="G32" s="7">
        <f t="shared" si="0"/>
        <v>102.810617728</v>
      </c>
      <c r="H32" s="7">
        <f t="shared" si="1"/>
        <v>24224.181102398499</v>
      </c>
      <c r="I32" s="7">
        <f t="shared" si="6"/>
        <v>24.2241811023985</v>
      </c>
      <c r="J32" s="6">
        <f t="shared" si="7"/>
        <v>24375.917537283149</v>
      </c>
      <c r="K32" s="6">
        <f t="shared" si="8"/>
        <v>24.375917537283147</v>
      </c>
      <c r="L32" s="6">
        <f t="shared" si="2"/>
        <v>817419.11829260283</v>
      </c>
      <c r="M32" s="6">
        <f t="shared" si="9"/>
        <v>0.26039019824758736</v>
      </c>
      <c r="N32" s="7">
        <f t="shared" si="10"/>
        <v>31.225782091970611</v>
      </c>
    </row>
    <row r="33" spans="1:14" x14ac:dyDescent="0.3">
      <c r="A33" s="6">
        <v>126.66</v>
      </c>
      <c r="B33" s="6">
        <f t="shared" si="3"/>
        <v>2300</v>
      </c>
      <c r="C33" s="6">
        <v>0.14495</v>
      </c>
      <c r="D33" s="6">
        <f t="shared" si="4"/>
        <v>2.4158333333333331</v>
      </c>
      <c r="E33" s="6">
        <f t="shared" si="5"/>
        <v>1.8118749999999999E-3</v>
      </c>
      <c r="F33" s="6">
        <v>1.2964599999999999</v>
      </c>
      <c r="G33" s="7">
        <f t="shared" si="0"/>
        <v>103.32618815999999</v>
      </c>
      <c r="H33" s="7">
        <f t="shared" si="1"/>
        <v>24886.674179595098</v>
      </c>
      <c r="I33" s="7">
        <f t="shared" si="6"/>
        <v>24.886674179595097</v>
      </c>
      <c r="J33" s="6">
        <f t="shared" si="7"/>
        <v>25042.560366219328</v>
      </c>
      <c r="K33" s="6">
        <f t="shared" si="8"/>
        <v>25.042560366219327</v>
      </c>
      <c r="L33" s="6">
        <f t="shared" si="2"/>
        <v>821518.27786635561</v>
      </c>
      <c r="M33" s="6">
        <f t="shared" si="9"/>
        <v>0.26046657788229738</v>
      </c>
      <c r="N33" s="7">
        <f t="shared" si="10"/>
        <v>31.216625393828718</v>
      </c>
    </row>
    <row r="34" spans="1:14" x14ac:dyDescent="0.3">
      <c r="A34" s="6">
        <v>126.822</v>
      </c>
      <c r="B34" s="6">
        <f t="shared" si="3"/>
        <v>2350</v>
      </c>
      <c r="C34" s="6">
        <v>0.14985000000000001</v>
      </c>
      <c r="D34" s="6">
        <f t="shared" si="4"/>
        <v>2.4975000000000005</v>
      </c>
      <c r="E34" s="6">
        <f t="shared" si="5"/>
        <v>1.873125E-3</v>
      </c>
      <c r="F34" s="6">
        <v>1.2822899999999999</v>
      </c>
      <c r="G34" s="7">
        <f t="shared" si="0"/>
        <v>103.458343872</v>
      </c>
      <c r="H34" s="7">
        <f t="shared" si="1"/>
        <v>25460.211223099272</v>
      </c>
      <c r="I34" s="7">
        <f t="shared" si="6"/>
        <v>25.460211223099272</v>
      </c>
      <c r="J34" s="6">
        <f t="shared" si="7"/>
        <v>25619.689954952904</v>
      </c>
      <c r="K34" s="6">
        <f t="shared" si="8"/>
        <v>25.619689954952904</v>
      </c>
      <c r="L34" s="6">
        <f t="shared" si="2"/>
        <v>822569.01180772902</v>
      </c>
      <c r="M34" s="6">
        <f t="shared" si="9"/>
        <v>0.26320576134436663</v>
      </c>
      <c r="N34" s="7">
        <f t="shared" si="10"/>
        <v>30.891753842447621</v>
      </c>
    </row>
    <row r="35" spans="1:14" x14ac:dyDescent="0.3">
      <c r="A35" s="6">
        <v>126.69</v>
      </c>
      <c r="B35" s="6">
        <f t="shared" si="3"/>
        <v>2400</v>
      </c>
      <c r="C35" s="6">
        <v>0.1537</v>
      </c>
      <c r="D35" s="6">
        <f t="shared" si="4"/>
        <v>2.561666666666667</v>
      </c>
      <c r="E35" s="6">
        <f t="shared" si="5"/>
        <v>1.92125E-3</v>
      </c>
      <c r="F35" s="6">
        <v>1.2730399999999999</v>
      </c>
      <c r="G35" s="7">
        <f t="shared" si="0"/>
        <v>103.35066144</v>
      </c>
      <c r="H35" s="7">
        <f t="shared" si="1"/>
        <v>25974.854297883991</v>
      </c>
      <c r="I35" s="7">
        <f t="shared" si="6"/>
        <v>25.97485429788399</v>
      </c>
      <c r="J35" s="6">
        <f t="shared" si="7"/>
        <v>26137.556672471954</v>
      </c>
      <c r="K35" s="6">
        <f t="shared" si="8"/>
        <v>26.137556672471955</v>
      </c>
      <c r="L35" s="6">
        <f t="shared" si="2"/>
        <v>821712.85822586925</v>
      </c>
      <c r="M35" s="6">
        <f t="shared" si="9"/>
        <v>0.26461922538017685</v>
      </c>
      <c r="N35" s="7">
        <f t="shared" si="10"/>
        <v>30.7267454875306</v>
      </c>
    </row>
    <row r="36" spans="1:14" x14ac:dyDescent="0.3">
      <c r="A36" s="6">
        <v>126.55200000000001</v>
      </c>
      <c r="B36" s="6">
        <f t="shared" si="3"/>
        <v>2450</v>
      </c>
      <c r="C36" s="6">
        <v>0.15565000000000001</v>
      </c>
      <c r="D36" s="6">
        <f t="shared" si="4"/>
        <v>2.5941666666666667</v>
      </c>
      <c r="E36" s="6">
        <f t="shared" si="5"/>
        <v>1.9456250000000001E-3</v>
      </c>
      <c r="F36" s="6">
        <v>1.2698400000000001</v>
      </c>
      <c r="G36" s="7">
        <f t="shared" si="0"/>
        <v>103.238084352</v>
      </c>
      <c r="H36" s="7">
        <f t="shared" si="1"/>
        <v>26487.113935292338</v>
      </c>
      <c r="I36" s="7">
        <f t="shared" si="6"/>
        <v>26.487113935292339</v>
      </c>
      <c r="J36" s="6">
        <f t="shared" si="7"/>
        <v>26653.02502314029</v>
      </c>
      <c r="K36" s="6">
        <f t="shared" si="8"/>
        <v>26.653025023140291</v>
      </c>
      <c r="L36" s="6">
        <f t="shared" si="2"/>
        <v>820817.78857210674</v>
      </c>
      <c r="M36" s="6">
        <f t="shared" si="9"/>
        <v>0.26279381023050385</v>
      </c>
      <c r="N36" s="7">
        <f t="shared" si="10"/>
        <v>30.940179231133179</v>
      </c>
    </row>
    <row r="37" spans="1:14" x14ac:dyDescent="0.3">
      <c r="A37" s="6">
        <v>126.438</v>
      </c>
      <c r="B37" s="6">
        <f t="shared" si="3"/>
        <v>2500</v>
      </c>
      <c r="C37" s="6">
        <v>0.15959999999999999</v>
      </c>
      <c r="D37" s="6">
        <f t="shared" si="4"/>
        <v>2.6599999999999997</v>
      </c>
      <c r="E37" s="6">
        <f t="shared" si="5"/>
        <v>1.9949999999999998E-3</v>
      </c>
      <c r="F37" s="6">
        <v>1.2744599999999999</v>
      </c>
      <c r="G37" s="7">
        <f t="shared" si="0"/>
        <v>103.145085888</v>
      </c>
      <c r="H37" s="7">
        <f t="shared" si="1"/>
        <v>27003.320339969086</v>
      </c>
      <c r="I37" s="7">
        <f t="shared" si="6"/>
        <v>27.003320339969086</v>
      </c>
      <c r="J37" s="6">
        <f t="shared" si="7"/>
        <v>27172.464863002286</v>
      </c>
      <c r="K37" s="6">
        <f t="shared" si="8"/>
        <v>27.172464863002286</v>
      </c>
      <c r="L37" s="6">
        <f t="shared" si="2"/>
        <v>820078.38320595515</v>
      </c>
      <c r="M37" s="6">
        <f t="shared" si="9"/>
        <v>0.26431168597365373</v>
      </c>
      <c r="N37" s="7">
        <f t="shared" si="10"/>
        <v>30.762497539267592</v>
      </c>
    </row>
    <row r="38" spans="1:14" x14ac:dyDescent="0.3">
      <c r="A38" s="6">
        <v>126.239</v>
      </c>
      <c r="B38" s="6">
        <f t="shared" si="3"/>
        <v>2550</v>
      </c>
      <c r="C38" s="6">
        <v>0.16259999999999999</v>
      </c>
      <c r="D38" s="6">
        <f t="shared" si="4"/>
        <v>2.71</v>
      </c>
      <c r="E38" s="6">
        <f t="shared" si="5"/>
        <v>2.0325E-3</v>
      </c>
      <c r="F38" s="6">
        <v>1.2787599999999999</v>
      </c>
      <c r="G38" s="7">
        <f t="shared" si="0"/>
        <v>102.982746464</v>
      </c>
      <c r="H38" s="7">
        <f t="shared" si="1"/>
        <v>27500.036377713226</v>
      </c>
      <c r="I38" s="7">
        <f t="shared" si="6"/>
        <v>27.500036377713226</v>
      </c>
      <c r="J38" s="6">
        <f t="shared" si="7"/>
        <v>27672.292251359217</v>
      </c>
      <c r="K38" s="6">
        <f t="shared" si="8"/>
        <v>27.672292251359217</v>
      </c>
      <c r="L38" s="6">
        <f t="shared" si="2"/>
        <v>818787.66682118189</v>
      </c>
      <c r="M38" s="6">
        <f t="shared" si="9"/>
        <v>0.26441611462962927</v>
      </c>
      <c r="N38" s="7">
        <f t="shared" si="10"/>
        <v>30.750348180379316</v>
      </c>
    </row>
    <row r="39" spans="1:14" x14ac:dyDescent="0.3">
      <c r="A39" s="6">
        <v>126.161</v>
      </c>
      <c r="B39" s="6">
        <f t="shared" si="3"/>
        <v>2600</v>
      </c>
      <c r="C39" s="6">
        <v>0.16805</v>
      </c>
      <c r="D39" s="6">
        <f t="shared" si="4"/>
        <v>2.8008333333333337</v>
      </c>
      <c r="E39" s="6">
        <f t="shared" si="5"/>
        <v>2.1006250000000001E-3</v>
      </c>
      <c r="F39" s="6">
        <v>1.27634</v>
      </c>
      <c r="G39" s="7">
        <f t="shared" ref="G39:G70" si="11">A39*$N$3</f>
        <v>102.919115936</v>
      </c>
      <c r="H39" s="7">
        <f t="shared" ref="H39:H70" si="12">((2*PI())*B39*G39)/60</f>
        <v>28021.928006669459</v>
      </c>
      <c r="I39" s="7">
        <f t="shared" si="6"/>
        <v>28.021928006669459</v>
      </c>
      <c r="J39" s="6">
        <f t="shared" si="7"/>
        <v>28197.452926845413</v>
      </c>
      <c r="K39" s="6">
        <f t="shared" si="8"/>
        <v>28.197452926845415</v>
      </c>
      <c r="L39" s="6">
        <f t="shared" ref="L39:L70" si="13">(120*J39)/($O$3*$R$3*$Q$3*B39)</f>
        <v>818281.75788644643</v>
      </c>
      <c r="M39" s="6">
        <f t="shared" ref="M39:M70" si="14">D39*((0.75*3600)/1000)/K39</f>
        <v>0.26818911692553454</v>
      </c>
      <c r="N39" s="7">
        <f t="shared" si="10"/>
        <v>30.317738775439622</v>
      </c>
    </row>
    <row r="40" spans="1:14" x14ac:dyDescent="0.3">
      <c r="A40" s="6">
        <v>125.84699999999999</v>
      </c>
      <c r="B40" s="6">
        <f t="shared" ref="B40:B71" si="15">B39+50</f>
        <v>2650</v>
      </c>
      <c r="C40" s="6">
        <v>0.17144999999999999</v>
      </c>
      <c r="D40" s="6">
        <f t="shared" si="4"/>
        <v>2.8574999999999999</v>
      </c>
      <c r="E40" s="6">
        <f t="shared" si="5"/>
        <v>2.1431250000000001E-3</v>
      </c>
      <c r="F40" s="6">
        <v>1.28027</v>
      </c>
      <c r="G40" s="7">
        <f t="shared" si="11"/>
        <v>102.66296227199999</v>
      </c>
      <c r="H40" s="7">
        <f t="shared" si="12"/>
        <v>28489.726712804179</v>
      </c>
      <c r="I40" s="7">
        <f t="shared" si="6"/>
        <v>28.489726712804178</v>
      </c>
      <c r="J40" s="6">
        <f t="shared" si="7"/>
        <v>28668.181850006353</v>
      </c>
      <c r="K40" s="6">
        <f t="shared" si="8"/>
        <v>28.668181850006352</v>
      </c>
      <c r="L40" s="6">
        <f t="shared" si="13"/>
        <v>816245.15012353752</v>
      </c>
      <c r="M40" s="6">
        <f t="shared" si="14"/>
        <v>0.26912240337969989</v>
      </c>
      <c r="N40" s="7">
        <f t="shared" si="10"/>
        <v>30.212600241580294</v>
      </c>
    </row>
    <row r="41" spans="1:14" x14ac:dyDescent="0.3">
      <c r="A41" s="6">
        <v>124.911</v>
      </c>
      <c r="B41" s="6">
        <f t="shared" si="15"/>
        <v>2700</v>
      </c>
      <c r="C41" s="6">
        <v>0.17465</v>
      </c>
      <c r="D41" s="6">
        <f t="shared" si="4"/>
        <v>2.9108333333333336</v>
      </c>
      <c r="E41" s="6">
        <f t="shared" si="5"/>
        <v>2.1831250000000002E-3</v>
      </c>
      <c r="F41" s="6">
        <v>1.2837099999999999</v>
      </c>
      <c r="G41" s="7">
        <f t="shared" si="11"/>
        <v>101.89939593599999</v>
      </c>
      <c r="H41" s="7">
        <f t="shared" si="12"/>
        <v>28811.375430999771</v>
      </c>
      <c r="I41" s="7">
        <f t="shared" si="6"/>
        <v>28.811375430999771</v>
      </c>
      <c r="J41" s="6">
        <f t="shared" si="7"/>
        <v>28991.845324844406</v>
      </c>
      <c r="K41" s="6">
        <f t="shared" si="8"/>
        <v>28.991845324844405</v>
      </c>
      <c r="L41" s="6">
        <f t="shared" si="13"/>
        <v>810174.24290671374</v>
      </c>
      <c r="M41" s="6">
        <f t="shared" si="14"/>
        <v>0.27108484858206178</v>
      </c>
      <c r="N41" s="7">
        <f t="shared" si="10"/>
        <v>29.993884320328728</v>
      </c>
    </row>
    <row r="42" spans="1:14" x14ac:dyDescent="0.3">
      <c r="A42" s="6">
        <v>123.92700000000001</v>
      </c>
      <c r="B42" s="6">
        <f t="shared" si="15"/>
        <v>2750</v>
      </c>
      <c r="C42" s="6">
        <v>0.1784</v>
      </c>
      <c r="D42" s="6">
        <f t="shared" si="4"/>
        <v>2.9733333333333336</v>
      </c>
      <c r="E42" s="6">
        <f t="shared" si="5"/>
        <v>2.2300000000000002E-3</v>
      </c>
      <c r="F42" s="6">
        <v>1.2811999999999999</v>
      </c>
      <c r="G42" s="7">
        <f t="shared" si="11"/>
        <v>101.096672352</v>
      </c>
      <c r="H42" s="7">
        <f t="shared" si="12"/>
        <v>29113.751623313274</v>
      </c>
      <c r="I42" s="7">
        <f t="shared" si="6"/>
        <v>29.113751623313274</v>
      </c>
      <c r="J42" s="6">
        <f t="shared" si="7"/>
        <v>29296.115553749762</v>
      </c>
      <c r="K42" s="6">
        <f t="shared" si="8"/>
        <v>29.296115553749761</v>
      </c>
      <c r="L42" s="6">
        <f t="shared" si="13"/>
        <v>803792.00711466803</v>
      </c>
      <c r="M42" s="6">
        <f t="shared" si="14"/>
        <v>0.274029503511173</v>
      </c>
      <c r="N42" s="7">
        <f t="shared" si="10"/>
        <v>29.671577276104028</v>
      </c>
    </row>
    <row r="43" spans="1:14" x14ac:dyDescent="0.3">
      <c r="A43" s="6">
        <v>123.68899999999999</v>
      </c>
      <c r="B43" s="6">
        <f t="shared" si="15"/>
        <v>2800</v>
      </c>
      <c r="C43" s="6">
        <v>0.18004999999999999</v>
      </c>
      <c r="D43" s="6">
        <f t="shared" si="4"/>
        <v>3.000833333333333</v>
      </c>
      <c r="E43" s="6">
        <f t="shared" si="5"/>
        <v>2.2506249999999996E-3</v>
      </c>
      <c r="F43" s="6">
        <v>1.2744800000000001</v>
      </c>
      <c r="G43" s="7">
        <f t="shared" si="11"/>
        <v>100.90251766399999</v>
      </c>
      <c r="H43" s="7">
        <f t="shared" si="12"/>
        <v>29586.163434047423</v>
      </c>
      <c r="I43" s="7">
        <f t="shared" si="6"/>
        <v>29.586163434047425</v>
      </c>
      <c r="J43" s="6">
        <f t="shared" si="7"/>
        <v>29771.486477266928</v>
      </c>
      <c r="K43" s="6">
        <f t="shared" si="8"/>
        <v>29.771486477266929</v>
      </c>
      <c r="L43" s="6">
        <f t="shared" si="13"/>
        <v>802248.33626252692</v>
      </c>
      <c r="M43" s="6">
        <f t="shared" si="14"/>
        <v>0.2721479831444345</v>
      </c>
      <c r="N43" s="7">
        <f t="shared" si="10"/>
        <v>29.87671448238866</v>
      </c>
    </row>
    <row r="44" spans="1:14" x14ac:dyDescent="0.3">
      <c r="A44" s="6">
        <v>123.389</v>
      </c>
      <c r="B44" s="6">
        <f t="shared" si="15"/>
        <v>2850</v>
      </c>
      <c r="C44" s="6">
        <v>0.18310000000000001</v>
      </c>
      <c r="D44" s="6">
        <f t="shared" si="4"/>
        <v>3.0516666666666672</v>
      </c>
      <c r="E44" s="6">
        <f t="shared" si="5"/>
        <v>2.28875E-3</v>
      </c>
      <c r="F44" s="6">
        <v>1.2603599999999999</v>
      </c>
      <c r="G44" s="7">
        <f t="shared" si="11"/>
        <v>100.65778486399999</v>
      </c>
      <c r="H44" s="7">
        <f t="shared" si="12"/>
        <v>30041.446958259603</v>
      </c>
      <c r="I44" s="7">
        <f t="shared" si="6"/>
        <v>30.041446958259602</v>
      </c>
      <c r="J44" s="6">
        <f t="shared" si="7"/>
        <v>30229.621825387363</v>
      </c>
      <c r="K44" s="6">
        <f t="shared" si="8"/>
        <v>30.229621825387362</v>
      </c>
      <c r="L44" s="6">
        <f t="shared" si="13"/>
        <v>800302.53266739124</v>
      </c>
      <c r="M44" s="6">
        <f t="shared" si="14"/>
        <v>0.27256378024154859</v>
      </c>
      <c r="N44" s="7">
        <f t="shared" si="10"/>
        <v>29.83113743931245</v>
      </c>
    </row>
    <row r="45" spans="1:14" x14ac:dyDescent="0.3">
      <c r="A45" s="6">
        <v>122.51900000000001</v>
      </c>
      <c r="B45" s="6">
        <f t="shared" si="15"/>
        <v>2900</v>
      </c>
      <c r="C45" s="6">
        <v>0.18790000000000001</v>
      </c>
      <c r="D45" s="6">
        <f t="shared" si="4"/>
        <v>3.1316666666666668</v>
      </c>
      <c r="E45" s="6">
        <f t="shared" si="5"/>
        <v>2.3487500000000006E-3</v>
      </c>
      <c r="F45" s="6">
        <v>1.2531000000000001</v>
      </c>
      <c r="G45" s="7">
        <f t="shared" si="11"/>
        <v>99.948059743999991</v>
      </c>
      <c r="H45" s="7">
        <f t="shared" si="12"/>
        <v>30352.95538912273</v>
      </c>
      <c r="I45" s="7">
        <f t="shared" si="6"/>
        <v>30.35295538912273</v>
      </c>
      <c r="J45" s="6">
        <f t="shared" si="7"/>
        <v>30543.081495738661</v>
      </c>
      <c r="K45" s="6">
        <f t="shared" si="8"/>
        <v>30.543081495738662</v>
      </c>
      <c r="L45" s="6">
        <f t="shared" si="13"/>
        <v>794659.70224149711</v>
      </c>
      <c r="M45" s="6">
        <f t="shared" si="14"/>
        <v>0.27683847162506192</v>
      </c>
      <c r="N45" s="7">
        <f t="shared" si="10"/>
        <v>29.37051177040275</v>
      </c>
    </row>
    <row r="46" spans="1:14" x14ac:dyDescent="0.3">
      <c r="A46" s="6">
        <v>121.837</v>
      </c>
      <c r="B46" s="6">
        <f t="shared" si="15"/>
        <v>2950</v>
      </c>
      <c r="C46" s="6">
        <v>0.19255</v>
      </c>
      <c r="D46" s="6">
        <f t="shared" si="4"/>
        <v>3.2091666666666669</v>
      </c>
      <c r="E46" s="6">
        <f t="shared" si="5"/>
        <v>2.4068750000000002E-3</v>
      </c>
      <c r="F46" s="6">
        <v>1.23943</v>
      </c>
      <c r="G46" s="7">
        <f t="shared" si="11"/>
        <v>99.391700512</v>
      </c>
      <c r="H46" s="7">
        <f t="shared" si="12"/>
        <v>30704.409888702448</v>
      </c>
      <c r="I46" s="7">
        <f t="shared" si="6"/>
        <v>30.704409888702447</v>
      </c>
      <c r="J46" s="6">
        <f t="shared" si="7"/>
        <v>30896.737450656128</v>
      </c>
      <c r="K46" s="6">
        <f t="shared" si="8"/>
        <v>30.896737450656129</v>
      </c>
      <c r="L46" s="6">
        <f t="shared" si="13"/>
        <v>790236.24206855509</v>
      </c>
      <c r="M46" s="6">
        <f t="shared" si="14"/>
        <v>0.28044223160578385</v>
      </c>
      <c r="N46" s="7">
        <f t="shared" si="10"/>
        <v>28.993092598099619</v>
      </c>
    </row>
    <row r="47" spans="1:14" x14ac:dyDescent="0.3">
      <c r="A47" s="6">
        <v>121.709</v>
      </c>
      <c r="B47" s="6">
        <f t="shared" si="15"/>
        <v>3000</v>
      </c>
      <c r="C47" s="6">
        <v>0.19900000000000001</v>
      </c>
      <c r="D47" s="6">
        <f t="shared" si="4"/>
        <v>3.3166666666666669</v>
      </c>
      <c r="E47" s="6">
        <f t="shared" si="5"/>
        <v>2.4874999999999997E-3</v>
      </c>
      <c r="F47" s="6">
        <v>1.2273499999999999</v>
      </c>
      <c r="G47" s="7">
        <f t="shared" si="11"/>
        <v>99.287281183999994</v>
      </c>
      <c r="H47" s="7">
        <f t="shared" si="12"/>
        <v>31192.01931625585</v>
      </c>
      <c r="I47" s="7">
        <f t="shared" si="6"/>
        <v>31.192019316255848</v>
      </c>
      <c r="J47" s="6">
        <f t="shared" si="7"/>
        <v>31387.401186457981</v>
      </c>
      <c r="K47" s="6">
        <f t="shared" si="8"/>
        <v>31.387401186457982</v>
      </c>
      <c r="L47" s="6">
        <f t="shared" si="13"/>
        <v>789406.03253463039</v>
      </c>
      <c r="M47" s="6">
        <f t="shared" si="14"/>
        <v>0.28530555769184279</v>
      </c>
      <c r="N47" s="7">
        <f t="shared" si="10"/>
        <v>28.498875574468574</v>
      </c>
    </row>
    <row r="48" spans="1:14" x14ac:dyDescent="0.3">
      <c r="A48" s="6">
        <v>121.123</v>
      </c>
      <c r="B48" s="6">
        <f t="shared" si="15"/>
        <v>3050</v>
      </c>
      <c r="C48" s="6">
        <v>0.20605000000000001</v>
      </c>
      <c r="D48" s="6">
        <f t="shared" si="4"/>
        <v>3.434166666666667</v>
      </c>
      <c r="E48" s="6">
        <f t="shared" si="5"/>
        <v>2.5756249999999998E-3</v>
      </c>
      <c r="F48" s="6">
        <v>1.2193000000000001</v>
      </c>
      <c r="G48" s="7">
        <f t="shared" si="11"/>
        <v>98.809236447999993</v>
      </c>
      <c r="H48" s="7">
        <f t="shared" si="12"/>
        <v>31559.201085405119</v>
      </c>
      <c r="I48" s="7">
        <f t="shared" si="6"/>
        <v>31.559201085405117</v>
      </c>
      <c r="J48" s="6">
        <f t="shared" si="7"/>
        <v>31756.8829240714</v>
      </c>
      <c r="K48" s="6">
        <f t="shared" si="8"/>
        <v>31.756882924071402</v>
      </c>
      <c r="L48" s="6">
        <f t="shared" si="13"/>
        <v>785605.22951213177</v>
      </c>
      <c r="M48" s="6">
        <f t="shared" si="14"/>
        <v>0.29197607404257325</v>
      </c>
      <c r="N48" s="7">
        <f t="shared" si="10"/>
        <v>27.84778724087721</v>
      </c>
    </row>
    <row r="49" spans="1:14" x14ac:dyDescent="0.3">
      <c r="A49" s="6">
        <v>121.124</v>
      </c>
      <c r="B49" s="6">
        <f t="shared" si="15"/>
        <v>3100</v>
      </c>
      <c r="C49" s="6">
        <v>0.21004999999999999</v>
      </c>
      <c r="D49" s="6">
        <f t="shared" si="4"/>
        <v>3.500833333333333</v>
      </c>
      <c r="E49" s="6">
        <f t="shared" si="5"/>
        <v>2.6256249999999999E-3</v>
      </c>
      <c r="F49" s="6">
        <v>1.20692</v>
      </c>
      <c r="G49" s="7">
        <f t="shared" si="11"/>
        <v>98.810052223999989</v>
      </c>
      <c r="H49" s="7">
        <f t="shared" si="12"/>
        <v>32076.829864000025</v>
      </c>
      <c r="I49" s="7">
        <f t="shared" si="6"/>
        <v>32.076829864000025</v>
      </c>
      <c r="J49" s="6">
        <f t="shared" si="7"/>
        <v>32277.754047376562</v>
      </c>
      <c r="K49" s="6">
        <f t="shared" si="8"/>
        <v>32.277754047376561</v>
      </c>
      <c r="L49" s="6">
        <f t="shared" si="13"/>
        <v>785611.71552411537</v>
      </c>
      <c r="M49" s="6">
        <f t="shared" si="14"/>
        <v>0.29284100703308535</v>
      </c>
      <c r="N49" s="7">
        <f t="shared" si="10"/>
        <v>27.765536226439615</v>
      </c>
    </row>
    <row r="50" spans="1:14" x14ac:dyDescent="0.3">
      <c r="A50" s="6">
        <v>120.851</v>
      </c>
      <c r="B50" s="6">
        <f t="shared" si="15"/>
        <v>3150</v>
      </c>
      <c r="C50" s="6">
        <v>0.21604999999999999</v>
      </c>
      <c r="D50" s="6">
        <f t="shared" si="4"/>
        <v>3.6008333333333331</v>
      </c>
      <c r="E50" s="6">
        <f t="shared" si="5"/>
        <v>2.7006249999999999E-3</v>
      </c>
      <c r="F50" s="6">
        <v>1.1927399999999999</v>
      </c>
      <c r="G50" s="7">
        <f t="shared" si="11"/>
        <v>98.587345375999988</v>
      </c>
      <c r="H50" s="7">
        <f t="shared" si="12"/>
        <v>32520.73439686693</v>
      </c>
      <c r="I50" s="7">
        <f t="shared" si="6"/>
        <v>32.520734396866928</v>
      </c>
      <c r="J50" s="6">
        <f t="shared" si="7"/>
        <v>32724.439127951631</v>
      </c>
      <c r="K50" s="6">
        <f t="shared" si="8"/>
        <v>32.724439127951634</v>
      </c>
      <c r="L50" s="6">
        <f t="shared" si="13"/>
        <v>783841.03425254184</v>
      </c>
      <c r="M50" s="6">
        <f t="shared" si="14"/>
        <v>0.29709447309352738</v>
      </c>
      <c r="N50" s="7">
        <f t="shared" si="10"/>
        <v>27.36802036301944</v>
      </c>
    </row>
    <row r="51" spans="1:14" x14ac:dyDescent="0.3">
      <c r="A51" s="6">
        <v>120.596</v>
      </c>
      <c r="B51" s="6">
        <f t="shared" si="15"/>
        <v>3200</v>
      </c>
      <c r="C51" s="6">
        <v>0.21795</v>
      </c>
      <c r="D51" s="6">
        <f t="shared" si="4"/>
        <v>3.6325000000000003</v>
      </c>
      <c r="E51" s="6">
        <f t="shared" si="5"/>
        <v>2.7243750000000002E-3</v>
      </c>
      <c r="F51" s="6">
        <v>1.1848099999999999</v>
      </c>
      <c r="G51" s="7">
        <f t="shared" si="11"/>
        <v>98.379322496</v>
      </c>
      <c r="H51" s="7">
        <f t="shared" si="12"/>
        <v>32967.227393981295</v>
      </c>
      <c r="I51" s="7">
        <f t="shared" si="6"/>
        <v>32.967227393981297</v>
      </c>
      <c r="J51" s="6">
        <f t="shared" si="7"/>
        <v>33173.728886504359</v>
      </c>
      <c r="K51" s="6">
        <f t="shared" si="8"/>
        <v>33.173728886504357</v>
      </c>
      <c r="L51" s="6">
        <f t="shared" si="13"/>
        <v>782187.10119667638</v>
      </c>
      <c r="M51" s="6">
        <f t="shared" si="14"/>
        <v>0.29564810255593438</v>
      </c>
      <c r="N51" s="7">
        <f t="shared" si="10"/>
        <v>27.501910274651227</v>
      </c>
    </row>
    <row r="52" spans="1:14" x14ac:dyDescent="0.3">
      <c r="A52" s="6">
        <v>120.84</v>
      </c>
      <c r="B52" s="6">
        <f t="shared" si="15"/>
        <v>3250</v>
      </c>
      <c r="C52" s="6">
        <v>0.22305</v>
      </c>
      <c r="D52" s="6">
        <f t="shared" si="4"/>
        <v>3.7175000000000002</v>
      </c>
      <c r="E52" s="6">
        <f t="shared" si="5"/>
        <v>2.7881250000000002E-3</v>
      </c>
      <c r="F52" s="6">
        <v>1.17378</v>
      </c>
      <c r="G52" s="7">
        <f t="shared" si="11"/>
        <v>98.578371840000003</v>
      </c>
      <c r="H52" s="7">
        <f t="shared" si="12"/>
        <v>33550.084617333589</v>
      </c>
      <c r="I52" s="7">
        <f t="shared" si="6"/>
        <v>33.550084617333589</v>
      </c>
      <c r="J52" s="6">
        <f t="shared" si="7"/>
        <v>33760.237035216909</v>
      </c>
      <c r="K52" s="6">
        <f t="shared" si="8"/>
        <v>33.76023703521691</v>
      </c>
      <c r="L52" s="6">
        <f t="shared" si="13"/>
        <v>783769.68812072033</v>
      </c>
      <c r="M52" s="6">
        <f t="shared" si="14"/>
        <v>0.29730982011558948</v>
      </c>
      <c r="N52" s="7">
        <f t="shared" si="10"/>
        <v>27.348197197802033</v>
      </c>
    </row>
    <row r="53" spans="1:14" x14ac:dyDescent="0.3">
      <c r="A53" s="6">
        <v>121.633</v>
      </c>
      <c r="B53" s="6">
        <f t="shared" si="15"/>
        <v>3300</v>
      </c>
      <c r="C53" s="6">
        <v>0.22550000000000001</v>
      </c>
      <c r="D53" s="6">
        <f t="shared" si="4"/>
        <v>3.7583333333333333</v>
      </c>
      <c r="E53" s="6">
        <f t="shared" si="5"/>
        <v>2.8187500000000001E-3</v>
      </c>
      <c r="F53" s="6">
        <v>1.1611800000000001</v>
      </c>
      <c r="G53" s="7">
        <f t="shared" si="11"/>
        <v>99.225282207999996</v>
      </c>
      <c r="H53" s="7">
        <f t="shared" si="12"/>
        <v>34289.795939852949</v>
      </c>
      <c r="I53" s="7">
        <f t="shared" si="6"/>
        <v>34.289795939852951</v>
      </c>
      <c r="J53" s="6">
        <f t="shared" si="7"/>
        <v>34504.581792338184</v>
      </c>
      <c r="K53" s="6">
        <f t="shared" si="8"/>
        <v>34.504581792338186</v>
      </c>
      <c r="L53" s="6">
        <f t="shared" si="13"/>
        <v>788913.09562386258</v>
      </c>
      <c r="M53" s="6">
        <f t="shared" si="14"/>
        <v>0.29409137780807054</v>
      </c>
      <c r="N53" s="7">
        <f t="shared" si="10"/>
        <v>27.647487151665352</v>
      </c>
    </row>
    <row r="54" spans="1:14" x14ac:dyDescent="0.3">
      <c r="A54" s="6">
        <v>122.181</v>
      </c>
      <c r="B54" s="6">
        <f t="shared" si="15"/>
        <v>3350</v>
      </c>
      <c r="C54" s="6">
        <v>0.22850000000000001</v>
      </c>
      <c r="D54" s="6">
        <f t="shared" si="4"/>
        <v>3.8083333333333331</v>
      </c>
      <c r="E54" s="6">
        <f t="shared" si="5"/>
        <v>2.8562499999999998E-3</v>
      </c>
      <c r="F54" s="6">
        <v>1.1510400000000001</v>
      </c>
      <c r="G54" s="7">
        <f t="shared" si="11"/>
        <v>99.672327455999991</v>
      </c>
      <c r="H54" s="7">
        <f t="shared" si="12"/>
        <v>34966.166773386183</v>
      </c>
      <c r="I54" s="7">
        <f t="shared" si="6"/>
        <v>34.966166773386185</v>
      </c>
      <c r="J54" s="6">
        <f t="shared" si="7"/>
        <v>35185.189305679356</v>
      </c>
      <c r="K54" s="6">
        <f t="shared" si="8"/>
        <v>35.185189305679359</v>
      </c>
      <c r="L54" s="6">
        <f t="shared" si="13"/>
        <v>792467.43019097741</v>
      </c>
      <c r="M54" s="6">
        <f t="shared" si="14"/>
        <v>0.29223943946040581</v>
      </c>
      <c r="N54" s="7">
        <f t="shared" si="10"/>
        <v>27.822690887914213</v>
      </c>
    </row>
    <row r="55" spans="1:14" x14ac:dyDescent="0.3">
      <c r="A55" s="6">
        <v>122.93300000000001</v>
      </c>
      <c r="B55" s="6">
        <f t="shared" si="15"/>
        <v>3400</v>
      </c>
      <c r="C55" s="6">
        <v>0.23419999999999999</v>
      </c>
      <c r="D55" s="6">
        <f t="shared" si="4"/>
        <v>3.9033333333333333</v>
      </c>
      <c r="E55" s="6">
        <f t="shared" si="5"/>
        <v>2.9275E-3</v>
      </c>
      <c r="F55" s="6">
        <v>1.14117</v>
      </c>
      <c r="G55" s="7">
        <f t="shared" si="11"/>
        <v>100.285791008</v>
      </c>
      <c r="H55" s="7">
        <f t="shared" si="12"/>
        <v>35706.471819553066</v>
      </c>
      <c r="I55" s="7">
        <f t="shared" si="6"/>
        <v>35.706471819553066</v>
      </c>
      <c r="J55" s="6">
        <f t="shared" si="7"/>
        <v>35930.131505439072</v>
      </c>
      <c r="K55" s="6">
        <f t="shared" si="8"/>
        <v>35.930131505439071</v>
      </c>
      <c r="L55" s="6">
        <f t="shared" si="13"/>
        <v>797344.91120278463</v>
      </c>
      <c r="M55" s="6">
        <f t="shared" si="14"/>
        <v>0.29331927155358772</v>
      </c>
      <c r="N55" s="7">
        <f t="shared" si="10"/>
        <v>27.720263814574231</v>
      </c>
    </row>
    <row r="56" spans="1:14" x14ac:dyDescent="0.3">
      <c r="A56" s="6">
        <v>123.47499999999999</v>
      </c>
      <c r="B56" s="6">
        <f t="shared" si="15"/>
        <v>3450</v>
      </c>
      <c r="C56" s="6">
        <v>0.23605000000000001</v>
      </c>
      <c r="D56" s="6">
        <f t="shared" si="4"/>
        <v>3.934166666666667</v>
      </c>
      <c r="E56" s="6">
        <f t="shared" si="5"/>
        <v>2.9506250000000001E-3</v>
      </c>
      <c r="F56" s="6">
        <v>1.12669</v>
      </c>
      <c r="G56" s="7">
        <f t="shared" si="11"/>
        <v>100.72794159999999</v>
      </c>
      <c r="H56" s="7">
        <f t="shared" si="12"/>
        <v>36391.308554304895</v>
      </c>
      <c r="I56" s="7">
        <f t="shared" si="6"/>
        <v>36.391308554304892</v>
      </c>
      <c r="J56" s="6">
        <f t="shared" si="7"/>
        <v>36619.25794906362</v>
      </c>
      <c r="K56" s="6">
        <f t="shared" si="8"/>
        <v>36.619257949063623</v>
      </c>
      <c r="L56" s="6">
        <f t="shared" si="13"/>
        <v>800860.32969799673</v>
      </c>
      <c r="M56" s="6">
        <f t="shared" si="14"/>
        <v>0.29007278123372293</v>
      </c>
      <c r="N56" s="7">
        <f t="shared" si="10"/>
        <v>28.030508601263126</v>
      </c>
    </row>
    <row r="57" spans="1:14" x14ac:dyDescent="0.3">
      <c r="A57" s="6">
        <v>123.428</v>
      </c>
      <c r="B57" s="6">
        <f t="shared" si="15"/>
        <v>3500</v>
      </c>
      <c r="C57" s="6">
        <v>0.24195</v>
      </c>
      <c r="D57" s="6">
        <f t="shared" si="4"/>
        <v>4.0324999999999998</v>
      </c>
      <c r="E57" s="6">
        <f t="shared" si="5"/>
        <v>3.0243750000000002E-3</v>
      </c>
      <c r="F57" s="6">
        <v>1.11975</v>
      </c>
      <c r="G57" s="7">
        <f t="shared" si="11"/>
        <v>100.689600128</v>
      </c>
      <c r="H57" s="7">
        <f t="shared" si="12"/>
        <v>36904.665939752173</v>
      </c>
      <c r="I57" s="7">
        <f t="shared" si="6"/>
        <v>36.904665939752171</v>
      </c>
      <c r="J57" s="6">
        <f t="shared" si="7"/>
        <v>37135.83092389079</v>
      </c>
      <c r="K57" s="6">
        <f t="shared" si="8"/>
        <v>37.135830923890786</v>
      </c>
      <c r="L57" s="6">
        <f t="shared" si="13"/>
        <v>800555.48713475873</v>
      </c>
      <c r="M57" s="6">
        <f t="shared" si="14"/>
        <v>0.29318719223798295</v>
      </c>
      <c r="N57" s="7">
        <f t="shared" si="10"/>
        <v>27.732751650229886</v>
      </c>
    </row>
    <row r="58" spans="1:14" x14ac:dyDescent="0.3">
      <c r="A58" s="6">
        <v>124.205</v>
      </c>
      <c r="B58" s="6">
        <f t="shared" si="15"/>
        <v>3550</v>
      </c>
      <c r="C58" s="6">
        <v>0.24545</v>
      </c>
      <c r="D58" s="6">
        <f t="shared" si="4"/>
        <v>4.0908333333333333</v>
      </c>
      <c r="E58" s="6">
        <f t="shared" si="5"/>
        <v>3.0681250000000001E-3</v>
      </c>
      <c r="F58" s="6">
        <v>1.10622</v>
      </c>
      <c r="G58" s="7">
        <f t="shared" si="11"/>
        <v>101.32345807999999</v>
      </c>
      <c r="H58" s="7">
        <f t="shared" si="12"/>
        <v>37667.515398952222</v>
      </c>
      <c r="I58" s="7">
        <f t="shared" si="6"/>
        <v>37.667515398952226</v>
      </c>
      <c r="J58" s="6">
        <f t="shared" si="7"/>
        <v>37903.458751317339</v>
      </c>
      <c r="K58" s="6">
        <f t="shared" si="8"/>
        <v>37.903458751317338</v>
      </c>
      <c r="L58" s="6">
        <f t="shared" si="13"/>
        <v>805595.11844616057</v>
      </c>
      <c r="M58" s="6">
        <f t="shared" si="14"/>
        <v>0.29140480483502373</v>
      </c>
      <c r="N58" s="7">
        <f t="shared" si="10"/>
        <v>27.902379969223301</v>
      </c>
    </row>
    <row r="59" spans="1:14" x14ac:dyDescent="0.3">
      <c r="A59" s="6">
        <v>124.066</v>
      </c>
      <c r="B59" s="6">
        <f t="shared" si="15"/>
        <v>3600</v>
      </c>
      <c r="C59" s="6">
        <v>0.25505</v>
      </c>
      <c r="D59" s="6">
        <f t="shared" si="4"/>
        <v>4.2508333333333335</v>
      </c>
      <c r="E59" s="6">
        <f t="shared" si="5"/>
        <v>3.188125E-3</v>
      </c>
      <c r="F59" s="6">
        <v>1.09697</v>
      </c>
      <c r="G59" s="7">
        <f t="shared" si="11"/>
        <v>101.21006521599999</v>
      </c>
      <c r="H59" s="7">
        <f t="shared" si="12"/>
        <v>38155.295682231532</v>
      </c>
      <c r="I59" s="7">
        <f t="shared" si="6"/>
        <v>38.155295682231532</v>
      </c>
      <c r="J59" s="6">
        <f t="shared" si="7"/>
        <v>38394.29441305832</v>
      </c>
      <c r="K59" s="6">
        <f t="shared" si="8"/>
        <v>38.394294413058319</v>
      </c>
      <c r="L59" s="6">
        <f t="shared" si="13"/>
        <v>804693.56278041448</v>
      </c>
      <c r="M59" s="6">
        <f t="shared" si="14"/>
        <v>0.29893113483279599</v>
      </c>
      <c r="N59" s="7">
        <f t="shared" si="10"/>
        <v>27.199868604894959</v>
      </c>
    </row>
    <row r="60" spans="1:14" x14ac:dyDescent="0.3">
      <c r="A60" s="6">
        <v>123.967</v>
      </c>
      <c r="B60" s="6">
        <f t="shared" si="15"/>
        <v>3650</v>
      </c>
      <c r="C60" s="6">
        <v>0.25755</v>
      </c>
      <c r="D60" s="6">
        <f t="shared" si="4"/>
        <v>4.2925000000000004</v>
      </c>
      <c r="E60" s="6">
        <f t="shared" si="5"/>
        <v>3.2193750000000004E-3</v>
      </c>
      <c r="F60" s="6">
        <v>1.0940099999999999</v>
      </c>
      <c r="G60" s="7">
        <f t="shared" si="11"/>
        <v>101.129303392</v>
      </c>
      <c r="H60" s="7">
        <f t="shared" si="12"/>
        <v>38654.36098620687</v>
      </c>
      <c r="I60" s="7">
        <f t="shared" si="6"/>
        <v>38.654360986206868</v>
      </c>
      <c r="J60" s="6">
        <f t="shared" si="7"/>
        <v>38896.485783078148</v>
      </c>
      <c r="K60" s="6">
        <f t="shared" si="8"/>
        <v>38.896485783078148</v>
      </c>
      <c r="L60" s="6">
        <f t="shared" si="13"/>
        <v>804051.4475940197</v>
      </c>
      <c r="M60" s="6">
        <f t="shared" si="14"/>
        <v>0.29796393598729948</v>
      </c>
      <c r="N60" s="7">
        <f t="shared" si="10"/>
        <v>27.288160100391352</v>
      </c>
    </row>
    <row r="61" spans="1:14" x14ac:dyDescent="0.3">
      <c r="A61" s="6">
        <v>123.815</v>
      </c>
      <c r="B61" s="6">
        <f t="shared" si="15"/>
        <v>3700</v>
      </c>
      <c r="C61" s="6">
        <v>0.26445000000000002</v>
      </c>
      <c r="D61" s="6">
        <f t="shared" si="4"/>
        <v>4.4075000000000006</v>
      </c>
      <c r="E61" s="6">
        <f t="shared" si="5"/>
        <v>3.305625E-3</v>
      </c>
      <c r="F61" s="6">
        <v>1.09659</v>
      </c>
      <c r="G61" s="7">
        <f t="shared" si="11"/>
        <v>101.00530543999999</v>
      </c>
      <c r="H61" s="7">
        <f t="shared" si="12"/>
        <v>39135.828150413974</v>
      </c>
      <c r="I61" s="7">
        <f t="shared" si="6"/>
        <v>39.135828150413971</v>
      </c>
      <c r="J61" s="6">
        <f t="shared" si="7"/>
        <v>39380.96878136864</v>
      </c>
      <c r="K61" s="6">
        <f t="shared" si="8"/>
        <v>39.380968781368637</v>
      </c>
      <c r="L61" s="6">
        <f t="shared" si="13"/>
        <v>803065.57377248385</v>
      </c>
      <c r="M61" s="6">
        <f t="shared" si="14"/>
        <v>0.30218276411803463</v>
      </c>
      <c r="N61" s="7">
        <f t="shared" si="10"/>
        <v>26.907185170191291</v>
      </c>
    </row>
    <row r="62" spans="1:14" x14ac:dyDescent="0.3">
      <c r="A62" s="6">
        <v>123.767</v>
      </c>
      <c r="B62" s="6">
        <f t="shared" si="15"/>
        <v>3750</v>
      </c>
      <c r="C62" s="6">
        <v>0.2651</v>
      </c>
      <c r="D62" s="6">
        <f t="shared" si="4"/>
        <v>4.4183333333333339</v>
      </c>
      <c r="E62" s="6">
        <f t="shared" si="5"/>
        <v>3.3137499999999999E-3</v>
      </c>
      <c r="F62" s="6">
        <v>1.0980799999999999</v>
      </c>
      <c r="G62" s="7">
        <f t="shared" si="11"/>
        <v>100.96614819199999</v>
      </c>
      <c r="H62" s="7">
        <f t="shared" si="12"/>
        <v>39649.313677655693</v>
      </c>
      <c r="I62" s="7">
        <f t="shared" si="6"/>
        <v>39.649313677655691</v>
      </c>
      <c r="J62" s="6">
        <f t="shared" si="7"/>
        <v>39897.670700650167</v>
      </c>
      <c r="K62" s="6">
        <f t="shared" si="8"/>
        <v>39.897670700650167</v>
      </c>
      <c r="L62" s="6">
        <f t="shared" si="13"/>
        <v>802754.24519726227</v>
      </c>
      <c r="M62" s="6">
        <f t="shared" si="14"/>
        <v>0.29900241769767277</v>
      </c>
      <c r="N62" s="7">
        <f t="shared" si="10"/>
        <v>27.193384093587795</v>
      </c>
    </row>
    <row r="63" spans="1:14" x14ac:dyDescent="0.3">
      <c r="A63" s="6">
        <v>123.509</v>
      </c>
      <c r="B63" s="6">
        <f t="shared" si="15"/>
        <v>3800</v>
      </c>
      <c r="C63" s="6">
        <v>0.26929999999999998</v>
      </c>
      <c r="D63" s="6">
        <f t="shared" si="4"/>
        <v>4.4883333333333333</v>
      </c>
      <c r="E63" s="6">
        <f t="shared" si="5"/>
        <v>3.3662499999999999E-3</v>
      </c>
      <c r="F63" s="6">
        <v>1.09907</v>
      </c>
      <c r="G63" s="7">
        <f t="shared" si="11"/>
        <v>100.75567798399999</v>
      </c>
      <c r="H63" s="7">
        <f t="shared" si="12"/>
        <v>40094.217716519139</v>
      </c>
      <c r="I63" s="7">
        <f t="shared" si="6"/>
        <v>40.09421771651914</v>
      </c>
      <c r="J63" s="6">
        <f t="shared" si="7"/>
        <v>40345.361547969078</v>
      </c>
      <c r="K63" s="6">
        <f t="shared" si="8"/>
        <v>40.345361547969077</v>
      </c>
      <c r="L63" s="6">
        <f t="shared" si="13"/>
        <v>801080.85410544544</v>
      </c>
      <c r="M63" s="6">
        <f t="shared" si="14"/>
        <v>0.30036910155313823</v>
      </c>
      <c r="N63" s="7">
        <f t="shared" si="10"/>
        <v>27.069653793686754</v>
      </c>
    </row>
    <row r="64" spans="1:14" x14ac:dyDescent="0.3">
      <c r="A64" s="6">
        <v>122.672</v>
      </c>
      <c r="B64" s="6">
        <f t="shared" si="15"/>
        <v>3850</v>
      </c>
      <c r="C64" s="6">
        <v>0.27374999999999999</v>
      </c>
      <c r="D64" s="6">
        <f t="shared" si="4"/>
        <v>4.5625</v>
      </c>
      <c r="E64" s="6">
        <f t="shared" si="5"/>
        <v>3.421875E-3</v>
      </c>
      <c r="F64" s="6">
        <v>1.1053299999999999</v>
      </c>
      <c r="G64" s="7">
        <f t="shared" si="11"/>
        <v>100.072873472</v>
      </c>
      <c r="H64" s="7">
        <f t="shared" si="12"/>
        <v>40346.486195817866</v>
      </c>
      <c r="I64" s="7">
        <f t="shared" si="6"/>
        <v>40.346486195817867</v>
      </c>
      <c r="J64" s="6">
        <f t="shared" si="7"/>
        <v>40599.210197079148</v>
      </c>
      <c r="K64" s="6">
        <f t="shared" si="8"/>
        <v>40.599210197079145</v>
      </c>
      <c r="L64" s="6">
        <f t="shared" si="13"/>
        <v>795652.06207501655</v>
      </c>
      <c r="M64" s="6">
        <f t="shared" si="14"/>
        <v>0.30342339026305137</v>
      </c>
      <c r="N64" s="7">
        <f t="shared" si="10"/>
        <v>26.797168083565211</v>
      </c>
    </row>
    <row r="65" spans="1:14" x14ac:dyDescent="0.3">
      <c r="A65" s="6">
        <v>122.157</v>
      </c>
      <c r="B65" s="6">
        <f t="shared" si="15"/>
        <v>3900</v>
      </c>
      <c r="C65" s="6">
        <v>0.27589999999999998</v>
      </c>
      <c r="D65" s="6">
        <f t="shared" si="4"/>
        <v>4.5983333333333327</v>
      </c>
      <c r="E65" s="6">
        <f t="shared" si="5"/>
        <v>3.4487499999999996E-3</v>
      </c>
      <c r="F65" s="6">
        <v>1.11704</v>
      </c>
      <c r="G65" s="7">
        <f t="shared" si="11"/>
        <v>99.652748831999986</v>
      </c>
      <c r="H65" s="7">
        <f t="shared" si="12"/>
        <v>40698.884673283203</v>
      </c>
      <c r="I65" s="7">
        <f t="shared" si="6"/>
        <v>40.698884673283203</v>
      </c>
      <c r="J65" s="6">
        <f t="shared" si="7"/>
        <v>40953.816042810242</v>
      </c>
      <c r="K65" s="6">
        <f t="shared" si="8"/>
        <v>40.953816042810239</v>
      </c>
      <c r="L65" s="6">
        <f t="shared" si="13"/>
        <v>792311.76590336661</v>
      </c>
      <c r="M65" s="6">
        <f t="shared" si="14"/>
        <v>0.30315856248955431</v>
      </c>
      <c r="N65" s="7">
        <f t="shared" si="10"/>
        <v>26.820577068953316</v>
      </c>
    </row>
    <row r="66" spans="1:14" x14ac:dyDescent="0.3">
      <c r="A66" s="6">
        <v>121.184</v>
      </c>
      <c r="B66" s="6">
        <f t="shared" si="15"/>
        <v>3950</v>
      </c>
      <c r="C66" s="6">
        <v>0.28284999999999999</v>
      </c>
      <c r="D66" s="6">
        <f t="shared" si="4"/>
        <v>4.7141666666666664</v>
      </c>
      <c r="E66" s="6">
        <f t="shared" si="5"/>
        <v>3.5356249999999997E-3</v>
      </c>
      <c r="F66" s="6">
        <v>1.12259</v>
      </c>
      <c r="G66" s="7">
        <f t="shared" si="11"/>
        <v>98.858998783999994</v>
      </c>
      <c r="H66" s="7">
        <f t="shared" si="12"/>
        <v>40892.336068939134</v>
      </c>
      <c r="I66" s="7">
        <f t="shared" si="6"/>
        <v>40.892336068939137</v>
      </c>
      <c r="J66" s="6">
        <f t="shared" si="7"/>
        <v>41148.479187378398</v>
      </c>
      <c r="K66" s="6">
        <f t="shared" si="8"/>
        <v>41.148479187378399</v>
      </c>
      <c r="L66" s="6">
        <f t="shared" si="13"/>
        <v>786000.87624314276</v>
      </c>
      <c r="M66" s="6">
        <f t="shared" si="14"/>
        <v>0.30932491920391986</v>
      </c>
      <c r="N66" s="7">
        <f t="shared" si="10"/>
        <v>26.285911947507763</v>
      </c>
    </row>
    <row r="67" spans="1:14" x14ac:dyDescent="0.3">
      <c r="A67" s="6">
        <v>120.004</v>
      </c>
      <c r="B67" s="6">
        <f t="shared" si="15"/>
        <v>4000</v>
      </c>
      <c r="C67" s="6">
        <v>0.28455000000000003</v>
      </c>
      <c r="D67" s="6">
        <f t="shared" si="4"/>
        <v>4.7425000000000006</v>
      </c>
      <c r="E67" s="6">
        <f t="shared" si="5"/>
        <v>3.5568750000000001E-3</v>
      </c>
      <c r="F67" s="6">
        <v>1.1246100000000001</v>
      </c>
      <c r="G67" s="7">
        <f t="shared" si="11"/>
        <v>97.896383103999995</v>
      </c>
      <c r="H67" s="7">
        <f t="shared" si="12"/>
        <v>41006.741063005102</v>
      </c>
      <c r="I67" s="7">
        <f t="shared" si="6"/>
        <v>41.006741063005101</v>
      </c>
      <c r="J67" s="6">
        <f t="shared" si="7"/>
        <v>41263.600796212857</v>
      </c>
      <c r="K67" s="6">
        <f t="shared" si="8"/>
        <v>41.263600796212856</v>
      </c>
      <c r="L67" s="6">
        <f t="shared" si="13"/>
        <v>778347.3821022748</v>
      </c>
      <c r="M67" s="6">
        <f t="shared" si="14"/>
        <v>0.31031586562787833</v>
      </c>
      <c r="N67" s="7">
        <f t="shared" si="10"/>
        <v>26.201971893742975</v>
      </c>
    </row>
    <row r="68" spans="1:14" x14ac:dyDescent="0.3">
      <c r="A68" s="6">
        <v>118.73399999999999</v>
      </c>
      <c r="B68" s="6">
        <f t="shared" si="15"/>
        <v>4050</v>
      </c>
      <c r="C68" s="6">
        <v>0.28710000000000002</v>
      </c>
      <c r="D68" s="6">
        <f t="shared" si="4"/>
        <v>4.7850000000000001</v>
      </c>
      <c r="E68" s="6">
        <f t="shared" si="5"/>
        <v>3.5887500000000004E-3</v>
      </c>
      <c r="F68" s="6">
        <v>1.1222000000000001</v>
      </c>
      <c r="G68" s="7">
        <f t="shared" si="11"/>
        <v>96.860347583999996</v>
      </c>
      <c r="H68" s="7">
        <f t="shared" si="12"/>
        <v>41079.927113196507</v>
      </c>
      <c r="I68" s="7">
        <f t="shared" si="6"/>
        <v>41.079927113196504</v>
      </c>
      <c r="J68" s="6">
        <f t="shared" si="7"/>
        <v>41337.24527223473</v>
      </c>
      <c r="K68" s="6">
        <f t="shared" si="8"/>
        <v>41.337245272234732</v>
      </c>
      <c r="L68" s="6">
        <f t="shared" si="13"/>
        <v>770110.14688286639</v>
      </c>
      <c r="M68" s="6">
        <f t="shared" si="14"/>
        <v>0.31253896854800167</v>
      </c>
      <c r="N68" s="7">
        <f t="shared" si="10"/>
        <v>26.015596157940845</v>
      </c>
    </row>
    <row r="69" spans="1:14" x14ac:dyDescent="0.3">
      <c r="A69" s="6">
        <v>117.44199999999999</v>
      </c>
      <c r="B69" s="6">
        <f t="shared" si="15"/>
        <v>4100</v>
      </c>
      <c r="C69" s="6">
        <v>0.28894999999999998</v>
      </c>
      <c r="D69" s="6">
        <f t="shared" si="4"/>
        <v>4.815833333333333</v>
      </c>
      <c r="E69" s="6">
        <f t="shared" si="5"/>
        <v>3.6118749999999996E-3</v>
      </c>
      <c r="F69" s="6">
        <v>1.1239399999999999</v>
      </c>
      <c r="G69" s="7">
        <f t="shared" si="11"/>
        <v>95.806364991999985</v>
      </c>
      <c r="H69" s="7">
        <f t="shared" si="12"/>
        <v>41134.558231554627</v>
      </c>
      <c r="I69" s="7">
        <f t="shared" si="6"/>
        <v>41.134558231554628</v>
      </c>
      <c r="J69" s="6">
        <f t="shared" si="7"/>
        <v>41392.218591268218</v>
      </c>
      <c r="K69" s="6">
        <f t="shared" si="8"/>
        <v>41.392218591268218</v>
      </c>
      <c r="L69" s="6">
        <f t="shared" si="13"/>
        <v>761730.21939981473</v>
      </c>
      <c r="M69" s="6">
        <f t="shared" si="14"/>
        <v>0.31413513076931227</v>
      </c>
      <c r="N69" s="7">
        <f t="shared" si="10"/>
        <v>25.883407466881426</v>
      </c>
    </row>
    <row r="70" spans="1:14" x14ac:dyDescent="0.3">
      <c r="A70" s="6">
        <v>116.5</v>
      </c>
      <c r="B70" s="6">
        <f t="shared" si="15"/>
        <v>4150</v>
      </c>
      <c r="C70" s="6">
        <v>0.29304999999999998</v>
      </c>
      <c r="D70" s="6">
        <f t="shared" si="4"/>
        <v>4.8841666666666663</v>
      </c>
      <c r="E70" s="6">
        <f t="shared" si="5"/>
        <v>3.6631249999999993E-3</v>
      </c>
      <c r="F70" s="6">
        <v>1.12233</v>
      </c>
      <c r="G70" s="7">
        <f t="shared" si="11"/>
        <v>95.037903999999997</v>
      </c>
      <c r="H70" s="7">
        <f t="shared" si="12"/>
        <v>41302.236040957789</v>
      </c>
      <c r="I70" s="7">
        <f t="shared" si="6"/>
        <v>41.302236040957787</v>
      </c>
      <c r="J70" s="6">
        <f t="shared" si="7"/>
        <v>41560.946707920179</v>
      </c>
      <c r="K70" s="6">
        <f t="shared" si="8"/>
        <v>41.560946707920181</v>
      </c>
      <c r="L70" s="6">
        <f t="shared" si="13"/>
        <v>755620.39611108822</v>
      </c>
      <c r="M70" s="6">
        <f t="shared" si="14"/>
        <v>0.31729907628612641</v>
      </c>
      <c r="N70" s="7">
        <f t="shared" si="10"/>
        <v>25.625311250613635</v>
      </c>
    </row>
    <row r="71" spans="1:14" x14ac:dyDescent="0.3">
      <c r="A71" s="6">
        <v>115.931</v>
      </c>
      <c r="B71" s="6">
        <f t="shared" si="15"/>
        <v>4200</v>
      </c>
      <c r="C71" s="6">
        <v>0.2949</v>
      </c>
      <c r="D71" s="6">
        <f t="shared" si="4"/>
        <v>4.915</v>
      </c>
      <c r="E71" s="6">
        <f t="shared" si="5"/>
        <v>3.6862500000000003E-3</v>
      </c>
      <c r="F71" s="6">
        <v>1.1217900000000001</v>
      </c>
      <c r="G71" s="7">
        <f t="shared" ref="G71:G97" si="16">A71*$N$3</f>
        <v>94.573727455999986</v>
      </c>
      <c r="H71" s="7">
        <f t="shared" ref="H71:H97" si="17">((2*PI())*B71*G71)/60</f>
        <v>41595.697835772196</v>
      </c>
      <c r="I71" s="7">
        <f t="shared" si="6"/>
        <v>41.595697835772199</v>
      </c>
      <c r="J71" s="6">
        <f t="shared" si="7"/>
        <v>41856.246700951968</v>
      </c>
      <c r="K71" s="6">
        <f t="shared" si="8"/>
        <v>41.856246700951971</v>
      </c>
      <c r="L71" s="6">
        <f t="shared" ref="L71:L97" si="18">(120*J71)/($O$3*$R$3*$Q$3*B71)</f>
        <v>751929.85529231373</v>
      </c>
      <c r="M71" s="6">
        <f t="shared" ref="M71:M97" si="19">D71*((0.75*3600)/1000)/K71</f>
        <v>0.31704945010509455</v>
      </c>
      <c r="N71" s="7">
        <f t="shared" si="10"/>
        <v>25.645487120917533</v>
      </c>
    </row>
    <row r="72" spans="1:14" x14ac:dyDescent="0.3">
      <c r="A72" s="6">
        <v>115.03400000000001</v>
      </c>
      <c r="B72" s="6">
        <f t="shared" ref="B72:B97" si="20">B71+50</f>
        <v>4250</v>
      </c>
      <c r="C72" s="6">
        <v>0.29715000000000003</v>
      </c>
      <c r="D72" s="6">
        <f t="shared" ref="D72:D97" si="21">(C72*1000)/60</f>
        <v>4.9525000000000006</v>
      </c>
      <c r="E72" s="6">
        <f t="shared" ref="E72:E97" si="22">(C72*0.75)/60</f>
        <v>3.7143750000000002E-3</v>
      </c>
      <c r="F72" s="6">
        <v>1.12456</v>
      </c>
      <c r="G72" s="7">
        <f t="shared" si="16"/>
        <v>93.841976383999992</v>
      </c>
      <c r="H72" s="7">
        <f t="shared" si="17"/>
        <v>41765.212344228843</v>
      </c>
      <c r="I72" s="7">
        <f t="shared" ref="I72:I97" si="23">H72/1000</f>
        <v>41.765212344228843</v>
      </c>
      <c r="J72" s="6">
        <f t="shared" ref="J72:J97" si="24">(1.01325/$K$3)*(SQRT(300/293))*H72</f>
        <v>42026.823021449469</v>
      </c>
      <c r="K72" s="6">
        <f t="shared" ref="K72:K97" si="25">J72/1000</f>
        <v>42.026823021449466</v>
      </c>
      <c r="L72" s="6">
        <f t="shared" si="18"/>
        <v>746111.90254285757</v>
      </c>
      <c r="M72" s="6">
        <f t="shared" si="19"/>
        <v>0.31817180168901626</v>
      </c>
      <c r="N72" s="7">
        <f t="shared" ref="N72:N97" si="26">I72/(E72*$S$3)*100</f>
        <v>25.555022620487872</v>
      </c>
    </row>
    <row r="73" spans="1:14" x14ac:dyDescent="0.3">
      <c r="A73" s="6">
        <v>114.39100000000001</v>
      </c>
      <c r="B73" s="6">
        <f t="shared" si="20"/>
        <v>4300</v>
      </c>
      <c r="C73" s="6">
        <v>0.30220000000000002</v>
      </c>
      <c r="D73" s="6">
        <f t="shared" si="21"/>
        <v>5.0366666666666671</v>
      </c>
      <c r="E73" s="6">
        <f t="shared" si="22"/>
        <v>3.7775000000000005E-3</v>
      </c>
      <c r="F73" s="6">
        <v>1.1227799999999999</v>
      </c>
      <c r="G73" s="7">
        <f t="shared" si="16"/>
        <v>93.317432416000003</v>
      </c>
      <c r="H73" s="7">
        <f t="shared" si="17"/>
        <v>42020.368285295357</v>
      </c>
      <c r="I73" s="7">
        <f t="shared" si="23"/>
        <v>42.020368285295355</v>
      </c>
      <c r="J73" s="6">
        <f t="shared" si="24"/>
        <v>42283.577218930659</v>
      </c>
      <c r="K73" s="6">
        <f t="shared" si="25"/>
        <v>42.28357721893066</v>
      </c>
      <c r="L73" s="6">
        <f t="shared" si="18"/>
        <v>741941.39683728316</v>
      </c>
      <c r="M73" s="6">
        <f t="shared" si="19"/>
        <v>0.32161422695125313</v>
      </c>
      <c r="N73" s="7">
        <f t="shared" si="26"/>
        <v>25.281492259969529</v>
      </c>
    </row>
    <row r="74" spans="1:14" x14ac:dyDescent="0.3">
      <c r="A74" s="6">
        <v>114.01600000000001</v>
      </c>
      <c r="B74" s="6">
        <f t="shared" si="20"/>
        <v>4350</v>
      </c>
      <c r="C74" s="6">
        <v>0.30604999999999999</v>
      </c>
      <c r="D74" s="6">
        <f t="shared" si="21"/>
        <v>5.1008333333333331</v>
      </c>
      <c r="E74" s="6">
        <f t="shared" si="22"/>
        <v>3.825625E-3</v>
      </c>
      <c r="F74" s="6">
        <v>1.1194299999999999</v>
      </c>
      <c r="G74" s="7">
        <f t="shared" si="16"/>
        <v>93.011516415999992</v>
      </c>
      <c r="H74" s="7">
        <f t="shared" si="17"/>
        <v>42369.623017404039</v>
      </c>
      <c r="I74" s="7">
        <f t="shared" si="23"/>
        <v>42.369623017404038</v>
      </c>
      <c r="J74" s="6">
        <f t="shared" si="24"/>
        <v>42635.019627381946</v>
      </c>
      <c r="K74" s="6">
        <f t="shared" si="25"/>
        <v>42.635019627381944</v>
      </c>
      <c r="L74" s="6">
        <f t="shared" si="18"/>
        <v>739509.14234336326</v>
      </c>
      <c r="M74" s="6">
        <f t="shared" si="19"/>
        <v>0.32302670716152082</v>
      </c>
      <c r="N74" s="7">
        <f t="shared" si="26"/>
        <v>25.170945340128043</v>
      </c>
    </row>
    <row r="75" spans="1:14" x14ac:dyDescent="0.3">
      <c r="A75" s="6">
        <v>113.871</v>
      </c>
      <c r="B75" s="6">
        <f t="shared" si="20"/>
        <v>4400</v>
      </c>
      <c r="C75" s="6">
        <v>0.30919999999999997</v>
      </c>
      <c r="D75" s="6">
        <f t="shared" si="21"/>
        <v>5.1533333333333333</v>
      </c>
      <c r="E75" s="6">
        <f t="shared" si="22"/>
        <v>3.8649999999999999E-3</v>
      </c>
      <c r="F75" s="6">
        <v>1.1198600000000001</v>
      </c>
      <c r="G75" s="7">
        <f t="shared" si="16"/>
        <v>92.893228895999997</v>
      </c>
      <c r="H75" s="7">
        <f t="shared" si="17"/>
        <v>42802.127201959942</v>
      </c>
      <c r="I75" s="7">
        <f t="shared" si="23"/>
        <v>42.802127201959941</v>
      </c>
      <c r="J75" s="6">
        <f t="shared" si="24"/>
        <v>43070.232949669269</v>
      </c>
      <c r="K75" s="6">
        <f t="shared" si="25"/>
        <v>43.070232949669268</v>
      </c>
      <c r="L75" s="6">
        <f t="shared" si="18"/>
        <v>738568.67060571455</v>
      </c>
      <c r="M75" s="6">
        <f t="shared" si="19"/>
        <v>0.32305374378307944</v>
      </c>
      <c r="N75" s="7">
        <f t="shared" si="26"/>
        <v>25.168838763942102</v>
      </c>
    </row>
    <row r="76" spans="1:14" x14ac:dyDescent="0.3">
      <c r="A76" s="6">
        <v>113.985</v>
      </c>
      <c r="B76" s="6">
        <f t="shared" si="20"/>
        <v>4450</v>
      </c>
      <c r="C76" s="6">
        <v>0.30990000000000001</v>
      </c>
      <c r="D76" s="6">
        <f t="shared" si="21"/>
        <v>5.1650000000000009</v>
      </c>
      <c r="E76" s="6">
        <f t="shared" si="22"/>
        <v>3.87375E-3</v>
      </c>
      <c r="F76" s="6">
        <v>1.11873</v>
      </c>
      <c r="G76" s="7">
        <f t="shared" si="16"/>
        <v>92.986227359999987</v>
      </c>
      <c r="H76" s="7">
        <f t="shared" si="17"/>
        <v>43331.852565948924</v>
      </c>
      <c r="I76" s="7">
        <f t="shared" si="23"/>
        <v>43.331852565948921</v>
      </c>
      <c r="J76" s="6">
        <f t="shared" si="24"/>
        <v>43603.276429464102</v>
      </c>
      <c r="K76" s="6">
        <f t="shared" si="25"/>
        <v>43.603276429464103</v>
      </c>
      <c r="L76" s="6">
        <f t="shared" si="18"/>
        <v>739308.07597186614</v>
      </c>
      <c r="M76" s="6">
        <f t="shared" si="19"/>
        <v>0.31982688325175013</v>
      </c>
      <c r="N76" s="7">
        <f t="shared" si="26"/>
        <v>25.422777180878832</v>
      </c>
    </row>
    <row r="77" spans="1:14" x14ac:dyDescent="0.3">
      <c r="A77" s="6">
        <v>113.306</v>
      </c>
      <c r="B77" s="6">
        <f t="shared" si="20"/>
        <v>4500</v>
      </c>
      <c r="C77" s="6">
        <v>0.31445000000000001</v>
      </c>
      <c r="D77" s="6">
        <f t="shared" si="21"/>
        <v>5.2408333333333328</v>
      </c>
      <c r="E77" s="6">
        <f t="shared" si="22"/>
        <v>3.9306250000000001E-3</v>
      </c>
      <c r="F77" s="6">
        <v>1.1156299999999999</v>
      </c>
      <c r="G77" s="7">
        <f t="shared" si="16"/>
        <v>92.432315455999998</v>
      </c>
      <c r="H77" s="7">
        <f t="shared" si="17"/>
        <v>43557.702478629581</v>
      </c>
      <c r="I77" s="7">
        <f t="shared" si="23"/>
        <v>43.557702478629579</v>
      </c>
      <c r="J77" s="6">
        <f t="shared" si="24"/>
        <v>43830.541030237793</v>
      </c>
      <c r="K77" s="6">
        <f t="shared" si="25"/>
        <v>43.830541030237796</v>
      </c>
      <c r="L77" s="6">
        <f t="shared" si="18"/>
        <v>734904.07383487525</v>
      </c>
      <c r="M77" s="6">
        <f t="shared" si="19"/>
        <v>0.32283995742233779</v>
      </c>
      <c r="N77" s="7">
        <f t="shared" si="26"/>
        <v>25.185505704696272</v>
      </c>
    </row>
    <row r="78" spans="1:14" x14ac:dyDescent="0.3">
      <c r="A78" s="6">
        <v>113.074</v>
      </c>
      <c r="B78" s="6">
        <f t="shared" si="20"/>
        <v>4550</v>
      </c>
      <c r="C78" s="6">
        <v>0.31709999999999999</v>
      </c>
      <c r="D78" s="6">
        <f t="shared" si="21"/>
        <v>5.2849999999999993</v>
      </c>
      <c r="E78" s="6">
        <f t="shared" si="22"/>
        <v>3.9637500000000003E-3</v>
      </c>
      <c r="F78" s="6">
        <v>1.1095299999999999</v>
      </c>
      <c r="G78" s="7">
        <f t="shared" si="16"/>
        <v>92.243055423999991</v>
      </c>
      <c r="H78" s="7">
        <f t="shared" si="17"/>
        <v>43951.4992984817</v>
      </c>
      <c r="I78" s="7">
        <f t="shared" si="23"/>
        <v>43.9514992984817</v>
      </c>
      <c r="J78" s="6">
        <f t="shared" si="24"/>
        <v>44226.804531017566</v>
      </c>
      <c r="K78" s="6">
        <f t="shared" si="25"/>
        <v>44.226804531017564</v>
      </c>
      <c r="L78" s="6">
        <f t="shared" si="18"/>
        <v>733399.31905463687</v>
      </c>
      <c r="M78" s="6">
        <f t="shared" si="19"/>
        <v>0.32264370332232295</v>
      </c>
      <c r="N78" s="7">
        <f t="shared" si="26"/>
        <v>25.200825262166621</v>
      </c>
    </row>
    <row r="79" spans="1:14" x14ac:dyDescent="0.3">
      <c r="A79" s="6">
        <v>112.19499999999999</v>
      </c>
      <c r="B79" s="6">
        <f t="shared" si="20"/>
        <v>4600</v>
      </c>
      <c r="C79" s="6">
        <v>0.31940000000000002</v>
      </c>
      <c r="D79" s="6">
        <f t="shared" si="21"/>
        <v>5.3233333333333341</v>
      </c>
      <c r="E79" s="6">
        <f t="shared" si="22"/>
        <v>3.9925000000000004E-3</v>
      </c>
      <c r="F79" s="6">
        <v>1.1056900000000001</v>
      </c>
      <c r="G79" s="7">
        <f t="shared" si="16"/>
        <v>91.525988319999982</v>
      </c>
      <c r="H79" s="7">
        <f t="shared" si="17"/>
        <v>44089.063786194092</v>
      </c>
      <c r="I79" s="7">
        <f t="shared" si="23"/>
        <v>44.089063786194089</v>
      </c>
      <c r="J79" s="6">
        <f t="shared" si="24"/>
        <v>44365.230700899687</v>
      </c>
      <c r="K79" s="6">
        <f t="shared" si="25"/>
        <v>44.365230700899687</v>
      </c>
      <c r="L79" s="6">
        <f t="shared" si="18"/>
        <v>727698.11452088854</v>
      </c>
      <c r="M79" s="6">
        <f t="shared" si="19"/>
        <v>0.32396991456889984</v>
      </c>
      <c r="N79" s="7">
        <f t="shared" si="26"/>
        <v>25.097662541238737</v>
      </c>
    </row>
    <row r="80" spans="1:14" x14ac:dyDescent="0.3">
      <c r="A80" s="6">
        <v>111.06100000000001</v>
      </c>
      <c r="B80" s="6">
        <f t="shared" si="20"/>
        <v>4650</v>
      </c>
      <c r="C80" s="6">
        <v>0.32055</v>
      </c>
      <c r="D80" s="6">
        <f t="shared" si="21"/>
        <v>5.3425000000000002</v>
      </c>
      <c r="E80" s="6">
        <f t="shared" si="22"/>
        <v>4.006875E-3</v>
      </c>
      <c r="F80" s="6">
        <v>1.09782</v>
      </c>
      <c r="G80" s="7">
        <f t="shared" si="16"/>
        <v>90.600898336</v>
      </c>
      <c r="H80" s="7">
        <f t="shared" si="17"/>
        <v>44117.82307625706</v>
      </c>
      <c r="I80" s="7">
        <f t="shared" si="23"/>
        <v>44.117823076257061</v>
      </c>
      <c r="J80" s="6">
        <f t="shared" si="24"/>
        <v>44394.170134601998</v>
      </c>
      <c r="K80" s="6">
        <f t="shared" si="25"/>
        <v>44.394170134602</v>
      </c>
      <c r="L80" s="6">
        <f t="shared" si="18"/>
        <v>720342.97693127522</v>
      </c>
      <c r="M80" s="6">
        <f t="shared" si="19"/>
        <v>0.3249244203971946</v>
      </c>
      <c r="N80" s="7">
        <f t="shared" si="26"/>
        <v>25.023935041339207</v>
      </c>
    </row>
    <row r="81" spans="1:14" x14ac:dyDescent="0.3">
      <c r="A81" s="6">
        <v>109.973</v>
      </c>
      <c r="B81" s="6">
        <f t="shared" si="20"/>
        <v>4700</v>
      </c>
      <c r="C81" s="6">
        <v>0.32069999999999999</v>
      </c>
      <c r="D81" s="6">
        <f t="shared" si="21"/>
        <v>5.3449999999999998</v>
      </c>
      <c r="E81" s="6">
        <f t="shared" si="22"/>
        <v>4.0087500000000002E-3</v>
      </c>
      <c r="F81" s="6">
        <v>1.09558</v>
      </c>
      <c r="G81" s="7">
        <f t="shared" si="16"/>
        <v>89.713334047999993</v>
      </c>
      <c r="H81" s="7">
        <f t="shared" si="17"/>
        <v>44155.364350631527</v>
      </c>
      <c r="I81" s="7">
        <f t="shared" si="23"/>
        <v>44.15536435063153</v>
      </c>
      <c r="J81" s="6">
        <f t="shared" si="24"/>
        <v>44431.946561575045</v>
      </c>
      <c r="K81" s="6">
        <f t="shared" si="25"/>
        <v>44.431946561575046</v>
      </c>
      <c r="L81" s="6">
        <f t="shared" si="18"/>
        <v>713286.19589291583</v>
      </c>
      <c r="M81" s="6">
        <f t="shared" si="19"/>
        <v>0.32480008455178572</v>
      </c>
      <c r="N81" s="7">
        <f t="shared" si="26"/>
        <v>25.033514386501981</v>
      </c>
    </row>
    <row r="82" spans="1:14" x14ac:dyDescent="0.3">
      <c r="A82" s="6">
        <v>108.654</v>
      </c>
      <c r="B82" s="6">
        <f t="shared" si="20"/>
        <v>4750</v>
      </c>
      <c r="C82" s="6">
        <v>0.32485000000000003</v>
      </c>
      <c r="D82" s="6">
        <f t="shared" si="21"/>
        <v>5.4141666666666675</v>
      </c>
      <c r="E82" s="6">
        <f t="shared" si="22"/>
        <v>4.060625E-3</v>
      </c>
      <c r="F82" s="6">
        <v>1.0882700000000001</v>
      </c>
      <c r="G82" s="7">
        <f t="shared" si="16"/>
        <v>88.637325503999989</v>
      </c>
      <c r="H82" s="7">
        <f t="shared" si="17"/>
        <v>44089.875350892151</v>
      </c>
      <c r="I82" s="7">
        <f t="shared" si="23"/>
        <v>44.08987535089215</v>
      </c>
      <c r="J82" s="6">
        <f t="shared" si="24"/>
        <v>44366.047349110515</v>
      </c>
      <c r="K82" s="6">
        <f t="shared" si="25"/>
        <v>44.366047349110517</v>
      </c>
      <c r="L82" s="6">
        <f t="shared" si="18"/>
        <v>704731.146086302</v>
      </c>
      <c r="M82" s="6">
        <f t="shared" si="19"/>
        <v>0.3294918270489805</v>
      </c>
      <c r="N82" s="7">
        <f t="shared" si="26"/>
        <v>24.677053941479091</v>
      </c>
    </row>
    <row r="83" spans="1:14" x14ac:dyDescent="0.3">
      <c r="A83" s="6">
        <v>107.07599999999999</v>
      </c>
      <c r="B83" s="6">
        <f t="shared" si="20"/>
        <v>4800</v>
      </c>
      <c r="C83" s="6">
        <v>0.32455000000000001</v>
      </c>
      <c r="D83" s="6">
        <f t="shared" si="21"/>
        <v>5.4091666666666667</v>
      </c>
      <c r="E83" s="6">
        <f t="shared" si="22"/>
        <v>4.0568749999999997E-3</v>
      </c>
      <c r="F83" s="6">
        <v>1.08396</v>
      </c>
      <c r="G83" s="7">
        <f t="shared" si="16"/>
        <v>87.350030975999985</v>
      </c>
      <c r="H83" s="7">
        <f t="shared" si="17"/>
        <v>43906.914496806785</v>
      </c>
      <c r="I83" s="7">
        <f t="shared" si="23"/>
        <v>43.906914496806785</v>
      </c>
      <c r="J83" s="6">
        <f t="shared" si="24"/>
        <v>44181.940457204306</v>
      </c>
      <c r="K83" s="6">
        <f t="shared" si="25"/>
        <v>44.181940457204306</v>
      </c>
      <c r="L83" s="6">
        <f t="shared" si="18"/>
        <v>694496.21917588729</v>
      </c>
      <c r="M83" s="6">
        <f t="shared" si="19"/>
        <v>0.33055927034591237</v>
      </c>
      <c r="N83" s="7">
        <f t="shared" si="26"/>
        <v>24.597366701758677</v>
      </c>
    </row>
    <row r="84" spans="1:14" x14ac:dyDescent="0.3">
      <c r="A84" s="6">
        <v>105.24</v>
      </c>
      <c r="B84" s="6">
        <f t="shared" si="20"/>
        <v>4850</v>
      </c>
      <c r="C84" s="6">
        <v>0.32569999999999999</v>
      </c>
      <c r="D84" s="6">
        <f t="shared" si="21"/>
        <v>5.4283333333333328</v>
      </c>
      <c r="E84" s="6">
        <f t="shared" si="22"/>
        <v>4.0712500000000002E-3</v>
      </c>
      <c r="F84" s="6">
        <v>1.0822099999999999</v>
      </c>
      <c r="G84" s="7">
        <f t="shared" si="16"/>
        <v>85.852266239999992</v>
      </c>
      <c r="H84" s="7">
        <f t="shared" si="17"/>
        <v>43603.577241035069</v>
      </c>
      <c r="I84" s="7">
        <f t="shared" si="23"/>
        <v>43.603577241035069</v>
      </c>
      <c r="J84" s="6">
        <f t="shared" si="24"/>
        <v>43876.703144891399</v>
      </c>
      <c r="K84" s="6">
        <f t="shared" si="25"/>
        <v>43.876703144891401</v>
      </c>
      <c r="L84" s="6">
        <f t="shared" si="18"/>
        <v>682587.90117365588</v>
      </c>
      <c r="M84" s="6">
        <f t="shared" si="19"/>
        <v>0.33403831531281464</v>
      </c>
      <c r="N84" s="7">
        <f t="shared" si="26"/>
        <v>24.34118248306309</v>
      </c>
    </row>
    <row r="85" spans="1:14" x14ac:dyDescent="0.3">
      <c r="A85" s="6">
        <v>103.63200000000001</v>
      </c>
      <c r="B85" s="6">
        <f t="shared" si="20"/>
        <v>4900</v>
      </c>
      <c r="C85" s="6">
        <v>0.32769999999999999</v>
      </c>
      <c r="D85" s="6">
        <f t="shared" si="21"/>
        <v>5.4616666666666669</v>
      </c>
      <c r="E85" s="6">
        <f t="shared" si="22"/>
        <v>4.0962500000000001E-3</v>
      </c>
      <c r="F85" s="6">
        <v>1.0846</v>
      </c>
      <c r="G85" s="7">
        <f t="shared" si="16"/>
        <v>84.540498431999993</v>
      </c>
      <c r="H85" s="7">
        <f t="shared" si="17"/>
        <v>43379.995438115795</v>
      </c>
      <c r="I85" s="7">
        <f t="shared" si="23"/>
        <v>43.379995438115792</v>
      </c>
      <c r="J85" s="6">
        <f t="shared" si="24"/>
        <v>43651.720860959511</v>
      </c>
      <c r="K85" s="6">
        <f t="shared" si="25"/>
        <v>43.651720860959514</v>
      </c>
      <c r="L85" s="6">
        <f t="shared" si="18"/>
        <v>672158.39390372776</v>
      </c>
      <c r="M85" s="6">
        <f t="shared" si="19"/>
        <v>0.33782173323638026</v>
      </c>
      <c r="N85" s="7">
        <f t="shared" si="26"/>
        <v>24.068574604330895</v>
      </c>
    </row>
    <row r="86" spans="1:14" x14ac:dyDescent="0.3">
      <c r="A86" s="6">
        <v>102.33499999999999</v>
      </c>
      <c r="B86" s="6">
        <f t="shared" si="20"/>
        <v>4950</v>
      </c>
      <c r="C86" s="6">
        <v>0.32845000000000002</v>
      </c>
      <c r="D86" s="6">
        <f t="shared" si="21"/>
        <v>5.4741666666666671</v>
      </c>
      <c r="E86" s="6">
        <f t="shared" si="22"/>
        <v>4.1056249999999999E-3</v>
      </c>
      <c r="F86" s="6">
        <v>1.08823</v>
      </c>
      <c r="G86" s="7">
        <f t="shared" si="16"/>
        <v>83.482436959999987</v>
      </c>
      <c r="H86" s="7">
        <f t="shared" si="17"/>
        <v>43274.188758455988</v>
      </c>
      <c r="I86" s="7">
        <f t="shared" si="23"/>
        <v>43.274188758455985</v>
      </c>
      <c r="J86" s="6">
        <f t="shared" si="24"/>
        <v>43545.251425011236</v>
      </c>
      <c r="K86" s="6">
        <f t="shared" si="25"/>
        <v>43.545251425011237</v>
      </c>
      <c r="L86" s="6">
        <f t="shared" si="18"/>
        <v>663746.03636075719</v>
      </c>
      <c r="M86" s="6">
        <f t="shared" si="19"/>
        <v>0.33942277323746534</v>
      </c>
      <c r="N86" s="7">
        <f t="shared" si="26"/>
        <v>23.955044359017414</v>
      </c>
    </row>
    <row r="87" spans="1:14" x14ac:dyDescent="0.3">
      <c r="A87" s="6">
        <v>101.10599999999999</v>
      </c>
      <c r="B87" s="6">
        <f t="shared" si="20"/>
        <v>5000</v>
      </c>
      <c r="C87" s="6">
        <v>0.32869999999999999</v>
      </c>
      <c r="D87" s="6">
        <f t="shared" si="21"/>
        <v>5.4783333333333335</v>
      </c>
      <c r="E87" s="6">
        <f t="shared" si="22"/>
        <v>4.1087499999999996E-3</v>
      </c>
      <c r="F87" s="6">
        <v>1.08687</v>
      </c>
      <c r="G87" s="7">
        <f t="shared" si="16"/>
        <v>82.479848255999997</v>
      </c>
      <c r="H87" s="7">
        <f t="shared" si="17"/>
        <v>43186.347558375084</v>
      </c>
      <c r="I87" s="7">
        <f t="shared" si="23"/>
        <v>43.186347558375083</v>
      </c>
      <c r="J87" s="6">
        <f t="shared" si="24"/>
        <v>43456.860001561385</v>
      </c>
      <c r="K87" s="6">
        <f t="shared" si="25"/>
        <v>43.456860001561388</v>
      </c>
      <c r="L87" s="6">
        <f t="shared" si="18"/>
        <v>655774.72763268405</v>
      </c>
      <c r="M87" s="6">
        <f t="shared" si="19"/>
        <v>0.34037203791227777</v>
      </c>
      <c r="N87" s="7">
        <f t="shared" si="26"/>
        <v>23.888236058508774</v>
      </c>
    </row>
    <row r="88" spans="1:14" x14ac:dyDescent="0.3">
      <c r="A88" s="6">
        <v>99.314899999999994</v>
      </c>
      <c r="B88" s="6">
        <f t="shared" si="20"/>
        <v>5050</v>
      </c>
      <c r="C88" s="6">
        <v>0.32984999999999998</v>
      </c>
      <c r="D88" s="6">
        <f t="shared" si="21"/>
        <v>5.4974999999999996</v>
      </c>
      <c r="E88" s="6">
        <f t="shared" si="22"/>
        <v>4.1231250000000001E-3</v>
      </c>
      <c r="F88" s="6">
        <v>1.0891</v>
      </c>
      <c r="G88" s="7">
        <f t="shared" si="16"/>
        <v>81.018711862399996</v>
      </c>
      <c r="H88" s="7">
        <f t="shared" si="17"/>
        <v>42845.511315021053</v>
      </c>
      <c r="I88" s="7">
        <f t="shared" si="23"/>
        <v>42.845511315021049</v>
      </c>
      <c r="J88" s="6">
        <f t="shared" si="24"/>
        <v>43113.888813945363</v>
      </c>
      <c r="K88" s="6">
        <f t="shared" si="25"/>
        <v>43.113888813945366</v>
      </c>
      <c r="L88" s="6">
        <f t="shared" si="18"/>
        <v>644157.63156852475</v>
      </c>
      <c r="M88" s="6">
        <f t="shared" si="19"/>
        <v>0.34428000832991174</v>
      </c>
      <c r="N88" s="7">
        <f t="shared" si="26"/>
        <v>23.617077357488142</v>
      </c>
    </row>
    <row r="89" spans="1:14" x14ac:dyDescent="0.3">
      <c r="A89" s="6">
        <v>97.581500000000005</v>
      </c>
      <c r="B89" s="6">
        <f t="shared" si="20"/>
        <v>5100</v>
      </c>
      <c r="C89" s="6">
        <v>0.32969999999999999</v>
      </c>
      <c r="D89" s="6">
        <f t="shared" si="21"/>
        <v>5.4950000000000001</v>
      </c>
      <c r="E89" s="6">
        <f t="shared" si="22"/>
        <v>4.1212499999999999E-3</v>
      </c>
      <c r="F89" s="6">
        <v>1.09185</v>
      </c>
      <c r="G89" s="7">
        <f t="shared" si="16"/>
        <v>79.604645743999995</v>
      </c>
      <c r="H89" s="7">
        <f t="shared" si="17"/>
        <v>42514.512944364622</v>
      </c>
      <c r="I89" s="7">
        <f t="shared" si="23"/>
        <v>42.514512944364625</v>
      </c>
      <c r="J89" s="6">
        <f t="shared" si="24"/>
        <v>42780.817121903834</v>
      </c>
      <c r="K89" s="6">
        <f t="shared" si="25"/>
        <v>42.780817121903837</v>
      </c>
      <c r="L89" s="6">
        <f t="shared" si="18"/>
        <v>632914.77839582972</v>
      </c>
      <c r="M89" s="6">
        <f t="shared" si="19"/>
        <v>0.34680263253793003</v>
      </c>
      <c r="N89" s="7">
        <f t="shared" si="26"/>
        <v>23.44528797218663</v>
      </c>
    </row>
    <row r="90" spans="1:14" x14ac:dyDescent="0.3">
      <c r="A90" s="6">
        <v>95.848600000000005</v>
      </c>
      <c r="B90" s="6">
        <f t="shared" si="20"/>
        <v>5150</v>
      </c>
      <c r="C90" s="6">
        <v>0.33095000000000002</v>
      </c>
      <c r="D90" s="6">
        <f t="shared" si="21"/>
        <v>5.515833333333334</v>
      </c>
      <c r="E90" s="6">
        <f t="shared" si="22"/>
        <v>4.1368749999999999E-3</v>
      </c>
      <c r="F90" s="6">
        <v>1.0940700000000001</v>
      </c>
      <c r="G90" s="7">
        <f t="shared" si="16"/>
        <v>78.190987513599993</v>
      </c>
      <c r="H90" s="7">
        <f t="shared" si="17"/>
        <v>42168.926484691117</v>
      </c>
      <c r="I90" s="7">
        <f t="shared" si="23"/>
        <v>42.16892648469112</v>
      </c>
      <c r="J90" s="6">
        <f t="shared" si="24"/>
        <v>42433.065963365436</v>
      </c>
      <c r="K90" s="6">
        <f t="shared" si="25"/>
        <v>42.433065963365436</v>
      </c>
      <c r="L90" s="6">
        <f t="shared" si="18"/>
        <v>621675.1682291266</v>
      </c>
      <c r="M90" s="6">
        <f t="shared" si="19"/>
        <v>0.35097039683292391</v>
      </c>
      <c r="N90" s="7">
        <f t="shared" si="26"/>
        <v>23.166875789911202</v>
      </c>
    </row>
    <row r="91" spans="1:14" x14ac:dyDescent="0.3">
      <c r="A91" s="6">
        <v>94.803299999999993</v>
      </c>
      <c r="B91" s="6">
        <f t="shared" si="20"/>
        <v>5200</v>
      </c>
      <c r="C91" s="6">
        <v>0.33379999999999999</v>
      </c>
      <c r="D91" s="6">
        <f t="shared" si="21"/>
        <v>5.5633333333333335</v>
      </c>
      <c r="E91" s="6">
        <f t="shared" si="22"/>
        <v>4.1724999999999991E-3</v>
      </c>
      <c r="F91" s="6">
        <v>1.0934600000000001</v>
      </c>
      <c r="G91" s="7">
        <f t="shared" si="16"/>
        <v>77.338256860799987</v>
      </c>
      <c r="H91" s="7">
        <f t="shared" si="17"/>
        <v>42113.985263190472</v>
      </c>
      <c r="I91" s="7">
        <f t="shared" si="23"/>
        <v>42.113985263190472</v>
      </c>
      <c r="J91" s="6">
        <f t="shared" si="24"/>
        <v>42377.780598752441</v>
      </c>
      <c r="K91" s="6">
        <f t="shared" si="25"/>
        <v>42.377780598752437</v>
      </c>
      <c r="L91" s="6">
        <f t="shared" si="18"/>
        <v>614895.33990247489</v>
      </c>
      <c r="M91" s="6">
        <f t="shared" si="19"/>
        <v>0.35445461720197319</v>
      </c>
      <c r="N91" s="7">
        <f t="shared" si="26"/>
        <v>22.939149879182132</v>
      </c>
    </row>
    <row r="92" spans="1:14" x14ac:dyDescent="0.3">
      <c r="A92" s="6">
        <v>93.0976</v>
      </c>
      <c r="B92" s="6">
        <f t="shared" si="20"/>
        <v>5250</v>
      </c>
      <c r="C92" s="6">
        <v>0.33129999999999998</v>
      </c>
      <c r="D92" s="6">
        <f t="shared" si="21"/>
        <v>5.5216666666666665</v>
      </c>
      <c r="E92" s="6">
        <f t="shared" si="22"/>
        <v>4.14125E-3</v>
      </c>
      <c r="F92" s="6">
        <v>1.0880399999999999</v>
      </c>
      <c r="G92" s="7">
        <f t="shared" si="16"/>
        <v>75.94678773759999</v>
      </c>
      <c r="H92" s="7">
        <f t="shared" si="17"/>
        <v>41753.927323532807</v>
      </c>
      <c r="I92" s="7">
        <f t="shared" si="23"/>
        <v>41.753927323532807</v>
      </c>
      <c r="J92" s="6">
        <f t="shared" si="24"/>
        <v>42015.467313170615</v>
      </c>
      <c r="K92" s="6">
        <f t="shared" si="25"/>
        <v>42.015467313170618</v>
      </c>
      <c r="L92" s="6">
        <f t="shared" si="18"/>
        <v>603832.14926173072</v>
      </c>
      <c r="M92" s="6">
        <f t="shared" si="19"/>
        <v>0.35483361136689351</v>
      </c>
      <c r="N92" s="7">
        <f t="shared" si="26"/>
        <v>22.914648806921935</v>
      </c>
    </row>
    <row r="93" spans="1:14" x14ac:dyDescent="0.3">
      <c r="A93" s="6">
        <v>91.788600000000002</v>
      </c>
      <c r="B93" s="6">
        <f t="shared" si="20"/>
        <v>5300</v>
      </c>
      <c r="C93" s="6">
        <v>0.33239999999999997</v>
      </c>
      <c r="D93" s="6">
        <f t="shared" si="21"/>
        <v>5.54</v>
      </c>
      <c r="E93" s="6">
        <f t="shared" si="22"/>
        <v>4.1549999999999998E-3</v>
      </c>
      <c r="F93" s="6">
        <v>1.0833900000000001</v>
      </c>
      <c r="G93" s="7">
        <f t="shared" si="16"/>
        <v>74.878936953600004</v>
      </c>
      <c r="H93" s="7">
        <f t="shared" si="17"/>
        <v>41558.910889427614</v>
      </c>
      <c r="I93" s="7">
        <f t="shared" si="23"/>
        <v>41.558910889427615</v>
      </c>
      <c r="J93" s="6">
        <f t="shared" si="24"/>
        <v>41819.229327000154</v>
      </c>
      <c r="K93" s="6">
        <f t="shared" si="25"/>
        <v>41.819229327000151</v>
      </c>
      <c r="L93" s="6">
        <f t="shared" si="18"/>
        <v>595341.95957495493</v>
      </c>
      <c r="M93" s="6">
        <f t="shared" si="19"/>
        <v>0.35768234471845045</v>
      </c>
      <c r="N93" s="7">
        <f t="shared" si="26"/>
        <v>22.732146859986663</v>
      </c>
    </row>
    <row r="94" spans="1:14" x14ac:dyDescent="0.3">
      <c r="A94" s="6">
        <v>90.593800000000002</v>
      </c>
      <c r="B94" s="6">
        <f t="shared" si="20"/>
        <v>5350</v>
      </c>
      <c r="C94" s="6">
        <v>0.33079999999999998</v>
      </c>
      <c r="D94" s="6">
        <f t="shared" si="21"/>
        <v>5.5133333333333328</v>
      </c>
      <c r="E94" s="6">
        <f t="shared" si="22"/>
        <v>4.1349999999999998E-3</v>
      </c>
      <c r="F94" s="6">
        <v>1.0800700000000001</v>
      </c>
      <c r="G94" s="7">
        <f t="shared" si="16"/>
        <v>73.904247788799992</v>
      </c>
      <c r="H94" s="7">
        <f t="shared" si="17"/>
        <v>41404.905809489988</v>
      </c>
      <c r="I94" s="7">
        <f t="shared" si="23"/>
        <v>41.404905809489989</v>
      </c>
      <c r="J94" s="6">
        <f t="shared" si="24"/>
        <v>41664.259583626226</v>
      </c>
      <c r="K94" s="6">
        <f t="shared" si="25"/>
        <v>41.664259583626226</v>
      </c>
      <c r="L94" s="6">
        <f t="shared" si="18"/>
        <v>587592.47245672718</v>
      </c>
      <c r="M94" s="6">
        <f t="shared" si="19"/>
        <v>0.35728464033116042</v>
      </c>
      <c r="N94" s="7">
        <f t="shared" si="26"/>
        <v>22.75745070324832</v>
      </c>
    </row>
    <row r="95" spans="1:14" x14ac:dyDescent="0.3">
      <c r="A95" s="6">
        <v>89.6374</v>
      </c>
      <c r="B95" s="6">
        <f t="shared" si="20"/>
        <v>5400</v>
      </c>
      <c r="C95" s="6">
        <v>0.33879999999999999</v>
      </c>
      <c r="D95" s="6">
        <f t="shared" si="21"/>
        <v>5.6466666666666665</v>
      </c>
      <c r="E95" s="6">
        <f t="shared" si="22"/>
        <v>4.235E-3</v>
      </c>
      <c r="F95" s="6">
        <v>1.0789500000000001</v>
      </c>
      <c r="G95" s="7">
        <f t="shared" si="16"/>
        <v>73.124039622399991</v>
      </c>
      <c r="H95" s="7">
        <f t="shared" si="17"/>
        <v>41350.670222137342</v>
      </c>
      <c r="I95" s="7">
        <f t="shared" si="23"/>
        <v>41.350670222137339</v>
      </c>
      <c r="J95" s="6">
        <f t="shared" si="24"/>
        <v>41609.6842731418</v>
      </c>
      <c r="K95" s="6">
        <f t="shared" si="25"/>
        <v>41.609684273141802</v>
      </c>
      <c r="L95" s="6">
        <f t="shared" si="18"/>
        <v>581389.25059543399</v>
      </c>
      <c r="M95" s="6">
        <f t="shared" si="19"/>
        <v>0.36640508733302213</v>
      </c>
      <c r="N95" s="7">
        <f t="shared" si="26"/>
        <v>22.190978975065654</v>
      </c>
    </row>
    <row r="96" spans="1:14" x14ac:dyDescent="0.3">
      <c r="A96" s="6">
        <v>88.925600000000003</v>
      </c>
      <c r="B96" s="6">
        <f t="shared" si="20"/>
        <v>5450</v>
      </c>
      <c r="C96" s="6">
        <v>0.34379999999999999</v>
      </c>
      <c r="D96" s="6">
        <f t="shared" si="21"/>
        <v>5.73</v>
      </c>
      <c r="E96" s="6">
        <f t="shared" si="22"/>
        <v>4.2975000000000001E-3</v>
      </c>
      <c r="F96" s="6">
        <v>1.0792299999999999</v>
      </c>
      <c r="G96" s="7">
        <f t="shared" si="16"/>
        <v>72.543370265600004</v>
      </c>
      <c r="H96" s="7">
        <f t="shared" si="17"/>
        <v>41402.145635238005</v>
      </c>
      <c r="I96" s="7">
        <f t="shared" si="23"/>
        <v>41.402145635238007</v>
      </c>
      <c r="J96" s="6">
        <f t="shared" si="24"/>
        <v>41661.48212007976</v>
      </c>
      <c r="K96" s="6">
        <f t="shared" si="25"/>
        <v>41.661482120079761</v>
      </c>
      <c r="L96" s="6">
        <f t="shared" si="18"/>
        <v>576772.50726537511</v>
      </c>
      <c r="M96" s="6">
        <f t="shared" si="19"/>
        <v>0.37135020677873049</v>
      </c>
      <c r="N96" s="7">
        <f t="shared" si="26"/>
        <v>21.89547074686023</v>
      </c>
    </row>
    <row r="97" spans="1:14" x14ac:dyDescent="0.3">
      <c r="A97" s="6">
        <v>88.647400000000005</v>
      </c>
      <c r="B97" s="6">
        <f t="shared" si="20"/>
        <v>5500</v>
      </c>
      <c r="C97" s="6">
        <v>0.3488</v>
      </c>
      <c r="D97" s="6">
        <f t="shared" si="21"/>
        <v>5.8133333333333335</v>
      </c>
      <c r="E97" s="6">
        <f t="shared" si="22"/>
        <v>4.3600000000000002E-3</v>
      </c>
      <c r="F97" s="6">
        <v>1.0836600000000001</v>
      </c>
      <c r="G97" s="7">
        <f t="shared" si="16"/>
        <v>72.316421382399994</v>
      </c>
      <c r="H97" s="7">
        <f t="shared" si="17"/>
        <v>41651.268660622794</v>
      </c>
      <c r="I97" s="7">
        <f t="shared" si="23"/>
        <v>41.651268660622797</v>
      </c>
      <c r="J97" s="6">
        <f t="shared" si="24"/>
        <v>41912.165612650613</v>
      </c>
      <c r="K97" s="6">
        <f t="shared" si="25"/>
        <v>41.912165612650611</v>
      </c>
      <c r="L97" s="6">
        <f t="shared" si="18"/>
        <v>574968.09873148566</v>
      </c>
      <c r="M97" s="6">
        <f t="shared" si="19"/>
        <v>0.37449747037796538</v>
      </c>
      <c r="N97" s="7">
        <f t="shared" si="26"/>
        <v>21.711461979056921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3" ma:contentTypeDescription="Create a new document." ma:contentTypeScope="" ma:versionID="089278806b2c0394533cc0e02ba6be2c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6b26a30807ec8a512bb42a746f57198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FECA33-B880-4D7D-979B-E662AA0F3A0D}">
  <ds:schemaRefs>
    <ds:schemaRef ds:uri="http://schemas.microsoft.com/office/2006/metadata/properties"/>
    <ds:schemaRef ds:uri="http://schemas.microsoft.com/office/infopath/2007/PartnerControls"/>
    <ds:schemaRef ds:uri="4bebffc6-b3af-4121-a6f6-77b124c923cd"/>
    <ds:schemaRef ds:uri="cece20dc-0d29-4254-a319-5ff0cdb992ff"/>
  </ds:schemaRefs>
</ds:datastoreItem>
</file>

<file path=customXml/itemProps2.xml><?xml version="1.0" encoding="utf-8"?>
<ds:datastoreItem xmlns:ds="http://schemas.openxmlformats.org/officeDocument/2006/customXml" ds:itemID="{68FB7E7D-0C45-4E3A-BD74-968DA48D355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DDE2F5A-F21D-49BA-B69C-930625DB87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PRIVESH</cp:lastModifiedBy>
  <cp:revision/>
  <dcterms:created xsi:type="dcterms:W3CDTF">2019-10-18T15:00:30Z</dcterms:created>
  <dcterms:modified xsi:type="dcterms:W3CDTF">2023-03-25T21:46:43Z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