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benswain/Documents/Documents/UNIVERSITY/MA ARCHAEOLOGICAL PRACTICE/FIRST YEAR/Archaeological Project Design and Delivery/Assignment 3/"/>
    </mc:Choice>
  </mc:AlternateContent>
  <xr:revisionPtr revIDLastSave="0" documentId="13_ncr:1_{7CC06B25-6DFD-304A-A8FF-DF8C231E2553}" xr6:coauthVersionLast="47" xr6:coauthVersionMax="47" xr10:uidLastSave="{00000000-0000-0000-0000-000000000000}"/>
  <bookViews>
    <workbookView xWindow="1160" yWindow="540" windowWidth="27640" windowHeight="15780" xr2:uid="{2EE5E1B0-1753-A943-97FD-E3A74A20211F}"/>
  </bookViews>
  <sheets>
    <sheet name="Budget" sheetId="1" r:id="rId1"/>
    <sheet name="GANTT" sheetId="2" r:id="rId2"/>
  </sheets>
  <definedNames>
    <definedName name="_xlnm.Print_Area" localSheetId="0">Budget!$A$1:$E$35</definedName>
    <definedName name="_xlnm.Print_Area" localSheetId="1">GANTT!$A$1:$Z$41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31" i="2" l="1"/>
  <c r="Y32" i="2"/>
  <c r="Y33" i="2"/>
  <c r="Y34" i="2"/>
  <c r="Y35" i="2"/>
  <c r="Y36" i="2"/>
  <c r="D30" i="2"/>
  <c r="D38" i="2" s="1"/>
  <c r="E30" i="2"/>
  <c r="E38" i="2" s="1"/>
  <c r="F30" i="2"/>
  <c r="F38" i="2" s="1"/>
  <c r="G30" i="2"/>
  <c r="G38" i="2" s="1"/>
  <c r="H30" i="2"/>
  <c r="H38" i="2" s="1"/>
  <c r="I30" i="2"/>
  <c r="I38" i="2" s="1"/>
  <c r="J30" i="2"/>
  <c r="J38" i="2" s="1"/>
  <c r="K30" i="2"/>
  <c r="K38" i="2" s="1"/>
  <c r="L30" i="2"/>
  <c r="L38" i="2" s="1"/>
  <c r="M30" i="2"/>
  <c r="M38" i="2" s="1"/>
  <c r="N30" i="2"/>
  <c r="N38" i="2" s="1"/>
  <c r="O30" i="2"/>
  <c r="O38" i="2" s="1"/>
  <c r="P30" i="2"/>
  <c r="P38" i="2" s="1"/>
  <c r="Q30" i="2"/>
  <c r="Q38" i="2" s="1"/>
  <c r="R30" i="2"/>
  <c r="R38" i="2" s="1"/>
  <c r="S30" i="2"/>
  <c r="S38" i="2" s="1"/>
  <c r="T30" i="2"/>
  <c r="T38" i="2" s="1"/>
  <c r="U30" i="2"/>
  <c r="U38" i="2" s="1"/>
  <c r="V30" i="2"/>
  <c r="V38" i="2" s="1"/>
  <c r="W30" i="2"/>
  <c r="W38" i="2" s="1"/>
  <c r="C30" i="2"/>
  <c r="C38" i="2" s="1"/>
  <c r="B30" i="2"/>
  <c r="B38" i="2" s="1"/>
  <c r="D62" i="2"/>
  <c r="E62" i="2"/>
  <c r="F62" i="2"/>
  <c r="G62" i="2"/>
  <c r="H62" i="2"/>
  <c r="I62" i="2"/>
  <c r="J62" i="2"/>
  <c r="K62" i="2"/>
  <c r="L62" i="2"/>
  <c r="M62" i="2"/>
  <c r="N62" i="2"/>
  <c r="O62" i="2"/>
  <c r="P62" i="2"/>
  <c r="Q62" i="2"/>
  <c r="R62" i="2"/>
  <c r="S62" i="2"/>
  <c r="T62" i="2"/>
  <c r="U62" i="2"/>
  <c r="V62" i="2"/>
  <c r="W62" i="2"/>
  <c r="C62" i="2"/>
  <c r="B62" i="2"/>
  <c r="X51" i="2"/>
  <c r="C7" i="1" s="1"/>
  <c r="D7" i="1" s="1"/>
  <c r="X52" i="2"/>
  <c r="C8" i="1" s="1"/>
  <c r="D8" i="1" s="1"/>
  <c r="X53" i="2"/>
  <c r="C9" i="1" s="1"/>
  <c r="D9" i="1" s="1"/>
  <c r="X54" i="2"/>
  <c r="C10" i="1" s="1"/>
  <c r="D10" i="1" s="1"/>
  <c r="X55" i="2"/>
  <c r="C11" i="1" s="1"/>
  <c r="D11" i="1" s="1"/>
  <c r="X56" i="2"/>
  <c r="C12" i="1" s="1"/>
  <c r="D12" i="1" s="1"/>
  <c r="X57" i="2"/>
  <c r="C13" i="1" s="1"/>
  <c r="D13" i="1" s="1"/>
  <c r="X58" i="2"/>
  <c r="C14" i="1" s="1"/>
  <c r="D14" i="1" s="1"/>
  <c r="X59" i="2"/>
  <c r="C15" i="1" s="1"/>
  <c r="D15" i="1" s="1"/>
  <c r="X60" i="2"/>
  <c r="C16" i="1" s="1"/>
  <c r="D16" i="1" s="1"/>
  <c r="X61" i="2"/>
  <c r="C17" i="1" s="1"/>
  <c r="D17" i="1" s="1"/>
  <c r="X50" i="2"/>
  <c r="X49" i="2"/>
  <c r="C5" i="1" s="1"/>
  <c r="D5" i="1" s="1"/>
  <c r="D28" i="2"/>
  <c r="D64" i="2" s="1"/>
  <c r="E28" i="2"/>
  <c r="F28" i="2"/>
  <c r="F64" i="2" s="1"/>
  <c r="G28" i="2"/>
  <c r="H28" i="2"/>
  <c r="H64" i="2" s="1"/>
  <c r="I28" i="2"/>
  <c r="J28" i="2"/>
  <c r="J64" i="2" s="1"/>
  <c r="K28" i="2"/>
  <c r="L28" i="2"/>
  <c r="L64" i="2" s="1"/>
  <c r="M28" i="2"/>
  <c r="N28" i="2"/>
  <c r="N64" i="2" s="1"/>
  <c r="O28" i="2"/>
  <c r="P28" i="2"/>
  <c r="P64" i="2" s="1"/>
  <c r="Q28" i="2"/>
  <c r="R28" i="2"/>
  <c r="R64" i="2" s="1"/>
  <c r="S28" i="2"/>
  <c r="T28" i="2"/>
  <c r="T64" i="2" s="1"/>
  <c r="U28" i="2"/>
  <c r="V28" i="2"/>
  <c r="V64" i="2" s="1"/>
  <c r="W28" i="2"/>
  <c r="C28" i="2"/>
  <c r="C64" i="2" s="1"/>
  <c r="B28" i="2"/>
  <c r="E27" i="1"/>
  <c r="Y30" i="2" l="1"/>
  <c r="Y38" i="2" s="1"/>
  <c r="Y40" i="2" s="1"/>
  <c r="B64" i="2"/>
  <c r="U64" i="2"/>
  <c r="Q64" i="2"/>
  <c r="M64" i="2"/>
  <c r="I64" i="2"/>
  <c r="E64" i="2"/>
  <c r="X62" i="2"/>
  <c r="W64" i="2"/>
  <c r="S64" i="2"/>
  <c r="O64" i="2"/>
  <c r="K64" i="2"/>
  <c r="G64" i="2"/>
  <c r="C6" i="1"/>
  <c r="D6" i="1" s="1"/>
  <c r="E18" i="1" s="1"/>
  <c r="E29" i="1" s="1"/>
  <c r="E31" i="1" s="1"/>
  <c r="E33" i="1" s="1"/>
  <c r="C29" i="1" l="1"/>
</calcChain>
</file>

<file path=xl/sharedStrings.xml><?xml version="1.0" encoding="utf-8"?>
<sst xmlns="http://schemas.openxmlformats.org/spreadsheetml/2006/main" count="83" uniqueCount="62">
  <si>
    <t>Glengarnock Castle - Community Archaeology Project</t>
  </si>
  <si>
    <t>Resource</t>
  </si>
  <si>
    <t>Rate</t>
  </si>
  <si>
    <t>Days</t>
  </si>
  <si>
    <t>Sub total</t>
  </si>
  <si>
    <t xml:space="preserve">Total </t>
  </si>
  <si>
    <t>Project Team</t>
  </si>
  <si>
    <t>Project Executive</t>
  </si>
  <si>
    <t>Project Assurance Officer</t>
  </si>
  <si>
    <t>Project Manager</t>
  </si>
  <si>
    <t>Expert Team Leader</t>
  </si>
  <si>
    <t>Expert - Fieldwork Strategy</t>
  </si>
  <si>
    <t>Expert - On site and online communication</t>
  </si>
  <si>
    <t>Expert - Fieldwork Supervisor, Post excavation processes, assessment/analysis reporting</t>
  </si>
  <si>
    <t>Expert - Fieldwork Supervisor</t>
  </si>
  <si>
    <t xml:space="preserve">Other costs </t>
  </si>
  <si>
    <t>Travel / expenses</t>
  </si>
  <si>
    <t>Accommodation</t>
  </si>
  <si>
    <t>Van Hire</t>
  </si>
  <si>
    <t>Site Consumables (Finds Bags, sample bags, labels, records sheets etc)</t>
  </si>
  <si>
    <t>Site Welfare</t>
  </si>
  <si>
    <t>Archive Deposition Fees</t>
  </si>
  <si>
    <t>SUB-TOTAL</t>
  </si>
  <si>
    <t>Overheads (10% of sub total)</t>
  </si>
  <si>
    <t>TOTAL</t>
  </si>
  <si>
    <t>(Please note: For the purposes of this assignment, all budgeted rates and costs are fictional)</t>
  </si>
  <si>
    <t>Expert - Specialist Paleoenvironmental assessment reporting and analysis</t>
  </si>
  <si>
    <t>Expert - Specialist zooarchaeological assessment reporting and analysis</t>
  </si>
  <si>
    <t>Expert - Historic Building recording Fieldwork and specialist reporting and analysis</t>
  </si>
  <si>
    <t>Expert - Historic Building recording Fieldwork, pottery and small finds specialist assessment reporting and analysis</t>
  </si>
  <si>
    <t>Expert - Geophysical and Topographical Survey and reporting</t>
  </si>
  <si>
    <t>1 - Finalised PD &amp; Risk Log</t>
  </si>
  <si>
    <t>2 - Permissions</t>
  </si>
  <si>
    <t>3 - RAMS/H&amp;S Plan</t>
  </si>
  <si>
    <t>4 - Field Archive</t>
  </si>
  <si>
    <t>5 - Social Timeline/Dig Broadcast</t>
  </si>
  <si>
    <t>6 - Stratigraphic Assessment</t>
  </si>
  <si>
    <t>7 - Specialist Finds Assessment</t>
  </si>
  <si>
    <t>8 - Integrated Assessment Report</t>
  </si>
  <si>
    <t>9 - Updated Project Design</t>
  </si>
  <si>
    <t>10 - Finalised UPD &amp; Risk Log</t>
  </si>
  <si>
    <t>11 - Permissions</t>
  </si>
  <si>
    <t>12 - RAMS/H&amp;S Plan</t>
  </si>
  <si>
    <t>13 - Field Archive</t>
  </si>
  <si>
    <t>14 - Social Timeline/Dig Broadcast</t>
  </si>
  <si>
    <t>15 - Stratigraphic Assessment</t>
  </si>
  <si>
    <t>16 - Specialist Finds Assessment</t>
  </si>
  <si>
    <t>17 - Integrated Assessment Report</t>
  </si>
  <si>
    <t>18 - Post Excavation Research Design</t>
  </si>
  <si>
    <t>19 - Draft Analysis Report</t>
  </si>
  <si>
    <t>20 - Approval of Final Analysis Report</t>
  </si>
  <si>
    <t>21 - Full Dissemination of Results</t>
  </si>
  <si>
    <t>22 - Project Archive Deposition</t>
  </si>
  <si>
    <t>23 - End of Project Report</t>
  </si>
  <si>
    <t>Product No./Name</t>
  </si>
  <si>
    <t>Total Person Days</t>
  </si>
  <si>
    <t>Check Sum</t>
  </si>
  <si>
    <t>Staff Cost Per Month</t>
  </si>
  <si>
    <t>TOTAL COST PER MONTH (Less overheads)</t>
  </si>
  <si>
    <t>Person Days by Team Role</t>
  </si>
  <si>
    <t>(Please note: For the purposes of this assignment all resources, rates and costs are fictional)</t>
  </si>
  <si>
    <t>BUDGET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</si>
</sst>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£&quot;* #,##0.00_);_(&quot;£&quot;* \(#,##0.00\);_(&quot;£&quot;* &quot;-&quot;??_);_(@_)"/>
    <numFmt numFmtId="164" formatCode="&quot;£&quot;#,##0"/>
    <numFmt numFmtId="165" formatCode="0.0"/>
    <numFmt numFmtId="166" formatCode="&quot;£&quot;#,##0.00"/>
    <numFmt numFmtId="167" formatCode="_(&quot;£&quot;* #,##0_);_(&quot;£&quot;* \(#,##0\);_(&quot;£&quot;* &quot;-&quot;??_);_(@_)"/>
  </numFmts>
  <fonts count="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Avenir Book"/>
      <family val="2"/>
    </font>
    <font>
      <b/>
      <sz val="10"/>
      <color theme="1"/>
      <name val="Avenir Book"/>
      <family val="2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FF0000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theme="6" tint="0.59999389629810485"/>
      </left>
      <right style="thin">
        <color theme="6" tint="0.59999389629810485"/>
      </right>
      <top style="thin">
        <color theme="6" tint="0.59999389629810485"/>
      </top>
      <bottom style="thin">
        <color theme="6" tint="0.5999938962981048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164" fontId="2" fillId="0" borderId="1" xfId="0" applyNumberFormat="1" applyFont="1" applyBorder="1" applyAlignment="1">
      <alignment horizontal="left" vertical="center"/>
    </xf>
    <xf numFmtId="165" fontId="2" fillId="0" borderId="1" xfId="0" applyNumberFormat="1" applyFont="1" applyBorder="1" applyAlignment="1">
      <alignment horizontal="left" vertical="center"/>
    </xf>
    <xf numFmtId="166" fontId="2" fillId="0" borderId="1" xfId="0" applyNumberFormat="1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165" fontId="2" fillId="2" borderId="1" xfId="0" applyNumberFormat="1" applyFont="1" applyFill="1" applyBorder="1" applyAlignment="1">
      <alignment horizontal="left" vertical="center"/>
    </xf>
    <xf numFmtId="166" fontId="2" fillId="2" borderId="1" xfId="0" applyNumberFormat="1" applyFont="1" applyFill="1" applyBorder="1" applyAlignment="1">
      <alignment horizontal="left" vertical="center"/>
    </xf>
    <xf numFmtId="164" fontId="2" fillId="2" borderId="1" xfId="0" applyNumberFormat="1" applyFont="1" applyFill="1" applyBorder="1" applyAlignment="1">
      <alignment horizontal="left" vertical="center"/>
    </xf>
    <xf numFmtId="167" fontId="2" fillId="2" borderId="1" xfId="1" applyNumberFormat="1" applyFont="1" applyFill="1" applyBorder="1" applyAlignment="1">
      <alignment horizontal="left" vertical="center"/>
    </xf>
    <xf numFmtId="166" fontId="2" fillId="0" borderId="1" xfId="1" applyNumberFormat="1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164" fontId="3" fillId="0" borderId="0" xfId="0" applyNumberFormat="1" applyFont="1" applyAlignment="1">
      <alignment horizontal="left" vertical="center"/>
    </xf>
    <xf numFmtId="1" fontId="3" fillId="0" borderId="0" xfId="0" applyNumberFormat="1" applyFont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164" fontId="2" fillId="0" borderId="1" xfId="0" applyNumberFormat="1" applyFont="1" applyFill="1" applyBorder="1" applyAlignment="1">
      <alignment horizontal="left" vertical="center"/>
    </xf>
    <xf numFmtId="166" fontId="2" fillId="0" borderId="1" xfId="0" applyNumberFormat="1" applyFont="1" applyFill="1" applyBorder="1" applyAlignment="1">
      <alignment horizontal="left" vertical="center"/>
    </xf>
    <xf numFmtId="0" fontId="0" fillId="0" borderId="0" xfId="0" applyFill="1"/>
    <xf numFmtId="17" fontId="0" fillId="0" borderId="0" xfId="0" applyNumberFormat="1"/>
    <xf numFmtId="0" fontId="0" fillId="3" borderId="0" xfId="0" applyFill="1"/>
    <xf numFmtId="0" fontId="4" fillId="0" borderId="0" xfId="0" applyFont="1"/>
    <xf numFmtId="0" fontId="4" fillId="0" borderId="2" xfId="0" applyFont="1" applyBorder="1"/>
    <xf numFmtId="0" fontId="4" fillId="0" borderId="0" xfId="0" applyFont="1" applyBorder="1"/>
    <xf numFmtId="17" fontId="4" fillId="0" borderId="0" xfId="0" applyNumberFormat="1" applyFont="1"/>
    <xf numFmtId="0" fontId="2" fillId="0" borderId="0" xfId="0" applyFont="1" applyBorder="1" applyAlignment="1">
      <alignment horizontal="left" vertical="center"/>
    </xf>
    <xf numFmtId="0" fontId="0" fillId="0" borderId="0" xfId="0" applyBorder="1"/>
    <xf numFmtId="0" fontId="2" fillId="0" borderId="0" xfId="0" applyFont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4" fillId="0" borderId="4" xfId="0" applyFont="1" applyBorder="1"/>
    <xf numFmtId="0" fontId="4" fillId="0" borderId="3" xfId="0" applyFont="1" applyBorder="1"/>
    <xf numFmtId="0" fontId="6" fillId="0" borderId="5" xfId="0" applyFont="1" applyBorder="1"/>
    <xf numFmtId="166" fontId="0" fillId="0" borderId="0" xfId="0" applyNumberFormat="1" applyFont="1" applyBorder="1"/>
    <xf numFmtId="0" fontId="3" fillId="0" borderId="0" xfId="0" applyFont="1" applyBorder="1" applyAlignment="1">
      <alignment horizontal="left" vertical="center"/>
    </xf>
    <xf numFmtId="166" fontId="4" fillId="0" borderId="6" xfId="0" applyNumberFormat="1" applyFont="1" applyBorder="1"/>
    <xf numFmtId="0" fontId="4" fillId="0" borderId="0" xfId="0" applyFont="1" applyAlignment="1"/>
    <xf numFmtId="166" fontId="0" fillId="0" borderId="0" xfId="0" applyNumberFormat="1"/>
    <xf numFmtId="166" fontId="6" fillId="0" borderId="6" xfId="0" applyNumberFormat="1" applyFont="1" applyBorder="1"/>
    <xf numFmtId="166" fontId="4" fillId="0" borderId="0" xfId="0" applyNumberFormat="1" applyFont="1"/>
    <xf numFmtId="0" fontId="7" fillId="0" borderId="0" xfId="0" applyFont="1"/>
    <xf numFmtId="0" fontId="3" fillId="2" borderId="1" xfId="0" applyFont="1" applyFill="1" applyBorder="1" applyAlignment="1">
      <alignment horizontal="left" vertical="center"/>
    </xf>
    <xf numFmtId="0" fontId="0" fillId="0" borderId="0" xfId="0" applyFont="1" applyBorder="1"/>
    <xf numFmtId="0" fontId="0" fillId="0" borderId="0" xfId="0" applyAlignment="1">
      <alignment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06699-5D84-E040-9B83-56623243B782}">
  <sheetPr>
    <pageSetUpPr fitToPage="1"/>
  </sheetPr>
  <dimension ref="A1:E35"/>
  <sheetViews>
    <sheetView tabSelected="1" workbookViewId="0">
      <selection activeCell="A5" sqref="A5"/>
    </sheetView>
  </sheetViews>
  <sheetFormatPr baseColWidth="10" defaultRowHeight="16" x14ac:dyDescent="0.2"/>
  <cols>
    <col min="1" max="1" width="63.33203125" customWidth="1"/>
  </cols>
  <sheetData>
    <row r="1" spans="1:5" x14ac:dyDescent="0.2">
      <c r="A1" s="1" t="s">
        <v>0</v>
      </c>
      <c r="B1" s="1"/>
      <c r="C1" s="1"/>
      <c r="D1" s="1"/>
      <c r="E1" s="1"/>
    </row>
    <row r="2" spans="1:5" x14ac:dyDescent="0.2">
      <c r="A2" s="42" t="s">
        <v>61</v>
      </c>
      <c r="B2" s="2"/>
      <c r="C2" s="2"/>
      <c r="D2" s="2"/>
      <c r="E2" s="2"/>
    </row>
    <row r="3" spans="1:5" x14ac:dyDescent="0.2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</row>
    <row r="4" spans="1:5" x14ac:dyDescent="0.2">
      <c r="A4" s="2" t="s">
        <v>6</v>
      </c>
      <c r="B4" s="2"/>
      <c r="C4" s="2"/>
      <c r="D4" s="2"/>
      <c r="E4" s="2"/>
    </row>
    <row r="5" spans="1:5" x14ac:dyDescent="0.2">
      <c r="A5" s="1" t="s">
        <v>7</v>
      </c>
      <c r="B5" s="3">
        <v>250</v>
      </c>
      <c r="C5" s="4">
        <f>GANTT!X49</f>
        <v>5.5</v>
      </c>
      <c r="D5" s="5">
        <f>B5*C5</f>
        <v>1375</v>
      </c>
      <c r="E5" s="1"/>
    </row>
    <row r="6" spans="1:5" x14ac:dyDescent="0.2">
      <c r="A6" s="1" t="s">
        <v>8</v>
      </c>
      <c r="B6" s="3">
        <v>250</v>
      </c>
      <c r="C6" s="4">
        <f>GANTT!X50</f>
        <v>5.5</v>
      </c>
      <c r="D6" s="5">
        <f>B6*C6</f>
        <v>1375</v>
      </c>
      <c r="E6" s="1"/>
    </row>
    <row r="7" spans="1:5" x14ac:dyDescent="0.2">
      <c r="A7" s="1" t="s">
        <v>9</v>
      </c>
      <c r="B7" s="3">
        <v>200</v>
      </c>
      <c r="C7" s="4">
        <f>GANTT!X51</f>
        <v>36</v>
      </c>
      <c r="D7" s="5">
        <f t="shared" ref="D7:D17" si="0">B7*C7</f>
        <v>7200</v>
      </c>
      <c r="E7" s="1"/>
    </row>
    <row r="8" spans="1:5" x14ac:dyDescent="0.2">
      <c r="A8" s="1" t="s">
        <v>10</v>
      </c>
      <c r="B8" s="3">
        <v>170</v>
      </c>
      <c r="C8" s="4">
        <f>GANTT!X52</f>
        <v>9</v>
      </c>
      <c r="D8" s="5">
        <f t="shared" si="0"/>
        <v>1530</v>
      </c>
      <c r="E8" s="1"/>
    </row>
    <row r="9" spans="1:5" x14ac:dyDescent="0.2">
      <c r="A9" s="1" t="s">
        <v>11</v>
      </c>
      <c r="B9" s="3">
        <v>140</v>
      </c>
      <c r="C9" s="4">
        <f>GANTT!X53</f>
        <v>11</v>
      </c>
      <c r="D9" s="5">
        <f t="shared" si="0"/>
        <v>1540</v>
      </c>
      <c r="E9" s="1"/>
    </row>
    <row r="10" spans="1:5" x14ac:dyDescent="0.2">
      <c r="A10" s="1" t="s">
        <v>12</v>
      </c>
      <c r="B10" s="3">
        <v>120</v>
      </c>
      <c r="C10" s="4">
        <f>GANTT!X54</f>
        <v>11</v>
      </c>
      <c r="D10" s="5">
        <f t="shared" si="0"/>
        <v>1320</v>
      </c>
      <c r="E10" s="1"/>
    </row>
    <row r="11" spans="1:5" x14ac:dyDescent="0.2">
      <c r="A11" s="1" t="s">
        <v>30</v>
      </c>
      <c r="B11" s="3">
        <v>180</v>
      </c>
      <c r="C11" s="4">
        <f>GANTT!X55</f>
        <v>10</v>
      </c>
      <c r="D11" s="5">
        <f t="shared" si="0"/>
        <v>1800</v>
      </c>
      <c r="E11" s="1"/>
    </row>
    <row r="12" spans="1:5" ht="37" customHeight="1" x14ac:dyDescent="0.2">
      <c r="A12" s="6" t="s">
        <v>13</v>
      </c>
      <c r="B12" s="3">
        <v>130</v>
      </c>
      <c r="C12" s="4">
        <f>GANTT!X56</f>
        <v>27.5</v>
      </c>
      <c r="D12" s="5">
        <f t="shared" si="0"/>
        <v>3575</v>
      </c>
      <c r="E12" s="1"/>
    </row>
    <row r="13" spans="1:5" x14ac:dyDescent="0.2">
      <c r="A13" s="1" t="s">
        <v>14</v>
      </c>
      <c r="B13" s="3">
        <v>120</v>
      </c>
      <c r="C13" s="4">
        <f>GANTT!X57</f>
        <v>8.5</v>
      </c>
      <c r="D13" s="5">
        <f t="shared" si="0"/>
        <v>1020</v>
      </c>
      <c r="E13" s="1"/>
    </row>
    <row r="14" spans="1:5" ht="32" x14ac:dyDescent="0.2">
      <c r="A14" s="6" t="s">
        <v>29</v>
      </c>
      <c r="B14" s="3">
        <v>180</v>
      </c>
      <c r="C14" s="4">
        <f>GANTT!X58</f>
        <v>14</v>
      </c>
      <c r="D14" s="5">
        <f t="shared" si="0"/>
        <v>2520</v>
      </c>
      <c r="E14" s="1"/>
    </row>
    <row r="15" spans="1:5" x14ac:dyDescent="0.2">
      <c r="A15" s="1" t="s">
        <v>28</v>
      </c>
      <c r="B15" s="3">
        <v>180</v>
      </c>
      <c r="C15" s="4">
        <f>GANTT!X59</f>
        <v>10</v>
      </c>
      <c r="D15" s="5">
        <f t="shared" si="0"/>
        <v>1800</v>
      </c>
      <c r="E15" s="1"/>
    </row>
    <row r="16" spans="1:5" s="19" customFormat="1" x14ac:dyDescent="0.2">
      <c r="A16" s="16" t="s">
        <v>27</v>
      </c>
      <c r="B16" s="17">
        <v>200</v>
      </c>
      <c r="C16" s="4">
        <f>GANTT!X60</f>
        <v>10</v>
      </c>
      <c r="D16" s="18">
        <f t="shared" si="0"/>
        <v>2000</v>
      </c>
      <c r="E16" s="16"/>
    </row>
    <row r="17" spans="1:5" s="19" customFormat="1" x14ac:dyDescent="0.2">
      <c r="A17" s="16" t="s">
        <v>26</v>
      </c>
      <c r="B17" s="17">
        <v>200</v>
      </c>
      <c r="C17" s="4">
        <f>GANTT!X61</f>
        <v>12</v>
      </c>
      <c r="D17" s="18">
        <f t="shared" si="0"/>
        <v>2400</v>
      </c>
      <c r="E17" s="16"/>
    </row>
    <row r="18" spans="1:5" x14ac:dyDescent="0.2">
      <c r="A18" s="1"/>
      <c r="B18" s="1"/>
      <c r="C18" s="4"/>
      <c r="D18" s="5"/>
      <c r="E18" s="5">
        <f>SUM(D5:D17)</f>
        <v>29455</v>
      </c>
    </row>
    <row r="19" spans="1:5" x14ac:dyDescent="0.2">
      <c r="A19" s="2" t="s">
        <v>15</v>
      </c>
      <c r="B19" s="2"/>
      <c r="C19" s="7"/>
      <c r="D19" s="8"/>
      <c r="E19" s="2"/>
    </row>
    <row r="20" spans="1:5" x14ac:dyDescent="0.2">
      <c r="A20" s="1" t="s">
        <v>16</v>
      </c>
      <c r="B20" s="1"/>
      <c r="C20" s="4"/>
      <c r="D20" s="5">
        <v>1500</v>
      </c>
      <c r="E20" s="1"/>
    </row>
    <row r="21" spans="1:5" x14ac:dyDescent="0.2">
      <c r="A21" s="1" t="s">
        <v>17</v>
      </c>
      <c r="B21" s="1"/>
      <c r="C21" s="1"/>
      <c r="D21" s="5">
        <v>2000</v>
      </c>
      <c r="E21" s="1"/>
    </row>
    <row r="22" spans="1:5" x14ac:dyDescent="0.2">
      <c r="A22" s="1" t="s">
        <v>18</v>
      </c>
      <c r="B22" s="1"/>
      <c r="C22" s="1"/>
      <c r="D22" s="5">
        <v>300</v>
      </c>
      <c r="E22" s="1"/>
    </row>
    <row r="23" spans="1:5" x14ac:dyDescent="0.2">
      <c r="A23" s="1" t="s">
        <v>19</v>
      </c>
      <c r="B23" s="1"/>
      <c r="C23" s="1"/>
      <c r="D23" s="5">
        <v>200</v>
      </c>
      <c r="E23" s="1"/>
    </row>
    <row r="24" spans="1:5" x14ac:dyDescent="0.2">
      <c r="A24" s="1" t="s">
        <v>20</v>
      </c>
      <c r="B24" s="1"/>
      <c r="C24" s="1"/>
      <c r="D24" s="5">
        <v>1800</v>
      </c>
      <c r="E24" s="1"/>
    </row>
    <row r="25" spans="1:5" x14ac:dyDescent="0.2">
      <c r="A25" s="1" t="s">
        <v>21</v>
      </c>
      <c r="B25" s="1"/>
      <c r="C25" s="1"/>
      <c r="D25" s="5">
        <v>1200</v>
      </c>
      <c r="E25" s="1"/>
    </row>
    <row r="26" spans="1:5" x14ac:dyDescent="0.2">
      <c r="A26" s="1"/>
      <c r="B26" s="1"/>
      <c r="C26" s="1"/>
      <c r="D26" s="5"/>
      <c r="E26" s="1"/>
    </row>
    <row r="27" spans="1:5" x14ac:dyDescent="0.2">
      <c r="A27" s="1"/>
      <c r="B27" s="1"/>
      <c r="C27" s="1"/>
      <c r="D27" s="5"/>
      <c r="E27" s="3">
        <f>SUM(D20:D25)</f>
        <v>7000</v>
      </c>
    </row>
    <row r="28" spans="1:5" x14ac:dyDescent="0.2">
      <c r="A28" s="2"/>
      <c r="B28" s="2"/>
      <c r="C28" s="2"/>
      <c r="D28" s="9"/>
      <c r="E28" s="10"/>
    </row>
    <row r="29" spans="1:5" x14ac:dyDescent="0.2">
      <c r="A29" s="1"/>
      <c r="B29" s="1" t="s">
        <v>22</v>
      </c>
      <c r="C29" s="4">
        <f>SUM(C5:C18)</f>
        <v>170</v>
      </c>
      <c r="D29" s="1"/>
      <c r="E29" s="11">
        <f>SUM(E5:E27)</f>
        <v>36455</v>
      </c>
    </row>
    <row r="30" spans="1:5" x14ac:dyDescent="0.2">
      <c r="A30" s="12"/>
      <c r="B30" s="12"/>
      <c r="C30" s="12"/>
      <c r="D30" s="12"/>
      <c r="E30" s="12"/>
    </row>
    <row r="31" spans="1:5" x14ac:dyDescent="0.2">
      <c r="A31" s="1" t="s">
        <v>23</v>
      </c>
      <c r="B31" s="1"/>
      <c r="C31" s="1"/>
      <c r="D31" s="5"/>
      <c r="E31" s="5">
        <f>E29*0.1</f>
        <v>3645.5</v>
      </c>
    </row>
    <row r="32" spans="1:5" x14ac:dyDescent="0.2">
      <c r="A32" s="13"/>
      <c r="B32" s="14"/>
      <c r="C32" s="15"/>
      <c r="D32" s="14"/>
      <c r="E32" s="14"/>
    </row>
    <row r="33" spans="1:5" x14ac:dyDescent="0.2">
      <c r="A33" s="12"/>
      <c r="B33" s="14" t="s">
        <v>24</v>
      </c>
      <c r="C33" s="15"/>
      <c r="D33" s="14"/>
      <c r="E33" s="14">
        <f>E29+E31</f>
        <v>40100.5</v>
      </c>
    </row>
    <row r="35" spans="1:5" x14ac:dyDescent="0.2">
      <c r="A35" s="37" t="s">
        <v>25</v>
      </c>
    </row>
  </sheetData>
  <pageMargins left="0.7" right="0.7" top="0.75" bottom="0.75" header="0.3" footer="0.3"/>
  <pageSetup paperSize="9" scale="77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AB0BA-903A-ED4F-A08A-23FCF74292DB}">
  <sheetPr>
    <pageSetUpPr fitToPage="1"/>
  </sheetPr>
  <dimension ref="A1:Z64"/>
  <sheetViews>
    <sheetView zoomScale="80" zoomScaleNormal="80" workbookViewId="0">
      <selection activeCell="D31" sqref="D31"/>
    </sheetView>
  </sheetViews>
  <sheetFormatPr baseColWidth="10" defaultRowHeight="16" x14ac:dyDescent="0.2"/>
  <cols>
    <col min="1" max="1" width="37" customWidth="1"/>
    <col min="24" max="24" width="6.6640625" customWidth="1"/>
    <col min="25" max="25" width="15.1640625" customWidth="1"/>
  </cols>
  <sheetData>
    <row r="1" spans="1:25" x14ac:dyDescent="0.2">
      <c r="A1" s="22" t="s">
        <v>54</v>
      </c>
    </row>
    <row r="2" spans="1:25" x14ac:dyDescent="0.2">
      <c r="B2" s="25">
        <v>44348</v>
      </c>
      <c r="C2" s="25">
        <v>44378</v>
      </c>
      <c r="D2" s="25">
        <v>44409</v>
      </c>
      <c r="E2" s="25">
        <v>44440</v>
      </c>
      <c r="F2" s="25">
        <v>44470</v>
      </c>
      <c r="G2" s="25">
        <v>44501</v>
      </c>
      <c r="H2" s="25">
        <v>44531</v>
      </c>
      <c r="I2" s="25">
        <v>44562</v>
      </c>
      <c r="J2" s="25">
        <v>44593</v>
      </c>
      <c r="K2" s="25">
        <v>44621</v>
      </c>
      <c r="L2" s="25">
        <v>44652</v>
      </c>
      <c r="M2" s="25">
        <v>44682</v>
      </c>
      <c r="N2" s="25">
        <v>44713</v>
      </c>
      <c r="O2" s="25">
        <v>44743</v>
      </c>
      <c r="P2" s="25">
        <v>44774</v>
      </c>
      <c r="Q2" s="25">
        <v>44805</v>
      </c>
      <c r="R2" s="25">
        <v>44835</v>
      </c>
      <c r="S2" s="25">
        <v>44866</v>
      </c>
      <c r="T2" s="25">
        <v>44896</v>
      </c>
      <c r="U2" s="25">
        <v>44927</v>
      </c>
      <c r="V2" s="25">
        <v>44958</v>
      </c>
      <c r="W2" s="25">
        <v>44986</v>
      </c>
      <c r="Y2" s="22"/>
    </row>
    <row r="3" spans="1:25" x14ac:dyDescent="0.2"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</row>
    <row r="4" spans="1:25" x14ac:dyDescent="0.2">
      <c r="A4" t="s">
        <v>31</v>
      </c>
      <c r="B4" s="21">
        <v>13</v>
      </c>
    </row>
    <row r="5" spans="1:25" x14ac:dyDescent="0.2">
      <c r="A5" t="s">
        <v>32</v>
      </c>
      <c r="B5" s="21">
        <v>1</v>
      </c>
    </row>
    <row r="6" spans="1:25" x14ac:dyDescent="0.2">
      <c r="A6" t="s">
        <v>33</v>
      </c>
      <c r="B6" s="21">
        <v>1</v>
      </c>
    </row>
    <row r="7" spans="1:25" x14ac:dyDescent="0.2">
      <c r="A7" t="s">
        <v>34</v>
      </c>
      <c r="C7" s="21">
        <v>20.5</v>
      </c>
    </row>
    <row r="8" spans="1:25" x14ac:dyDescent="0.2">
      <c r="A8" t="s">
        <v>35</v>
      </c>
      <c r="C8" s="21">
        <v>4</v>
      </c>
    </row>
    <row r="9" spans="1:25" x14ac:dyDescent="0.2">
      <c r="A9" t="s">
        <v>36</v>
      </c>
      <c r="D9" s="21">
        <v>2.5</v>
      </c>
    </row>
    <row r="10" spans="1:25" x14ac:dyDescent="0.2">
      <c r="A10" t="s">
        <v>37</v>
      </c>
      <c r="E10" s="21">
        <v>0.5</v>
      </c>
      <c r="F10" s="21">
        <v>2.5</v>
      </c>
      <c r="G10" s="21">
        <v>1.5</v>
      </c>
      <c r="H10" s="21">
        <v>0.5</v>
      </c>
      <c r="I10" s="21">
        <v>5.5</v>
      </c>
    </row>
    <row r="11" spans="1:25" x14ac:dyDescent="0.2">
      <c r="A11" t="s">
        <v>38</v>
      </c>
      <c r="J11" s="21">
        <v>0.5</v>
      </c>
      <c r="K11" s="21">
        <v>3</v>
      </c>
    </row>
    <row r="12" spans="1:25" x14ac:dyDescent="0.2">
      <c r="A12" t="s">
        <v>39</v>
      </c>
      <c r="K12" s="21">
        <v>12</v>
      </c>
    </row>
    <row r="13" spans="1:25" x14ac:dyDescent="0.2">
      <c r="A13" t="s">
        <v>40</v>
      </c>
      <c r="L13" s="21">
        <v>2.5</v>
      </c>
      <c r="M13" s="21">
        <v>4.5</v>
      </c>
    </row>
    <row r="14" spans="1:25" x14ac:dyDescent="0.2">
      <c r="A14" t="s">
        <v>41</v>
      </c>
      <c r="M14" s="21">
        <v>1</v>
      </c>
    </row>
    <row r="15" spans="1:25" x14ac:dyDescent="0.2">
      <c r="A15" t="s">
        <v>42</v>
      </c>
      <c r="M15" s="21">
        <v>1</v>
      </c>
    </row>
    <row r="16" spans="1:25" x14ac:dyDescent="0.2">
      <c r="A16" t="s">
        <v>43</v>
      </c>
      <c r="M16" s="21">
        <v>21</v>
      </c>
    </row>
    <row r="17" spans="1:25" x14ac:dyDescent="0.2">
      <c r="A17" t="s">
        <v>44</v>
      </c>
      <c r="M17" s="21">
        <v>4</v>
      </c>
    </row>
    <row r="18" spans="1:25" x14ac:dyDescent="0.2">
      <c r="A18" t="s">
        <v>45</v>
      </c>
      <c r="N18" s="21">
        <v>2.5</v>
      </c>
    </row>
    <row r="19" spans="1:25" x14ac:dyDescent="0.2">
      <c r="A19" t="s">
        <v>46</v>
      </c>
      <c r="O19" s="21">
        <v>0.5</v>
      </c>
      <c r="P19" s="21">
        <v>2</v>
      </c>
      <c r="Q19" s="21">
        <v>1</v>
      </c>
      <c r="R19" s="21">
        <v>2</v>
      </c>
      <c r="S19" s="21">
        <v>2</v>
      </c>
    </row>
    <row r="20" spans="1:25" x14ac:dyDescent="0.2">
      <c r="A20" t="s">
        <v>47</v>
      </c>
      <c r="S20" s="21">
        <v>0.5</v>
      </c>
      <c r="T20" s="21">
        <v>3</v>
      </c>
    </row>
    <row r="21" spans="1:25" x14ac:dyDescent="0.2">
      <c r="A21" t="s">
        <v>48</v>
      </c>
      <c r="P21" s="21">
        <v>2</v>
      </c>
      <c r="Q21" s="21">
        <v>1</v>
      </c>
      <c r="R21" s="21">
        <v>3</v>
      </c>
      <c r="S21" s="21">
        <v>6</v>
      </c>
      <c r="T21" s="21">
        <v>3</v>
      </c>
    </row>
    <row r="22" spans="1:25" x14ac:dyDescent="0.2">
      <c r="A22" t="s">
        <v>49</v>
      </c>
      <c r="P22" s="21">
        <v>3</v>
      </c>
      <c r="Q22" s="21">
        <v>2</v>
      </c>
      <c r="R22" s="21">
        <v>3</v>
      </c>
      <c r="S22" s="21">
        <v>6</v>
      </c>
      <c r="T22" s="21">
        <v>7.5</v>
      </c>
    </row>
    <row r="23" spans="1:25" x14ac:dyDescent="0.2">
      <c r="A23" t="s">
        <v>50</v>
      </c>
      <c r="T23" s="21">
        <v>7</v>
      </c>
    </row>
    <row r="24" spans="1:25" x14ac:dyDescent="0.2">
      <c r="A24" t="s">
        <v>51</v>
      </c>
      <c r="W24" s="21">
        <v>2</v>
      </c>
    </row>
    <row r="25" spans="1:25" x14ac:dyDescent="0.2">
      <c r="A25" t="s">
        <v>52</v>
      </c>
      <c r="T25" s="21">
        <v>1</v>
      </c>
      <c r="U25" s="21">
        <v>2</v>
      </c>
      <c r="V25" s="21">
        <v>2</v>
      </c>
      <c r="W25" s="21">
        <v>1</v>
      </c>
    </row>
    <row r="26" spans="1:25" x14ac:dyDescent="0.2">
      <c r="A26" t="s">
        <v>53</v>
      </c>
      <c r="W26" s="21">
        <v>3</v>
      </c>
    </row>
    <row r="28" spans="1:25" x14ac:dyDescent="0.2">
      <c r="A28" s="43" t="s">
        <v>55</v>
      </c>
      <c r="B28" s="23">
        <f>SUM(B4:B26)</f>
        <v>15</v>
      </c>
      <c r="C28" s="23">
        <f>SUM(C4:C26)</f>
        <v>24.5</v>
      </c>
      <c r="D28" s="23">
        <f t="shared" ref="D28:W28" si="0">SUM(D4:D26)</f>
        <v>2.5</v>
      </c>
      <c r="E28" s="23">
        <f t="shared" si="0"/>
        <v>0.5</v>
      </c>
      <c r="F28" s="23">
        <f t="shared" si="0"/>
        <v>2.5</v>
      </c>
      <c r="G28" s="23">
        <f t="shared" si="0"/>
        <v>1.5</v>
      </c>
      <c r="H28" s="23">
        <f t="shared" si="0"/>
        <v>0.5</v>
      </c>
      <c r="I28" s="23">
        <f t="shared" si="0"/>
        <v>5.5</v>
      </c>
      <c r="J28" s="23">
        <f t="shared" si="0"/>
        <v>0.5</v>
      </c>
      <c r="K28" s="23">
        <f t="shared" si="0"/>
        <v>15</v>
      </c>
      <c r="L28" s="23">
        <f t="shared" si="0"/>
        <v>2.5</v>
      </c>
      <c r="M28" s="23">
        <f t="shared" si="0"/>
        <v>31.5</v>
      </c>
      <c r="N28" s="23">
        <f t="shared" si="0"/>
        <v>2.5</v>
      </c>
      <c r="O28" s="23">
        <f t="shared" si="0"/>
        <v>0.5</v>
      </c>
      <c r="P28" s="23">
        <f t="shared" si="0"/>
        <v>7</v>
      </c>
      <c r="Q28" s="23">
        <f t="shared" si="0"/>
        <v>4</v>
      </c>
      <c r="R28" s="23">
        <f t="shared" si="0"/>
        <v>8</v>
      </c>
      <c r="S28" s="23">
        <f t="shared" si="0"/>
        <v>14.5</v>
      </c>
      <c r="T28" s="23">
        <f t="shared" si="0"/>
        <v>21.5</v>
      </c>
      <c r="U28" s="23">
        <f t="shared" si="0"/>
        <v>2</v>
      </c>
      <c r="V28" s="23">
        <f t="shared" si="0"/>
        <v>2</v>
      </c>
      <c r="W28" s="23">
        <f t="shared" si="0"/>
        <v>6</v>
      </c>
    </row>
    <row r="29" spans="1:25" x14ac:dyDescent="0.2"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</row>
    <row r="30" spans="1:25" x14ac:dyDescent="0.2">
      <c r="A30" t="s">
        <v>57</v>
      </c>
      <c r="B30" s="34">
        <f>SUM((B49*Budget!$B$5)+(B50*Budget!$B$6)+(GANTT!B51*Budget!$B$7)+(GANTT!B52*Budget!$B$8)+(GANTT!B53*Budget!$B$9)+(GANTT!B54*Budget!$B$10)+(GANTT!B55*Budget!$B$11)+(GANTT!B56*Budget!$B$12)+(GANTT!B57*Budget!$B$13)+(GANTT!B58*Budget!$B$14)+(GANTT!B59*Budget!$B$15)+(GANTT!B60*Budget!$B$16)+(GANTT!B61*Budget!$B$17))</f>
        <v>2820</v>
      </c>
      <c r="C30" s="34">
        <f>SUM((C49*Budget!$B$5)+(C50*Budget!$B$6)+(GANTT!C51*Budget!$B$7)+(GANTT!C52*Budget!$B$8)+(GANTT!C53*Budget!$B$9)+(GANTT!C54*Budget!$B$10)+(GANTT!C55*Budget!$B$11)+(GANTT!C56*Budget!$B$12)+(GANTT!C57*Budget!$B$13)+(GANTT!C58*Budget!$B$14)+(GANTT!C59*Budget!$B$15)+(GANTT!C60*Budget!$B$16)+(GANTT!C61*Budget!$B$17))</f>
        <v>3560</v>
      </c>
      <c r="D30" s="34">
        <f>SUM((D49*Budget!$B$5)+(D50*Budget!$B$6)+(GANTT!D51*Budget!$B$7)+(GANTT!D52*Budget!$B$8)+(GANTT!D53*Budget!$B$9)+(GANTT!D54*Budget!$B$10)+(GANTT!D55*Budget!$B$11)+(GANTT!D56*Budget!$B$12)+(GANTT!D57*Budget!$B$13)+(GANTT!D58*Budget!$B$14)+(GANTT!D59*Budget!$B$15)+(GANTT!D60*Budget!$B$16)+(GANTT!D61*Budget!$B$17))</f>
        <v>360</v>
      </c>
      <c r="E30" s="34">
        <f>SUM((E49*Budget!$B$5)+(E50*Budget!$B$6)+(GANTT!E51*Budget!$B$7)+(GANTT!E52*Budget!$B$8)+(GANTT!E53*Budget!$B$9)+(GANTT!E54*Budget!$B$10)+(GANTT!E55*Budget!$B$11)+(GANTT!E56*Budget!$B$12)+(GANTT!E57*Budget!$B$13)+(GANTT!E58*Budget!$B$14)+(GANTT!E59*Budget!$B$15)+(GANTT!E60*Budget!$B$16)+(GANTT!E61*Budget!$B$17))</f>
        <v>100</v>
      </c>
      <c r="F30" s="34">
        <f>SUM((F49*Budget!$B$5)+(F50*Budget!$B$6)+(GANTT!F51*Budget!$B$7)+(GANTT!F52*Budget!$B$8)+(GANTT!F53*Budget!$B$9)+(GANTT!F54*Budget!$B$10)+(GANTT!F55*Budget!$B$11)+(GANTT!F56*Budget!$B$12)+(GANTT!F57*Budget!$B$13)+(GANTT!F58*Budget!$B$14)+(GANTT!F59*Budget!$B$15)+(GANTT!F60*Budget!$B$16)+(GANTT!F61*Budget!$B$17))</f>
        <v>460</v>
      </c>
      <c r="G30" s="34">
        <f>SUM((G49*Budget!$B$5)+(G50*Budget!$B$6)+(GANTT!G51*Budget!$B$7)+(GANTT!G52*Budget!$B$8)+(GANTT!G53*Budget!$B$9)+(GANTT!G54*Budget!$B$10)+(GANTT!G55*Budget!$B$11)+(GANTT!G56*Budget!$B$12)+(GANTT!G57*Budget!$B$13)+(GANTT!G58*Budget!$B$14)+(GANTT!G59*Budget!$B$15)+(GANTT!G60*Budget!$B$16)+(GANTT!G61*Budget!$B$17))</f>
        <v>280</v>
      </c>
      <c r="H30" s="34">
        <f>SUM((H49*Budget!$B$5)+(H50*Budget!$B$6)+(GANTT!H51*Budget!$B$7)+(GANTT!H52*Budget!$B$8)+(GANTT!H53*Budget!$B$9)+(GANTT!H54*Budget!$B$10)+(GANTT!H55*Budget!$B$11)+(GANTT!H56*Budget!$B$12)+(GANTT!H57*Budget!$B$13)+(GANTT!H58*Budget!$B$14)+(GANTT!H59*Budget!$B$15)+(GANTT!H60*Budget!$B$16)+(GANTT!H61*Budget!$B$17))</f>
        <v>100</v>
      </c>
      <c r="I30" s="34">
        <f>SUM((I49*Budget!$B$5)+(I50*Budget!$B$6)+(GANTT!I51*Budget!$B$7)+(GANTT!I52*Budget!$B$8)+(GANTT!I53*Budget!$B$9)+(GANTT!I54*Budget!$B$10)+(GANTT!I55*Budget!$B$11)+(GANTT!I56*Budget!$B$12)+(GANTT!I57*Budget!$B$13)+(GANTT!I58*Budget!$B$14)+(GANTT!I59*Budget!$B$15)+(GANTT!I60*Budget!$B$16)+(GANTT!I61*Budget!$B$17))</f>
        <v>1150</v>
      </c>
      <c r="J30" s="34">
        <f>SUM((J49*Budget!$B$5)+(J50*Budget!$B$6)+(GANTT!J51*Budget!$B$7)+(GANTT!J52*Budget!$B$8)+(GANTT!J53*Budget!$B$9)+(GANTT!J54*Budget!$B$10)+(GANTT!J55*Budget!$B$11)+(GANTT!J56*Budget!$B$12)+(GANTT!J57*Budget!$B$13)+(GANTT!J58*Budget!$B$14)+(GANTT!J59*Budget!$B$15)+(GANTT!J60*Budget!$B$16)+(GANTT!J61*Budget!$B$17))</f>
        <v>100</v>
      </c>
      <c r="K30" s="34">
        <f>SUM((K49*Budget!$B$5)+(K50*Budget!$B$6)+(GANTT!K51*Budget!$B$7)+(GANTT!K52*Budget!$B$8)+(GANTT!K53*Budget!$B$9)+(GANTT!K54*Budget!$B$10)+(GANTT!K55*Budget!$B$11)+(GANTT!K56*Budget!$B$12)+(GANTT!K57*Budget!$B$13)+(GANTT!K58*Budget!$B$14)+(GANTT!K59*Budget!$B$15)+(GANTT!K60*Budget!$B$16)+(GANTT!K61*Budget!$B$17))</f>
        <v>2610</v>
      </c>
      <c r="L30" s="34">
        <f>SUM((L49*Budget!$B$5)+(L50*Budget!$B$6)+(GANTT!L51*Budget!$B$7)+(GANTT!L52*Budget!$B$8)+(GANTT!L53*Budget!$B$9)+(GANTT!L54*Budget!$B$10)+(GANTT!L55*Budget!$B$11)+(GANTT!L56*Budget!$B$12)+(GANTT!L57*Budget!$B$13)+(GANTT!L58*Budget!$B$14)+(GANTT!L59*Budget!$B$15)+(GANTT!L60*Budget!$B$16)+(GANTT!L61*Budget!$B$17))</f>
        <v>490</v>
      </c>
      <c r="M30" s="34">
        <f>SUM((M49*Budget!$B$5)+(M50*Budget!$B$6)+(GANTT!M51*Budget!$B$7)+(GANTT!M52*Budget!$B$8)+(GANTT!M53*Budget!$B$9)+(GANTT!M54*Budget!$B$10)+(GANTT!M55*Budget!$B$11)+(GANTT!M56*Budget!$B$12)+(GANTT!M57*Budget!$B$13)+(GANTT!M58*Budget!$B$14)+(GANTT!M59*Budget!$B$15)+(GANTT!M60*Budget!$B$16)+(GANTT!M61*Budget!$B$17))</f>
        <v>4955</v>
      </c>
      <c r="N30" s="34">
        <f>SUM((N49*Budget!$B$5)+(N50*Budget!$B$6)+(GANTT!N51*Budget!$B$7)+(GANTT!N52*Budget!$B$8)+(GANTT!N53*Budget!$B$9)+(GANTT!N54*Budget!$B$10)+(GANTT!N55*Budget!$B$11)+(GANTT!N56*Budget!$B$12)+(GANTT!N57*Budget!$B$13)+(GANTT!N58*Budget!$B$14)+(GANTT!N59*Budget!$B$15)+(GANTT!N60*Budget!$B$16)+(GANTT!N61*Budget!$B$17))</f>
        <v>360</v>
      </c>
      <c r="O30" s="34">
        <f>SUM((O49*Budget!$B$5)+(O50*Budget!$B$6)+(GANTT!O51*Budget!$B$7)+(GANTT!O52*Budget!$B$8)+(GANTT!O53*Budget!$B$9)+(GANTT!O54*Budget!$B$10)+(GANTT!O55*Budget!$B$11)+(GANTT!O56*Budget!$B$12)+(GANTT!O57*Budget!$B$13)+(GANTT!O58*Budget!$B$14)+(GANTT!O59*Budget!$B$15)+(GANTT!O60*Budget!$B$16)+(GANTT!O61*Budget!$B$17))</f>
        <v>100</v>
      </c>
      <c r="P30" s="34">
        <f>SUM((P49*Budget!$B$5)+(P50*Budget!$B$6)+(GANTT!P51*Budget!$B$7)+(GANTT!P52*Budget!$B$8)+(GANTT!P53*Budget!$B$9)+(GANTT!P54*Budget!$B$10)+(GANTT!P55*Budget!$B$11)+(GANTT!P56*Budget!$B$12)+(GANTT!P57*Budget!$B$13)+(GANTT!P58*Budget!$B$14)+(GANTT!P59*Budget!$B$15)+(GANTT!P60*Budget!$B$16)+(GANTT!P61*Budget!$B$17))</f>
        <v>1340</v>
      </c>
      <c r="Q30" s="34">
        <f>SUM((Q49*Budget!$B$5)+(Q50*Budget!$B$6)+(GANTT!Q51*Budget!$B$7)+(GANTT!Q52*Budget!$B$8)+(GANTT!Q53*Budget!$B$9)+(GANTT!Q54*Budget!$B$10)+(GANTT!Q55*Budget!$B$11)+(GANTT!Q56*Budget!$B$12)+(GANTT!Q57*Budget!$B$13)+(GANTT!Q58*Budget!$B$14)+(GANTT!Q59*Budget!$B$15)+(GANTT!Q60*Budget!$B$16)+(GANTT!Q61*Budget!$B$17))</f>
        <v>740</v>
      </c>
      <c r="R30" s="34">
        <f>SUM((R49*Budget!$B$5)+(R50*Budget!$B$6)+(GANTT!R51*Budget!$B$7)+(GANTT!R52*Budget!$B$8)+(GANTT!R53*Budget!$B$9)+(GANTT!R54*Budget!$B$10)+(GANTT!R55*Budget!$B$11)+(GANTT!R56*Budget!$B$12)+(GANTT!R57*Budget!$B$13)+(GANTT!R58*Budget!$B$14)+(GANTT!R59*Budget!$B$15)+(GANTT!R60*Budget!$B$16)+(GANTT!R61*Budget!$B$17))</f>
        <v>1570</v>
      </c>
      <c r="S30" s="34">
        <f>SUM((S49*Budget!$B$5)+(S50*Budget!$B$6)+(GANTT!S51*Budget!$B$7)+(GANTT!S52*Budget!$B$8)+(GANTT!S53*Budget!$B$9)+(GANTT!S54*Budget!$B$10)+(GANTT!S55*Budget!$B$11)+(GANTT!S56*Budget!$B$12)+(GANTT!S57*Budget!$B$13)+(GANTT!S58*Budget!$B$14)+(GANTT!S59*Budget!$B$15)+(GANTT!S60*Budget!$B$16)+(GANTT!S61*Budget!$B$17))</f>
        <v>2530</v>
      </c>
      <c r="T30" s="34">
        <f>SUM((T49*Budget!$B$5)+(T50*Budget!$B$6)+(GANTT!T51*Budget!$B$7)+(GANTT!T52*Budget!$B$8)+(GANTT!T53*Budget!$B$9)+(GANTT!T54*Budget!$B$10)+(GANTT!T55*Budget!$B$11)+(GANTT!T56*Budget!$B$12)+(GANTT!T57*Budget!$B$13)+(GANTT!T58*Budget!$B$14)+(GANTT!T59*Budget!$B$15)+(GANTT!T60*Budget!$B$16)+(GANTT!T61*Budget!$B$17))</f>
        <v>3730</v>
      </c>
      <c r="U30" s="34">
        <f>SUM((U49*Budget!$B$5)+(U50*Budget!$B$6)+(GANTT!U51*Budget!$B$7)+(GANTT!U52*Budget!$B$8)+(GANTT!U53*Budget!$B$9)+(GANTT!U54*Budget!$B$10)+(GANTT!U55*Budget!$B$11)+(GANTT!U56*Budget!$B$12)+(GANTT!U57*Budget!$B$13)+(GANTT!U58*Budget!$B$14)+(GANTT!U59*Budget!$B$15)+(GANTT!U60*Budget!$B$16)+(GANTT!U61*Budget!$B$17))</f>
        <v>400</v>
      </c>
      <c r="V30" s="34">
        <f>SUM((V49*Budget!$B$5)+(V50*Budget!$B$6)+(GANTT!V51*Budget!$B$7)+(GANTT!V52*Budget!$B$8)+(GANTT!V53*Budget!$B$9)+(GANTT!V54*Budget!$B$10)+(GANTT!V55*Budget!$B$11)+(GANTT!V56*Budget!$B$12)+(GANTT!V57*Budget!$B$13)+(GANTT!V58*Budget!$B$14)+(GANTT!V59*Budget!$B$15)+(GANTT!V60*Budget!$B$16)+(GANTT!V61*Budget!$B$17))</f>
        <v>400</v>
      </c>
      <c r="W30" s="34">
        <f>SUM((W49*Budget!$B$5)+(W50*Budget!$B$6)+(GANTT!W51*Budget!$B$7)+(GANTT!W52*Budget!$B$8)+(GANTT!W53*Budget!$B$9)+(GANTT!W54*Budget!$B$10)+(GANTT!W55*Budget!$B$11)+(GANTT!W56*Budget!$B$12)+(GANTT!W57*Budget!$B$13)+(GANTT!W58*Budget!$B$14)+(GANTT!W59*Budget!$B$15)+(GANTT!W60*Budget!$B$16)+(GANTT!W61*Budget!$B$17))</f>
        <v>1300</v>
      </c>
      <c r="Y30" s="40">
        <f>SUM(B30:W30)</f>
        <v>29455</v>
      </c>
    </row>
    <row r="31" spans="1:25" x14ac:dyDescent="0.2">
      <c r="A31" t="s">
        <v>16</v>
      </c>
      <c r="B31" s="34"/>
      <c r="C31" s="34">
        <v>750</v>
      </c>
      <c r="D31" s="34"/>
      <c r="E31" s="34"/>
      <c r="F31" s="34"/>
      <c r="G31" s="34"/>
      <c r="H31" s="34"/>
      <c r="I31" s="34"/>
      <c r="J31" s="34"/>
      <c r="K31" s="34"/>
      <c r="L31" s="34"/>
      <c r="M31" s="34">
        <v>750</v>
      </c>
      <c r="N31" s="34"/>
      <c r="O31" s="34"/>
      <c r="P31" s="34"/>
      <c r="Q31" s="34"/>
      <c r="R31" s="34"/>
      <c r="S31" s="34"/>
      <c r="T31" s="34"/>
      <c r="U31" s="34"/>
      <c r="V31" s="34"/>
      <c r="W31" s="34"/>
      <c r="Y31" s="40">
        <f t="shared" ref="Y31:Y36" si="1">SUM(B31:W31)</f>
        <v>1500</v>
      </c>
    </row>
    <row r="32" spans="1:25" x14ac:dyDescent="0.2">
      <c r="A32" t="s">
        <v>17</v>
      </c>
      <c r="B32" s="34"/>
      <c r="C32" s="34">
        <v>1000</v>
      </c>
      <c r="D32" s="34"/>
      <c r="E32" s="34"/>
      <c r="F32" s="34"/>
      <c r="G32" s="34"/>
      <c r="H32" s="34"/>
      <c r="I32" s="34"/>
      <c r="J32" s="34"/>
      <c r="K32" s="34"/>
      <c r="L32" s="34"/>
      <c r="M32" s="34">
        <v>1000</v>
      </c>
      <c r="N32" s="34"/>
      <c r="O32" s="34"/>
      <c r="P32" s="34"/>
      <c r="Q32" s="34"/>
      <c r="R32" s="34"/>
      <c r="S32" s="34"/>
      <c r="T32" s="34"/>
      <c r="U32" s="34"/>
      <c r="V32" s="34"/>
      <c r="W32" s="34"/>
      <c r="Y32" s="40">
        <f t="shared" si="1"/>
        <v>2000</v>
      </c>
    </row>
    <row r="33" spans="1:26" x14ac:dyDescent="0.2">
      <c r="A33" t="s">
        <v>18</v>
      </c>
      <c r="B33" s="34"/>
      <c r="C33" s="34">
        <v>150</v>
      </c>
      <c r="D33" s="34"/>
      <c r="E33" s="34"/>
      <c r="F33" s="34"/>
      <c r="G33" s="34"/>
      <c r="H33" s="34"/>
      <c r="I33" s="34"/>
      <c r="J33" s="34"/>
      <c r="K33" s="34"/>
      <c r="L33" s="34"/>
      <c r="M33" s="34">
        <v>150</v>
      </c>
      <c r="N33" s="34"/>
      <c r="O33" s="34"/>
      <c r="P33" s="34"/>
      <c r="Q33" s="34"/>
      <c r="R33" s="34"/>
      <c r="S33" s="34"/>
      <c r="T33" s="34"/>
      <c r="U33" s="34"/>
      <c r="V33" s="34"/>
      <c r="W33" s="34"/>
      <c r="Y33" s="40">
        <f t="shared" si="1"/>
        <v>300</v>
      </c>
    </row>
    <row r="34" spans="1:26" ht="34" x14ac:dyDescent="0.2">
      <c r="A34" s="44" t="s">
        <v>19</v>
      </c>
      <c r="B34" s="34"/>
      <c r="C34" s="34">
        <v>100</v>
      </c>
      <c r="D34" s="34"/>
      <c r="E34" s="34"/>
      <c r="F34" s="34"/>
      <c r="G34" s="34"/>
      <c r="H34" s="34"/>
      <c r="I34" s="34"/>
      <c r="J34" s="34"/>
      <c r="K34" s="34"/>
      <c r="L34" s="34"/>
      <c r="M34" s="34">
        <v>100</v>
      </c>
      <c r="N34" s="34"/>
      <c r="O34" s="34"/>
      <c r="P34" s="34"/>
      <c r="Q34" s="34"/>
      <c r="R34" s="34"/>
      <c r="S34" s="34"/>
      <c r="T34" s="34"/>
      <c r="U34" s="34"/>
      <c r="V34" s="34"/>
      <c r="W34" s="34"/>
      <c r="Y34" s="40">
        <f t="shared" si="1"/>
        <v>200</v>
      </c>
    </row>
    <row r="35" spans="1:26" x14ac:dyDescent="0.2">
      <c r="A35" t="s">
        <v>20</v>
      </c>
      <c r="B35" s="34"/>
      <c r="C35" s="34">
        <v>900</v>
      </c>
      <c r="D35" s="34"/>
      <c r="E35" s="34"/>
      <c r="F35" s="34"/>
      <c r="G35" s="34"/>
      <c r="H35" s="34"/>
      <c r="I35" s="34"/>
      <c r="J35" s="34"/>
      <c r="K35" s="34"/>
      <c r="L35" s="34"/>
      <c r="M35" s="34">
        <v>900</v>
      </c>
      <c r="N35" s="34"/>
      <c r="O35" s="34"/>
      <c r="P35" s="34"/>
      <c r="Q35" s="34"/>
      <c r="R35" s="34"/>
      <c r="S35" s="34"/>
      <c r="T35" s="34"/>
      <c r="U35" s="34"/>
      <c r="V35" s="34"/>
      <c r="W35" s="34"/>
      <c r="Y35" s="40">
        <f t="shared" si="1"/>
        <v>1800</v>
      </c>
    </row>
    <row r="36" spans="1:26" x14ac:dyDescent="0.2">
      <c r="A36" t="s">
        <v>21</v>
      </c>
      <c r="B36" s="34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>
        <v>1200</v>
      </c>
      <c r="Y36" s="40">
        <f t="shared" si="1"/>
        <v>1200</v>
      </c>
    </row>
    <row r="37" spans="1:26" x14ac:dyDescent="0.2">
      <c r="B37" s="34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Y37" s="38"/>
    </row>
    <row r="38" spans="1:26" ht="17" thickBot="1" x14ac:dyDescent="0.25">
      <c r="A38" t="s">
        <v>58</v>
      </c>
      <c r="B38" s="36">
        <f>SUM(B30:B36)</f>
        <v>2820</v>
      </c>
      <c r="C38" s="36">
        <f t="shared" ref="C38:W38" si="2">SUM(C30:C36)</f>
        <v>6460</v>
      </c>
      <c r="D38" s="36">
        <f t="shared" si="2"/>
        <v>360</v>
      </c>
      <c r="E38" s="36">
        <f t="shared" si="2"/>
        <v>100</v>
      </c>
      <c r="F38" s="36">
        <f t="shared" si="2"/>
        <v>460</v>
      </c>
      <c r="G38" s="36">
        <f t="shared" si="2"/>
        <v>280</v>
      </c>
      <c r="H38" s="36">
        <f t="shared" si="2"/>
        <v>100</v>
      </c>
      <c r="I38" s="36">
        <f t="shared" si="2"/>
        <v>1150</v>
      </c>
      <c r="J38" s="36">
        <f t="shared" si="2"/>
        <v>100</v>
      </c>
      <c r="K38" s="36">
        <f t="shared" si="2"/>
        <v>2610</v>
      </c>
      <c r="L38" s="36">
        <f t="shared" si="2"/>
        <v>490</v>
      </c>
      <c r="M38" s="36">
        <f t="shared" si="2"/>
        <v>7855</v>
      </c>
      <c r="N38" s="36">
        <f t="shared" si="2"/>
        <v>360</v>
      </c>
      <c r="O38" s="36">
        <f t="shared" si="2"/>
        <v>100</v>
      </c>
      <c r="P38" s="36">
        <f t="shared" si="2"/>
        <v>1340</v>
      </c>
      <c r="Q38" s="36">
        <f t="shared" si="2"/>
        <v>740</v>
      </c>
      <c r="R38" s="36">
        <f t="shared" si="2"/>
        <v>1570</v>
      </c>
      <c r="S38" s="36">
        <f t="shared" si="2"/>
        <v>2530</v>
      </c>
      <c r="T38" s="36">
        <f t="shared" si="2"/>
        <v>3730</v>
      </c>
      <c r="U38" s="36">
        <f t="shared" si="2"/>
        <v>400</v>
      </c>
      <c r="V38" s="36">
        <f t="shared" si="2"/>
        <v>400</v>
      </c>
      <c r="W38" s="36">
        <f t="shared" si="2"/>
        <v>2500</v>
      </c>
      <c r="Y38" s="39">
        <f>SUM(Y30:Y36)</f>
        <v>36455</v>
      </c>
    </row>
    <row r="39" spans="1:26" ht="17" thickTop="1" x14ac:dyDescent="0.2">
      <c r="A39" s="26"/>
      <c r="B39" s="34"/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</row>
    <row r="40" spans="1:26" x14ac:dyDescent="0.2">
      <c r="A40" s="37" t="s">
        <v>60</v>
      </c>
      <c r="B40" s="34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Y40" s="38">
        <f>Y38-SUM(B38:W38)</f>
        <v>0</v>
      </c>
      <c r="Z40" s="41" t="s">
        <v>56</v>
      </c>
    </row>
    <row r="41" spans="1:26" x14ac:dyDescent="0.2">
      <c r="A41" s="35"/>
      <c r="B41" s="34"/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</row>
    <row r="42" spans="1:26" x14ac:dyDescent="0.2">
      <c r="A42" s="35"/>
      <c r="B42" s="34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</row>
    <row r="43" spans="1:26" x14ac:dyDescent="0.2">
      <c r="A43" s="35"/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</row>
    <row r="44" spans="1:26" x14ac:dyDescent="0.2">
      <c r="A44" s="35"/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</row>
    <row r="45" spans="1:26" x14ac:dyDescent="0.2">
      <c r="A45" s="35"/>
      <c r="B45" s="34"/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</row>
    <row r="46" spans="1:26" x14ac:dyDescent="0.2">
      <c r="A46" s="35"/>
      <c r="B46" s="34"/>
      <c r="C46" s="34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</row>
    <row r="47" spans="1:26" x14ac:dyDescent="0.2">
      <c r="A47" s="35"/>
      <c r="B47" s="34"/>
      <c r="C47" s="34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</row>
    <row r="48" spans="1:26" x14ac:dyDescent="0.2">
      <c r="A48" s="22" t="s">
        <v>59</v>
      </c>
      <c r="X48" s="22"/>
    </row>
    <row r="49" spans="1:24" x14ac:dyDescent="0.2">
      <c r="A49" s="26" t="s">
        <v>7</v>
      </c>
      <c r="B49" s="27">
        <v>0.5</v>
      </c>
      <c r="C49" s="27"/>
      <c r="D49" s="27"/>
      <c r="E49" s="27"/>
      <c r="F49" s="27"/>
      <c r="G49" s="27"/>
      <c r="H49" s="27"/>
      <c r="I49" s="27">
        <v>0.5</v>
      </c>
      <c r="J49" s="27"/>
      <c r="K49" s="27">
        <v>0.5</v>
      </c>
      <c r="L49" s="27"/>
      <c r="M49" s="27">
        <v>1</v>
      </c>
      <c r="N49" s="27"/>
      <c r="O49" s="27"/>
      <c r="P49" s="27"/>
      <c r="Q49" s="27"/>
      <c r="R49" s="27"/>
      <c r="S49" s="27">
        <v>1</v>
      </c>
      <c r="T49" s="27">
        <v>1</v>
      </c>
      <c r="U49" s="27"/>
      <c r="V49" s="27"/>
      <c r="W49" s="27">
        <v>1</v>
      </c>
      <c r="X49" s="32">
        <f t="shared" ref="X49:X61" si="3">SUM(B49:W49)</f>
        <v>5.5</v>
      </c>
    </row>
    <row r="50" spans="1:24" x14ac:dyDescent="0.2">
      <c r="A50" s="26" t="s">
        <v>8</v>
      </c>
      <c r="B50" s="27">
        <v>0.5</v>
      </c>
      <c r="C50" s="27"/>
      <c r="D50" s="27"/>
      <c r="E50" s="27"/>
      <c r="F50" s="27"/>
      <c r="G50" s="27"/>
      <c r="H50" s="27"/>
      <c r="I50" s="27">
        <v>0.5</v>
      </c>
      <c r="J50" s="27"/>
      <c r="K50" s="27">
        <v>0.5</v>
      </c>
      <c r="L50" s="27"/>
      <c r="M50" s="27">
        <v>1</v>
      </c>
      <c r="N50" s="27"/>
      <c r="O50" s="27"/>
      <c r="P50" s="27"/>
      <c r="Q50" s="27"/>
      <c r="R50" s="27"/>
      <c r="S50" s="27">
        <v>1</v>
      </c>
      <c r="T50" s="27">
        <v>1</v>
      </c>
      <c r="U50" s="27"/>
      <c r="V50" s="27"/>
      <c r="W50" s="27">
        <v>1</v>
      </c>
      <c r="X50" s="32">
        <f t="shared" si="3"/>
        <v>5.5</v>
      </c>
    </row>
    <row r="51" spans="1:24" x14ac:dyDescent="0.2">
      <c r="A51" s="26" t="s">
        <v>9</v>
      </c>
      <c r="B51" s="27">
        <v>6</v>
      </c>
      <c r="C51" s="27">
        <v>0.5</v>
      </c>
      <c r="D51" s="27">
        <v>0.5</v>
      </c>
      <c r="E51" s="27">
        <v>0.5</v>
      </c>
      <c r="F51" s="27">
        <v>0.5</v>
      </c>
      <c r="G51" s="27">
        <v>0.5</v>
      </c>
      <c r="H51" s="27">
        <v>0.5</v>
      </c>
      <c r="I51" s="27">
        <v>0.5</v>
      </c>
      <c r="J51" s="27">
        <v>0.5</v>
      </c>
      <c r="K51" s="27">
        <v>3</v>
      </c>
      <c r="L51" s="27">
        <v>1</v>
      </c>
      <c r="M51" s="27">
        <v>3</v>
      </c>
      <c r="N51" s="27">
        <v>0.5</v>
      </c>
      <c r="O51" s="27">
        <v>0.5</v>
      </c>
      <c r="P51" s="27">
        <v>1</v>
      </c>
      <c r="Q51" s="27">
        <v>1</v>
      </c>
      <c r="R51" s="27">
        <v>2</v>
      </c>
      <c r="S51" s="27">
        <v>2.5</v>
      </c>
      <c r="T51" s="27">
        <v>3.5</v>
      </c>
      <c r="U51" s="27">
        <v>2</v>
      </c>
      <c r="V51" s="27">
        <v>2</v>
      </c>
      <c r="W51" s="27">
        <v>4</v>
      </c>
      <c r="X51" s="32">
        <f t="shared" si="3"/>
        <v>36</v>
      </c>
    </row>
    <row r="52" spans="1:24" x14ac:dyDescent="0.2">
      <c r="A52" s="26" t="s">
        <v>10</v>
      </c>
      <c r="B52" s="27">
        <v>1</v>
      </c>
      <c r="C52" s="27">
        <v>2</v>
      </c>
      <c r="D52" s="27"/>
      <c r="E52" s="27"/>
      <c r="F52" s="27"/>
      <c r="G52" s="27"/>
      <c r="H52" s="27"/>
      <c r="I52" s="27"/>
      <c r="J52" s="27"/>
      <c r="K52" s="27">
        <v>1</v>
      </c>
      <c r="L52" s="27"/>
      <c r="M52" s="27">
        <v>2.5</v>
      </c>
      <c r="N52" s="27"/>
      <c r="O52" s="27"/>
      <c r="P52" s="27"/>
      <c r="Q52" s="27"/>
      <c r="R52" s="27">
        <v>1</v>
      </c>
      <c r="S52" s="27">
        <v>1</v>
      </c>
      <c r="T52" s="27">
        <v>0.5</v>
      </c>
      <c r="U52" s="27"/>
      <c r="V52" s="27"/>
      <c r="W52" s="27"/>
      <c r="X52" s="32">
        <f t="shared" si="3"/>
        <v>9</v>
      </c>
    </row>
    <row r="53" spans="1:24" x14ac:dyDescent="0.2">
      <c r="A53" s="26" t="s">
        <v>11</v>
      </c>
      <c r="B53" s="27">
        <v>1</v>
      </c>
      <c r="C53" s="27">
        <v>4</v>
      </c>
      <c r="D53" s="27"/>
      <c r="E53" s="27"/>
      <c r="F53" s="27"/>
      <c r="G53" s="27"/>
      <c r="H53" s="27"/>
      <c r="I53" s="27"/>
      <c r="J53" s="27"/>
      <c r="K53" s="27">
        <v>1</v>
      </c>
      <c r="L53" s="27"/>
      <c r="M53" s="27">
        <v>4.5</v>
      </c>
      <c r="N53" s="27"/>
      <c r="O53" s="27"/>
      <c r="P53" s="27"/>
      <c r="Q53" s="27"/>
      <c r="R53" s="27"/>
      <c r="S53" s="27"/>
      <c r="T53" s="27">
        <v>0.5</v>
      </c>
      <c r="U53" s="27"/>
      <c r="V53" s="27"/>
      <c r="W53" s="27"/>
      <c r="X53" s="32">
        <f t="shared" si="3"/>
        <v>11</v>
      </c>
    </row>
    <row r="54" spans="1:24" x14ac:dyDescent="0.2">
      <c r="A54" s="26" t="s">
        <v>12</v>
      </c>
      <c r="B54" s="27">
        <v>1</v>
      </c>
      <c r="C54" s="27">
        <v>4</v>
      </c>
      <c r="D54" s="27"/>
      <c r="E54" s="27"/>
      <c r="F54" s="27"/>
      <c r="G54" s="27"/>
      <c r="H54" s="27"/>
      <c r="I54" s="27"/>
      <c r="J54" s="27"/>
      <c r="K54" s="27">
        <v>1</v>
      </c>
      <c r="L54" s="27"/>
      <c r="M54" s="27">
        <v>4.5</v>
      </c>
      <c r="N54" s="27"/>
      <c r="O54" s="27"/>
      <c r="P54" s="27"/>
      <c r="Q54" s="27"/>
      <c r="R54" s="27"/>
      <c r="S54" s="27"/>
      <c r="T54" s="27">
        <v>0.5</v>
      </c>
      <c r="U54" s="27"/>
      <c r="V54" s="27"/>
      <c r="W54" s="27"/>
      <c r="X54" s="32">
        <f t="shared" si="3"/>
        <v>11</v>
      </c>
    </row>
    <row r="55" spans="1:24" ht="32" x14ac:dyDescent="0.2">
      <c r="A55" s="28" t="s">
        <v>30</v>
      </c>
      <c r="B55" s="27">
        <v>1</v>
      </c>
      <c r="C55" s="27">
        <v>2</v>
      </c>
      <c r="D55" s="27"/>
      <c r="E55" s="27"/>
      <c r="F55" s="27"/>
      <c r="G55" s="27"/>
      <c r="H55" s="27"/>
      <c r="I55" s="27"/>
      <c r="J55" s="27"/>
      <c r="K55" s="27">
        <v>1</v>
      </c>
      <c r="L55" s="27"/>
      <c r="M55" s="27">
        <v>2.5</v>
      </c>
      <c r="N55" s="27"/>
      <c r="O55" s="27"/>
      <c r="P55" s="27"/>
      <c r="Q55" s="27"/>
      <c r="R55" s="27"/>
      <c r="S55" s="27">
        <v>1</v>
      </c>
      <c r="T55" s="27">
        <v>2.5</v>
      </c>
      <c r="U55" s="27"/>
      <c r="V55" s="27"/>
      <c r="W55" s="27"/>
      <c r="X55" s="32">
        <f t="shared" si="3"/>
        <v>10</v>
      </c>
    </row>
    <row r="56" spans="1:24" ht="32" x14ac:dyDescent="0.2">
      <c r="A56" s="28" t="s">
        <v>13</v>
      </c>
      <c r="B56" s="27"/>
      <c r="C56" s="27">
        <v>4</v>
      </c>
      <c r="D56" s="27">
        <v>2</v>
      </c>
      <c r="E56" s="27"/>
      <c r="F56" s="27"/>
      <c r="G56" s="27"/>
      <c r="H56" s="27"/>
      <c r="I56" s="27"/>
      <c r="J56" s="27"/>
      <c r="K56" s="27">
        <v>3</v>
      </c>
      <c r="L56" s="27"/>
      <c r="M56" s="27">
        <v>4</v>
      </c>
      <c r="N56" s="27">
        <v>2</v>
      </c>
      <c r="O56" s="27"/>
      <c r="P56" s="27"/>
      <c r="Q56" s="27"/>
      <c r="R56" s="27"/>
      <c r="S56" s="27">
        <v>6</v>
      </c>
      <c r="T56" s="27">
        <v>6.5</v>
      </c>
      <c r="U56" s="27"/>
      <c r="V56" s="27"/>
      <c r="W56" s="27"/>
      <c r="X56" s="32">
        <f t="shared" si="3"/>
        <v>27.5</v>
      </c>
    </row>
    <row r="57" spans="1:24" x14ac:dyDescent="0.2">
      <c r="A57" s="26" t="s">
        <v>14</v>
      </c>
      <c r="B57" s="27"/>
      <c r="C57" s="27">
        <v>4</v>
      </c>
      <c r="D57" s="27"/>
      <c r="E57" s="27"/>
      <c r="F57" s="27"/>
      <c r="G57" s="27"/>
      <c r="H57" s="27"/>
      <c r="I57" s="27"/>
      <c r="J57" s="27"/>
      <c r="K57" s="27"/>
      <c r="L57" s="27"/>
      <c r="M57" s="27">
        <v>4</v>
      </c>
      <c r="N57" s="27"/>
      <c r="O57" s="27"/>
      <c r="P57" s="27"/>
      <c r="Q57" s="27"/>
      <c r="R57" s="27"/>
      <c r="S57" s="27"/>
      <c r="T57" s="27">
        <v>0.5</v>
      </c>
      <c r="U57" s="27"/>
      <c r="V57" s="27"/>
      <c r="W57" s="27"/>
      <c r="X57" s="32">
        <f t="shared" si="3"/>
        <v>8.5</v>
      </c>
    </row>
    <row r="58" spans="1:24" ht="48" x14ac:dyDescent="0.2">
      <c r="A58" s="28" t="s">
        <v>29</v>
      </c>
      <c r="B58" s="27">
        <v>1</v>
      </c>
      <c r="C58" s="27">
        <v>2</v>
      </c>
      <c r="D58" s="27"/>
      <c r="E58" s="27"/>
      <c r="F58" s="27">
        <v>2</v>
      </c>
      <c r="G58" s="27"/>
      <c r="H58" s="27"/>
      <c r="I58" s="27"/>
      <c r="J58" s="27"/>
      <c r="K58" s="27">
        <v>1</v>
      </c>
      <c r="L58" s="27"/>
      <c r="M58" s="27">
        <v>2.5</v>
      </c>
      <c r="N58" s="27"/>
      <c r="O58" s="27"/>
      <c r="P58" s="27">
        <v>2</v>
      </c>
      <c r="Q58" s="27">
        <v>2</v>
      </c>
      <c r="R58" s="27"/>
      <c r="S58" s="27"/>
      <c r="T58" s="27">
        <v>1.5</v>
      </c>
      <c r="U58" s="27"/>
      <c r="V58" s="27"/>
      <c r="W58" s="27"/>
      <c r="X58" s="32">
        <f t="shared" si="3"/>
        <v>14</v>
      </c>
    </row>
    <row r="59" spans="1:24" ht="32" x14ac:dyDescent="0.2">
      <c r="A59" s="28" t="s">
        <v>28</v>
      </c>
      <c r="B59" s="27">
        <v>1</v>
      </c>
      <c r="C59" s="27">
        <v>2</v>
      </c>
      <c r="D59" s="27"/>
      <c r="E59" s="27"/>
      <c r="F59" s="27"/>
      <c r="G59" s="27">
        <v>1</v>
      </c>
      <c r="H59" s="27"/>
      <c r="I59" s="27"/>
      <c r="J59" s="27"/>
      <c r="K59" s="27">
        <v>1</v>
      </c>
      <c r="L59" s="27">
        <v>0.5</v>
      </c>
      <c r="M59" s="27">
        <v>2</v>
      </c>
      <c r="N59" s="27"/>
      <c r="O59" s="27"/>
      <c r="P59" s="27">
        <v>1</v>
      </c>
      <c r="Q59" s="27">
        <v>1</v>
      </c>
      <c r="R59" s="27"/>
      <c r="S59" s="27"/>
      <c r="T59" s="27">
        <v>0.5</v>
      </c>
      <c r="U59" s="27"/>
      <c r="V59" s="27"/>
      <c r="W59" s="27"/>
      <c r="X59" s="32">
        <f t="shared" si="3"/>
        <v>10</v>
      </c>
    </row>
    <row r="60" spans="1:24" ht="32" x14ac:dyDescent="0.2">
      <c r="A60" s="29" t="s">
        <v>27</v>
      </c>
      <c r="B60" s="27">
        <v>1</v>
      </c>
      <c r="C60" s="27"/>
      <c r="D60" s="27"/>
      <c r="E60" s="27"/>
      <c r="F60" s="27"/>
      <c r="G60" s="27"/>
      <c r="H60" s="27"/>
      <c r="I60" s="27">
        <v>2</v>
      </c>
      <c r="J60" s="27"/>
      <c r="K60" s="27">
        <v>1</v>
      </c>
      <c r="L60" s="27">
        <v>0.5</v>
      </c>
      <c r="M60" s="27"/>
      <c r="N60" s="27"/>
      <c r="O60" s="27"/>
      <c r="P60" s="27">
        <v>2</v>
      </c>
      <c r="Q60" s="27"/>
      <c r="R60" s="27">
        <v>2</v>
      </c>
      <c r="S60" s="27"/>
      <c r="T60" s="27">
        <v>1.5</v>
      </c>
      <c r="U60" s="27"/>
      <c r="V60" s="27"/>
      <c r="W60" s="27"/>
      <c r="X60" s="32">
        <f t="shared" si="3"/>
        <v>10</v>
      </c>
    </row>
    <row r="61" spans="1:24" ht="33" thickBot="1" x14ac:dyDescent="0.25">
      <c r="A61" s="29" t="s">
        <v>26</v>
      </c>
      <c r="B61" s="27">
        <v>1</v>
      </c>
      <c r="C61" s="27"/>
      <c r="D61" s="27"/>
      <c r="E61" s="27"/>
      <c r="F61" s="27"/>
      <c r="G61" s="27"/>
      <c r="H61" s="27"/>
      <c r="I61" s="27">
        <v>2</v>
      </c>
      <c r="J61" s="27"/>
      <c r="K61" s="27">
        <v>1</v>
      </c>
      <c r="L61" s="27">
        <v>0.5</v>
      </c>
      <c r="M61" s="27"/>
      <c r="N61" s="27"/>
      <c r="O61" s="27"/>
      <c r="P61" s="27">
        <v>1</v>
      </c>
      <c r="Q61" s="27"/>
      <c r="R61" s="27">
        <v>3</v>
      </c>
      <c r="S61" s="27">
        <v>2</v>
      </c>
      <c r="T61" s="27">
        <v>1.5</v>
      </c>
      <c r="U61" s="27"/>
      <c r="V61" s="27"/>
      <c r="W61" s="27"/>
      <c r="X61" s="32">
        <f t="shared" si="3"/>
        <v>12</v>
      </c>
    </row>
    <row r="62" spans="1:24" x14ac:dyDescent="0.2">
      <c r="A62" s="30" t="s">
        <v>55</v>
      </c>
      <c r="B62" s="31">
        <f>SUM(B49:B61)</f>
        <v>15</v>
      </c>
      <c r="C62" s="31">
        <f>SUM(C49:C61)</f>
        <v>24.5</v>
      </c>
      <c r="D62" s="31">
        <f t="shared" ref="D62:W62" si="4">SUM(D49:D61)</f>
        <v>2.5</v>
      </c>
      <c r="E62" s="31">
        <f t="shared" si="4"/>
        <v>0.5</v>
      </c>
      <c r="F62" s="31">
        <f t="shared" si="4"/>
        <v>2.5</v>
      </c>
      <c r="G62" s="31">
        <f t="shared" si="4"/>
        <v>1.5</v>
      </c>
      <c r="H62" s="31">
        <f t="shared" si="4"/>
        <v>0.5</v>
      </c>
      <c r="I62" s="31">
        <f t="shared" si="4"/>
        <v>5.5</v>
      </c>
      <c r="J62" s="31">
        <f t="shared" si="4"/>
        <v>0.5</v>
      </c>
      <c r="K62" s="31">
        <f t="shared" si="4"/>
        <v>15</v>
      </c>
      <c r="L62" s="31">
        <f t="shared" si="4"/>
        <v>2.5</v>
      </c>
      <c r="M62" s="31">
        <f t="shared" si="4"/>
        <v>31.5</v>
      </c>
      <c r="N62" s="31">
        <f t="shared" si="4"/>
        <v>2.5</v>
      </c>
      <c r="O62" s="31">
        <f t="shared" si="4"/>
        <v>0.5</v>
      </c>
      <c r="P62" s="31">
        <f t="shared" si="4"/>
        <v>7</v>
      </c>
      <c r="Q62" s="31">
        <f t="shared" si="4"/>
        <v>4</v>
      </c>
      <c r="R62" s="31">
        <f t="shared" si="4"/>
        <v>8</v>
      </c>
      <c r="S62" s="31">
        <f t="shared" si="4"/>
        <v>14.5</v>
      </c>
      <c r="T62" s="31">
        <f t="shared" si="4"/>
        <v>21.5</v>
      </c>
      <c r="U62" s="31">
        <f t="shared" si="4"/>
        <v>2</v>
      </c>
      <c r="V62" s="31">
        <f t="shared" si="4"/>
        <v>2</v>
      </c>
      <c r="W62" s="31">
        <f t="shared" si="4"/>
        <v>6</v>
      </c>
      <c r="X62" s="33">
        <f>SUM(X49:X61)</f>
        <v>170</v>
      </c>
    </row>
    <row r="63" spans="1:24" x14ac:dyDescent="0.2"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</row>
    <row r="64" spans="1:24" x14ac:dyDescent="0.2">
      <c r="A64" s="29" t="s">
        <v>56</v>
      </c>
      <c r="B64">
        <f>B28-B62</f>
        <v>0</v>
      </c>
      <c r="C64">
        <f>C28-C62</f>
        <v>0</v>
      </c>
      <c r="D64">
        <f t="shared" ref="D64:W64" si="5">D28-D62</f>
        <v>0</v>
      </c>
      <c r="E64">
        <f t="shared" si="5"/>
        <v>0</v>
      </c>
      <c r="F64">
        <f t="shared" si="5"/>
        <v>0</v>
      </c>
      <c r="G64">
        <f t="shared" si="5"/>
        <v>0</v>
      </c>
      <c r="H64">
        <f t="shared" si="5"/>
        <v>0</v>
      </c>
      <c r="I64">
        <f t="shared" si="5"/>
        <v>0</v>
      </c>
      <c r="J64">
        <f t="shared" si="5"/>
        <v>0</v>
      </c>
      <c r="K64">
        <f t="shared" si="5"/>
        <v>0</v>
      </c>
      <c r="L64">
        <f t="shared" si="5"/>
        <v>0</v>
      </c>
      <c r="M64">
        <f t="shared" si="5"/>
        <v>0</v>
      </c>
      <c r="N64">
        <f t="shared" si="5"/>
        <v>0</v>
      </c>
      <c r="O64">
        <f t="shared" si="5"/>
        <v>0</v>
      </c>
      <c r="P64">
        <f t="shared" si="5"/>
        <v>0</v>
      </c>
      <c r="Q64">
        <f t="shared" si="5"/>
        <v>0</v>
      </c>
      <c r="R64">
        <f t="shared" si="5"/>
        <v>0</v>
      </c>
      <c r="S64">
        <f t="shared" si="5"/>
        <v>0</v>
      </c>
      <c r="T64">
        <f t="shared" si="5"/>
        <v>0</v>
      </c>
      <c r="U64">
        <f t="shared" si="5"/>
        <v>0</v>
      </c>
      <c r="V64">
        <f t="shared" si="5"/>
        <v>0</v>
      </c>
      <c r="W64">
        <f t="shared" si="5"/>
        <v>0</v>
      </c>
    </row>
  </sheetData>
  <phoneticPr fontId="5" type="noConversion"/>
  <pageMargins left="0.7" right="0.7" top="0.75" bottom="0.75" header="0.3" footer="0.3"/>
  <pageSetup paperSize="9" scale="40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Budget</vt:lpstr>
      <vt:lpstr>GANTT</vt:lpstr>
      <vt:lpstr>Budget!Print_Area</vt:lpstr>
      <vt:lpstr>GANTT!Print_Area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 Swain</dc:creator>
  <cp:lastModifiedBy>Ben Swain</cp:lastModifiedBy>
  <cp:lastPrinted>2022-05-11T16:44:02Z</cp:lastPrinted>
  <dcterms:created xsi:type="dcterms:W3CDTF">2022-05-04T14:37:31Z</dcterms:created>
  <dcterms:modified xsi:type="dcterms:W3CDTF">2022-05-11T16:49:26Z</dcterms:modified>
</cp:coreProperties>
</file>