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tephen_mosey_uwtsd_ac_uk/Documents/Gary's Marking/ESD/ESD/"/>
    </mc:Choice>
  </mc:AlternateContent>
  <xr:revisionPtr revIDLastSave="0" documentId="8_{AC98B7D7-A9AF-47FC-AC64-F983B4A81567}" xr6:coauthVersionLast="47" xr6:coauthVersionMax="47" xr10:uidLastSave="{00000000-0000-0000-0000-000000000000}"/>
  <bookViews>
    <workbookView xWindow="44880" yWindow="-120" windowWidth="29040" windowHeight="15840" xr2:uid="{5CEEAA7B-9E77-4963-9C0F-BAC320E253C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4" i="1" l="1"/>
  <c r="J23" i="1"/>
  <c r="J22" i="1"/>
  <c r="J21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4" i="1"/>
  <c r="F5" i="1"/>
  <c r="F6" i="1"/>
  <c r="F7" i="1"/>
  <c r="F8" i="1"/>
  <c r="F9" i="1"/>
  <c r="F10" i="1"/>
  <c r="J10" i="1" s="1"/>
  <c r="F11" i="1"/>
  <c r="F12" i="1"/>
  <c r="F13" i="1"/>
  <c r="F14" i="1"/>
  <c r="F15" i="1"/>
  <c r="F16" i="1"/>
  <c r="F17" i="1"/>
  <c r="F4" i="1"/>
  <c r="H5" i="1"/>
  <c r="H6" i="1"/>
  <c r="H7" i="1"/>
  <c r="H8" i="1"/>
  <c r="H9" i="1"/>
  <c r="H10" i="1"/>
  <c r="H11" i="1"/>
  <c r="H12" i="1"/>
  <c r="H13" i="1"/>
  <c r="H14" i="1"/>
  <c r="H15" i="1"/>
  <c r="H16" i="1"/>
  <c r="J16" i="1" s="1"/>
  <c r="H17" i="1"/>
  <c r="J5" i="1"/>
  <c r="J6" i="1"/>
  <c r="J7" i="1"/>
  <c r="J8" i="1"/>
  <c r="J9" i="1"/>
  <c r="J13" i="1"/>
  <c r="J14" i="1"/>
  <c r="G24" i="1"/>
  <c r="G23" i="1"/>
  <c r="G22" i="1"/>
  <c r="G21" i="1"/>
  <c r="E21" i="1"/>
  <c r="E24" i="1"/>
  <c r="E23" i="1"/>
  <c r="E22" i="1"/>
  <c r="H4" i="1"/>
  <c r="J17" i="1" l="1"/>
  <c r="J15" i="1"/>
  <c r="J11" i="1"/>
  <c r="J12" i="1"/>
  <c r="J4" i="1"/>
</calcChain>
</file>

<file path=xl/sharedStrings.xml><?xml version="1.0" encoding="utf-8"?>
<sst xmlns="http://schemas.openxmlformats.org/spreadsheetml/2006/main" count="45" uniqueCount="43">
  <si>
    <t>ACDA6002</t>
  </si>
  <si>
    <t>Electronic Systems Design</t>
  </si>
  <si>
    <t>Number</t>
  </si>
  <si>
    <t>First name</t>
  </si>
  <si>
    <t>Surname</t>
  </si>
  <si>
    <t>graded</t>
  </si>
  <si>
    <t>weighted</t>
  </si>
  <si>
    <t>Assignment 1</t>
  </si>
  <si>
    <t>Assignment 2</t>
  </si>
  <si>
    <t>Total</t>
  </si>
  <si>
    <t>P/F</t>
  </si>
  <si>
    <t>Cameron Paul</t>
  </si>
  <si>
    <t>Fitze</t>
  </si>
  <si>
    <t>Jack</t>
  </si>
  <si>
    <t>Heeks</t>
  </si>
  <si>
    <t>Joshua Ofosu</t>
  </si>
  <si>
    <t>Asare</t>
  </si>
  <si>
    <t>Robbie Christopher</t>
  </si>
  <si>
    <t>Young</t>
  </si>
  <si>
    <t>Samuel Jay</t>
  </si>
  <si>
    <t>Lloyd</t>
  </si>
  <si>
    <t>Rhys Paul</t>
  </si>
  <si>
    <t>Higgins</t>
  </si>
  <si>
    <t>Louise Tryphena</t>
  </si>
  <si>
    <t>Caygill</t>
  </si>
  <si>
    <t>Jacob Daniel George</t>
  </si>
  <si>
    <t>Brown</t>
  </si>
  <si>
    <t>Jack Christopher Edmund</t>
  </si>
  <si>
    <t>Lonsdale</t>
  </si>
  <si>
    <t>Matthew David</t>
  </si>
  <si>
    <t>Prentice</t>
  </si>
  <si>
    <t>Joshua James</t>
  </si>
  <si>
    <t>Port</t>
  </si>
  <si>
    <t>Theo Benjamin David</t>
  </si>
  <si>
    <t>Rose</t>
  </si>
  <si>
    <t>Matthew Clark</t>
  </si>
  <si>
    <t>Russell</t>
  </si>
  <si>
    <t>Freya Jaleh</t>
  </si>
  <si>
    <t>Vafadari</t>
  </si>
  <si>
    <t>Max</t>
  </si>
  <si>
    <t>Min</t>
  </si>
  <si>
    <t>Mean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</si>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</sst>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trike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9" fontId="0" fillId="0" borderId="0" xfId="0" applyNumberFormat="1"/>
    <xf numFmtId="0" fontId="1" fillId="0" borderId="0" xfId="0" applyFont="1"/>
    <xf numFmtId="0" fontId="2" fillId="0" borderId="0" xfId="0" applyFont="1"/>
    <xf numFmtId="0" fontId="1" fillId="0" borderId="0" xfId="0" applyFont="1" applyFill="1"/>
    <xf numFmtId="0" fontId="0" fillId="0" borderId="0" xfId="0" applyFill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2" fillId="0" borderId="0" xfId="0" applyFont="1" applyBorder="1"/>
    <xf numFmtId="0" fontId="0" fillId="0" borderId="0" xfId="0" applyFont="1" applyAlignment="1">
      <alignment horizontal="center"/>
    </xf>
    <xf numFmtId="1" fontId="0" fillId="0" borderId="0" xfId="0" applyNumberFormat="1" applyFont="1" applyAlignment="1">
      <alignment horizont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9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98F6B-399B-4BBA-8524-EC49F9CDC59F}">
  <dimension ref="A1:K24"/>
  <sheetViews>
    <sheetView tabSelected="1" workbookViewId="0">
      <selection activeCell="R30" sqref="R30"/>
    </sheetView>
  </sheetViews>
  <sheetFormatPr defaultRowHeight="14.25" x14ac:dyDescent="0.45"/>
  <cols>
    <col min="2" max="2" width="22.46484375" bestFit="1" customWidth="1"/>
    <col min="3" max="3" width="10.46484375" customWidth="1"/>
    <col min="4" max="4" width="3.59765625" customWidth="1"/>
    <col min="5" max="5" width="11.796875" bestFit="1" customWidth="1"/>
    <col min="7" max="7" width="11.796875" bestFit="1" customWidth="1"/>
    <col min="8" max="8" width="8.19921875" bestFit="1" customWidth="1"/>
    <col min="9" max="9" width="3.33203125" customWidth="1"/>
    <col min="10" max="10" width="6.46484375" customWidth="1"/>
    <col min="11" max="11" width="6.19921875" customWidth="1"/>
  </cols>
  <sheetData>
    <row r="1" spans="1:11" x14ac:dyDescent="0.45">
      <c r="A1" t="s">
        <v>0</v>
      </c>
      <c r="B1" t="s">
        <v>1</v>
      </c>
    </row>
    <row r="2" spans="1:11" x14ac:dyDescent="0.45">
      <c r="E2" t="s">
        <v>7</v>
      </c>
      <c r="F2" s="1">
        <v>0.5</v>
      </c>
      <c r="G2" t="s">
        <v>8</v>
      </c>
      <c r="H2" s="1">
        <v>0.5</v>
      </c>
    </row>
    <row r="3" spans="1:11" x14ac:dyDescent="0.45">
      <c r="A3" t="s">
        <v>2</v>
      </c>
      <c r="B3" t="s">
        <v>3</v>
      </c>
      <c r="C3" t="s">
        <v>4</v>
      </c>
      <c r="E3" t="s">
        <v>5</v>
      </c>
      <c r="F3" t="s">
        <v>6</v>
      </c>
      <c r="G3" t="s">
        <v>5</v>
      </c>
      <c r="H3" t="s">
        <v>6</v>
      </c>
      <c r="J3" t="s">
        <v>9</v>
      </c>
      <c r="K3" t="s">
        <v>10</v>
      </c>
    </row>
    <row r="4" spans="1:11" x14ac:dyDescent="0.45">
      <c r="A4">
        <v>2111737</v>
      </c>
      <c r="B4" t="s">
        <v>11</v>
      </c>
      <c r="C4" t="s">
        <v>12</v>
      </c>
      <c r="E4" s="11">
        <v>33</v>
      </c>
      <c r="F4" s="12">
        <f>E4*$F$2</f>
        <v>16.5</v>
      </c>
      <c r="G4" s="13">
        <v>55</v>
      </c>
      <c r="H4" s="12">
        <f>G4*H$2</f>
        <v>27.5</v>
      </c>
      <c r="J4" s="12">
        <f>H4+F4</f>
        <v>44</v>
      </c>
      <c r="K4" t="str">
        <f>IF(_xlfn.CEILING.MATH(J4,0.01)&gt;=40,"Pass",IF(_xlfn.CEILING.MATH(J4,0.01)&gt;=30,"Condonable","Fail"))</f>
        <v>Pass</v>
      </c>
    </row>
    <row r="5" spans="1:11" x14ac:dyDescent="0.45">
      <c r="A5">
        <v>2111738</v>
      </c>
      <c r="B5" t="s">
        <v>13</v>
      </c>
      <c r="C5" t="s">
        <v>14</v>
      </c>
      <c r="E5" s="11">
        <v>74</v>
      </c>
      <c r="F5" s="12">
        <f t="shared" ref="F5:F17" si="0">E5*$F$2</f>
        <v>37</v>
      </c>
      <c r="G5" s="13">
        <v>74</v>
      </c>
      <c r="H5" s="12">
        <f t="shared" ref="H5:H17" si="1">G5*H$2</f>
        <v>37</v>
      </c>
      <c r="J5" s="12">
        <f t="shared" ref="J5:J17" si="2">H5+F5</f>
        <v>74</v>
      </c>
      <c r="K5" t="str">
        <f t="shared" ref="K5:K17" si="3">IF(_xlfn.CEILING.MATH(J5,0.01)&gt;=40,"Pass",IF(_xlfn.CEILING.MATH(J5,0.01)&gt;=30,"Condonable","Fail"))</f>
        <v>Pass</v>
      </c>
    </row>
    <row r="6" spans="1:11" x14ac:dyDescent="0.45">
      <c r="A6">
        <v>2111739</v>
      </c>
      <c r="B6" s="4" t="s">
        <v>15</v>
      </c>
      <c r="C6" s="5" t="s">
        <v>16</v>
      </c>
      <c r="E6" s="11">
        <v>23</v>
      </c>
      <c r="F6" s="12">
        <f t="shared" si="0"/>
        <v>11.5</v>
      </c>
      <c r="G6" s="13">
        <v>70</v>
      </c>
      <c r="H6" s="12">
        <f t="shared" si="1"/>
        <v>35</v>
      </c>
      <c r="J6" s="12">
        <f t="shared" si="2"/>
        <v>46.5</v>
      </c>
      <c r="K6" t="str">
        <f t="shared" si="3"/>
        <v>Pass</v>
      </c>
    </row>
    <row r="7" spans="1:11" x14ac:dyDescent="0.45">
      <c r="A7">
        <v>2111907</v>
      </c>
      <c r="B7" s="2" t="s">
        <v>17</v>
      </c>
      <c r="C7" t="s">
        <v>18</v>
      </c>
      <c r="E7" s="11">
        <v>45</v>
      </c>
      <c r="F7" s="12">
        <f t="shared" si="0"/>
        <v>22.5</v>
      </c>
      <c r="G7" s="13">
        <v>52</v>
      </c>
      <c r="H7" s="12">
        <f t="shared" si="1"/>
        <v>26</v>
      </c>
      <c r="J7" s="12">
        <f t="shared" si="2"/>
        <v>48.5</v>
      </c>
      <c r="K7" t="str">
        <f t="shared" si="3"/>
        <v>Pass</v>
      </c>
    </row>
    <row r="8" spans="1:11" x14ac:dyDescent="0.45">
      <c r="A8">
        <v>2110666</v>
      </c>
      <c r="B8" t="s">
        <v>19</v>
      </c>
      <c r="C8" t="s">
        <v>20</v>
      </c>
      <c r="E8" s="11">
        <v>67</v>
      </c>
      <c r="F8" s="12">
        <f t="shared" si="0"/>
        <v>33.5</v>
      </c>
      <c r="G8" s="13">
        <v>74</v>
      </c>
      <c r="H8" s="12">
        <f t="shared" si="1"/>
        <v>37</v>
      </c>
      <c r="J8" s="12">
        <f t="shared" si="2"/>
        <v>70.5</v>
      </c>
      <c r="K8" t="str">
        <f t="shared" si="3"/>
        <v>Pass</v>
      </c>
    </row>
    <row r="9" spans="1:11" x14ac:dyDescent="0.45">
      <c r="A9">
        <v>2110763</v>
      </c>
      <c r="B9" t="s">
        <v>21</v>
      </c>
      <c r="C9" t="s">
        <v>22</v>
      </c>
      <c r="E9" s="11">
        <v>68</v>
      </c>
      <c r="F9" s="12">
        <f t="shared" si="0"/>
        <v>34</v>
      </c>
      <c r="G9" s="13">
        <v>77</v>
      </c>
      <c r="H9" s="12">
        <f t="shared" si="1"/>
        <v>38.5</v>
      </c>
      <c r="J9" s="12">
        <f t="shared" si="2"/>
        <v>72.5</v>
      </c>
      <c r="K9" t="str">
        <f t="shared" si="3"/>
        <v>Pass</v>
      </c>
    </row>
    <row r="10" spans="1:11" x14ac:dyDescent="0.45">
      <c r="A10">
        <v>2110765</v>
      </c>
      <c r="B10" t="s">
        <v>23</v>
      </c>
      <c r="C10" t="s">
        <v>24</v>
      </c>
      <c r="E10" s="11">
        <v>74</v>
      </c>
      <c r="F10" s="12">
        <f t="shared" si="0"/>
        <v>37</v>
      </c>
      <c r="G10" s="13">
        <v>74</v>
      </c>
      <c r="H10" s="12">
        <f t="shared" si="1"/>
        <v>37</v>
      </c>
      <c r="J10" s="12">
        <f t="shared" si="2"/>
        <v>74</v>
      </c>
      <c r="K10" t="str">
        <f t="shared" si="3"/>
        <v>Pass</v>
      </c>
    </row>
    <row r="11" spans="1:11" x14ac:dyDescent="0.45">
      <c r="A11">
        <v>2112087</v>
      </c>
      <c r="B11" t="s">
        <v>25</v>
      </c>
      <c r="C11" t="s">
        <v>26</v>
      </c>
      <c r="E11" s="11">
        <v>33</v>
      </c>
      <c r="F11" s="12">
        <f t="shared" si="0"/>
        <v>16.5</v>
      </c>
      <c r="G11" s="13">
        <v>68</v>
      </c>
      <c r="H11" s="12">
        <f t="shared" si="1"/>
        <v>34</v>
      </c>
      <c r="J11" s="12">
        <f t="shared" si="2"/>
        <v>50.5</v>
      </c>
      <c r="K11" t="str">
        <f t="shared" si="3"/>
        <v>Pass</v>
      </c>
    </row>
    <row r="12" spans="1:11" x14ac:dyDescent="0.45">
      <c r="A12">
        <v>2114210</v>
      </c>
      <c r="B12" t="s">
        <v>27</v>
      </c>
      <c r="C12" t="s">
        <v>28</v>
      </c>
      <c r="E12" s="11">
        <v>69</v>
      </c>
      <c r="F12" s="12">
        <f t="shared" si="0"/>
        <v>34.5</v>
      </c>
      <c r="G12" s="13">
        <v>74</v>
      </c>
      <c r="H12" s="12">
        <f t="shared" si="1"/>
        <v>37</v>
      </c>
      <c r="J12" s="12">
        <f t="shared" si="2"/>
        <v>71.5</v>
      </c>
      <c r="K12" t="str">
        <f t="shared" si="3"/>
        <v>Pass</v>
      </c>
    </row>
    <row r="13" spans="1:11" x14ac:dyDescent="0.45">
      <c r="A13">
        <v>2116359</v>
      </c>
      <c r="B13" t="s">
        <v>29</v>
      </c>
      <c r="C13" t="s">
        <v>30</v>
      </c>
      <c r="E13" s="11">
        <v>0</v>
      </c>
      <c r="F13" s="12">
        <f t="shared" si="0"/>
        <v>0</v>
      </c>
      <c r="G13" s="13">
        <v>22</v>
      </c>
      <c r="H13" s="12">
        <f t="shared" si="1"/>
        <v>11</v>
      </c>
      <c r="J13" s="12">
        <f t="shared" si="2"/>
        <v>11</v>
      </c>
      <c r="K13" t="str">
        <f t="shared" si="3"/>
        <v>Fail</v>
      </c>
    </row>
    <row r="14" spans="1:11" x14ac:dyDescent="0.45">
      <c r="A14">
        <v>2114468</v>
      </c>
      <c r="B14" t="s">
        <v>31</v>
      </c>
      <c r="C14" t="s">
        <v>32</v>
      </c>
      <c r="E14" s="11">
        <v>67</v>
      </c>
      <c r="F14" s="12">
        <f t="shared" si="0"/>
        <v>33.5</v>
      </c>
      <c r="G14" s="13">
        <v>75</v>
      </c>
      <c r="H14" s="12">
        <f t="shared" si="1"/>
        <v>37.5</v>
      </c>
      <c r="J14" s="12">
        <f t="shared" si="2"/>
        <v>71</v>
      </c>
      <c r="K14" t="str">
        <f t="shared" si="3"/>
        <v>Pass</v>
      </c>
    </row>
    <row r="15" spans="1:11" x14ac:dyDescent="0.45">
      <c r="A15">
        <v>2114615</v>
      </c>
      <c r="B15" t="s">
        <v>33</v>
      </c>
      <c r="C15" t="s">
        <v>34</v>
      </c>
      <c r="E15" s="11">
        <v>67</v>
      </c>
      <c r="F15" s="12">
        <f t="shared" si="0"/>
        <v>33.5</v>
      </c>
      <c r="G15" s="13">
        <v>73</v>
      </c>
      <c r="H15" s="12">
        <f t="shared" si="1"/>
        <v>36.5</v>
      </c>
      <c r="J15" s="12">
        <f t="shared" si="2"/>
        <v>70</v>
      </c>
      <c r="K15" t="str">
        <f t="shared" si="3"/>
        <v>Pass</v>
      </c>
    </row>
    <row r="16" spans="1:11" x14ac:dyDescent="0.45">
      <c r="A16">
        <v>2114762</v>
      </c>
      <c r="B16" t="s">
        <v>35</v>
      </c>
      <c r="C16" t="s">
        <v>36</v>
      </c>
      <c r="E16" s="11">
        <v>68</v>
      </c>
      <c r="F16" s="12">
        <f t="shared" si="0"/>
        <v>34</v>
      </c>
      <c r="G16" s="13">
        <v>72</v>
      </c>
      <c r="H16" s="12">
        <f t="shared" si="1"/>
        <v>36</v>
      </c>
      <c r="J16" s="12">
        <f t="shared" si="2"/>
        <v>70</v>
      </c>
      <c r="K16" t="str">
        <f t="shared" si="3"/>
        <v>Pass</v>
      </c>
    </row>
    <row r="17" spans="1:11" x14ac:dyDescent="0.45">
      <c r="A17">
        <v>2112275</v>
      </c>
      <c r="B17" t="s">
        <v>37</v>
      </c>
      <c r="C17" t="s">
        <v>38</v>
      </c>
      <c r="E17" s="11">
        <v>37</v>
      </c>
      <c r="F17" s="12">
        <f t="shared" si="0"/>
        <v>18.5</v>
      </c>
      <c r="G17" s="13">
        <v>0</v>
      </c>
      <c r="H17" s="12">
        <f t="shared" si="1"/>
        <v>0</v>
      </c>
      <c r="J17" s="12">
        <f t="shared" si="2"/>
        <v>18.5</v>
      </c>
      <c r="K17" t="str">
        <f t="shared" si="3"/>
        <v>Fail</v>
      </c>
    </row>
    <row r="18" spans="1:11" x14ac:dyDescent="0.45">
      <c r="A18" s="3"/>
      <c r="E18" s="8"/>
      <c r="G18" s="8"/>
    </row>
    <row r="21" spans="1:11" x14ac:dyDescent="0.45">
      <c r="C21" t="s">
        <v>39</v>
      </c>
      <c r="E21" s="6">
        <f>MAX(E4:E18)</f>
        <v>74</v>
      </c>
      <c r="G21" s="6">
        <f>MAX(G4:G18)</f>
        <v>77</v>
      </c>
      <c r="J21" s="9">
        <f>MAX(J4:J18)</f>
        <v>74</v>
      </c>
    </row>
    <row r="22" spans="1:11" x14ac:dyDescent="0.45">
      <c r="C22" t="s">
        <v>40</v>
      </c>
      <c r="E22" s="6">
        <f>MIN(E4:E18)</f>
        <v>0</v>
      </c>
      <c r="G22" s="6">
        <f>MIN(G4:G18)</f>
        <v>0</v>
      </c>
      <c r="J22" s="9">
        <f>MIN(J4:J18)</f>
        <v>11</v>
      </c>
    </row>
    <row r="23" spans="1:11" x14ac:dyDescent="0.45">
      <c r="C23" t="s">
        <v>41</v>
      </c>
      <c r="E23" s="7">
        <f>AVERAGE(E4:E18)</f>
        <v>51.785714285714285</v>
      </c>
      <c r="G23" s="7">
        <f>AVERAGE(G4:G18)</f>
        <v>61.428571428571431</v>
      </c>
      <c r="J23" s="10">
        <f>AVERAGE(J4:J18)</f>
        <v>56.607142857142854</v>
      </c>
    </row>
    <row r="24" spans="1:11" x14ac:dyDescent="0.45">
      <c r="C24" t="s">
        <v>42</v>
      </c>
      <c r="E24" s="7">
        <f>_xlfn.STDEV.P(E4:E18)</f>
        <v>22.335681164030447</v>
      </c>
      <c r="G24" s="7">
        <f>_xlfn.STDEV.P(G4:G18)</f>
        <v>22.167267650796315</v>
      </c>
      <c r="J24" s="10">
        <f>_xlfn.STDEV.P(J4:J18)</f>
        <v>20.238911047982874</v>
      </c>
    </row>
  </sheetData>
  <conditionalFormatting sqref="K4:K17">
    <cfRule type="cellIs" dxfId="8" priority="7" operator="equal">
      <formula>"Condonable"</formula>
    </cfRule>
  </conditionalFormatting>
  <conditionalFormatting sqref="K4:K17">
    <cfRule type="cellIs" dxfId="7" priority="8" operator="equal">
      <formula>"Pass"</formula>
    </cfRule>
    <cfRule type="containsText" dxfId="6" priority="9" operator="containsText" text="Fail">
      <formula>NOT(ISERROR(SEARCH("Fail",K4)))</formula>
    </cfRule>
  </conditionalFormatting>
  <conditionalFormatting sqref="E4:E17 G4:G16">
    <cfRule type="cellIs" dxfId="5" priority="6" operator="lessThan">
      <formula>30</formula>
    </cfRule>
  </conditionalFormatting>
  <conditionalFormatting sqref="E4:E17 G4:G16">
    <cfRule type="cellIs" dxfId="4" priority="4" operator="greaterThan">
      <formula>39.5</formula>
    </cfRule>
    <cfRule type="cellIs" dxfId="3" priority="5" operator="between">
      <formula>30</formula>
      <formula>39.5</formula>
    </cfRule>
  </conditionalFormatting>
  <conditionalFormatting sqref="G17">
    <cfRule type="cellIs" dxfId="2" priority="3" operator="lessThan">
      <formula>30</formula>
    </cfRule>
  </conditionalFormatting>
  <conditionalFormatting sqref="G17">
    <cfRule type="cellIs" dxfId="1" priority="1" operator="greaterThan">
      <formula>39.5</formula>
    </cfRule>
    <cfRule type="cellIs" dxfId="0" priority="2" operator="between">
      <formula>30</formula>
      <formula>39.5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2025-03-06T13:36:43Z</dcterms:created>
  <dcterms:modified xsi:type="dcterms:W3CDTF">2025-03-06T13:48:58Z</dcterms:modified>
</cp:coreProperties>
</file>