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theda\Documents\School shit\CO be bad\"/>
    </mc:Choice>
  </mc:AlternateContent>
  <xr:revisionPtr revIDLastSave="0" documentId="13_ncr:1_{A926EC84-F44F-40B8-BFF3-6FAB619130B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8" i="1"/>
  <c r="G98" i="1"/>
  <c r="G8" i="1"/>
  <c r="E8" i="1" s="1"/>
  <c r="D4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B9" i="1"/>
  <c r="B10" i="1"/>
  <c r="B11" i="1" s="1"/>
  <c r="B12" i="1" s="1"/>
  <c r="B13" i="1" s="1"/>
  <c r="B14" i="1"/>
  <c r="B15" i="1"/>
  <c r="B16" i="1"/>
  <c r="B17" i="1"/>
  <c r="B18" i="1"/>
  <c r="B19" i="1"/>
  <c r="E19" i="1" s="1"/>
  <c r="B20" i="1"/>
  <c r="E10" i="1" l="1"/>
  <c r="F10" i="1" s="1"/>
  <c r="E9" i="1"/>
  <c r="F9" i="1" s="1"/>
  <c r="E16" i="1"/>
  <c r="F16" i="1" s="1"/>
  <c r="E15" i="1"/>
  <c r="F15" i="1" s="1"/>
  <c r="E14" i="1"/>
  <c r="F14" i="1" s="1"/>
  <c r="I14" i="1" s="1"/>
  <c r="E13" i="1"/>
  <c r="F13" i="1" s="1"/>
  <c r="F19" i="1"/>
  <c r="H19" i="1"/>
  <c r="E17" i="1"/>
  <c r="H17" i="1" s="1"/>
  <c r="E20" i="1"/>
  <c r="H20" i="1" s="1"/>
  <c r="B21" i="1"/>
  <c r="E18" i="1"/>
  <c r="E12" i="1"/>
  <c r="E11" i="1"/>
  <c r="H8" i="1"/>
  <c r="F8" i="1"/>
  <c r="I8" i="1"/>
  <c r="I10" i="1" l="1"/>
  <c r="H15" i="1"/>
  <c r="H14" i="1"/>
  <c r="I15" i="1"/>
  <c r="I13" i="1"/>
  <c r="I9" i="1"/>
  <c r="H9" i="1"/>
  <c r="H10" i="1"/>
  <c r="I16" i="1"/>
  <c r="H16" i="1"/>
  <c r="H13" i="1"/>
  <c r="E21" i="1"/>
  <c r="B22" i="1"/>
  <c r="H11" i="1"/>
  <c r="F11" i="1"/>
  <c r="H12" i="1"/>
  <c r="F12" i="1"/>
  <c r="F18" i="1"/>
  <c r="F20" i="1"/>
  <c r="H18" i="1"/>
  <c r="F17" i="1"/>
  <c r="I19" i="1"/>
  <c r="I11" i="1" l="1"/>
  <c r="I17" i="1"/>
  <c r="I20" i="1"/>
  <c r="I18" i="1"/>
  <c r="I12" i="1"/>
  <c r="B23" i="1"/>
  <c r="E22" i="1"/>
  <c r="F21" i="1"/>
  <c r="H21" i="1"/>
  <c r="I21" i="1" l="1"/>
  <c r="F22" i="1"/>
  <c r="H22" i="1"/>
  <c r="B24" i="1"/>
  <c r="E23" i="1"/>
  <c r="F23" i="1" l="1"/>
  <c r="H23" i="1"/>
  <c r="B25" i="1"/>
  <c r="E24" i="1"/>
  <c r="I22" i="1"/>
  <c r="H24" i="1" l="1"/>
  <c r="F24" i="1"/>
  <c r="B26" i="1"/>
  <c r="E25" i="1"/>
  <c r="I23" i="1"/>
  <c r="H25" i="1" l="1"/>
  <c r="F25" i="1"/>
  <c r="B27" i="1"/>
  <c r="E26" i="1"/>
  <c r="I24" i="1"/>
  <c r="I25" i="1" l="1"/>
  <c r="F26" i="1"/>
  <c r="H26" i="1"/>
  <c r="B28" i="1"/>
  <c r="E27" i="1"/>
  <c r="F27" i="1" l="1"/>
  <c r="H27" i="1"/>
  <c r="B29" i="1"/>
  <c r="E28" i="1"/>
  <c r="I26" i="1"/>
  <c r="F28" i="1" l="1"/>
  <c r="H28" i="1"/>
  <c r="B30" i="1"/>
  <c r="E29" i="1"/>
  <c r="I27" i="1"/>
  <c r="B31" i="1" l="1"/>
  <c r="E30" i="1"/>
  <c r="F29" i="1"/>
  <c r="H29" i="1"/>
  <c r="I28" i="1"/>
  <c r="I29" i="1" l="1"/>
  <c r="H30" i="1"/>
  <c r="F30" i="1"/>
  <c r="B32" i="1"/>
  <c r="E31" i="1"/>
  <c r="I30" i="1" l="1"/>
  <c r="H31" i="1"/>
  <c r="F31" i="1"/>
  <c r="B33" i="1"/>
  <c r="E32" i="1"/>
  <c r="H32" i="1" l="1"/>
  <c r="F32" i="1"/>
  <c r="B34" i="1"/>
  <c r="E33" i="1"/>
  <c r="I31" i="1"/>
  <c r="B35" i="1" l="1"/>
  <c r="E34" i="1"/>
  <c r="H33" i="1"/>
  <c r="F33" i="1"/>
  <c r="I32" i="1"/>
  <c r="I33" i="1" l="1"/>
  <c r="H34" i="1"/>
  <c r="F34" i="1"/>
  <c r="B36" i="1"/>
  <c r="E35" i="1"/>
  <c r="F35" i="1" l="1"/>
  <c r="H35" i="1"/>
  <c r="E36" i="1"/>
  <c r="B37" i="1"/>
  <c r="I34" i="1"/>
  <c r="E37" i="1" l="1"/>
  <c r="B38" i="1"/>
  <c r="F36" i="1"/>
  <c r="H36" i="1"/>
  <c r="I35" i="1"/>
  <c r="I36" i="1" l="1"/>
  <c r="E38" i="1"/>
  <c r="B39" i="1"/>
  <c r="F37" i="1"/>
  <c r="H37" i="1"/>
  <c r="I37" i="1" l="1"/>
  <c r="E39" i="1"/>
  <c r="B40" i="1"/>
  <c r="H38" i="1"/>
  <c r="F38" i="1"/>
  <c r="I38" i="1" l="1"/>
  <c r="E40" i="1"/>
  <c r="B41" i="1"/>
  <c r="F39" i="1"/>
  <c r="H39" i="1"/>
  <c r="I39" i="1" l="1"/>
  <c r="E41" i="1"/>
  <c r="B42" i="1"/>
  <c r="F40" i="1"/>
  <c r="H40" i="1"/>
  <c r="B43" i="1" l="1"/>
  <c r="E42" i="1"/>
  <c r="I40" i="1"/>
  <c r="F41" i="1"/>
  <c r="H41" i="1"/>
  <c r="I41" i="1" l="1"/>
  <c r="F42" i="1"/>
  <c r="H42" i="1"/>
  <c r="E43" i="1"/>
  <c r="B44" i="1"/>
  <c r="F43" i="1" l="1"/>
  <c r="H43" i="1"/>
  <c r="B45" i="1"/>
  <c r="E44" i="1"/>
  <c r="I42" i="1"/>
  <c r="B46" i="1" l="1"/>
  <c r="E45" i="1"/>
  <c r="F44" i="1"/>
  <c r="H44" i="1"/>
  <c r="I43" i="1"/>
  <c r="I44" i="1" l="1"/>
  <c r="H45" i="1"/>
  <c r="F45" i="1"/>
  <c r="B47" i="1"/>
  <c r="E46" i="1"/>
  <c r="H46" i="1" l="1"/>
  <c r="F46" i="1"/>
  <c r="B48" i="1"/>
  <c r="E47" i="1"/>
  <c r="I45" i="1"/>
  <c r="B49" i="1" l="1"/>
  <c r="E48" i="1"/>
  <c r="F47" i="1"/>
  <c r="H47" i="1"/>
  <c r="I46" i="1"/>
  <c r="I47" i="1" l="1"/>
  <c r="F48" i="1"/>
  <c r="H48" i="1"/>
  <c r="B50" i="1"/>
  <c r="E49" i="1"/>
  <c r="H49" i="1" l="1"/>
  <c r="F49" i="1"/>
  <c r="B51" i="1"/>
  <c r="E50" i="1"/>
  <c r="I48" i="1"/>
  <c r="F50" i="1" l="1"/>
  <c r="H50" i="1"/>
  <c r="B52" i="1"/>
  <c r="E51" i="1"/>
  <c r="I49" i="1"/>
  <c r="I50" i="1" l="1"/>
  <c r="F51" i="1"/>
  <c r="H51" i="1"/>
  <c r="B53" i="1"/>
  <c r="E52" i="1"/>
  <c r="I51" i="1" l="1"/>
  <c r="H52" i="1"/>
  <c r="F52" i="1"/>
  <c r="E53" i="1"/>
  <c r="B54" i="1"/>
  <c r="I52" i="1" l="1"/>
  <c r="B55" i="1"/>
  <c r="E54" i="1"/>
  <c r="H53" i="1"/>
  <c r="F53" i="1"/>
  <c r="I53" i="1" l="1"/>
  <c r="F54" i="1"/>
  <c r="H54" i="1"/>
  <c r="E55" i="1"/>
  <c r="B56" i="1"/>
  <c r="E56" i="1" l="1"/>
  <c r="B57" i="1"/>
  <c r="I54" i="1"/>
  <c r="H55" i="1"/>
  <c r="F55" i="1"/>
  <c r="I55" i="1" l="1"/>
  <c r="E57" i="1"/>
  <c r="B58" i="1"/>
  <c r="H56" i="1"/>
  <c r="F56" i="1"/>
  <c r="I56" i="1" l="1"/>
  <c r="E58" i="1"/>
  <c r="B59" i="1"/>
  <c r="F57" i="1"/>
  <c r="H57" i="1"/>
  <c r="E59" i="1" l="1"/>
  <c r="B60" i="1"/>
  <c r="I57" i="1"/>
  <c r="F58" i="1"/>
  <c r="H58" i="1"/>
  <c r="I58" i="1" l="1"/>
  <c r="E60" i="1"/>
  <c r="B61" i="1"/>
  <c r="F59" i="1"/>
  <c r="H59" i="1"/>
  <c r="I59" i="1" l="1"/>
  <c r="E61" i="1"/>
  <c r="B62" i="1"/>
  <c r="F60" i="1"/>
  <c r="H60" i="1"/>
  <c r="I60" i="1" l="1"/>
  <c r="B63" i="1"/>
  <c r="E62" i="1"/>
  <c r="F61" i="1"/>
  <c r="H61" i="1"/>
  <c r="I61" i="1" l="1"/>
  <c r="F62" i="1"/>
  <c r="H62" i="1"/>
  <c r="B64" i="1"/>
  <c r="E63" i="1"/>
  <c r="F63" i="1" l="1"/>
  <c r="H63" i="1"/>
  <c r="B65" i="1"/>
  <c r="E64" i="1"/>
  <c r="I62" i="1"/>
  <c r="F64" i="1" l="1"/>
  <c r="H64" i="1"/>
  <c r="B66" i="1"/>
  <c r="E65" i="1"/>
  <c r="I63" i="1"/>
  <c r="F65" i="1" l="1"/>
  <c r="H65" i="1"/>
  <c r="B67" i="1"/>
  <c r="E66" i="1"/>
  <c r="I64" i="1"/>
  <c r="B68" i="1" l="1"/>
  <c r="E67" i="1"/>
  <c r="F66" i="1"/>
  <c r="H66" i="1"/>
  <c r="I65" i="1"/>
  <c r="I66" i="1" l="1"/>
  <c r="F67" i="1"/>
  <c r="H67" i="1"/>
  <c r="B69" i="1"/>
  <c r="E68" i="1"/>
  <c r="H68" i="1" l="1"/>
  <c r="F68" i="1"/>
  <c r="B70" i="1"/>
  <c r="E69" i="1"/>
  <c r="I67" i="1"/>
  <c r="F69" i="1" l="1"/>
  <c r="H69" i="1"/>
  <c r="B71" i="1"/>
  <c r="E70" i="1"/>
  <c r="I68" i="1"/>
  <c r="B72" i="1" l="1"/>
  <c r="E71" i="1"/>
  <c r="F70" i="1"/>
  <c r="H70" i="1"/>
  <c r="I69" i="1"/>
  <c r="I70" i="1" l="1"/>
  <c r="F71" i="1"/>
  <c r="H71" i="1"/>
  <c r="B73" i="1"/>
  <c r="E72" i="1"/>
  <c r="F72" i="1" l="1"/>
  <c r="H72" i="1"/>
  <c r="B74" i="1"/>
  <c r="E73" i="1"/>
  <c r="I71" i="1"/>
  <c r="B75" i="1" l="1"/>
  <c r="E74" i="1"/>
  <c r="F73" i="1"/>
  <c r="H73" i="1"/>
  <c r="I72" i="1"/>
  <c r="I73" i="1" l="1"/>
  <c r="F74" i="1"/>
  <c r="H74" i="1"/>
  <c r="B76" i="1"/>
  <c r="E75" i="1"/>
  <c r="F75" i="1" l="1"/>
  <c r="H75" i="1"/>
  <c r="E76" i="1"/>
  <c r="B77" i="1"/>
  <c r="I74" i="1"/>
  <c r="E77" i="1" l="1"/>
  <c r="B78" i="1"/>
  <c r="F76" i="1"/>
  <c r="H76" i="1"/>
  <c r="I75" i="1"/>
  <c r="I76" i="1" l="1"/>
  <c r="E78" i="1"/>
  <c r="B79" i="1"/>
  <c r="F77" i="1"/>
  <c r="H77" i="1"/>
  <c r="I77" i="1" l="1"/>
  <c r="E79" i="1"/>
  <c r="B80" i="1"/>
  <c r="H78" i="1"/>
  <c r="F78" i="1"/>
  <c r="I78" i="1" l="1"/>
  <c r="E80" i="1"/>
  <c r="B81" i="1"/>
  <c r="F79" i="1"/>
  <c r="H79" i="1"/>
  <c r="E81" i="1" l="1"/>
  <c r="B82" i="1"/>
  <c r="I79" i="1"/>
  <c r="F80" i="1"/>
  <c r="H80" i="1"/>
  <c r="I80" i="1" l="1"/>
  <c r="B83" i="1"/>
  <c r="E82" i="1"/>
  <c r="F81" i="1"/>
  <c r="H81" i="1"/>
  <c r="I81" i="1" l="1"/>
  <c r="F82" i="1"/>
  <c r="H82" i="1"/>
  <c r="B84" i="1"/>
  <c r="E83" i="1"/>
  <c r="F83" i="1" l="1"/>
  <c r="H83" i="1"/>
  <c r="B85" i="1"/>
  <c r="E84" i="1"/>
  <c r="I82" i="1"/>
  <c r="F84" i="1" l="1"/>
  <c r="H84" i="1"/>
  <c r="B86" i="1"/>
  <c r="E85" i="1"/>
  <c r="I83" i="1"/>
  <c r="F85" i="1" l="1"/>
  <c r="H85" i="1"/>
  <c r="B87" i="1"/>
  <c r="E86" i="1"/>
  <c r="I84" i="1"/>
  <c r="B88" i="1" l="1"/>
  <c r="E87" i="1"/>
  <c r="H86" i="1"/>
  <c r="F86" i="1"/>
  <c r="I85" i="1"/>
  <c r="I86" i="1" l="1"/>
  <c r="F87" i="1"/>
  <c r="H87" i="1"/>
  <c r="B89" i="1"/>
  <c r="E88" i="1"/>
  <c r="F88" i="1" l="1"/>
  <c r="H88" i="1"/>
  <c r="B90" i="1"/>
  <c r="E89" i="1"/>
  <c r="I87" i="1"/>
  <c r="F89" i="1" l="1"/>
  <c r="H89" i="1"/>
  <c r="B91" i="1"/>
  <c r="E90" i="1"/>
  <c r="I88" i="1"/>
  <c r="F90" i="1" l="1"/>
  <c r="H90" i="1"/>
  <c r="B92" i="1"/>
  <c r="E91" i="1"/>
  <c r="I89" i="1"/>
  <c r="F91" i="1" l="1"/>
  <c r="H91" i="1"/>
  <c r="B93" i="1"/>
  <c r="E92" i="1"/>
  <c r="I90" i="1"/>
  <c r="H92" i="1" l="1"/>
  <c r="F92" i="1"/>
  <c r="B94" i="1"/>
  <c r="E93" i="1"/>
  <c r="I91" i="1"/>
  <c r="H93" i="1" l="1"/>
  <c r="F93" i="1"/>
  <c r="E94" i="1"/>
  <c r="B95" i="1"/>
  <c r="I92" i="1"/>
  <c r="I93" i="1" l="1"/>
  <c r="E95" i="1"/>
  <c r="B96" i="1"/>
  <c r="H94" i="1"/>
  <c r="F94" i="1"/>
  <c r="I94" i="1" l="1"/>
  <c r="E96" i="1"/>
  <c r="B97" i="1"/>
  <c r="F95" i="1"/>
  <c r="H95" i="1"/>
  <c r="E97" i="1" l="1"/>
  <c r="B98" i="1"/>
  <c r="E98" i="1" s="1"/>
  <c r="I95" i="1"/>
  <c r="F96" i="1"/>
  <c r="H96" i="1"/>
  <c r="F98" i="1" l="1"/>
  <c r="H98" i="1"/>
  <c r="I96" i="1"/>
  <c r="F97" i="1"/>
  <c r="H97" i="1"/>
  <c r="I97" i="1" l="1"/>
  <c r="I98" i="1"/>
</calcChain>
</file>

<file path=xl/sharedStrings.xml><?xml version="1.0" encoding="utf-8"?>
<sst xmlns="http://schemas.openxmlformats.org/spreadsheetml/2006/main" count="34" uniqueCount="30">
  <si>
    <t>Baro</t>
  </si>
  <si>
    <t>Humidity</t>
  </si>
  <si>
    <t>m^2</t>
  </si>
  <si>
    <t>m</t>
  </si>
  <si>
    <t>mBar</t>
  </si>
  <si>
    <t>%</t>
  </si>
  <si>
    <t>Deg C</t>
  </si>
  <si>
    <t>Load</t>
  </si>
  <si>
    <t>Dyno Speed</t>
  </si>
  <si>
    <t>Fuel Flow Rate</t>
  </si>
  <si>
    <t>Lambda</t>
  </si>
  <si>
    <t>Power</t>
  </si>
  <si>
    <t>Torque</t>
  </si>
  <si>
    <t>BMEP</t>
  </si>
  <si>
    <t>SFC</t>
  </si>
  <si>
    <t>OTE</t>
  </si>
  <si>
    <t>Newtons</t>
  </si>
  <si>
    <t>rpm</t>
  </si>
  <si>
    <t>l/min</t>
  </si>
  <si>
    <t>Watts</t>
  </si>
  <si>
    <t>Nm</t>
  </si>
  <si>
    <t>Pascals</t>
  </si>
  <si>
    <t>kg/kWh</t>
  </si>
  <si>
    <t>Corrected Power</t>
  </si>
  <si>
    <t>Number of Cylinders</t>
  </si>
  <si>
    <t>Stroke</t>
  </si>
  <si>
    <t>Piston Area</t>
  </si>
  <si>
    <t>Radius of Load</t>
  </si>
  <si>
    <t>Ambient Temp</t>
  </si>
  <si>
    <t>Integer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</si>
</sst>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SFC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251959040041649E-2"/>
          <c:y val="0.12643290970991261"/>
          <c:w val="0.86611770864713289"/>
          <c:h val="0.72220447730266724"/>
        </c:manualLayout>
      </c:layout>
      <c:scatterChart>
        <c:scatterStyle val="smoothMarker"/>
        <c:varyColors val="0"/>
        <c:ser>
          <c:idx val="0"/>
          <c:order val="0"/>
          <c:tx>
            <c:v>SFC by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BsC'!$I$8:$I$98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0.35127171511629562</c:v>
                </c:pt>
                <c:pt idx="2">
                  <c:v>0.33825421789891569</c:v>
                </c:pt>
                <c:pt idx="3">
                  <c:v>0.31800168026526199</c:v>
                </c:pt>
                <c:pt idx="4">
                  <c:v>0.30673404003543364</c:v>
                </c:pt>
                <c:pt idx="5">
                  <c:v>0.30753486859790302</c:v>
                </c:pt>
                <c:pt idx="6">
                  <c:v>0.29054828779687858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</c:v>
                </c:pt>
                <c:pt idx="14">
                  <c:v>0.2596447657465733</c:v>
                </c:pt>
                <c:pt idx="15">
                  <c:v>0.25934129303612508</c:v>
                </c:pt>
                <c:pt idx="16">
                  <c:v>0.26581267429476019</c:v>
                </c:pt>
                <c:pt idx="17">
                  <c:v>0.26931650706988719</c:v>
                </c:pt>
                <c:pt idx="18">
                  <c:v>0.26926678171616908</c:v>
                </c:pt>
                <c:pt idx="19">
                  <c:v>0.26756851988352659</c:v>
                </c:pt>
                <c:pt idx="20">
                  <c:v>0.26901064575969152</c:v>
                </c:pt>
                <c:pt idx="21">
                  <c:v>0.26576053586988063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0.26183435211624267</c:v>
                </c:pt>
                <c:pt idx="25">
                  <c:v>0.26039019824758741</c:v>
                </c:pt>
                <c:pt idx="26">
                  <c:v>0.26046657788229738</c:v>
                </c:pt>
                <c:pt idx="27">
                  <c:v>0.26320576134436668</c:v>
                </c:pt>
                <c:pt idx="28">
                  <c:v>0.26461922538017685</c:v>
                </c:pt>
                <c:pt idx="29">
                  <c:v>0.2627938102305038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0.27402950351117294</c:v>
                </c:pt>
                <c:pt idx="36">
                  <c:v>0.27214798314443445</c:v>
                </c:pt>
                <c:pt idx="37">
                  <c:v>0.27256378024154865</c:v>
                </c:pt>
                <c:pt idx="38">
                  <c:v>0.27683847162506187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0.29709447309352732</c:v>
                </c:pt>
                <c:pt idx="44">
                  <c:v>0.29564810255593443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0.29223943946040576</c:v>
                </c:pt>
                <c:pt idx="48">
                  <c:v>0.29331927155358767</c:v>
                </c:pt>
                <c:pt idx="49">
                  <c:v>0.29007278123372288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0.30036910155313823</c:v>
                </c:pt>
                <c:pt idx="57">
                  <c:v>0.30342339026305132</c:v>
                </c:pt>
                <c:pt idx="58">
                  <c:v>0.30315856248955425</c:v>
                </c:pt>
                <c:pt idx="59">
                  <c:v>0.30932491920391975</c:v>
                </c:pt>
                <c:pt idx="60">
                  <c:v>0.31031586562787822</c:v>
                </c:pt>
                <c:pt idx="61">
                  <c:v>0.31253896854800173</c:v>
                </c:pt>
                <c:pt idx="62">
                  <c:v>0.31413513076931238</c:v>
                </c:pt>
                <c:pt idx="63">
                  <c:v>0.31729907628612636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0.32264370332232289</c:v>
                </c:pt>
                <c:pt idx="72">
                  <c:v>0.32396991456889984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0.33055927034591231</c:v>
                </c:pt>
                <c:pt idx="77">
                  <c:v>0.33403831531281464</c:v>
                </c:pt>
                <c:pt idx="78">
                  <c:v>0.33782173323638015</c:v>
                </c:pt>
                <c:pt idx="79">
                  <c:v>0.33942277323746534</c:v>
                </c:pt>
                <c:pt idx="80">
                  <c:v>0.34037203791227777</c:v>
                </c:pt>
                <c:pt idx="81">
                  <c:v>0.34428000832991168</c:v>
                </c:pt>
                <c:pt idx="82">
                  <c:v>0.34680263253792998</c:v>
                </c:pt>
                <c:pt idx="83">
                  <c:v>0.35097039683292386</c:v>
                </c:pt>
                <c:pt idx="84">
                  <c:v>0.35445461720197313</c:v>
                </c:pt>
                <c:pt idx="85">
                  <c:v>0.35483361136689356</c:v>
                </c:pt>
                <c:pt idx="86">
                  <c:v>0.35768234471845045</c:v>
                </c:pt>
                <c:pt idx="87">
                  <c:v>0.35728464033116036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89A-4EA9-94FC-00E93580D5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4801807"/>
        <c:axId val="1004802767"/>
      </c:scatterChart>
      <c:valAx>
        <c:axId val="1004801807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</a:t>
                </a:r>
                <a:r>
                  <a:rPr lang="en-GB" b="1" baseline="0"/>
                  <a:t> Speed (rpm)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802767"/>
        <c:crosses val="autoZero"/>
        <c:crossBetween val="midCat"/>
      </c:valAx>
      <c:valAx>
        <c:axId val="1004802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Specific</a:t>
                </a:r>
                <a:r>
                  <a:rPr lang="en-GB" b="1" baseline="0"/>
                  <a:t> Fuel Consumption (kg/kWh)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801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BsC'!$F$8:$F$98</c:f>
              <c:numCache>
                <c:formatCode>General</c:formatCode>
                <c:ptCount val="91"/>
                <c:pt idx="0">
                  <c:v>8791.8627117276737</c:v>
                </c:pt>
                <c:pt idx="1">
                  <c:v>9274.8714450902298</c:v>
                </c:pt>
                <c:pt idx="2">
                  <c:v>9804.7557857537413</c:v>
                </c:pt>
                <c:pt idx="3">
                  <c:v>10301.832359084754</c:v>
                </c:pt>
                <c:pt idx="4">
                  <c:v>10914.993326509315</c:v>
                </c:pt>
                <c:pt idx="5">
                  <c:v>11552.348571716479</c:v>
                </c:pt>
                <c:pt idx="6">
                  <c:v>12235.487694511181</c:v>
                </c:pt>
                <c:pt idx="7">
                  <c:v>12974.04284563261</c:v>
                </c:pt>
                <c:pt idx="8">
                  <c:v>13751.943247921552</c:v>
                </c:pt>
                <c:pt idx="9">
                  <c:v>14431.923231584937</c:v>
                </c:pt>
                <c:pt idx="10">
                  <c:v>15084.566990928308</c:v>
                </c:pt>
                <c:pt idx="11">
                  <c:v>15694.379700688514</c:v>
                </c:pt>
                <c:pt idx="12">
                  <c:v>16294.590346748892</c:v>
                </c:pt>
                <c:pt idx="13">
                  <c:v>16846.489803916666</c:v>
                </c:pt>
                <c:pt idx="14">
                  <c:v>17340.037597347247</c:v>
                </c:pt>
                <c:pt idx="15">
                  <c:v>17880.877918481154</c:v>
                </c:pt>
                <c:pt idx="16">
                  <c:v>18503.632353308582</c:v>
                </c:pt>
                <c:pt idx="17">
                  <c:v>19073.283163690452</c:v>
                </c:pt>
                <c:pt idx="18">
                  <c:v>19628.30307665325</c:v>
                </c:pt>
                <c:pt idx="19">
                  <c:v>20274.246022519434</c:v>
                </c:pt>
                <c:pt idx="20">
                  <c:v>21001.956945030895</c:v>
                </c:pt>
                <c:pt idx="21">
                  <c:v>21648.248040923794</c:v>
                </c:pt>
                <c:pt idx="22">
                  <c:v>22347.930737210285</c:v>
                </c:pt>
                <c:pt idx="23">
                  <c:v>23064.475069975928</c:v>
                </c:pt>
                <c:pt idx="24">
                  <c:v>23665.725867967976</c:v>
                </c:pt>
                <c:pt idx="25">
                  <c:v>24375.917537283149</c:v>
                </c:pt>
                <c:pt idx="26">
                  <c:v>25042.560366219328</c:v>
                </c:pt>
                <c:pt idx="27">
                  <c:v>25619.689954952904</c:v>
                </c:pt>
                <c:pt idx="28">
                  <c:v>26137.556672471957</c:v>
                </c:pt>
                <c:pt idx="29">
                  <c:v>26653.025023140293</c:v>
                </c:pt>
                <c:pt idx="30">
                  <c:v>27172.464863002286</c:v>
                </c:pt>
                <c:pt idx="31">
                  <c:v>27672.292251359217</c:v>
                </c:pt>
                <c:pt idx="32">
                  <c:v>28197.452926845413</c:v>
                </c:pt>
                <c:pt idx="33">
                  <c:v>28668.181850006356</c:v>
                </c:pt>
                <c:pt idx="34">
                  <c:v>28991.845324844409</c:v>
                </c:pt>
                <c:pt idx="35">
                  <c:v>29296.115553749765</c:v>
                </c:pt>
                <c:pt idx="36">
                  <c:v>29771.486477266928</c:v>
                </c:pt>
                <c:pt idx="37">
                  <c:v>30229.621825387359</c:v>
                </c:pt>
                <c:pt idx="38">
                  <c:v>30543.081495738665</c:v>
                </c:pt>
                <c:pt idx="39">
                  <c:v>30896.737450656128</c:v>
                </c:pt>
                <c:pt idx="40">
                  <c:v>31387.401186457984</c:v>
                </c:pt>
                <c:pt idx="41">
                  <c:v>31756.8829240714</c:v>
                </c:pt>
                <c:pt idx="42">
                  <c:v>32277.754047376562</c:v>
                </c:pt>
                <c:pt idx="43">
                  <c:v>32724.439127951631</c:v>
                </c:pt>
                <c:pt idx="44">
                  <c:v>33173.728886504352</c:v>
                </c:pt>
                <c:pt idx="45">
                  <c:v>33760.237035216909</c:v>
                </c:pt>
                <c:pt idx="46">
                  <c:v>34504.581792338184</c:v>
                </c:pt>
                <c:pt idx="47">
                  <c:v>35185.189305679356</c:v>
                </c:pt>
                <c:pt idx="48">
                  <c:v>35930.131505439072</c:v>
                </c:pt>
                <c:pt idx="49">
                  <c:v>36619.25794906362</c:v>
                </c:pt>
                <c:pt idx="50">
                  <c:v>37135.83092389079</c:v>
                </c:pt>
                <c:pt idx="51">
                  <c:v>37903.458751317339</c:v>
                </c:pt>
                <c:pt idx="52">
                  <c:v>38394.29441305832</c:v>
                </c:pt>
                <c:pt idx="53">
                  <c:v>38896.485783078148</c:v>
                </c:pt>
                <c:pt idx="54">
                  <c:v>39380.968781368647</c:v>
                </c:pt>
                <c:pt idx="55">
                  <c:v>39897.670700650167</c:v>
                </c:pt>
                <c:pt idx="56">
                  <c:v>40345.361547969078</c:v>
                </c:pt>
                <c:pt idx="57">
                  <c:v>40599.210197079155</c:v>
                </c:pt>
                <c:pt idx="58">
                  <c:v>40953.816042810242</c:v>
                </c:pt>
                <c:pt idx="59">
                  <c:v>41148.479187378398</c:v>
                </c:pt>
                <c:pt idx="60">
                  <c:v>41263.600796212857</c:v>
                </c:pt>
                <c:pt idx="61">
                  <c:v>41337.24527223473</c:v>
                </c:pt>
                <c:pt idx="62">
                  <c:v>41392.218591268211</c:v>
                </c:pt>
                <c:pt idx="63">
                  <c:v>41560.946707920179</c:v>
                </c:pt>
                <c:pt idx="64">
                  <c:v>41856.246700951968</c:v>
                </c:pt>
                <c:pt idx="65">
                  <c:v>42026.823021449476</c:v>
                </c:pt>
                <c:pt idx="66">
                  <c:v>42283.577218930659</c:v>
                </c:pt>
                <c:pt idx="67">
                  <c:v>42635.019627381946</c:v>
                </c:pt>
                <c:pt idx="68">
                  <c:v>43070.232949669269</c:v>
                </c:pt>
                <c:pt idx="69">
                  <c:v>43603.276429464102</c:v>
                </c:pt>
                <c:pt idx="70">
                  <c:v>43830.541030237793</c:v>
                </c:pt>
                <c:pt idx="71">
                  <c:v>44226.804531017566</c:v>
                </c:pt>
                <c:pt idx="72">
                  <c:v>44365.230700899687</c:v>
                </c:pt>
                <c:pt idx="73">
                  <c:v>44394.170134601998</c:v>
                </c:pt>
                <c:pt idx="74">
                  <c:v>44431.946561575045</c:v>
                </c:pt>
                <c:pt idx="75">
                  <c:v>44366.047349110515</c:v>
                </c:pt>
                <c:pt idx="76">
                  <c:v>44181.940457204306</c:v>
                </c:pt>
                <c:pt idx="77">
                  <c:v>43876.703144891399</c:v>
                </c:pt>
                <c:pt idx="78">
                  <c:v>43651.720860959518</c:v>
                </c:pt>
                <c:pt idx="79">
                  <c:v>43545.251425011236</c:v>
                </c:pt>
                <c:pt idx="80">
                  <c:v>43456.860001561385</c:v>
                </c:pt>
                <c:pt idx="81">
                  <c:v>43113.888813945356</c:v>
                </c:pt>
                <c:pt idx="82">
                  <c:v>42780.817121903834</c:v>
                </c:pt>
                <c:pt idx="83">
                  <c:v>42433.065963365436</c:v>
                </c:pt>
                <c:pt idx="84">
                  <c:v>42377.780598752448</c:v>
                </c:pt>
                <c:pt idx="85">
                  <c:v>42015.467313170608</c:v>
                </c:pt>
                <c:pt idx="86">
                  <c:v>41819.229327000154</c:v>
                </c:pt>
                <c:pt idx="87">
                  <c:v>41664.259583626219</c:v>
                </c:pt>
                <c:pt idx="88">
                  <c:v>41609.6842731418</c:v>
                </c:pt>
                <c:pt idx="89">
                  <c:v>41661.48212007976</c:v>
                </c:pt>
                <c:pt idx="90">
                  <c:v>41912.165612650613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65B-40F7-8DEF-ADDFCF67AE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4798927"/>
        <c:axId val="1004836847"/>
      </c:scatterChart>
      <c:valAx>
        <c:axId val="1004798927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</a:t>
                </a:r>
                <a:r>
                  <a:rPr lang="en-GB" b="1" baseline="0"/>
                  <a:t> Speed (rpm)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836847"/>
        <c:crosses val="autoZero"/>
        <c:crossBetween val="midCat"/>
      </c:valAx>
      <c:valAx>
        <c:axId val="1004836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Corrected</a:t>
                </a:r>
                <a:r>
                  <a:rPr lang="en-GB" b="1" baseline="0"/>
                  <a:t> Brake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7989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BsC'!$G$8:$G$98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B2-4656-B4CA-03BECB4CB5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4819087"/>
        <c:axId val="1004846447"/>
      </c:scatterChart>
      <c:valAx>
        <c:axId val="1004819087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</a:t>
                </a:r>
                <a:r>
                  <a:rPr lang="en-GB" b="1" baseline="0"/>
                  <a:t> Speed (rpm)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846447"/>
        <c:crosses val="autoZero"/>
        <c:crossBetween val="midCat"/>
      </c:valAx>
      <c:valAx>
        <c:axId val="1004846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Torque</a:t>
                </a:r>
                <a:r>
                  <a:rPr lang="en-GB" b="1" baseline="0"/>
                  <a:t> (Nm)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48190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27214</xdr:colOff>
      <xdr:row>4</xdr:row>
      <xdr:rowOff>97971</xdr:rowOff>
    </xdr:from>
    <xdr:to>
      <xdr:col>22</xdr:col>
      <xdr:colOff>108857</xdr:colOff>
      <xdr:row>24</xdr:row>
      <xdr:rowOff>13607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5F0C637-0A77-82F8-E817-AD92BF4C80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33337</xdr:colOff>
      <xdr:row>25</xdr:row>
      <xdr:rowOff>52387</xdr:rowOff>
    </xdr:from>
    <xdr:to>
      <xdr:col>22</xdr:col>
      <xdr:colOff>142874</xdr:colOff>
      <xdr:row>44</xdr:row>
      <xdr:rowOff>142875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A62705D-C82E-A937-99B2-DDF0E68DF3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40821</xdr:colOff>
      <xdr:row>45</xdr:row>
      <xdr:rowOff>152399</xdr:rowOff>
    </xdr:from>
    <xdr:to>
      <xdr:col>22</xdr:col>
      <xdr:colOff>81642</xdr:colOff>
      <xdr:row>67</xdr:row>
      <xdr:rowOff>54428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D7BCE4A-9354-95D1-3515-1025D6E17F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2"/>
  <sheetViews>
    <sheetView tabSelected="1" zoomScale="70" zoomScaleNormal="70" workbookViewId="0">
      <selection activeCell="M1" sqref="M1"/>
    </sheetView>
  </sheetViews>
  <sheetFormatPr defaultRowHeight="15" x14ac:dyDescent="0.25"/>
  <cols>
    <col min="1" max="1" width="11" style="1" customWidth="1"/>
    <col min="2" max="2" width="15.85546875" style="1" customWidth="1"/>
    <col min="3" max="3" width="19" customWidth="1"/>
    <col min="4" max="4" width="15.5703125" style="1" customWidth="1"/>
    <col min="5" max="5" width="11.28515625" customWidth="1"/>
    <col min="6" max="6" width="24.42578125" customWidth="1"/>
    <col min="7" max="7" width="19.140625" style="1" customWidth="1"/>
    <col min="8" max="8" width="12" style="1" bestFit="1" customWidth="1"/>
    <col min="9" max="9" width="13.7109375" style="1" customWidth="1"/>
    <col min="10" max="10" width="12" bestFit="1" customWidth="1"/>
  </cols>
  <sheetData>
    <row r="1" spans="1:14" x14ac:dyDescent="0.25">
      <c r="A1" s="5"/>
      <c r="B1" s="5"/>
      <c r="C1" s="5"/>
      <c r="D1" s="4"/>
      <c r="E1" s="5"/>
      <c r="F1" s="5"/>
      <c r="G1" s="4"/>
      <c r="H1" s="4"/>
      <c r="I1" s="4"/>
      <c r="J1" s="5"/>
    </row>
    <row r="2" spans="1:14" x14ac:dyDescent="0.25">
      <c r="A2" s="2" t="s">
        <v>0</v>
      </c>
      <c r="B2" s="2" t="s">
        <v>1</v>
      </c>
      <c r="C2" s="2" t="s">
        <v>28</v>
      </c>
      <c r="D2" s="2" t="s">
        <v>26</v>
      </c>
      <c r="E2" s="2" t="s">
        <v>25</v>
      </c>
      <c r="F2" s="2" t="s">
        <v>24</v>
      </c>
      <c r="G2" s="2" t="s">
        <v>27</v>
      </c>
      <c r="H2" s="2"/>
    </row>
    <row r="3" spans="1:14" x14ac:dyDescent="0.25">
      <c r="A3" s="2" t="s">
        <v>4</v>
      </c>
      <c r="B3" s="2" t="s">
        <v>5</v>
      </c>
      <c r="C3" s="2" t="s">
        <v>6</v>
      </c>
      <c r="D3" s="2" t="s">
        <v>2</v>
      </c>
      <c r="E3" s="2" t="s">
        <v>3</v>
      </c>
      <c r="F3" s="2" t="s">
        <v>29</v>
      </c>
      <c r="G3" s="2" t="s">
        <v>3</v>
      </c>
      <c r="H3" s="2"/>
    </row>
    <row r="4" spans="1:14" x14ac:dyDescent="0.25">
      <c r="A4" s="10">
        <v>1018.9</v>
      </c>
      <c r="B4" s="10">
        <v>46</v>
      </c>
      <c r="C4" s="10">
        <v>27</v>
      </c>
      <c r="D4" s="1">
        <f>(PI()*0.75^2)/4</f>
        <v>0.44178646691106466</v>
      </c>
      <c r="E4" s="1">
        <v>0.9</v>
      </c>
      <c r="F4" s="1">
        <v>4</v>
      </c>
      <c r="G4" s="1">
        <v>0.81577599999999995</v>
      </c>
    </row>
    <row r="5" spans="1:14" x14ac:dyDescent="0.25">
      <c r="A5" s="4"/>
      <c r="B5" s="4"/>
      <c r="C5" s="5"/>
      <c r="D5" s="4"/>
      <c r="E5" s="5"/>
      <c r="F5" s="5"/>
      <c r="G5" s="4"/>
      <c r="H5" s="4"/>
      <c r="I5" s="4"/>
      <c r="J5" s="5"/>
    </row>
    <row r="6" spans="1:14" x14ac:dyDescent="0.25">
      <c r="A6" s="2" t="s">
        <v>7</v>
      </c>
      <c r="B6" s="2" t="s">
        <v>8</v>
      </c>
      <c r="C6" s="6" t="s">
        <v>9</v>
      </c>
      <c r="D6" s="8" t="s">
        <v>10</v>
      </c>
      <c r="E6" s="2" t="s">
        <v>11</v>
      </c>
      <c r="F6" s="2" t="s">
        <v>23</v>
      </c>
      <c r="G6" s="2" t="s">
        <v>12</v>
      </c>
      <c r="H6" s="2" t="s">
        <v>13</v>
      </c>
      <c r="I6" s="2" t="s">
        <v>14</v>
      </c>
      <c r="J6" s="2" t="s">
        <v>15</v>
      </c>
      <c r="K6" s="3"/>
    </row>
    <row r="7" spans="1:14" x14ac:dyDescent="0.25">
      <c r="A7" s="2" t="s">
        <v>16</v>
      </c>
      <c r="B7" s="2" t="s">
        <v>17</v>
      </c>
      <c r="C7" s="6" t="s">
        <v>18</v>
      </c>
      <c r="D7" s="8" t="s">
        <v>10</v>
      </c>
      <c r="E7" s="2" t="s">
        <v>19</v>
      </c>
      <c r="F7" s="2" t="s">
        <v>19</v>
      </c>
      <c r="G7" s="2" t="s">
        <v>20</v>
      </c>
      <c r="H7" s="2" t="s">
        <v>21</v>
      </c>
      <c r="I7" s="2" t="s">
        <v>22</v>
      </c>
      <c r="J7" s="2" t="s">
        <v>5</v>
      </c>
      <c r="K7" s="3"/>
    </row>
    <row r="8" spans="1:14" x14ac:dyDescent="0.25">
      <c r="A8" s="1">
        <v>102.27500000000001</v>
      </c>
      <c r="B8" s="1">
        <v>1000</v>
      </c>
      <c r="C8" s="7">
        <v>7.0400000000000004E-2</v>
      </c>
      <c r="D8" s="9">
        <v>1.2658</v>
      </c>
      <c r="E8" s="1">
        <f>(2*PI()*B8*G8)/60</f>
        <v>8737.1346834664837</v>
      </c>
      <c r="F8" s="1">
        <f>E8*(1.01325/1.0189)*(SQRT((27+273)/293))</f>
        <v>8791.8627117276737</v>
      </c>
      <c r="G8" s="1">
        <f t="shared" ref="G8:G39" si="0">A8*0.815776</f>
        <v>83.433490399999997</v>
      </c>
      <c r="H8" s="1">
        <f t="shared" ref="H8:H39" si="1">(E8*60*2)/(0.9*B8*((PI()*(0.75^2))/4)*4)</f>
        <v>659.22757846913578</v>
      </c>
      <c r="I8" s="1">
        <f>((C8*1000)*3600*0.75)/((F8/1000)*60*1000)</f>
        <v>0.36033319717039375</v>
      </c>
      <c r="J8" s="1">
        <f>(F8/1000)/((C8*0.012)*((44*10^6)/1000))</f>
        <v>0.23652351045238448</v>
      </c>
    </row>
    <row r="9" spans="1:14" x14ac:dyDescent="0.25">
      <c r="A9" s="1">
        <v>102.756</v>
      </c>
      <c r="B9" s="1">
        <f t="shared" ref="B9:B40" si="2">B8+50</f>
        <v>1050</v>
      </c>
      <c r="C9" s="7">
        <v>7.2400000000000006E-2</v>
      </c>
      <c r="D9" s="9">
        <v>1.26783</v>
      </c>
      <c r="E9" s="1">
        <f t="shared" ref="E9:E72" si="3">(2*PI()*B9*G9)/60</f>
        <v>9217.1367598239667</v>
      </c>
      <c r="F9" s="1">
        <f t="shared" ref="F9:F72" si="4">E9*(1.01325/1.0189)*(SQRT((27+273)/293))</f>
        <v>9274.8714450902298</v>
      </c>
      <c r="G9" s="1">
        <f t="shared" si="0"/>
        <v>83.825878656</v>
      </c>
      <c r="H9" s="1">
        <f t="shared" si="1"/>
        <v>662.32793012148147</v>
      </c>
      <c r="I9" s="1">
        <f t="shared" ref="I9:I72" si="5">((C9*1000)*3600*0.75)/((F9/1000)*60*1000)</f>
        <v>0.35127171511629562</v>
      </c>
      <c r="J9" s="1">
        <f t="shared" ref="J9:J72" si="6">(F9/1000)/((C9*0.012)*((44*10^6)/1000))</f>
        <v>0.24262492270138095</v>
      </c>
    </row>
    <row r="10" spans="1:14" x14ac:dyDescent="0.25">
      <c r="A10" s="1">
        <v>103.68899999999999</v>
      </c>
      <c r="B10" s="1">
        <f t="shared" si="2"/>
        <v>1100</v>
      </c>
      <c r="C10" s="7">
        <v>7.3700000000000002E-2</v>
      </c>
      <c r="D10" s="9">
        <v>1.2734399999999999</v>
      </c>
      <c r="E10" s="1">
        <f t="shared" si="3"/>
        <v>9743.7226498494456</v>
      </c>
      <c r="F10" s="1">
        <f t="shared" si="4"/>
        <v>9804.7557857537413</v>
      </c>
      <c r="G10" s="1">
        <f t="shared" si="0"/>
        <v>84.586997663999995</v>
      </c>
      <c r="H10" s="1">
        <f t="shared" si="1"/>
        <v>668.34170993777775</v>
      </c>
      <c r="I10" s="1">
        <f t="shared" si="5"/>
        <v>0.33825421789891569</v>
      </c>
      <c r="J10" s="1">
        <f t="shared" si="6"/>
        <v>0.25196218766070838</v>
      </c>
      <c r="L10" s="1"/>
      <c r="M10" s="1"/>
      <c r="N10" s="1"/>
    </row>
    <row r="11" spans="1:14" x14ac:dyDescent="0.25">
      <c r="A11" s="1">
        <v>104.209</v>
      </c>
      <c r="B11" s="1">
        <f t="shared" si="2"/>
        <v>1150</v>
      </c>
      <c r="C11" s="7">
        <v>7.2800000000000004E-2</v>
      </c>
      <c r="D11" s="9">
        <v>1.2847599999999999</v>
      </c>
      <c r="E11" s="1">
        <f t="shared" si="3"/>
        <v>10237.7049959791</v>
      </c>
      <c r="F11" s="1">
        <f t="shared" si="4"/>
        <v>10301.832359084754</v>
      </c>
      <c r="G11" s="1">
        <f t="shared" si="0"/>
        <v>85.011201184000001</v>
      </c>
      <c r="H11" s="1">
        <f t="shared" si="1"/>
        <v>671.69344145382706</v>
      </c>
      <c r="I11" s="1">
        <f t="shared" si="5"/>
        <v>0.31800168026526199</v>
      </c>
      <c r="J11" s="1">
        <f t="shared" si="6"/>
        <v>0.26800887547568975</v>
      </c>
    </row>
    <row r="12" spans="1:14" x14ac:dyDescent="0.25">
      <c r="A12" s="1">
        <v>105.81100000000001</v>
      </c>
      <c r="B12" s="1">
        <f t="shared" si="2"/>
        <v>1200</v>
      </c>
      <c r="C12" s="7">
        <v>7.4399999999999994E-2</v>
      </c>
      <c r="D12" s="9">
        <v>1.2918099999999999</v>
      </c>
      <c r="E12" s="1">
        <f t="shared" si="3"/>
        <v>10847.049128239809</v>
      </c>
      <c r="F12" s="1">
        <f t="shared" si="4"/>
        <v>10914.993326509315</v>
      </c>
      <c r="G12" s="1">
        <f t="shared" si="0"/>
        <v>86.318074335999995</v>
      </c>
      <c r="H12" s="1">
        <f t="shared" si="1"/>
        <v>682.01935277827158</v>
      </c>
      <c r="I12" s="1">
        <f t="shared" si="5"/>
        <v>0.30673404003543364</v>
      </c>
      <c r="J12" s="1">
        <f t="shared" si="6"/>
        <v>0.27785397642018256</v>
      </c>
    </row>
    <row r="13" spans="1:14" x14ac:dyDescent="0.25">
      <c r="A13" s="1">
        <v>107.51</v>
      </c>
      <c r="B13" s="1">
        <f t="shared" si="2"/>
        <v>1250</v>
      </c>
      <c r="C13" s="7">
        <v>7.8950000000000006E-2</v>
      </c>
      <c r="D13" s="9">
        <v>1.2972900000000001</v>
      </c>
      <c r="E13" s="1">
        <f t="shared" si="3"/>
        <v>11480.436932528499</v>
      </c>
      <c r="F13" s="1">
        <f t="shared" si="4"/>
        <v>11552.348571716479</v>
      </c>
      <c r="G13" s="1">
        <f t="shared" si="0"/>
        <v>87.704077760000004</v>
      </c>
      <c r="H13" s="1">
        <f t="shared" si="1"/>
        <v>692.97049094320982</v>
      </c>
      <c r="I13" s="1">
        <f t="shared" si="5"/>
        <v>0.30753486859790302</v>
      </c>
      <c r="J13" s="1">
        <f t="shared" si="6"/>
        <v>0.27713043765032719</v>
      </c>
    </row>
    <row r="14" spans="1:14" x14ac:dyDescent="0.25">
      <c r="A14" s="1">
        <v>109.488</v>
      </c>
      <c r="B14" s="1">
        <f t="shared" si="2"/>
        <v>1300</v>
      </c>
      <c r="C14" s="7">
        <v>7.9000000000000001E-2</v>
      </c>
      <c r="D14" s="9">
        <v>1.29895</v>
      </c>
      <c r="E14" s="1">
        <f t="shared" si="3"/>
        <v>12159.323616625683</v>
      </c>
      <c r="F14" s="1">
        <f t="shared" si="4"/>
        <v>12235.487694511181</v>
      </c>
      <c r="G14" s="1">
        <f t="shared" si="0"/>
        <v>89.317682687999991</v>
      </c>
      <c r="H14" s="1">
        <f t="shared" si="1"/>
        <v>705.71996197925921</v>
      </c>
      <c r="I14" s="1">
        <f t="shared" si="5"/>
        <v>0.29054828779687858</v>
      </c>
      <c r="J14" s="1">
        <f t="shared" si="6"/>
        <v>0.29333255884424575</v>
      </c>
    </row>
    <row r="15" spans="1:14" x14ac:dyDescent="0.25">
      <c r="A15" s="1">
        <v>111.797</v>
      </c>
      <c r="B15" s="1">
        <f t="shared" si="2"/>
        <v>1350</v>
      </c>
      <c r="C15" s="7">
        <v>7.9600000000000004E-2</v>
      </c>
      <c r="D15" s="9">
        <v>1.2946899999999999</v>
      </c>
      <c r="E15" s="1">
        <f t="shared" si="3"/>
        <v>12893.281372575198</v>
      </c>
      <c r="F15" s="1">
        <f t="shared" si="4"/>
        <v>12974.04284563261</v>
      </c>
      <c r="G15" s="1">
        <f t="shared" si="0"/>
        <v>91.201309471999991</v>
      </c>
      <c r="H15" s="1">
        <f t="shared" si="1"/>
        <v>720.6029390380246</v>
      </c>
      <c r="I15" s="1">
        <f t="shared" si="5"/>
        <v>0.27608973105910406</v>
      </c>
      <c r="J15" s="1">
        <f t="shared" si="6"/>
        <v>0.30869410608041647</v>
      </c>
    </row>
    <row r="16" spans="1:14" x14ac:dyDescent="0.25">
      <c r="A16" s="1">
        <v>114.268</v>
      </c>
      <c r="B16" s="1">
        <f t="shared" si="2"/>
        <v>1400</v>
      </c>
      <c r="C16" s="7">
        <v>8.3500000000000005E-2</v>
      </c>
      <c r="D16" s="9">
        <v>1.2855000000000001</v>
      </c>
      <c r="E16" s="1">
        <f t="shared" si="3"/>
        <v>13666.339461398067</v>
      </c>
      <c r="F16" s="1">
        <f t="shared" si="4"/>
        <v>13751.943247921552</v>
      </c>
      <c r="G16" s="1">
        <f t="shared" si="0"/>
        <v>93.217091967999991</v>
      </c>
      <c r="H16" s="1">
        <f t="shared" si="1"/>
        <v>736.53010937678994</v>
      </c>
      <c r="I16" s="1">
        <f t="shared" si="5"/>
        <v>0.27323411188218094</v>
      </c>
      <c r="J16" s="1">
        <f t="shared" si="6"/>
        <v>0.31192032407733516</v>
      </c>
    </row>
    <row r="17" spans="1:10" x14ac:dyDescent="0.25">
      <c r="A17" s="1">
        <v>115.783</v>
      </c>
      <c r="B17" s="1">
        <f t="shared" si="2"/>
        <v>1450</v>
      </c>
      <c r="C17" s="7">
        <v>8.4699999999999998E-2</v>
      </c>
      <c r="D17" s="9">
        <v>1.2781800000000001</v>
      </c>
      <c r="E17" s="1">
        <f t="shared" si="3"/>
        <v>14342.08667153175</v>
      </c>
      <c r="F17" s="1">
        <f t="shared" si="4"/>
        <v>14431.923231584937</v>
      </c>
      <c r="G17" s="1">
        <f t="shared" si="0"/>
        <v>94.452992607999988</v>
      </c>
      <c r="H17" s="1">
        <f t="shared" si="1"/>
        <v>746.29525023604936</v>
      </c>
      <c r="I17" s="1">
        <f t="shared" si="5"/>
        <v>0.26410201459902133</v>
      </c>
      <c r="J17" s="1">
        <f t="shared" si="6"/>
        <v>0.32270587885015151</v>
      </c>
    </row>
    <row r="18" spans="1:10" x14ac:dyDescent="0.25">
      <c r="A18" s="1">
        <v>116.985</v>
      </c>
      <c r="B18" s="1">
        <f t="shared" si="2"/>
        <v>1500</v>
      </c>
      <c r="C18" s="7">
        <v>8.8650000000000007E-2</v>
      </c>
      <c r="D18" s="9">
        <v>1.2795000000000001</v>
      </c>
      <c r="E18" s="1">
        <f t="shared" si="3"/>
        <v>14990.667821246541</v>
      </c>
      <c r="F18" s="1">
        <f t="shared" si="4"/>
        <v>15084.566990928308</v>
      </c>
      <c r="G18" s="1">
        <f t="shared" si="0"/>
        <v>95.43355536</v>
      </c>
      <c r="H18" s="1">
        <f t="shared" si="1"/>
        <v>754.04290654814804</v>
      </c>
      <c r="I18" s="1">
        <f t="shared" si="5"/>
        <v>0.26445903302355916</v>
      </c>
      <c r="J18" s="1">
        <f t="shared" si="6"/>
        <v>0.32227022746347367</v>
      </c>
    </row>
    <row r="19" spans="1:10" x14ac:dyDescent="0.25">
      <c r="A19" s="1">
        <v>117.788</v>
      </c>
      <c r="B19" s="1">
        <f t="shared" si="2"/>
        <v>1550</v>
      </c>
      <c r="C19" s="7">
        <v>9.3200000000000005E-2</v>
      </c>
      <c r="D19" s="9">
        <v>1.27766</v>
      </c>
      <c r="E19" s="1">
        <f t="shared" si="3"/>
        <v>15596.68453824525</v>
      </c>
      <c r="F19" s="1">
        <f t="shared" si="4"/>
        <v>15694.379700688514</v>
      </c>
      <c r="G19" s="1">
        <f t="shared" si="0"/>
        <v>96.088623487999996</v>
      </c>
      <c r="H19" s="1">
        <f t="shared" si="1"/>
        <v>759.2187534854321</v>
      </c>
      <c r="I19" s="1">
        <f t="shared" si="5"/>
        <v>0.26722942097647917</v>
      </c>
      <c r="J19" s="1">
        <f t="shared" si="6"/>
        <v>0.31892922723794775</v>
      </c>
    </row>
    <row r="20" spans="1:10" x14ac:dyDescent="0.25">
      <c r="A20" s="1">
        <v>118.471</v>
      </c>
      <c r="B20" s="1">
        <f t="shared" si="2"/>
        <v>1600</v>
      </c>
      <c r="C20" s="7">
        <v>9.5899999999999999E-2</v>
      </c>
      <c r="D20" s="9">
        <v>1.2823500000000001</v>
      </c>
      <c r="E20" s="1">
        <f t="shared" si="3"/>
        <v>16193.158962952166</v>
      </c>
      <c r="F20" s="1">
        <f t="shared" si="4"/>
        <v>16294.590346748892</v>
      </c>
      <c r="G20" s="1">
        <f t="shared" si="0"/>
        <v>96.645798495999998</v>
      </c>
      <c r="H20" s="1">
        <f t="shared" si="1"/>
        <v>763.62112391901246</v>
      </c>
      <c r="I20" s="1">
        <f t="shared" si="5"/>
        <v>0.26484249730531162</v>
      </c>
      <c r="J20" s="1">
        <f t="shared" si="6"/>
        <v>0.32180361382494571</v>
      </c>
    </row>
    <row r="21" spans="1:10" x14ac:dyDescent="0.25">
      <c r="A21" s="1">
        <v>118.77200000000001</v>
      </c>
      <c r="B21" s="1">
        <f t="shared" si="2"/>
        <v>1650</v>
      </c>
      <c r="C21" s="7">
        <v>9.8750000000000004E-2</v>
      </c>
      <c r="D21" s="9">
        <v>1.2902800000000001</v>
      </c>
      <c r="E21" s="1">
        <f t="shared" si="3"/>
        <v>16741.622928679779</v>
      </c>
      <c r="F21" s="1">
        <f t="shared" si="4"/>
        <v>16846.489803916666</v>
      </c>
      <c r="G21" s="1">
        <f t="shared" si="0"/>
        <v>96.891347072000002</v>
      </c>
      <c r="H21" s="1">
        <f t="shared" si="1"/>
        <v>765.5612608158026</v>
      </c>
      <c r="I21" s="1">
        <f t="shared" si="5"/>
        <v>0.2637789861106179</v>
      </c>
      <c r="J21" s="1">
        <f t="shared" si="6"/>
        <v>0.32310107027074542</v>
      </c>
    </row>
    <row r="22" spans="1:10" x14ac:dyDescent="0.25">
      <c r="A22" s="1">
        <v>118.65600000000001</v>
      </c>
      <c r="B22" s="1">
        <f t="shared" si="2"/>
        <v>1700</v>
      </c>
      <c r="C22" s="7">
        <v>0.10005</v>
      </c>
      <c r="D22" s="9">
        <v>1.29942</v>
      </c>
      <c r="E22" s="1">
        <f t="shared" si="3"/>
        <v>17232.098461035232</v>
      </c>
      <c r="F22" s="1">
        <f t="shared" si="4"/>
        <v>17340.037597347247</v>
      </c>
      <c r="G22" s="1">
        <f t="shared" si="0"/>
        <v>96.796717055999991</v>
      </c>
      <c r="H22" s="1">
        <f t="shared" si="1"/>
        <v>764.81356686222216</v>
      </c>
      <c r="I22" s="1">
        <f t="shared" si="5"/>
        <v>0.2596447657465733</v>
      </c>
      <c r="J22" s="1">
        <f t="shared" si="6"/>
        <v>0.3282456801399915</v>
      </c>
    </row>
    <row r="23" spans="1:10" x14ac:dyDescent="0.25">
      <c r="A23" s="1">
        <v>118.861</v>
      </c>
      <c r="B23" s="1">
        <f t="shared" si="2"/>
        <v>1750</v>
      </c>
      <c r="C23" s="7">
        <v>0.10305</v>
      </c>
      <c r="D23" s="9">
        <v>1.31053</v>
      </c>
      <c r="E23" s="1">
        <f t="shared" si="3"/>
        <v>17769.572132194007</v>
      </c>
      <c r="F23" s="1">
        <f t="shared" si="4"/>
        <v>17880.877918481154</v>
      </c>
      <c r="G23" s="1">
        <f t="shared" si="0"/>
        <v>96.963951135999991</v>
      </c>
      <c r="H23" s="1">
        <f t="shared" si="1"/>
        <v>766.13492255604933</v>
      </c>
      <c r="I23" s="1">
        <f t="shared" si="5"/>
        <v>0.25934129303612508</v>
      </c>
      <c r="J23" s="1">
        <f t="shared" si="6"/>
        <v>0.32862978251365832</v>
      </c>
    </row>
    <row r="24" spans="1:10" x14ac:dyDescent="0.25">
      <c r="A24" s="1">
        <v>119.584</v>
      </c>
      <c r="B24" s="1">
        <f t="shared" si="2"/>
        <v>1800</v>
      </c>
      <c r="C24" s="7">
        <v>0.10929999999999999</v>
      </c>
      <c r="D24" s="9">
        <v>1.3149</v>
      </c>
      <c r="E24" s="1">
        <f t="shared" si="3"/>
        <v>18388.45001396021</v>
      </c>
      <c r="F24" s="1">
        <f t="shared" si="4"/>
        <v>18503.632353308582</v>
      </c>
      <c r="G24" s="1">
        <f t="shared" si="0"/>
        <v>97.553757183999991</v>
      </c>
      <c r="H24" s="1">
        <f t="shared" si="1"/>
        <v>770.79511849086407</v>
      </c>
      <c r="I24" s="1">
        <f t="shared" si="5"/>
        <v>0.26581267429476019</v>
      </c>
      <c r="J24" s="1">
        <f t="shared" si="6"/>
        <v>0.320629078178432</v>
      </c>
    </row>
    <row r="25" spans="1:10" x14ac:dyDescent="0.25">
      <c r="A25" s="1">
        <v>119.934</v>
      </c>
      <c r="B25" s="1">
        <f t="shared" si="2"/>
        <v>1850</v>
      </c>
      <c r="C25" s="7">
        <v>0.11415</v>
      </c>
      <c r="D25" s="9">
        <v>1.3184899999999999</v>
      </c>
      <c r="E25" s="1">
        <f t="shared" si="3"/>
        <v>18954.554833387512</v>
      </c>
      <c r="F25" s="1">
        <f t="shared" si="4"/>
        <v>19073.283163690452</v>
      </c>
      <c r="G25" s="1">
        <f t="shared" si="0"/>
        <v>97.839278783999987</v>
      </c>
      <c r="H25" s="1">
        <f t="shared" si="1"/>
        <v>773.05109162666656</v>
      </c>
      <c r="I25" s="1">
        <f t="shared" si="5"/>
        <v>0.26931650706988719</v>
      </c>
      <c r="J25" s="1">
        <f t="shared" si="6"/>
        <v>0.31645766408650322</v>
      </c>
    </row>
    <row r="26" spans="1:10" x14ac:dyDescent="0.25">
      <c r="A26" s="1">
        <v>120.176</v>
      </c>
      <c r="B26" s="1">
        <f t="shared" si="2"/>
        <v>1900</v>
      </c>
      <c r="C26" s="7">
        <v>0.11745</v>
      </c>
      <c r="D26" s="9">
        <v>1.3189200000000001</v>
      </c>
      <c r="E26" s="1">
        <f t="shared" si="3"/>
        <v>19506.119830540305</v>
      </c>
      <c r="F26" s="1">
        <f t="shared" si="4"/>
        <v>19628.30307665325</v>
      </c>
      <c r="G26" s="1">
        <f t="shared" si="0"/>
        <v>98.036696575999997</v>
      </c>
      <c r="H26" s="1">
        <f t="shared" si="1"/>
        <v>774.61093590913572</v>
      </c>
      <c r="I26" s="1">
        <f t="shared" si="5"/>
        <v>0.26926678171616908</v>
      </c>
      <c r="J26" s="1">
        <f t="shared" si="6"/>
        <v>0.31651610415543119</v>
      </c>
    </row>
    <row r="27" spans="1:10" x14ac:dyDescent="0.25">
      <c r="A27" s="1">
        <v>120.94799999999999</v>
      </c>
      <c r="B27" s="1">
        <f t="shared" si="2"/>
        <v>1950</v>
      </c>
      <c r="C27" s="7">
        <v>0.12055</v>
      </c>
      <c r="D27" s="9">
        <v>1.31484</v>
      </c>
      <c r="E27" s="1">
        <f t="shared" si="3"/>
        <v>20148.041878337946</v>
      </c>
      <c r="F27" s="1">
        <f t="shared" si="4"/>
        <v>20274.246022519434</v>
      </c>
      <c r="G27" s="1">
        <f t="shared" si="0"/>
        <v>98.666475647999988</v>
      </c>
      <c r="H27" s="1">
        <f t="shared" si="1"/>
        <v>779.58696808296293</v>
      </c>
      <c r="I27" s="1">
        <f t="shared" si="5"/>
        <v>0.26756851988352659</v>
      </c>
      <c r="J27" s="1">
        <f t="shared" si="6"/>
        <v>0.31852503711711838</v>
      </c>
    </row>
    <row r="28" spans="1:10" x14ac:dyDescent="0.25">
      <c r="A28" s="1">
        <v>122.157</v>
      </c>
      <c r="B28" s="1">
        <f t="shared" si="2"/>
        <v>2000</v>
      </c>
      <c r="C28" s="7">
        <v>0.12554999999999999</v>
      </c>
      <c r="D28" s="9">
        <v>1.31653</v>
      </c>
      <c r="E28" s="1">
        <f t="shared" si="3"/>
        <v>20871.222909376</v>
      </c>
      <c r="F28" s="1">
        <f t="shared" si="4"/>
        <v>21001.956945030895</v>
      </c>
      <c r="G28" s="1">
        <f t="shared" si="0"/>
        <v>99.652748831999986</v>
      </c>
      <c r="H28" s="1">
        <f t="shared" si="1"/>
        <v>787.37974385777761</v>
      </c>
      <c r="I28" s="1">
        <f t="shared" si="5"/>
        <v>0.26901064575969152</v>
      </c>
      <c r="J28" s="1">
        <f t="shared" si="6"/>
        <v>0.3168174719873601</v>
      </c>
    </row>
    <row r="29" spans="1:10" x14ac:dyDescent="0.25">
      <c r="A29" s="1">
        <v>122.845</v>
      </c>
      <c r="B29" s="1">
        <f t="shared" si="2"/>
        <v>2050</v>
      </c>
      <c r="C29" s="7">
        <v>0.12784999999999999</v>
      </c>
      <c r="D29" s="9">
        <v>1.32098</v>
      </c>
      <c r="E29" s="1">
        <f t="shared" si="3"/>
        <v>21513.490940018601</v>
      </c>
      <c r="F29" s="1">
        <f t="shared" si="4"/>
        <v>21648.248040923794</v>
      </c>
      <c r="G29" s="1">
        <f t="shared" si="0"/>
        <v>100.21400272</v>
      </c>
      <c r="H29" s="1">
        <f t="shared" si="1"/>
        <v>791.81434247901223</v>
      </c>
      <c r="I29" s="1">
        <f t="shared" si="5"/>
        <v>0.26576053586988063</v>
      </c>
      <c r="J29" s="1">
        <f t="shared" si="6"/>
        <v>0.32069198102836832</v>
      </c>
    </row>
    <row r="30" spans="1:10" x14ac:dyDescent="0.25">
      <c r="A30" s="1">
        <v>123.79600000000001</v>
      </c>
      <c r="B30" s="1">
        <f t="shared" si="2"/>
        <v>2100</v>
      </c>
      <c r="C30" s="7">
        <v>0.13089999999999999</v>
      </c>
      <c r="D30" s="9">
        <v>1.32287</v>
      </c>
      <c r="E30" s="1">
        <f t="shared" si="3"/>
        <v>22208.818216340998</v>
      </c>
      <c r="F30" s="1">
        <f t="shared" si="4"/>
        <v>22347.930737210285</v>
      </c>
      <c r="G30" s="1">
        <f t="shared" si="0"/>
        <v>100.989805696</v>
      </c>
      <c r="H30" s="1">
        <f t="shared" si="1"/>
        <v>797.94414377086423</v>
      </c>
      <c r="I30" s="1">
        <f t="shared" si="5"/>
        <v>0.26358145052741094</v>
      </c>
      <c r="J30" s="1">
        <f t="shared" si="6"/>
        <v>0.32334321158312918</v>
      </c>
    </row>
    <row r="31" spans="1:10" x14ac:dyDescent="0.25">
      <c r="A31" s="1">
        <v>124.794</v>
      </c>
      <c r="B31" s="1">
        <f t="shared" si="2"/>
        <v>2150</v>
      </c>
      <c r="C31" s="7">
        <v>0.13435</v>
      </c>
      <c r="D31" s="9">
        <v>1.3216399999999999</v>
      </c>
      <c r="E31" s="1">
        <f t="shared" si="3"/>
        <v>22920.902167981523</v>
      </c>
      <c r="F31" s="1">
        <f t="shared" si="4"/>
        <v>23064.475069975928</v>
      </c>
      <c r="G31" s="1">
        <f t="shared" si="0"/>
        <v>101.80395014399998</v>
      </c>
      <c r="H31" s="1">
        <f t="shared" si="1"/>
        <v>804.37689002666662</v>
      </c>
      <c r="I31" s="1">
        <f t="shared" si="5"/>
        <v>0.26212389320188895</v>
      </c>
      <c r="J31" s="1">
        <f t="shared" si="6"/>
        <v>0.32514118299635625</v>
      </c>
    </row>
    <row r="32" spans="1:10" x14ac:dyDescent="0.25">
      <c r="A32" s="1">
        <v>125.137</v>
      </c>
      <c r="B32" s="1">
        <f t="shared" si="2"/>
        <v>2200</v>
      </c>
      <c r="C32" s="7">
        <v>0.13769999999999999</v>
      </c>
      <c r="D32" s="9">
        <v>1.3165199999999999</v>
      </c>
      <c r="E32" s="1">
        <f t="shared" si="3"/>
        <v>23518.410269830161</v>
      </c>
      <c r="F32" s="1">
        <f t="shared" si="4"/>
        <v>23665.725867967976</v>
      </c>
      <c r="G32" s="1">
        <f t="shared" si="0"/>
        <v>102.08376131199999</v>
      </c>
      <c r="H32" s="1">
        <f t="shared" si="1"/>
        <v>806.58774369975299</v>
      </c>
      <c r="I32" s="1">
        <f t="shared" si="5"/>
        <v>0.26183435211624267</v>
      </c>
      <c r="J32" s="1">
        <f t="shared" si="6"/>
        <v>0.32550072990207052</v>
      </c>
    </row>
    <row r="33" spans="1:10" x14ac:dyDescent="0.25">
      <c r="A33" s="1">
        <v>126.02800000000001</v>
      </c>
      <c r="B33" s="1">
        <f t="shared" si="2"/>
        <v>2250</v>
      </c>
      <c r="C33" s="7">
        <v>0.14105000000000001</v>
      </c>
      <c r="D33" s="9">
        <v>1.3046500000000001</v>
      </c>
      <c r="E33" s="1">
        <f t="shared" si="3"/>
        <v>24224.181102398499</v>
      </c>
      <c r="F33" s="1">
        <f t="shared" si="4"/>
        <v>24375.917537283149</v>
      </c>
      <c r="G33" s="1">
        <f t="shared" si="0"/>
        <v>102.810617728</v>
      </c>
      <c r="H33" s="1">
        <f t="shared" si="1"/>
        <v>812.33080673975303</v>
      </c>
      <c r="I33" s="1">
        <f t="shared" si="5"/>
        <v>0.26039019824758741</v>
      </c>
      <c r="J33" s="1">
        <f t="shared" si="6"/>
        <v>0.32730599423806228</v>
      </c>
    </row>
    <row r="34" spans="1:10" x14ac:dyDescent="0.25">
      <c r="A34" s="1">
        <v>126.66</v>
      </c>
      <c r="B34" s="1">
        <f t="shared" si="2"/>
        <v>2300</v>
      </c>
      <c r="C34" s="7">
        <v>0.14495</v>
      </c>
      <c r="D34" s="9">
        <v>1.2964599999999999</v>
      </c>
      <c r="E34" s="1">
        <f t="shared" si="3"/>
        <v>24886.674179595098</v>
      </c>
      <c r="F34" s="1">
        <f t="shared" si="4"/>
        <v>25042.560366219328</v>
      </c>
      <c r="G34" s="1">
        <f t="shared" si="0"/>
        <v>103.32618815999999</v>
      </c>
      <c r="H34" s="1">
        <f t="shared" si="1"/>
        <v>816.40444965925906</v>
      </c>
      <c r="I34" s="1">
        <f t="shared" si="5"/>
        <v>0.26046657788229738</v>
      </c>
      <c r="J34" s="1">
        <f t="shared" si="6"/>
        <v>0.32721001450629955</v>
      </c>
    </row>
    <row r="35" spans="1:10" x14ac:dyDescent="0.25">
      <c r="A35" s="1">
        <v>126.822</v>
      </c>
      <c r="B35" s="1">
        <f t="shared" si="2"/>
        <v>2350</v>
      </c>
      <c r="C35" s="7">
        <v>0.14985000000000001</v>
      </c>
      <c r="D35" s="9">
        <v>1.2822899999999999</v>
      </c>
      <c r="E35" s="1">
        <f t="shared" si="3"/>
        <v>25460.211223099272</v>
      </c>
      <c r="F35" s="1">
        <f t="shared" si="4"/>
        <v>25619.689954952904</v>
      </c>
      <c r="G35" s="1">
        <f t="shared" si="0"/>
        <v>103.458343872</v>
      </c>
      <c r="H35" s="1">
        <f t="shared" si="1"/>
        <v>817.44864293925923</v>
      </c>
      <c r="I35" s="1">
        <f t="shared" si="5"/>
        <v>0.26320576134436668</v>
      </c>
      <c r="J35" s="1">
        <f t="shared" si="6"/>
        <v>0.32380473851317099</v>
      </c>
    </row>
    <row r="36" spans="1:10" x14ac:dyDescent="0.25">
      <c r="A36" s="1">
        <v>126.69</v>
      </c>
      <c r="B36" s="1">
        <f t="shared" si="2"/>
        <v>2400</v>
      </c>
      <c r="C36" s="7">
        <v>0.1537</v>
      </c>
      <c r="D36" s="9">
        <v>1.2730399999999999</v>
      </c>
      <c r="E36" s="1">
        <f t="shared" si="3"/>
        <v>25974.854297883991</v>
      </c>
      <c r="F36" s="1">
        <f t="shared" si="4"/>
        <v>26137.556672471957</v>
      </c>
      <c r="G36" s="1">
        <f t="shared" si="0"/>
        <v>103.35066144</v>
      </c>
      <c r="H36" s="1">
        <f t="shared" si="1"/>
        <v>816.59781878518515</v>
      </c>
      <c r="I36" s="1">
        <f t="shared" si="5"/>
        <v>0.26461922538017685</v>
      </c>
      <c r="J36" s="1">
        <f t="shared" si="6"/>
        <v>0.32207513495977941</v>
      </c>
    </row>
    <row r="37" spans="1:10" x14ac:dyDescent="0.25">
      <c r="A37" s="1">
        <v>126.55200000000001</v>
      </c>
      <c r="B37" s="1">
        <f t="shared" si="2"/>
        <v>2450</v>
      </c>
      <c r="C37" s="7">
        <v>0.15565000000000001</v>
      </c>
      <c r="D37" s="9">
        <v>1.2698400000000001</v>
      </c>
      <c r="E37" s="1">
        <f t="shared" si="3"/>
        <v>26487.113935292338</v>
      </c>
      <c r="F37" s="1">
        <f t="shared" si="4"/>
        <v>26653.025023140293</v>
      </c>
      <c r="G37" s="1">
        <f t="shared" si="0"/>
        <v>103.238084352</v>
      </c>
      <c r="H37" s="1">
        <f t="shared" si="1"/>
        <v>815.70832080592595</v>
      </c>
      <c r="I37" s="1">
        <f t="shared" si="5"/>
        <v>0.2627938102305038</v>
      </c>
      <c r="J37" s="1">
        <f t="shared" si="6"/>
        <v>0.32431232932205473</v>
      </c>
    </row>
    <row r="38" spans="1:10" x14ac:dyDescent="0.25">
      <c r="A38" s="1">
        <v>126.438</v>
      </c>
      <c r="B38" s="1">
        <f t="shared" si="2"/>
        <v>2500</v>
      </c>
      <c r="C38" s="7">
        <v>0.15959999999999999</v>
      </c>
      <c r="D38" s="9">
        <v>1.2744599999999999</v>
      </c>
      <c r="E38" s="1">
        <f t="shared" si="3"/>
        <v>27003.320339969086</v>
      </c>
      <c r="F38" s="1">
        <f t="shared" si="4"/>
        <v>27172.464863002286</v>
      </c>
      <c r="G38" s="1">
        <f t="shared" si="0"/>
        <v>103.145085888</v>
      </c>
      <c r="H38" s="1">
        <f t="shared" si="1"/>
        <v>814.97351812740737</v>
      </c>
      <c r="I38" s="1">
        <f t="shared" si="5"/>
        <v>0.26431168597365373</v>
      </c>
      <c r="J38" s="1">
        <f t="shared" si="6"/>
        <v>0.32244988492778215</v>
      </c>
    </row>
    <row r="39" spans="1:10" x14ac:dyDescent="0.25">
      <c r="A39" s="1">
        <v>126.239</v>
      </c>
      <c r="B39" s="1">
        <f t="shared" si="2"/>
        <v>2550</v>
      </c>
      <c r="C39" s="7">
        <v>0.16259999999999999</v>
      </c>
      <c r="D39" s="9">
        <v>1.2787599999999999</v>
      </c>
      <c r="E39" s="1">
        <f t="shared" si="3"/>
        <v>27500.036377713226</v>
      </c>
      <c r="F39" s="1">
        <f t="shared" si="4"/>
        <v>27672.292251359217</v>
      </c>
      <c r="G39" s="1">
        <f t="shared" si="0"/>
        <v>102.982746464</v>
      </c>
      <c r="H39" s="1">
        <f t="shared" si="1"/>
        <v>813.69083625876556</v>
      </c>
      <c r="I39" s="1">
        <f t="shared" si="5"/>
        <v>0.26441611462962927</v>
      </c>
      <c r="J39" s="1">
        <f t="shared" si="6"/>
        <v>0.32232253638040015</v>
      </c>
    </row>
    <row r="40" spans="1:10" x14ac:dyDescent="0.25">
      <c r="A40" s="1">
        <v>126.161</v>
      </c>
      <c r="B40" s="1">
        <f t="shared" si="2"/>
        <v>2600</v>
      </c>
      <c r="C40" s="7">
        <v>0.16805</v>
      </c>
      <c r="D40" s="9">
        <v>1.27634</v>
      </c>
      <c r="E40" s="1">
        <f t="shared" si="3"/>
        <v>28021.928006669459</v>
      </c>
      <c r="F40" s="1">
        <f t="shared" si="4"/>
        <v>28197.452926845413</v>
      </c>
      <c r="G40" s="1">
        <f t="shared" ref="G40:G71" si="7">A40*0.815776</f>
        <v>102.919115936</v>
      </c>
      <c r="H40" s="1">
        <f t="shared" ref="H40:H71" si="8">(E40*60*2)/(0.9*B40*((PI()*(0.75^2))/4)*4)</f>
        <v>813.18807653135798</v>
      </c>
      <c r="I40" s="1">
        <f t="shared" si="5"/>
        <v>0.26818911692553449</v>
      </c>
      <c r="J40" s="1">
        <f t="shared" si="6"/>
        <v>0.31778796136211962</v>
      </c>
    </row>
    <row r="41" spans="1:10" x14ac:dyDescent="0.25">
      <c r="A41" s="1">
        <v>125.84699999999999</v>
      </c>
      <c r="B41" s="1">
        <f t="shared" ref="B41:B72" si="9">B40+50</f>
        <v>2650</v>
      </c>
      <c r="C41" s="7">
        <v>0.17144999999999999</v>
      </c>
      <c r="D41" s="9">
        <v>1.28027</v>
      </c>
      <c r="E41" s="1">
        <f t="shared" si="3"/>
        <v>28489.726712804179</v>
      </c>
      <c r="F41" s="1">
        <f t="shared" si="4"/>
        <v>28668.181850006356</v>
      </c>
      <c r="G41" s="1">
        <f t="shared" si="7"/>
        <v>102.66296227199999</v>
      </c>
      <c r="H41" s="1">
        <f t="shared" si="8"/>
        <v>811.1641463466666</v>
      </c>
      <c r="I41" s="1">
        <f t="shared" si="5"/>
        <v>0.26912240337969984</v>
      </c>
      <c r="J41" s="1">
        <f t="shared" si="6"/>
        <v>0.31668590818515818</v>
      </c>
    </row>
    <row r="42" spans="1:10" x14ac:dyDescent="0.25">
      <c r="A42" s="1">
        <v>124.911</v>
      </c>
      <c r="B42" s="1">
        <f t="shared" si="9"/>
        <v>2700</v>
      </c>
      <c r="C42" s="7">
        <v>0.17465</v>
      </c>
      <c r="D42" s="9">
        <v>1.2837099999999999</v>
      </c>
      <c r="E42" s="1">
        <f t="shared" si="3"/>
        <v>28811.375430999771</v>
      </c>
      <c r="F42" s="1">
        <f t="shared" si="4"/>
        <v>28991.845324844409</v>
      </c>
      <c r="G42" s="1">
        <f t="shared" si="7"/>
        <v>101.89939593599999</v>
      </c>
      <c r="H42" s="1">
        <f t="shared" si="8"/>
        <v>805.1310296177777</v>
      </c>
      <c r="I42" s="1">
        <f t="shared" si="5"/>
        <v>0.27108484858206172</v>
      </c>
      <c r="J42" s="1">
        <f t="shared" si="6"/>
        <v>0.3143933464856597</v>
      </c>
    </row>
    <row r="43" spans="1:10" x14ac:dyDescent="0.25">
      <c r="A43" s="1">
        <v>123.92700000000001</v>
      </c>
      <c r="B43" s="1">
        <f t="shared" si="9"/>
        <v>2750</v>
      </c>
      <c r="C43" s="7">
        <v>0.1784</v>
      </c>
      <c r="D43" s="9">
        <v>1.2811999999999999</v>
      </c>
      <c r="E43" s="1">
        <f t="shared" si="3"/>
        <v>29113.751623313274</v>
      </c>
      <c r="F43" s="1">
        <f t="shared" si="4"/>
        <v>29296.115553749765</v>
      </c>
      <c r="G43" s="1">
        <f t="shared" si="7"/>
        <v>101.096672352</v>
      </c>
      <c r="H43" s="1">
        <f t="shared" si="8"/>
        <v>798.78852228740743</v>
      </c>
      <c r="I43" s="1">
        <f t="shared" si="5"/>
        <v>0.27402950351117294</v>
      </c>
      <c r="J43" s="1">
        <f t="shared" si="6"/>
        <v>0.31101495143860586</v>
      </c>
    </row>
    <row r="44" spans="1:10" x14ac:dyDescent="0.25">
      <c r="A44" s="1">
        <v>123.68899999999999</v>
      </c>
      <c r="B44" s="1">
        <f t="shared" si="9"/>
        <v>2800</v>
      </c>
      <c r="C44" s="7">
        <v>0.18004999999999999</v>
      </c>
      <c r="D44" s="9">
        <v>1.2744800000000001</v>
      </c>
      <c r="E44" s="1">
        <f t="shared" si="3"/>
        <v>29586.163434047423</v>
      </c>
      <c r="F44" s="1">
        <f t="shared" si="4"/>
        <v>29771.486477266928</v>
      </c>
      <c r="G44" s="1">
        <f t="shared" si="7"/>
        <v>100.90251766399999</v>
      </c>
      <c r="H44" s="1">
        <f t="shared" si="8"/>
        <v>797.25446055506154</v>
      </c>
      <c r="I44" s="1">
        <f t="shared" si="5"/>
        <v>0.27214798314443445</v>
      </c>
      <c r="J44" s="1">
        <f t="shared" si="6"/>
        <v>0.31316518220177614</v>
      </c>
    </row>
    <row r="45" spans="1:10" x14ac:dyDescent="0.25">
      <c r="A45" s="1">
        <v>123.389</v>
      </c>
      <c r="B45" s="1">
        <f t="shared" si="9"/>
        <v>2850</v>
      </c>
      <c r="C45" s="7">
        <v>0.18310000000000001</v>
      </c>
      <c r="D45" s="9">
        <v>1.2603599999999999</v>
      </c>
      <c r="E45" s="1">
        <f t="shared" si="3"/>
        <v>30041.446958259603</v>
      </c>
      <c r="F45" s="1">
        <f t="shared" si="4"/>
        <v>30229.621825387359</v>
      </c>
      <c r="G45" s="1">
        <f t="shared" si="7"/>
        <v>100.65778486399999</v>
      </c>
      <c r="H45" s="1">
        <f t="shared" si="8"/>
        <v>795.32076929580228</v>
      </c>
      <c r="I45" s="1">
        <f t="shared" si="5"/>
        <v>0.27256378024154865</v>
      </c>
      <c r="J45" s="1">
        <f t="shared" si="6"/>
        <v>0.31268744750950955</v>
      </c>
    </row>
    <row r="46" spans="1:10" x14ac:dyDescent="0.25">
      <c r="A46" s="1">
        <v>122.51900000000001</v>
      </c>
      <c r="B46" s="1">
        <f t="shared" si="9"/>
        <v>2900</v>
      </c>
      <c r="C46" s="7">
        <v>0.18790000000000001</v>
      </c>
      <c r="D46" s="9">
        <v>1.2531000000000001</v>
      </c>
      <c r="E46" s="1">
        <f t="shared" si="3"/>
        <v>30352.95538912273</v>
      </c>
      <c r="F46" s="1">
        <f t="shared" si="4"/>
        <v>30543.081495738665</v>
      </c>
      <c r="G46" s="1">
        <f t="shared" si="7"/>
        <v>99.948059743999991</v>
      </c>
      <c r="H46" s="1">
        <f t="shared" si="8"/>
        <v>789.71306464395059</v>
      </c>
      <c r="I46" s="1">
        <f t="shared" si="5"/>
        <v>0.27683847162506187</v>
      </c>
      <c r="J46" s="1">
        <f t="shared" si="6"/>
        <v>0.30785920839319209</v>
      </c>
    </row>
    <row r="47" spans="1:10" x14ac:dyDescent="0.25">
      <c r="A47" s="1">
        <v>121.837</v>
      </c>
      <c r="B47" s="1">
        <f t="shared" si="9"/>
        <v>2950</v>
      </c>
      <c r="C47" s="7">
        <v>0.19255</v>
      </c>
      <c r="D47" s="9">
        <v>1.23943</v>
      </c>
      <c r="E47" s="1">
        <f t="shared" si="3"/>
        <v>30704.409888702448</v>
      </c>
      <c r="F47" s="1">
        <f t="shared" si="4"/>
        <v>30896.737450656128</v>
      </c>
      <c r="G47" s="1">
        <f t="shared" si="7"/>
        <v>99.391700512</v>
      </c>
      <c r="H47" s="1">
        <f t="shared" si="8"/>
        <v>785.31713984790122</v>
      </c>
      <c r="I47" s="1">
        <f t="shared" si="5"/>
        <v>0.2804422316057838</v>
      </c>
      <c r="J47" s="1">
        <f t="shared" si="6"/>
        <v>0.30390313270319524</v>
      </c>
    </row>
    <row r="48" spans="1:10" x14ac:dyDescent="0.25">
      <c r="A48" s="1">
        <v>121.709</v>
      </c>
      <c r="B48" s="1">
        <f t="shared" si="9"/>
        <v>3000</v>
      </c>
      <c r="C48" s="7">
        <v>0.19900000000000001</v>
      </c>
      <c r="D48" s="9">
        <v>1.2273499999999999</v>
      </c>
      <c r="E48" s="1">
        <f t="shared" si="3"/>
        <v>31192.01931625585</v>
      </c>
      <c r="F48" s="1">
        <f t="shared" si="4"/>
        <v>31387.401186457984</v>
      </c>
      <c r="G48" s="1">
        <f t="shared" si="7"/>
        <v>99.287281183999994</v>
      </c>
      <c r="H48" s="1">
        <f t="shared" si="8"/>
        <v>784.49209824395052</v>
      </c>
      <c r="I48" s="1">
        <f t="shared" si="5"/>
        <v>0.28530555769184268</v>
      </c>
      <c r="J48" s="1">
        <f t="shared" si="6"/>
        <v>0.29872279186137107</v>
      </c>
    </row>
    <row r="49" spans="1:10" x14ac:dyDescent="0.25">
      <c r="A49" s="1">
        <v>121.123</v>
      </c>
      <c r="B49" s="1">
        <f t="shared" si="9"/>
        <v>3050</v>
      </c>
      <c r="C49" s="7">
        <v>0.20605000000000001</v>
      </c>
      <c r="D49" s="9">
        <v>1.2193000000000001</v>
      </c>
      <c r="E49" s="1">
        <f t="shared" si="3"/>
        <v>31559.201085405119</v>
      </c>
      <c r="F49" s="1">
        <f t="shared" si="4"/>
        <v>31756.8829240714</v>
      </c>
      <c r="G49" s="1">
        <f t="shared" si="7"/>
        <v>98.809236447999993</v>
      </c>
      <c r="H49" s="1">
        <f t="shared" si="8"/>
        <v>780.71495465086423</v>
      </c>
      <c r="I49" s="1">
        <f t="shared" si="5"/>
        <v>0.2919760740425732</v>
      </c>
      <c r="J49" s="1">
        <f t="shared" si="6"/>
        <v>0.29189813927988389</v>
      </c>
    </row>
    <row r="50" spans="1:10" x14ac:dyDescent="0.25">
      <c r="A50" s="1">
        <v>121.124</v>
      </c>
      <c r="B50" s="1">
        <f t="shared" si="9"/>
        <v>3100</v>
      </c>
      <c r="C50" s="7">
        <v>0.21004999999999999</v>
      </c>
      <c r="D50" s="9">
        <v>1.20692</v>
      </c>
      <c r="E50" s="1">
        <f t="shared" si="3"/>
        <v>32076.829864000025</v>
      </c>
      <c r="F50" s="1">
        <f t="shared" si="4"/>
        <v>32277.754047376562</v>
      </c>
      <c r="G50" s="1">
        <f t="shared" si="7"/>
        <v>98.810052223999989</v>
      </c>
      <c r="H50" s="1">
        <f t="shared" si="8"/>
        <v>780.72140028839499</v>
      </c>
      <c r="I50" s="1">
        <f t="shared" si="5"/>
        <v>0.29284100703308535</v>
      </c>
      <c r="J50" s="1">
        <f t="shared" si="6"/>
        <v>0.29103599113645884</v>
      </c>
    </row>
    <row r="51" spans="1:10" x14ac:dyDescent="0.25">
      <c r="A51" s="1">
        <v>120.851</v>
      </c>
      <c r="B51" s="1">
        <f t="shared" si="9"/>
        <v>3150</v>
      </c>
      <c r="C51" s="7">
        <v>0.21604999999999999</v>
      </c>
      <c r="D51" s="9">
        <v>1.1927399999999999</v>
      </c>
      <c r="E51" s="1">
        <f t="shared" si="3"/>
        <v>32520.73439686693</v>
      </c>
      <c r="F51" s="1">
        <f t="shared" si="4"/>
        <v>32724.439127951631</v>
      </c>
      <c r="G51" s="1">
        <f t="shared" si="7"/>
        <v>98.587345375999988</v>
      </c>
      <c r="H51" s="1">
        <f t="shared" si="8"/>
        <v>778.96174124246909</v>
      </c>
      <c r="I51" s="1">
        <f t="shared" si="5"/>
        <v>0.29709447309352732</v>
      </c>
      <c r="J51" s="1">
        <f t="shared" si="6"/>
        <v>0.28686926363804355</v>
      </c>
    </row>
    <row r="52" spans="1:10" x14ac:dyDescent="0.25">
      <c r="A52" s="1">
        <v>120.596</v>
      </c>
      <c r="B52" s="1">
        <f t="shared" si="9"/>
        <v>3200</v>
      </c>
      <c r="C52" s="7">
        <v>0.21795</v>
      </c>
      <c r="D52" s="9">
        <v>1.1848099999999999</v>
      </c>
      <c r="E52" s="1">
        <f t="shared" si="3"/>
        <v>32967.227393981295</v>
      </c>
      <c r="F52" s="1">
        <f t="shared" si="4"/>
        <v>33173.728886504352</v>
      </c>
      <c r="G52" s="1">
        <f t="shared" si="7"/>
        <v>98.379322496</v>
      </c>
      <c r="H52" s="1">
        <f t="shared" si="8"/>
        <v>777.3181036720988</v>
      </c>
      <c r="I52" s="1">
        <f t="shared" si="5"/>
        <v>0.29564810255593443</v>
      </c>
      <c r="J52" s="1">
        <f t="shared" si="6"/>
        <v>0.28827268631344716</v>
      </c>
    </row>
    <row r="53" spans="1:10" x14ac:dyDescent="0.25">
      <c r="A53" s="1">
        <v>120.84</v>
      </c>
      <c r="B53" s="1">
        <f t="shared" si="9"/>
        <v>3250</v>
      </c>
      <c r="C53" s="7">
        <v>0.22305</v>
      </c>
      <c r="D53" s="9">
        <v>1.17378</v>
      </c>
      <c r="E53" s="1">
        <f t="shared" si="3"/>
        <v>33550.084617333589</v>
      </c>
      <c r="F53" s="1">
        <f t="shared" si="4"/>
        <v>33760.237035216909</v>
      </c>
      <c r="G53" s="1">
        <f t="shared" si="7"/>
        <v>98.578371840000003</v>
      </c>
      <c r="H53" s="1">
        <f t="shared" si="8"/>
        <v>778.89083922962971</v>
      </c>
      <c r="I53" s="1">
        <f t="shared" si="5"/>
        <v>0.29730982011558943</v>
      </c>
      <c r="J53" s="1">
        <f t="shared" si="6"/>
        <v>0.28666147890485988</v>
      </c>
    </row>
    <row r="54" spans="1:10" x14ac:dyDescent="0.25">
      <c r="A54" s="1">
        <v>121.633</v>
      </c>
      <c r="B54" s="1">
        <f t="shared" si="9"/>
        <v>3300</v>
      </c>
      <c r="C54" s="7">
        <v>0.22550000000000001</v>
      </c>
      <c r="D54" s="9">
        <v>1.1611800000000001</v>
      </c>
      <c r="E54" s="1">
        <f t="shared" si="3"/>
        <v>34289.795939852949</v>
      </c>
      <c r="F54" s="1">
        <f t="shared" si="4"/>
        <v>34504.581792338184</v>
      </c>
      <c r="G54" s="1">
        <f t="shared" si="7"/>
        <v>99.225282207999996</v>
      </c>
      <c r="H54" s="1">
        <f t="shared" si="8"/>
        <v>784.00222979160492</v>
      </c>
      <c r="I54" s="1">
        <f t="shared" si="5"/>
        <v>0.29409137780807049</v>
      </c>
      <c r="J54" s="1">
        <f t="shared" si="6"/>
        <v>0.28979861076679925</v>
      </c>
    </row>
    <row r="55" spans="1:10" x14ac:dyDescent="0.25">
      <c r="A55" s="1">
        <v>122.181</v>
      </c>
      <c r="B55" s="1">
        <f t="shared" si="9"/>
        <v>3350</v>
      </c>
      <c r="C55" s="7">
        <v>0.22850000000000001</v>
      </c>
      <c r="D55" s="9">
        <v>1.1510400000000001</v>
      </c>
      <c r="E55" s="1">
        <f t="shared" si="3"/>
        <v>34966.166773386183</v>
      </c>
      <c r="F55" s="1">
        <f t="shared" si="4"/>
        <v>35185.189305679356</v>
      </c>
      <c r="G55" s="1">
        <f t="shared" si="7"/>
        <v>99.672327455999991</v>
      </c>
      <c r="H55" s="1">
        <f t="shared" si="8"/>
        <v>787.53443915851847</v>
      </c>
      <c r="I55" s="1">
        <f t="shared" si="5"/>
        <v>0.29223943946040576</v>
      </c>
      <c r="J55" s="1">
        <f t="shared" si="6"/>
        <v>0.29163508144088052</v>
      </c>
    </row>
    <row r="56" spans="1:10" x14ac:dyDescent="0.25">
      <c r="A56" s="1">
        <v>122.93300000000001</v>
      </c>
      <c r="B56" s="1">
        <f t="shared" si="9"/>
        <v>3400</v>
      </c>
      <c r="C56" s="7">
        <v>0.23419999999999999</v>
      </c>
      <c r="D56" s="9">
        <v>1.14117</v>
      </c>
      <c r="E56" s="1">
        <f t="shared" si="3"/>
        <v>35706.471819553066</v>
      </c>
      <c r="F56" s="1">
        <f t="shared" si="4"/>
        <v>35930.131505439072</v>
      </c>
      <c r="G56" s="1">
        <f t="shared" si="7"/>
        <v>100.285791008</v>
      </c>
      <c r="H56" s="1">
        <f t="shared" si="8"/>
        <v>792.38155858172843</v>
      </c>
      <c r="I56" s="1">
        <f t="shared" si="5"/>
        <v>0.29331927155358767</v>
      </c>
      <c r="J56" s="1">
        <f t="shared" si="6"/>
        <v>0.29056144956265589</v>
      </c>
    </row>
    <row r="57" spans="1:10" x14ac:dyDescent="0.25">
      <c r="A57" s="1">
        <v>123.47499999999999</v>
      </c>
      <c r="B57" s="1">
        <f t="shared" si="9"/>
        <v>3450</v>
      </c>
      <c r="C57" s="7">
        <v>0.23605000000000001</v>
      </c>
      <c r="D57" s="9">
        <v>1.12669</v>
      </c>
      <c r="E57" s="1">
        <f t="shared" si="3"/>
        <v>36391.308554304895</v>
      </c>
      <c r="F57" s="1">
        <f t="shared" si="4"/>
        <v>36619.25794906362</v>
      </c>
      <c r="G57" s="1">
        <f t="shared" si="7"/>
        <v>100.72794159999999</v>
      </c>
      <c r="H57" s="1">
        <f t="shared" si="8"/>
        <v>795.87509412345673</v>
      </c>
      <c r="I57" s="1">
        <f t="shared" si="5"/>
        <v>0.29007278123372288</v>
      </c>
      <c r="J57" s="1">
        <f t="shared" si="6"/>
        <v>0.29381340905130221</v>
      </c>
    </row>
    <row r="58" spans="1:10" x14ac:dyDescent="0.25">
      <c r="A58" s="1">
        <v>123.428</v>
      </c>
      <c r="B58" s="1">
        <f t="shared" si="9"/>
        <v>3500</v>
      </c>
      <c r="C58" s="7">
        <v>0.24195</v>
      </c>
      <c r="D58" s="9">
        <v>1.11975</v>
      </c>
      <c r="E58" s="1">
        <f t="shared" si="3"/>
        <v>36904.665939752173</v>
      </c>
      <c r="F58" s="1">
        <f t="shared" si="4"/>
        <v>37135.83092389079</v>
      </c>
      <c r="G58" s="1">
        <f t="shared" si="7"/>
        <v>100.689600128</v>
      </c>
      <c r="H58" s="1">
        <f t="shared" si="8"/>
        <v>795.57214915950601</v>
      </c>
      <c r="I58" s="1">
        <f t="shared" si="5"/>
        <v>0.29318719223798295</v>
      </c>
      <c r="J58" s="1">
        <f t="shared" si="6"/>
        <v>0.29069234599474897</v>
      </c>
    </row>
    <row r="59" spans="1:10" x14ac:dyDescent="0.25">
      <c r="A59" s="1">
        <v>124.205</v>
      </c>
      <c r="B59" s="1">
        <f t="shared" si="9"/>
        <v>3550</v>
      </c>
      <c r="C59" s="7">
        <v>0.24545</v>
      </c>
      <c r="D59" s="9">
        <v>1.10622</v>
      </c>
      <c r="E59" s="1">
        <f t="shared" si="3"/>
        <v>37667.515398952222</v>
      </c>
      <c r="F59" s="1">
        <f t="shared" si="4"/>
        <v>37903.458751317339</v>
      </c>
      <c r="G59" s="1">
        <f t="shared" si="7"/>
        <v>101.32345807999999</v>
      </c>
      <c r="H59" s="1">
        <f t="shared" si="8"/>
        <v>800.58040952098759</v>
      </c>
      <c r="I59" s="1">
        <f t="shared" si="5"/>
        <v>0.29140480483502368</v>
      </c>
      <c r="J59" s="1">
        <f t="shared" si="6"/>
        <v>0.29247037561897238</v>
      </c>
    </row>
    <row r="60" spans="1:10" x14ac:dyDescent="0.25">
      <c r="A60" s="1">
        <v>124.066</v>
      </c>
      <c r="B60" s="1">
        <f t="shared" si="9"/>
        <v>3600</v>
      </c>
      <c r="C60" s="7">
        <v>0.25505</v>
      </c>
      <c r="D60" s="9">
        <v>1.09697</v>
      </c>
      <c r="E60" s="1">
        <f t="shared" si="3"/>
        <v>38155.295682231532</v>
      </c>
      <c r="F60" s="1">
        <f t="shared" si="4"/>
        <v>38394.29441305832</v>
      </c>
      <c r="G60" s="1">
        <f t="shared" si="7"/>
        <v>101.21006521599999</v>
      </c>
      <c r="H60" s="1">
        <f t="shared" si="8"/>
        <v>799.6844659041974</v>
      </c>
      <c r="I60" s="1">
        <f t="shared" si="5"/>
        <v>0.29893113483279593</v>
      </c>
      <c r="J60" s="1">
        <f t="shared" si="6"/>
        <v>0.28510671119936609</v>
      </c>
    </row>
    <row r="61" spans="1:10" x14ac:dyDescent="0.25">
      <c r="A61" s="1">
        <v>123.967</v>
      </c>
      <c r="B61" s="1">
        <f t="shared" si="9"/>
        <v>3650</v>
      </c>
      <c r="C61" s="7">
        <v>0.25755</v>
      </c>
      <c r="D61" s="9">
        <v>1.0940099999999999</v>
      </c>
      <c r="E61" s="1">
        <f t="shared" si="3"/>
        <v>38654.36098620687</v>
      </c>
      <c r="F61" s="1">
        <f t="shared" si="4"/>
        <v>38896.485783078148</v>
      </c>
      <c r="G61" s="1">
        <f t="shared" si="7"/>
        <v>101.129303392</v>
      </c>
      <c r="H61" s="1">
        <f t="shared" si="8"/>
        <v>799.04634778864192</v>
      </c>
      <c r="I61" s="1">
        <f t="shared" si="5"/>
        <v>0.29796393598729942</v>
      </c>
      <c r="J61" s="1">
        <f t="shared" si="6"/>
        <v>0.28603217515191331</v>
      </c>
    </row>
    <row r="62" spans="1:10" x14ac:dyDescent="0.25">
      <c r="A62" s="1">
        <v>123.815</v>
      </c>
      <c r="B62" s="1">
        <f t="shared" si="9"/>
        <v>3700</v>
      </c>
      <c r="C62" s="7">
        <v>0.26445000000000002</v>
      </c>
      <c r="D62" s="9">
        <v>1.09659</v>
      </c>
      <c r="E62" s="1">
        <f t="shared" si="3"/>
        <v>39135.828150413974</v>
      </c>
      <c r="F62" s="1">
        <f t="shared" si="4"/>
        <v>39380.968781368647</v>
      </c>
      <c r="G62" s="1">
        <f t="shared" si="7"/>
        <v>101.00530543999999</v>
      </c>
      <c r="H62" s="1">
        <f t="shared" si="8"/>
        <v>798.06661088395049</v>
      </c>
      <c r="I62" s="1">
        <f t="shared" si="5"/>
        <v>0.30218276411803452</v>
      </c>
      <c r="J62" s="1">
        <f t="shared" si="6"/>
        <v>0.28203882830981858</v>
      </c>
    </row>
    <row r="63" spans="1:10" x14ac:dyDescent="0.25">
      <c r="A63" s="1">
        <v>123.767</v>
      </c>
      <c r="B63" s="1">
        <f t="shared" si="9"/>
        <v>3750</v>
      </c>
      <c r="C63" s="7">
        <v>0.2651</v>
      </c>
      <c r="D63" s="9">
        <v>1.0980799999999999</v>
      </c>
      <c r="E63" s="1">
        <f t="shared" si="3"/>
        <v>39649.313677655693</v>
      </c>
      <c r="F63" s="1">
        <f t="shared" si="4"/>
        <v>39897.670700650167</v>
      </c>
      <c r="G63" s="1">
        <f t="shared" si="7"/>
        <v>100.96614819199999</v>
      </c>
      <c r="H63" s="1">
        <f t="shared" si="8"/>
        <v>797.75722028246912</v>
      </c>
      <c r="I63" s="1">
        <f t="shared" si="5"/>
        <v>0.29900241769767277</v>
      </c>
      <c r="J63" s="1">
        <f t="shared" si="6"/>
        <v>0.28503874110291544</v>
      </c>
    </row>
    <row r="64" spans="1:10" x14ac:dyDescent="0.25">
      <c r="A64" s="1">
        <v>123.509</v>
      </c>
      <c r="B64" s="1">
        <f t="shared" si="9"/>
        <v>3800</v>
      </c>
      <c r="C64" s="7">
        <v>0.26929999999999998</v>
      </c>
      <c r="D64" s="9">
        <v>1.09907</v>
      </c>
      <c r="E64" s="1">
        <f t="shared" si="3"/>
        <v>40094.217716519139</v>
      </c>
      <c r="F64" s="1">
        <f t="shared" si="4"/>
        <v>40345.361547969078</v>
      </c>
      <c r="G64" s="1">
        <f t="shared" si="7"/>
        <v>100.75567798399999</v>
      </c>
      <c r="H64" s="1">
        <f t="shared" si="8"/>
        <v>796.09424579950598</v>
      </c>
      <c r="I64" s="1">
        <f t="shared" si="5"/>
        <v>0.30036910155313823</v>
      </c>
      <c r="J64" s="1">
        <f t="shared" si="6"/>
        <v>0.28374181061428255</v>
      </c>
    </row>
    <row r="65" spans="1:10" x14ac:dyDescent="0.25">
      <c r="A65" s="1">
        <v>122.672</v>
      </c>
      <c r="B65" s="1">
        <f t="shared" si="9"/>
        <v>3850</v>
      </c>
      <c r="C65" s="7">
        <v>0.27374999999999999</v>
      </c>
      <c r="D65" s="9">
        <v>1.1053299999999999</v>
      </c>
      <c r="E65" s="1">
        <f t="shared" si="3"/>
        <v>40346.486195817866</v>
      </c>
      <c r="F65" s="1">
        <f t="shared" si="4"/>
        <v>40599.210197079155</v>
      </c>
      <c r="G65" s="1">
        <f t="shared" si="7"/>
        <v>100.072873472</v>
      </c>
      <c r="H65" s="1">
        <f t="shared" si="8"/>
        <v>790.6992471861729</v>
      </c>
      <c r="I65" s="1">
        <f t="shared" si="5"/>
        <v>0.30342339026305132</v>
      </c>
      <c r="J65" s="1">
        <f t="shared" si="6"/>
        <v>0.28088563855734844</v>
      </c>
    </row>
    <row r="66" spans="1:10" x14ac:dyDescent="0.25">
      <c r="A66" s="1">
        <v>122.157</v>
      </c>
      <c r="B66" s="1">
        <f t="shared" si="9"/>
        <v>3900</v>
      </c>
      <c r="C66" s="7">
        <v>0.27589999999999998</v>
      </c>
      <c r="D66" s="9">
        <v>1.11704</v>
      </c>
      <c r="E66" s="1">
        <f t="shared" si="3"/>
        <v>40698.884673283203</v>
      </c>
      <c r="F66" s="1">
        <f t="shared" si="4"/>
        <v>40953.816042810242</v>
      </c>
      <c r="G66" s="1">
        <f t="shared" si="7"/>
        <v>99.652748831999986</v>
      </c>
      <c r="H66" s="1">
        <f t="shared" si="8"/>
        <v>787.37974385777773</v>
      </c>
      <c r="I66" s="1">
        <f t="shared" si="5"/>
        <v>0.30315856248955425</v>
      </c>
      <c r="J66" s="1">
        <f t="shared" si="6"/>
        <v>0.28113100955282877</v>
      </c>
    </row>
    <row r="67" spans="1:10" x14ac:dyDescent="0.25">
      <c r="A67" s="1">
        <v>121.184</v>
      </c>
      <c r="B67" s="1">
        <f t="shared" si="9"/>
        <v>3950</v>
      </c>
      <c r="C67" s="7">
        <v>0.28284999999999999</v>
      </c>
      <c r="D67" s="9">
        <v>1.12259</v>
      </c>
      <c r="E67" s="1">
        <f t="shared" si="3"/>
        <v>40892.336068939134</v>
      </c>
      <c r="F67" s="1">
        <f t="shared" si="4"/>
        <v>41148.479187378398</v>
      </c>
      <c r="G67" s="1">
        <f t="shared" si="7"/>
        <v>98.858998783999994</v>
      </c>
      <c r="H67" s="1">
        <f t="shared" si="8"/>
        <v>781.10813854024684</v>
      </c>
      <c r="I67" s="1">
        <f t="shared" si="5"/>
        <v>0.30932491920391975</v>
      </c>
      <c r="J67" s="1">
        <f t="shared" si="6"/>
        <v>0.27552669518709993</v>
      </c>
    </row>
    <row r="68" spans="1:10" x14ac:dyDescent="0.25">
      <c r="A68" s="1">
        <v>120.004</v>
      </c>
      <c r="B68" s="1">
        <f t="shared" si="9"/>
        <v>4000</v>
      </c>
      <c r="C68" s="7">
        <v>0.28455000000000003</v>
      </c>
      <c r="D68" s="9">
        <v>1.1246100000000001</v>
      </c>
      <c r="E68" s="1">
        <f t="shared" si="3"/>
        <v>41006.741063005102</v>
      </c>
      <c r="F68" s="1">
        <f t="shared" si="4"/>
        <v>41263.600796212857</v>
      </c>
      <c r="G68" s="1">
        <f t="shared" si="7"/>
        <v>97.896383103999995</v>
      </c>
      <c r="H68" s="1">
        <f t="shared" si="8"/>
        <v>773.50228625382704</v>
      </c>
      <c r="I68" s="1">
        <f t="shared" si="5"/>
        <v>0.31031586562787822</v>
      </c>
      <c r="J68" s="1">
        <f t="shared" si="6"/>
        <v>0.27464684267698636</v>
      </c>
    </row>
    <row r="69" spans="1:10" x14ac:dyDescent="0.25">
      <c r="A69" s="1">
        <v>118.73399999999999</v>
      </c>
      <c r="B69" s="1">
        <f t="shared" si="9"/>
        <v>4050</v>
      </c>
      <c r="C69" s="7">
        <v>0.28710000000000002</v>
      </c>
      <c r="D69" s="9">
        <v>1.1222000000000001</v>
      </c>
      <c r="E69" s="1">
        <f t="shared" si="3"/>
        <v>41079.927113196507</v>
      </c>
      <c r="F69" s="1">
        <f t="shared" si="4"/>
        <v>41337.24527223473</v>
      </c>
      <c r="G69" s="1">
        <f t="shared" si="7"/>
        <v>96.860347583999996</v>
      </c>
      <c r="H69" s="1">
        <f t="shared" si="8"/>
        <v>765.31632658962951</v>
      </c>
      <c r="I69" s="1">
        <f t="shared" si="5"/>
        <v>0.31253896854800173</v>
      </c>
      <c r="J69" s="1">
        <f t="shared" si="6"/>
        <v>0.27269326805301397</v>
      </c>
    </row>
    <row r="70" spans="1:10" x14ac:dyDescent="0.25">
      <c r="A70" s="1">
        <v>117.44199999999999</v>
      </c>
      <c r="B70" s="1">
        <f t="shared" si="9"/>
        <v>4100</v>
      </c>
      <c r="C70" s="7">
        <v>0.28894999999999998</v>
      </c>
      <c r="D70" s="9">
        <v>1.1239399999999999</v>
      </c>
      <c r="E70" s="1">
        <f t="shared" si="3"/>
        <v>41134.558231554627</v>
      </c>
      <c r="F70" s="1">
        <f t="shared" si="4"/>
        <v>41392.218591268211</v>
      </c>
      <c r="G70" s="1">
        <f t="shared" si="7"/>
        <v>95.806364991999985</v>
      </c>
      <c r="H70" s="1">
        <f t="shared" si="8"/>
        <v>756.98856289975299</v>
      </c>
      <c r="I70" s="1">
        <f t="shared" si="5"/>
        <v>0.31413513076931238</v>
      </c>
      <c r="J70" s="1">
        <f t="shared" si="6"/>
        <v>0.2713076774270754</v>
      </c>
    </row>
    <row r="71" spans="1:10" x14ac:dyDescent="0.25">
      <c r="A71" s="1">
        <v>116.5</v>
      </c>
      <c r="B71" s="1">
        <f t="shared" si="9"/>
        <v>4150</v>
      </c>
      <c r="C71" s="7">
        <v>0.29304999999999998</v>
      </c>
      <c r="D71" s="9">
        <v>1.12233</v>
      </c>
      <c r="E71" s="1">
        <f t="shared" si="3"/>
        <v>41302.236040957789</v>
      </c>
      <c r="F71" s="1">
        <f t="shared" si="4"/>
        <v>41560.946707920179</v>
      </c>
      <c r="G71" s="1">
        <f t="shared" si="7"/>
        <v>95.037903999999997</v>
      </c>
      <c r="H71" s="1">
        <f t="shared" si="8"/>
        <v>750.91677234567896</v>
      </c>
      <c r="I71" s="1">
        <f t="shared" si="5"/>
        <v>0.31729907628612636</v>
      </c>
      <c r="J71" s="1">
        <f t="shared" si="6"/>
        <v>0.26860233482185908</v>
      </c>
    </row>
    <row r="72" spans="1:10" x14ac:dyDescent="0.25">
      <c r="A72" s="1">
        <v>115.931</v>
      </c>
      <c r="B72" s="1">
        <f t="shared" si="9"/>
        <v>4200</v>
      </c>
      <c r="C72" s="7">
        <v>0.2949</v>
      </c>
      <c r="D72" s="9">
        <v>1.1217900000000001</v>
      </c>
      <c r="E72" s="1">
        <f t="shared" si="3"/>
        <v>41595.697835772196</v>
      </c>
      <c r="F72" s="1">
        <f t="shared" si="4"/>
        <v>41856.246700951968</v>
      </c>
      <c r="G72" s="1">
        <f t="shared" ref="G72:G98" si="10">A72*0.815776</f>
        <v>94.573727455999986</v>
      </c>
      <c r="H72" s="1">
        <f t="shared" ref="H72:H98" si="11">(E72*60*2)/(0.9*B72*((PI()*(0.75^2))/4)*4)</f>
        <v>747.24920459061707</v>
      </c>
      <c r="I72" s="1">
        <f t="shared" si="5"/>
        <v>0.31704945010509455</v>
      </c>
      <c r="J72" s="1">
        <f t="shared" si="6"/>
        <v>0.26881381657978548</v>
      </c>
    </row>
    <row r="73" spans="1:10" x14ac:dyDescent="0.25">
      <c r="A73" s="1">
        <v>115.03400000000001</v>
      </c>
      <c r="B73" s="1">
        <f t="shared" ref="B73:B98" si="12">B72+50</f>
        <v>4250</v>
      </c>
      <c r="C73" s="7">
        <v>0.29715000000000003</v>
      </c>
      <c r="D73" s="9">
        <v>1.12456</v>
      </c>
      <c r="E73" s="1">
        <f t="shared" ref="E73:E98" si="13">(2*PI()*B73*G73)/60</f>
        <v>41765.212344228843</v>
      </c>
      <c r="F73" s="1">
        <f t="shared" ref="F73:F98" si="14">E73*(1.01325/1.0189)*(SQRT((27+273)/293))</f>
        <v>42026.823021449476</v>
      </c>
      <c r="G73" s="1">
        <f t="shared" si="10"/>
        <v>93.841976383999992</v>
      </c>
      <c r="H73" s="1">
        <f t="shared" si="11"/>
        <v>741.46746772543202</v>
      </c>
      <c r="I73" s="1">
        <f t="shared" ref="I73:I97" si="15">((C73*1000)*3600*0.75)/((F73/1000)*60*1000)</f>
        <v>0.31817180168901621</v>
      </c>
      <c r="J73" s="1">
        <f t="shared" ref="J73:J98" si="16">(F73/1000)/((C73*0.012)*((44*10^6)/1000))</f>
        <v>0.26786557537419542</v>
      </c>
    </row>
    <row r="74" spans="1:10" x14ac:dyDescent="0.25">
      <c r="A74" s="1">
        <v>114.39100000000001</v>
      </c>
      <c r="B74" s="1">
        <f t="shared" si="12"/>
        <v>4300</v>
      </c>
      <c r="C74" s="7">
        <v>0.30220000000000002</v>
      </c>
      <c r="D74" s="9">
        <v>1.1227799999999999</v>
      </c>
      <c r="E74" s="1">
        <f t="shared" si="13"/>
        <v>42020.368285295357</v>
      </c>
      <c r="F74" s="1">
        <f t="shared" si="14"/>
        <v>42283.577218930659</v>
      </c>
      <c r="G74" s="1">
        <f t="shared" si="10"/>
        <v>93.317432416000003</v>
      </c>
      <c r="H74" s="1">
        <f t="shared" si="11"/>
        <v>737.32292279308649</v>
      </c>
      <c r="I74" s="1">
        <f t="shared" si="15"/>
        <v>0.32161422695125313</v>
      </c>
      <c r="J74" s="1">
        <f t="shared" si="16"/>
        <v>0.26499845338057937</v>
      </c>
    </row>
    <row r="75" spans="1:10" x14ac:dyDescent="0.25">
      <c r="A75" s="1">
        <v>114.01600000000001</v>
      </c>
      <c r="B75" s="1">
        <f t="shared" si="12"/>
        <v>4350</v>
      </c>
      <c r="C75" s="7">
        <v>0.30604999999999999</v>
      </c>
      <c r="D75" s="9">
        <v>1.1194299999999999</v>
      </c>
      <c r="E75" s="1">
        <f t="shared" si="13"/>
        <v>42369.623017404039</v>
      </c>
      <c r="F75" s="1">
        <f t="shared" si="14"/>
        <v>42635.019627381946</v>
      </c>
      <c r="G75" s="1">
        <f t="shared" si="10"/>
        <v>93.011516415999992</v>
      </c>
      <c r="H75" s="1">
        <f t="shared" si="11"/>
        <v>734.90580871901227</v>
      </c>
      <c r="I75" s="1">
        <f t="shared" si="15"/>
        <v>0.32302670716152082</v>
      </c>
      <c r="J75" s="1">
        <f t="shared" si="16"/>
        <v>0.26383970996137213</v>
      </c>
    </row>
    <row r="76" spans="1:10" x14ac:dyDescent="0.25">
      <c r="A76" s="1">
        <v>113.871</v>
      </c>
      <c r="B76" s="1">
        <f t="shared" si="12"/>
        <v>4400</v>
      </c>
      <c r="C76" s="7">
        <v>0.30919999999999997</v>
      </c>
      <c r="D76" s="9">
        <v>1.1198600000000001</v>
      </c>
      <c r="E76" s="1">
        <f t="shared" si="13"/>
        <v>42802.127201959942</v>
      </c>
      <c r="F76" s="1">
        <f t="shared" si="14"/>
        <v>43070.232949669269</v>
      </c>
      <c r="G76" s="1">
        <f t="shared" si="10"/>
        <v>92.893228895999997</v>
      </c>
      <c r="H76" s="1">
        <f t="shared" si="11"/>
        <v>733.97119127703706</v>
      </c>
      <c r="I76" s="1">
        <f t="shared" si="15"/>
        <v>0.32305374378307938</v>
      </c>
      <c r="J76" s="1">
        <f t="shared" si="16"/>
        <v>0.2638176290088135</v>
      </c>
    </row>
    <row r="77" spans="1:10" x14ac:dyDescent="0.25">
      <c r="A77" s="1">
        <v>113.985</v>
      </c>
      <c r="B77" s="1">
        <f t="shared" si="12"/>
        <v>4450</v>
      </c>
      <c r="C77" s="7">
        <v>0.30990000000000001</v>
      </c>
      <c r="D77" s="9">
        <v>1.11873</v>
      </c>
      <c r="E77" s="1">
        <f t="shared" si="13"/>
        <v>43331.852565948924</v>
      </c>
      <c r="F77" s="1">
        <f t="shared" si="14"/>
        <v>43603.276429464102</v>
      </c>
      <c r="G77" s="1">
        <f t="shared" si="10"/>
        <v>92.986227359999987</v>
      </c>
      <c r="H77" s="1">
        <f t="shared" si="11"/>
        <v>734.70599395555553</v>
      </c>
      <c r="I77" s="1">
        <f t="shared" si="15"/>
        <v>0.31982688325175013</v>
      </c>
      <c r="J77" s="1">
        <f t="shared" si="16"/>
        <v>0.26647938991478254</v>
      </c>
    </row>
    <row r="78" spans="1:10" x14ac:dyDescent="0.25">
      <c r="A78" s="1">
        <v>113.306</v>
      </c>
      <c r="B78" s="1">
        <f t="shared" si="12"/>
        <v>4500</v>
      </c>
      <c r="C78" s="7">
        <v>0.31445000000000001</v>
      </c>
      <c r="D78" s="9">
        <v>1.1156299999999999</v>
      </c>
      <c r="E78" s="1">
        <f t="shared" si="13"/>
        <v>43557.702478629581</v>
      </c>
      <c r="F78" s="1">
        <f t="shared" si="14"/>
        <v>43830.541030237793</v>
      </c>
      <c r="G78" s="1">
        <f t="shared" si="10"/>
        <v>92.432315455999998</v>
      </c>
      <c r="H78" s="1">
        <f t="shared" si="11"/>
        <v>730.32940607209878</v>
      </c>
      <c r="I78" s="1">
        <f t="shared" si="15"/>
        <v>0.32283995742233779</v>
      </c>
      <c r="J78" s="1">
        <f t="shared" si="16"/>
        <v>0.26399233046539766</v>
      </c>
    </row>
    <row r="79" spans="1:10" x14ac:dyDescent="0.25">
      <c r="A79" s="1">
        <v>113.074</v>
      </c>
      <c r="B79" s="1">
        <f t="shared" si="12"/>
        <v>4550</v>
      </c>
      <c r="C79" s="7">
        <v>0.31709999999999999</v>
      </c>
      <c r="D79" s="9">
        <v>1.1095299999999999</v>
      </c>
      <c r="E79" s="1">
        <f t="shared" si="13"/>
        <v>43951.4992984817</v>
      </c>
      <c r="F79" s="1">
        <f t="shared" si="14"/>
        <v>44226.804531017566</v>
      </c>
      <c r="G79" s="1">
        <f t="shared" si="10"/>
        <v>92.243055423999991</v>
      </c>
      <c r="H79" s="1">
        <f t="shared" si="11"/>
        <v>728.83401816493813</v>
      </c>
      <c r="I79" s="1">
        <f t="shared" si="15"/>
        <v>0.32264370332232289</v>
      </c>
      <c r="J79" s="1">
        <f t="shared" si="16"/>
        <v>0.26415290876490521</v>
      </c>
    </row>
    <row r="80" spans="1:10" x14ac:dyDescent="0.25">
      <c r="A80" s="1">
        <v>112.19499999999999</v>
      </c>
      <c r="B80" s="1">
        <f t="shared" si="12"/>
        <v>4600</v>
      </c>
      <c r="C80" s="7">
        <v>0.31940000000000002</v>
      </c>
      <c r="D80" s="9">
        <v>1.1056900000000001</v>
      </c>
      <c r="E80" s="1">
        <f t="shared" si="13"/>
        <v>44089.063786194092</v>
      </c>
      <c r="F80" s="1">
        <f t="shared" si="14"/>
        <v>44365.230700899687</v>
      </c>
      <c r="G80" s="1">
        <f t="shared" si="10"/>
        <v>91.525988319999982</v>
      </c>
      <c r="H80" s="1">
        <f t="shared" si="11"/>
        <v>723.16830277530835</v>
      </c>
      <c r="I80" s="1">
        <f t="shared" si="15"/>
        <v>0.32396991456889984</v>
      </c>
      <c r="J80" s="1">
        <f t="shared" si="16"/>
        <v>0.26307156589118141</v>
      </c>
    </row>
    <row r="81" spans="1:10" x14ac:dyDescent="0.25">
      <c r="A81" s="1">
        <v>111.06100000000001</v>
      </c>
      <c r="B81" s="1">
        <f t="shared" si="12"/>
        <v>4650</v>
      </c>
      <c r="C81" s="7">
        <v>0.32055</v>
      </c>
      <c r="D81" s="9">
        <v>1.09782</v>
      </c>
      <c r="E81" s="1">
        <f t="shared" si="13"/>
        <v>44117.82307625706</v>
      </c>
      <c r="F81" s="1">
        <f t="shared" si="14"/>
        <v>44394.170134601998</v>
      </c>
      <c r="G81" s="1">
        <f t="shared" si="10"/>
        <v>90.600898336</v>
      </c>
      <c r="H81" s="1">
        <f t="shared" si="11"/>
        <v>715.85894981530862</v>
      </c>
      <c r="I81" s="1">
        <f t="shared" si="15"/>
        <v>0.32492442039719455</v>
      </c>
      <c r="J81" s="1">
        <f t="shared" si="16"/>
        <v>0.26229876050279349</v>
      </c>
    </row>
    <row r="82" spans="1:10" x14ac:dyDescent="0.25">
      <c r="A82" s="1">
        <v>109.973</v>
      </c>
      <c r="B82" s="1">
        <f t="shared" si="12"/>
        <v>4700</v>
      </c>
      <c r="C82" s="7">
        <v>0.32069999999999999</v>
      </c>
      <c r="D82" s="9">
        <v>1.09558</v>
      </c>
      <c r="E82" s="1">
        <f t="shared" si="13"/>
        <v>44155.364350631527</v>
      </c>
      <c r="F82" s="1">
        <f t="shared" si="14"/>
        <v>44431.946561575045</v>
      </c>
      <c r="G82" s="1">
        <f t="shared" si="10"/>
        <v>89.713334047999993</v>
      </c>
      <c r="H82" s="1">
        <f t="shared" si="11"/>
        <v>708.84609618172829</v>
      </c>
      <c r="I82" s="1">
        <f t="shared" si="15"/>
        <v>0.32480008455178572</v>
      </c>
      <c r="J82" s="1">
        <f t="shared" si="16"/>
        <v>0.2623991703847115</v>
      </c>
    </row>
    <row r="83" spans="1:10" x14ac:dyDescent="0.25">
      <c r="A83" s="1">
        <v>108.654</v>
      </c>
      <c r="B83" s="1">
        <f t="shared" si="12"/>
        <v>4750</v>
      </c>
      <c r="C83" s="7">
        <v>0.32485000000000003</v>
      </c>
      <c r="D83" s="9">
        <v>1.0882700000000001</v>
      </c>
      <c r="E83" s="1">
        <f t="shared" si="13"/>
        <v>44089.875350892151</v>
      </c>
      <c r="F83" s="1">
        <f t="shared" si="14"/>
        <v>44366.047349110515</v>
      </c>
      <c r="G83" s="1">
        <f t="shared" si="10"/>
        <v>88.637325503999989</v>
      </c>
      <c r="H83" s="1">
        <f t="shared" si="11"/>
        <v>700.3443002785184</v>
      </c>
      <c r="I83" s="1">
        <f t="shared" si="15"/>
        <v>0.32949182704898045</v>
      </c>
      <c r="J83" s="1">
        <f t="shared" si="16"/>
        <v>0.25866278229293771</v>
      </c>
    </row>
    <row r="84" spans="1:10" x14ac:dyDescent="0.25">
      <c r="A84" s="1">
        <v>107.07599999999999</v>
      </c>
      <c r="B84" s="1">
        <f t="shared" si="12"/>
        <v>4800</v>
      </c>
      <c r="C84" s="7">
        <v>0.32455000000000001</v>
      </c>
      <c r="D84" s="9">
        <v>1.08396</v>
      </c>
      <c r="E84" s="1">
        <f t="shared" si="13"/>
        <v>43906.914496806785</v>
      </c>
      <c r="F84" s="1">
        <f t="shared" si="14"/>
        <v>44181.940457204306</v>
      </c>
      <c r="G84" s="1">
        <f t="shared" si="10"/>
        <v>87.350030975999985</v>
      </c>
      <c r="H84" s="1">
        <f t="shared" si="11"/>
        <v>690.17308425481463</v>
      </c>
      <c r="I84" s="1">
        <f t="shared" si="15"/>
        <v>0.33055927034591231</v>
      </c>
      <c r="J84" s="1">
        <f t="shared" si="16"/>
        <v>0.25782750741822186</v>
      </c>
    </row>
    <row r="85" spans="1:10" x14ac:dyDescent="0.25">
      <c r="A85" s="1">
        <v>105.24</v>
      </c>
      <c r="B85" s="1">
        <f t="shared" si="12"/>
        <v>4850</v>
      </c>
      <c r="C85" s="7">
        <v>0.32569999999999999</v>
      </c>
      <c r="D85" s="9">
        <v>1.0822099999999999</v>
      </c>
      <c r="E85" s="1">
        <f t="shared" si="13"/>
        <v>43603.577241035069</v>
      </c>
      <c r="F85" s="1">
        <f t="shared" si="14"/>
        <v>43876.703144891399</v>
      </c>
      <c r="G85" s="1">
        <f t="shared" si="10"/>
        <v>85.852266239999992</v>
      </c>
      <c r="H85" s="1">
        <f t="shared" si="11"/>
        <v>678.33889374814805</v>
      </c>
      <c r="I85" s="1">
        <f t="shared" si="15"/>
        <v>0.33403831531281464</v>
      </c>
      <c r="J85" s="1">
        <f t="shared" si="16"/>
        <v>0.25514220620907063</v>
      </c>
    </row>
    <row r="86" spans="1:10" x14ac:dyDescent="0.25">
      <c r="A86" s="1">
        <v>103.63200000000001</v>
      </c>
      <c r="B86" s="1">
        <f t="shared" si="12"/>
        <v>4900</v>
      </c>
      <c r="C86" s="7">
        <v>0.32769999999999999</v>
      </c>
      <c r="D86" s="9">
        <v>1.0846</v>
      </c>
      <c r="E86" s="1">
        <f t="shared" si="13"/>
        <v>43379.995438115795</v>
      </c>
      <c r="F86" s="1">
        <f t="shared" si="14"/>
        <v>43651.720860959518</v>
      </c>
      <c r="G86" s="1">
        <f t="shared" si="10"/>
        <v>84.540498431999993</v>
      </c>
      <c r="H86" s="1">
        <f t="shared" si="11"/>
        <v>667.97430859851841</v>
      </c>
      <c r="I86" s="1">
        <f t="shared" si="15"/>
        <v>0.33782173323638015</v>
      </c>
      <c r="J86" s="1">
        <f t="shared" si="16"/>
        <v>0.25228475359114211</v>
      </c>
    </row>
    <row r="87" spans="1:10" x14ac:dyDescent="0.25">
      <c r="A87" s="1">
        <v>102.33499999999999</v>
      </c>
      <c r="B87" s="1">
        <f t="shared" si="12"/>
        <v>4950</v>
      </c>
      <c r="C87" s="7">
        <v>0.32845000000000002</v>
      </c>
      <c r="D87" s="9">
        <v>1.08823</v>
      </c>
      <c r="E87" s="1">
        <f t="shared" si="13"/>
        <v>43274.188758455988</v>
      </c>
      <c r="F87" s="1">
        <f t="shared" si="14"/>
        <v>43545.251425011236</v>
      </c>
      <c r="G87" s="1">
        <f t="shared" si="10"/>
        <v>83.482436959999987</v>
      </c>
      <c r="H87" s="1">
        <f t="shared" si="11"/>
        <v>659.61431672098763</v>
      </c>
      <c r="I87" s="1">
        <f t="shared" si="15"/>
        <v>0.33942277323746534</v>
      </c>
      <c r="J87" s="1">
        <f t="shared" si="16"/>
        <v>0.25109473920786818</v>
      </c>
    </row>
    <row r="88" spans="1:10" x14ac:dyDescent="0.25">
      <c r="A88" s="1">
        <v>101.10599999999999</v>
      </c>
      <c r="B88" s="1">
        <f t="shared" si="12"/>
        <v>5000</v>
      </c>
      <c r="C88" s="7">
        <v>0.32869999999999999</v>
      </c>
      <c r="D88" s="9">
        <v>1.08687</v>
      </c>
      <c r="E88" s="1">
        <f t="shared" si="13"/>
        <v>43186.347558375084</v>
      </c>
      <c r="F88" s="1">
        <f t="shared" si="14"/>
        <v>43456.860001561385</v>
      </c>
      <c r="G88" s="1">
        <f t="shared" si="10"/>
        <v>82.479848255999997</v>
      </c>
      <c r="H88" s="1">
        <f t="shared" si="11"/>
        <v>651.69262819555547</v>
      </c>
      <c r="I88" s="1">
        <f t="shared" si="15"/>
        <v>0.34037203791227777</v>
      </c>
      <c r="J88" s="1">
        <f t="shared" si="16"/>
        <v>0.25039446027948364</v>
      </c>
    </row>
    <row r="89" spans="1:10" x14ac:dyDescent="0.25">
      <c r="A89" s="1">
        <v>99.314899999999994</v>
      </c>
      <c r="B89" s="1">
        <f t="shared" si="12"/>
        <v>5050</v>
      </c>
      <c r="C89" s="7">
        <v>0.32984999999999998</v>
      </c>
      <c r="D89" s="9">
        <v>1.0891</v>
      </c>
      <c r="E89" s="1">
        <f t="shared" si="13"/>
        <v>42845.511315021053</v>
      </c>
      <c r="F89" s="1">
        <f t="shared" si="14"/>
        <v>43113.888813945356</v>
      </c>
      <c r="G89" s="1">
        <f t="shared" si="10"/>
        <v>81.018711862399996</v>
      </c>
      <c r="H89" s="1">
        <f t="shared" si="11"/>
        <v>640.14784681402466</v>
      </c>
      <c r="I89" s="1">
        <f t="shared" si="15"/>
        <v>0.34428000832991168</v>
      </c>
      <c r="J89" s="1">
        <f t="shared" si="16"/>
        <v>0.24755219781917268</v>
      </c>
    </row>
    <row r="90" spans="1:10" x14ac:dyDescent="0.25">
      <c r="A90" s="1">
        <v>97.581500000000005</v>
      </c>
      <c r="B90" s="1">
        <f t="shared" si="12"/>
        <v>5100</v>
      </c>
      <c r="C90" s="7">
        <v>0.32969999999999999</v>
      </c>
      <c r="D90" s="9">
        <v>1.09185</v>
      </c>
      <c r="E90" s="1">
        <f t="shared" si="13"/>
        <v>42514.512944364622</v>
      </c>
      <c r="F90" s="1">
        <f t="shared" si="14"/>
        <v>42780.817121903834</v>
      </c>
      <c r="G90" s="1">
        <f t="shared" si="10"/>
        <v>79.604645743999995</v>
      </c>
      <c r="H90" s="1">
        <f t="shared" si="11"/>
        <v>628.97497871802466</v>
      </c>
      <c r="I90" s="1">
        <f t="shared" si="15"/>
        <v>0.34680263253792998</v>
      </c>
      <c r="J90" s="1">
        <f t="shared" si="16"/>
        <v>0.24575151608156084</v>
      </c>
    </row>
    <row r="91" spans="1:10" x14ac:dyDescent="0.25">
      <c r="A91" s="1">
        <v>95.848600000000005</v>
      </c>
      <c r="B91" s="1">
        <f t="shared" si="12"/>
        <v>5150</v>
      </c>
      <c r="C91" s="7">
        <v>0.33095000000000002</v>
      </c>
      <c r="D91" s="9">
        <v>1.0940700000000001</v>
      </c>
      <c r="E91" s="1">
        <f t="shared" si="13"/>
        <v>42168.926484691117</v>
      </c>
      <c r="F91" s="1">
        <f t="shared" si="14"/>
        <v>42433.065963365436</v>
      </c>
      <c r="G91" s="1">
        <f t="shared" si="10"/>
        <v>78.190987513599993</v>
      </c>
      <c r="H91" s="1">
        <f t="shared" si="11"/>
        <v>617.80533344079015</v>
      </c>
      <c r="I91" s="1">
        <f t="shared" si="15"/>
        <v>0.35097039683292386</v>
      </c>
      <c r="J91" s="1">
        <f t="shared" si="16"/>
        <v>0.24283322324715714</v>
      </c>
    </row>
    <row r="92" spans="1:10" x14ac:dyDescent="0.25">
      <c r="A92" s="1">
        <v>94.803299999999993</v>
      </c>
      <c r="B92" s="1">
        <f t="shared" si="12"/>
        <v>5200</v>
      </c>
      <c r="C92" s="7">
        <v>0.33379999999999999</v>
      </c>
      <c r="D92" s="9">
        <v>1.0934600000000001</v>
      </c>
      <c r="E92" s="1">
        <f t="shared" si="13"/>
        <v>42113.985263190472</v>
      </c>
      <c r="F92" s="1">
        <f t="shared" si="14"/>
        <v>42377.780598752448</v>
      </c>
      <c r="G92" s="1">
        <f t="shared" si="10"/>
        <v>77.338256860799987</v>
      </c>
      <c r="H92" s="1">
        <f t="shared" si="11"/>
        <v>611.06770852977775</v>
      </c>
      <c r="I92" s="1">
        <f t="shared" si="15"/>
        <v>0.35445461720197313</v>
      </c>
      <c r="J92" s="1">
        <f t="shared" si="16"/>
        <v>0.24044621960364834</v>
      </c>
    </row>
    <row r="93" spans="1:10" x14ac:dyDescent="0.25">
      <c r="A93" s="1">
        <v>93.0976</v>
      </c>
      <c r="B93" s="1">
        <f t="shared" si="12"/>
        <v>5250</v>
      </c>
      <c r="C93" s="7">
        <v>0.33129999999999998</v>
      </c>
      <c r="D93" s="9">
        <v>1.0880399999999999</v>
      </c>
      <c r="E93" s="1">
        <f t="shared" si="13"/>
        <v>41753.927323532807</v>
      </c>
      <c r="F93" s="1">
        <f t="shared" si="14"/>
        <v>42015.467313170608</v>
      </c>
      <c r="G93" s="1">
        <f t="shared" si="10"/>
        <v>75.94678773759999</v>
      </c>
      <c r="H93" s="1">
        <f t="shared" si="11"/>
        <v>600.07338459338257</v>
      </c>
      <c r="I93" s="1">
        <f t="shared" si="15"/>
        <v>0.35483361136689356</v>
      </c>
      <c r="J93" s="1">
        <f t="shared" si="16"/>
        <v>0.24018940144638323</v>
      </c>
    </row>
    <row r="94" spans="1:10" x14ac:dyDescent="0.25">
      <c r="A94" s="1">
        <v>91.788600000000002</v>
      </c>
      <c r="B94" s="1">
        <f t="shared" si="12"/>
        <v>5300</v>
      </c>
      <c r="C94" s="7">
        <v>0.33239999999999997</v>
      </c>
      <c r="D94" s="9">
        <v>1.0833900000000001</v>
      </c>
      <c r="E94" s="1">
        <f t="shared" si="13"/>
        <v>41558.910889427614</v>
      </c>
      <c r="F94" s="1">
        <f t="shared" si="14"/>
        <v>41819.229327000154</v>
      </c>
      <c r="G94" s="1">
        <f t="shared" si="10"/>
        <v>74.878936953600004</v>
      </c>
      <c r="H94" s="1">
        <f t="shared" si="11"/>
        <v>591.63604506548154</v>
      </c>
      <c r="I94" s="1">
        <f t="shared" si="15"/>
        <v>0.35768234471845045</v>
      </c>
      <c r="J94" s="1">
        <f t="shared" si="16"/>
        <v>0.23827643154810832</v>
      </c>
    </row>
    <row r="95" spans="1:10" x14ac:dyDescent="0.25">
      <c r="A95" s="1">
        <v>90.593800000000002</v>
      </c>
      <c r="B95" s="1">
        <f t="shared" si="12"/>
        <v>5350</v>
      </c>
      <c r="C95" s="7">
        <v>0.33079999999999998</v>
      </c>
      <c r="D95" s="9">
        <v>1.0800700000000001</v>
      </c>
      <c r="E95" s="1">
        <f t="shared" si="13"/>
        <v>41404.905809489988</v>
      </c>
      <c r="F95" s="1">
        <f t="shared" si="14"/>
        <v>41664.259583626219</v>
      </c>
      <c r="G95" s="1">
        <f t="shared" si="10"/>
        <v>73.904247788799992</v>
      </c>
      <c r="H95" s="1">
        <f t="shared" si="11"/>
        <v>583.93479734360494</v>
      </c>
      <c r="I95" s="1">
        <f t="shared" si="15"/>
        <v>0.35728464033116036</v>
      </c>
      <c r="J95" s="1">
        <f t="shared" si="16"/>
        <v>0.23854166428278906</v>
      </c>
    </row>
    <row r="96" spans="1:10" x14ac:dyDescent="0.25">
      <c r="A96" s="1">
        <v>89.6374</v>
      </c>
      <c r="B96" s="1">
        <f t="shared" si="12"/>
        <v>5400</v>
      </c>
      <c r="C96" s="7">
        <v>0.33879999999999999</v>
      </c>
      <c r="D96" s="9">
        <v>1.0789500000000001</v>
      </c>
      <c r="E96" s="1">
        <f t="shared" si="13"/>
        <v>41350.670222137342</v>
      </c>
      <c r="F96" s="1">
        <f t="shared" si="14"/>
        <v>41609.6842731418</v>
      </c>
      <c r="G96" s="1">
        <f t="shared" si="10"/>
        <v>73.124039622399991</v>
      </c>
      <c r="H96" s="1">
        <f t="shared" si="11"/>
        <v>577.7701896090864</v>
      </c>
      <c r="I96" s="1">
        <f t="shared" si="15"/>
        <v>0.36640508733302213</v>
      </c>
      <c r="J96" s="1">
        <f t="shared" si="16"/>
        <v>0.2326039557682518</v>
      </c>
    </row>
    <row r="97" spans="1:10" x14ac:dyDescent="0.25">
      <c r="A97" s="1">
        <v>88.925600000000003</v>
      </c>
      <c r="B97" s="1">
        <f t="shared" si="12"/>
        <v>5450</v>
      </c>
      <c r="C97" s="7">
        <v>0.34379999999999999</v>
      </c>
      <c r="D97" s="9">
        <v>1.0792299999999999</v>
      </c>
      <c r="E97" s="1">
        <f t="shared" si="13"/>
        <v>41402.145635238005</v>
      </c>
      <c r="F97" s="1">
        <f t="shared" si="14"/>
        <v>41661.48212007976</v>
      </c>
      <c r="G97" s="1">
        <f t="shared" si="10"/>
        <v>72.543370265600004</v>
      </c>
      <c r="H97" s="1">
        <f t="shared" si="11"/>
        <v>573.18218481461736</v>
      </c>
      <c r="I97" s="1">
        <f t="shared" si="15"/>
        <v>0.37135020677873049</v>
      </c>
      <c r="J97" s="1">
        <f t="shared" si="16"/>
        <v>0.22950646363327737</v>
      </c>
    </row>
    <row r="98" spans="1:10" x14ac:dyDescent="0.25">
      <c r="A98" s="1">
        <v>88.647400000000005</v>
      </c>
      <c r="B98" s="1">
        <f t="shared" si="12"/>
        <v>5500</v>
      </c>
      <c r="C98" s="7">
        <v>0.3488</v>
      </c>
      <c r="D98" s="9">
        <v>1.0836600000000001</v>
      </c>
      <c r="E98" s="1">
        <f t="shared" si="13"/>
        <v>41651.268660622794</v>
      </c>
      <c r="F98" s="1">
        <f t="shared" si="14"/>
        <v>41912.165612650613</v>
      </c>
      <c r="G98" s="1">
        <f t="shared" si="10"/>
        <v>72.316421382399994</v>
      </c>
      <c r="H98" s="1">
        <f t="shared" si="11"/>
        <v>571.38900845353078</v>
      </c>
      <c r="I98" s="1">
        <f>((C98*1000)*3600*0.75)/((F98/1000)*60*1000)</f>
        <v>0.37449747037796538</v>
      </c>
      <c r="J98" s="1">
        <f t="shared" si="16"/>
        <v>0.22757769936671732</v>
      </c>
    </row>
    <row r="112" spans="1:10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8201c9b-a986-4f63-aff5-d2cad17c790a"/>
    <ds:schemaRef ds:uri="2163c9c1-7118-40fd-b07b-82039bbfed7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www.w3.org/2000/xmlns/"/>
    <ds:schemaRef ds:uri="68201c9b-a986-4f63-aff5-d2cad17c790a"/>
    <ds:schemaRef ds:uri="http://schemas.microsoft.com/office/infopath/2007/PartnerControls"/>
    <ds:schemaRef ds:uri="2163c9c1-7118-40fd-b07b-82039bbfed7d"/>
    <ds:schemaRef ds:uri="http://www.w3.org/2001/XMLSchema-instan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Jake Hicks (2306026)</cp:lastModifiedBy>
  <cp:revision/>
  <dcterms:created xsi:type="dcterms:W3CDTF">2019-10-18T15:00:30Z</dcterms:created>
  <dcterms:modified xsi:type="dcterms:W3CDTF">2024-03-17T16:37:45Z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