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305338_student_uwtsd_ac_uk/Documents/Documents/2nd Year/Thermodynamics/"/>
    </mc:Choice>
  </mc:AlternateContent>
  <xr:revisionPtr revIDLastSave="310" documentId="8_{0DE1D787-DA8A-410C-ADE0-A973F477181D}" xr6:coauthVersionLast="47" xr6:coauthVersionMax="47" xr10:uidLastSave="{7A88F026-3A61-45A1-A185-E648B40DD9D6}"/>
  <bookViews>
    <workbookView xWindow="-120" yWindow="-120" windowWidth="29040" windowHeight="15840" xr2:uid="{D6B56DEF-7A35-4D3B-8E01-22A49C45C1F8}"/>
  </bookViews>
  <sheets>
    <sheet name="Flowbench" sheetId="1" r:id="rId1"/>
    <sheet name="Measuremen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" i="2" l="1"/>
  <c r="G12" i="2"/>
  <c r="G31" i="1"/>
  <c r="G32" i="1" s="1"/>
  <c r="G34" i="1" s="1"/>
  <c r="H31" i="1"/>
  <c r="H32" i="1" s="1"/>
  <c r="H34" i="1" s="1"/>
  <c r="I31" i="1"/>
  <c r="I32" i="1" s="1"/>
  <c r="I34" i="1" s="1"/>
  <c r="J31" i="1"/>
  <c r="J32" i="1" s="1"/>
  <c r="J34" i="1" s="1"/>
  <c r="K31" i="1"/>
  <c r="K32" i="1" s="1"/>
  <c r="K34" i="1" s="1"/>
  <c r="L31" i="1"/>
  <c r="L32" i="1" s="1"/>
  <c r="L34" i="1" s="1"/>
  <c r="M31" i="1"/>
  <c r="M32" i="1" s="1"/>
  <c r="M34" i="1" s="1"/>
  <c r="N31" i="1"/>
  <c r="N32" i="1" s="1"/>
  <c r="N34" i="1" s="1"/>
  <c r="O31" i="1"/>
  <c r="O32" i="1" s="1"/>
  <c r="O34" i="1" s="1"/>
  <c r="F31" i="1"/>
  <c r="F32" i="1" s="1"/>
  <c r="F34" i="1" s="1"/>
  <c r="L19" i="1"/>
  <c r="L21" i="1" s="1"/>
  <c r="M19" i="1"/>
  <c r="M21" i="1" s="1"/>
  <c r="H19" i="1"/>
  <c r="H21" i="1" s="1"/>
  <c r="G19" i="1"/>
  <c r="G21" i="1" s="1"/>
  <c r="J4" i="1"/>
  <c r="J3" i="1"/>
  <c r="I4" i="1"/>
  <c r="I9" i="1" s="1"/>
  <c r="I3" i="1"/>
  <c r="I8" i="1" s="1"/>
  <c r="H4" i="1"/>
  <c r="H3" i="1"/>
  <c r="G18" i="1"/>
  <c r="H18" i="1"/>
  <c r="I18" i="1"/>
  <c r="I19" i="1" s="1"/>
  <c r="I21" i="1" s="1"/>
  <c r="J18" i="1"/>
  <c r="J19" i="1" s="1"/>
  <c r="J21" i="1" s="1"/>
  <c r="K18" i="1"/>
  <c r="K19" i="1" s="1"/>
  <c r="K21" i="1" s="1"/>
  <c r="L18" i="1"/>
  <c r="M18" i="1"/>
  <c r="F18" i="1"/>
  <c r="F19" i="1" s="1"/>
  <c r="F21" i="1" s="1"/>
  <c r="M22" i="1" l="1"/>
  <c r="G22" i="1"/>
  <c r="F35" i="1"/>
  <c r="N35" i="1"/>
  <c r="M35" i="1"/>
  <c r="L35" i="1"/>
  <c r="K22" i="1"/>
  <c r="K35" i="1"/>
  <c r="J22" i="1"/>
  <c r="I22" i="1"/>
  <c r="G35" i="1"/>
  <c r="J35" i="1"/>
  <c r="I35" i="1"/>
  <c r="F22" i="1"/>
  <c r="H35" i="1"/>
  <c r="O35" i="1"/>
  <c r="H22" i="1"/>
  <c r="L22" i="1"/>
</calcChain>
</file>

<file path=xl/sharedStrings.xml><?xml version="1.0" encoding="utf-8"?>
<sst xmlns="http://schemas.openxmlformats.org/spreadsheetml/2006/main" count="86" uniqueCount="51">
  <si>
    <t>2.0L Duratec</t>
  </si>
  <si>
    <t>Intake Valve</t>
  </si>
  <si>
    <t>Exhaust Valve</t>
  </si>
  <si>
    <t>Diameter (mm)</t>
  </si>
  <si>
    <t>Stem (mm)</t>
  </si>
  <si>
    <t>Lift Increments (mm)</t>
  </si>
  <si>
    <t>Leakage (L/s)</t>
  </si>
  <si>
    <t>Seat Width (mm)</t>
  </si>
  <si>
    <t>Valve Lift/Diameter (L/D) Ratio</t>
  </si>
  <si>
    <t>A. Intake Valve Lift (mm)</t>
  </si>
  <si>
    <t>B. Exhaust Valve Lift (mm)</t>
  </si>
  <si>
    <t>Test Setup Data</t>
  </si>
  <si>
    <t>Intake Valve Test Data</t>
  </si>
  <si>
    <t>Test No.</t>
  </si>
  <si>
    <t>Test Pressure</t>
  </si>
  <si>
    <t>Valve Lift (A)</t>
  </si>
  <si>
    <t>Flow Range</t>
  </si>
  <si>
    <t>Flow Scale Reading (%)</t>
  </si>
  <si>
    <t>Flow Scale (/100)</t>
  </si>
  <si>
    <t>Raw Test Flow (L/s)</t>
  </si>
  <si>
    <t>Test Flow (L/s)</t>
  </si>
  <si>
    <t>Test Flow (L/s/sq cm)</t>
  </si>
  <si>
    <t>n/a</t>
  </si>
  <si>
    <t>Diameter (cm)</t>
  </si>
  <si>
    <t>Effective Area (cm^2)</t>
  </si>
  <si>
    <t>No. of Valves</t>
  </si>
  <si>
    <t>Range</t>
  </si>
  <si>
    <t>E. Intake</t>
  </si>
  <si>
    <t>F. Exhaust</t>
  </si>
  <si>
    <t>Exhaust Valve Test Data</t>
  </si>
  <si>
    <t>Component</t>
  </si>
  <si>
    <t>Mass (kg)</t>
  </si>
  <si>
    <t>Valve</t>
  </si>
  <si>
    <t>Valve Spring</t>
  </si>
  <si>
    <t>Retainer</t>
  </si>
  <si>
    <t>Bucket</t>
  </si>
  <si>
    <t>Measurements</t>
  </si>
  <si>
    <t>Bore</t>
  </si>
  <si>
    <t>Stroke</t>
  </si>
  <si>
    <t>87.5mm</t>
  </si>
  <si>
    <t>83.1mm</t>
  </si>
  <si>
    <t>10.8:1</t>
  </si>
  <si>
    <t>Rod Length</t>
  </si>
  <si>
    <t>Camshaft</t>
  </si>
  <si>
    <t>Inlet Valvetrain</t>
  </si>
  <si>
    <t>Exhaust Valvetrain</t>
  </si>
  <si>
    <t>Valve spring</t>
  </si>
  <si>
    <t>146.25 mm</t>
  </si>
  <si>
    <t>Collets</t>
  </si>
  <si>
    <t>Total</t>
  </si>
  <si>
    <t>Comp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</si>
</sst>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0" borderId="1" xfId="0" applyBorder="1"/>
    <xf numFmtId="0" fontId="0" fillId="0" borderId="3" xfId="0" applyBorder="1"/>
    <xf numFmtId="0" fontId="0" fillId="4" borderId="4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D908B-F94F-4D09-A4B6-165F75F7D41B}">
  <dimension ref="D1:AC36"/>
  <sheetViews>
    <sheetView tabSelected="1" workbookViewId="0">
      <selection activeCell="H10" sqref="H10"/>
    </sheetView>
  </sheetViews>
  <sheetFormatPr defaultRowHeight="15" x14ac:dyDescent="0.25"/>
  <cols>
    <col min="4" max="4" width="7.28515625" customWidth="1"/>
    <col min="5" max="5" width="24.5703125" customWidth="1"/>
    <col min="6" max="6" width="13.28515625" customWidth="1"/>
    <col min="8" max="8" width="18.140625" customWidth="1"/>
    <col min="9" max="9" width="19.7109375" customWidth="1"/>
    <col min="10" max="10" width="20.7109375" bestFit="1" customWidth="1"/>
    <col min="11" max="11" width="14.28515625" customWidth="1"/>
    <col min="12" max="12" width="10" customWidth="1"/>
    <col min="13" max="13" width="15.5703125" customWidth="1"/>
    <col min="14" max="14" width="14.140625" customWidth="1"/>
    <col min="15" max="16" width="9.42578125" customWidth="1"/>
    <col min="17" max="17" width="10.28515625" customWidth="1"/>
    <col min="18" max="18" width="9.140625" customWidth="1"/>
    <col min="19" max="19" width="9.5703125" customWidth="1"/>
  </cols>
  <sheetData>
    <row r="1" spans="4:24" x14ac:dyDescent="0.25"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4:24" x14ac:dyDescent="0.25">
      <c r="D2" s="1"/>
      <c r="E2" s="1"/>
      <c r="F2" s="1"/>
      <c r="G2" s="1"/>
      <c r="H2" s="1"/>
      <c r="I2" s="15" t="s">
        <v>23</v>
      </c>
      <c r="J2" s="15"/>
      <c r="K2" s="1"/>
      <c r="L2" s="1"/>
      <c r="M2" s="8" t="s">
        <v>26</v>
      </c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1"/>
      <c r="U2" s="1"/>
      <c r="V2" s="1"/>
      <c r="W2" s="1"/>
      <c r="X2" s="1"/>
    </row>
    <row r="3" spans="4:24" x14ac:dyDescent="0.25">
      <c r="D3" s="1"/>
      <c r="E3" s="18" t="s">
        <v>0</v>
      </c>
      <c r="F3" s="18"/>
      <c r="G3" s="1"/>
      <c r="H3" s="9" t="str">
        <f>D8</f>
        <v>Intake Valve</v>
      </c>
      <c r="I3" s="4">
        <f>F8/10</f>
        <v>3.5</v>
      </c>
      <c r="J3" s="4">
        <f>G8/10</f>
        <v>0.65</v>
      </c>
      <c r="K3" s="1"/>
      <c r="L3" s="1"/>
      <c r="M3" s="8" t="s">
        <v>27</v>
      </c>
      <c r="N3" s="8">
        <v>16.5</v>
      </c>
      <c r="O3" s="8">
        <v>33.200000000000003</v>
      </c>
      <c r="P3" s="8">
        <v>69.7</v>
      </c>
      <c r="Q3" s="8">
        <v>138.19999999999999</v>
      </c>
      <c r="R3" s="8">
        <v>207.8</v>
      </c>
      <c r="S3" s="8">
        <v>279.5</v>
      </c>
      <c r="T3" s="1"/>
      <c r="U3" s="1"/>
      <c r="V3" s="1"/>
      <c r="W3" s="1"/>
      <c r="X3" s="1"/>
    </row>
    <row r="4" spans="4:24" x14ac:dyDescent="0.25">
      <c r="D4" s="1"/>
      <c r="E4" s="8" t="s">
        <v>25</v>
      </c>
      <c r="F4" s="8">
        <v>2</v>
      </c>
      <c r="G4" s="1"/>
      <c r="H4" s="9" t="str">
        <f>D9</f>
        <v>Exhaust Valve</v>
      </c>
      <c r="I4" s="4">
        <f>F9/10</f>
        <v>3</v>
      </c>
      <c r="J4" s="4">
        <f>G9/10</f>
        <v>0.65</v>
      </c>
      <c r="K4" s="1"/>
      <c r="L4" s="1"/>
      <c r="M4" s="8" t="s">
        <v>28</v>
      </c>
      <c r="N4" s="8">
        <v>19.5</v>
      </c>
      <c r="O4" s="8">
        <v>37.1</v>
      </c>
      <c r="P4" s="8">
        <v>75</v>
      </c>
      <c r="Q4" s="8">
        <v>148.5</v>
      </c>
      <c r="R4" s="8">
        <v>219.6</v>
      </c>
      <c r="S4" s="8">
        <v>284.60000000000002</v>
      </c>
      <c r="T4" s="1"/>
      <c r="U4" s="1"/>
      <c r="V4" s="1"/>
      <c r="W4" s="1"/>
      <c r="X4" s="1"/>
    </row>
    <row r="5" spans="4:24" x14ac:dyDescent="0.25"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4:24" x14ac:dyDescent="0.25">
      <c r="D6" s="17" t="s">
        <v>11</v>
      </c>
      <c r="E6" s="17"/>
      <c r="F6" s="17"/>
      <c r="G6" s="17"/>
      <c r="H6" s="17"/>
      <c r="I6" s="17"/>
      <c r="J6" s="17"/>
      <c r="K6" s="17"/>
      <c r="L6" s="1"/>
      <c r="M6" s="17" t="s">
        <v>11</v>
      </c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</row>
    <row r="7" spans="4:24" ht="15.75" x14ac:dyDescent="0.25">
      <c r="D7" s="17"/>
      <c r="E7" s="17"/>
      <c r="F7" s="5" t="s">
        <v>3</v>
      </c>
      <c r="G7" s="5" t="s">
        <v>4</v>
      </c>
      <c r="H7" s="5" t="s">
        <v>5</v>
      </c>
      <c r="I7" s="5" t="s">
        <v>24</v>
      </c>
      <c r="J7" s="5" t="s">
        <v>6</v>
      </c>
      <c r="K7" s="6" t="s">
        <v>7</v>
      </c>
      <c r="L7" s="1"/>
      <c r="M7" s="17" t="s">
        <v>8</v>
      </c>
      <c r="N7" s="17"/>
      <c r="O7" s="7">
        <v>0.05</v>
      </c>
      <c r="P7" s="7">
        <v>0.1</v>
      </c>
      <c r="Q7" s="7">
        <v>0.15</v>
      </c>
      <c r="R7" s="7">
        <v>0.2</v>
      </c>
      <c r="S7" s="7">
        <v>0.25</v>
      </c>
      <c r="T7" s="7">
        <v>0.3</v>
      </c>
      <c r="U7" s="7">
        <v>0.35</v>
      </c>
      <c r="V7" s="7">
        <v>0.4</v>
      </c>
      <c r="W7" s="7">
        <v>0.45</v>
      </c>
      <c r="X7" s="7">
        <v>0.5</v>
      </c>
    </row>
    <row r="8" spans="4:24" ht="15.75" x14ac:dyDescent="0.25">
      <c r="D8" s="17" t="s">
        <v>1</v>
      </c>
      <c r="E8" s="17"/>
      <c r="F8" s="7">
        <v>35</v>
      </c>
      <c r="G8" s="7">
        <v>6.5</v>
      </c>
      <c r="H8" s="7">
        <v>0.5</v>
      </c>
      <c r="I8" s="7">
        <f>((PI()/4)*(I3^2-J3^2))*$F$4</f>
        <v>18.578593555166641</v>
      </c>
      <c r="J8" s="7">
        <v>0</v>
      </c>
      <c r="K8" s="7"/>
      <c r="L8" s="1"/>
      <c r="M8" s="12" t="s">
        <v>9</v>
      </c>
      <c r="N8" s="13"/>
      <c r="O8" s="7">
        <v>1.75</v>
      </c>
      <c r="P8" s="7">
        <v>3.5</v>
      </c>
      <c r="Q8" s="7">
        <v>5.25</v>
      </c>
      <c r="R8" s="7">
        <v>7</v>
      </c>
      <c r="S8" s="7">
        <v>8.75</v>
      </c>
      <c r="T8" s="7">
        <v>10.5</v>
      </c>
      <c r="U8" s="7">
        <v>12.25</v>
      </c>
      <c r="V8" s="7">
        <v>14</v>
      </c>
      <c r="W8" s="7">
        <v>15.75</v>
      </c>
      <c r="X8" s="7">
        <v>17.5</v>
      </c>
    </row>
    <row r="9" spans="4:24" ht="15.75" x14ac:dyDescent="0.25">
      <c r="D9" s="12" t="s">
        <v>2</v>
      </c>
      <c r="E9" s="13"/>
      <c r="F9" s="7">
        <v>30</v>
      </c>
      <c r="G9" s="7">
        <v>6.5</v>
      </c>
      <c r="H9" s="7">
        <v>0.5</v>
      </c>
      <c r="I9" s="7">
        <f>((PI()/4)*(I4^2-J4^2))*$F$4</f>
        <v>13.473505493083227</v>
      </c>
      <c r="J9" s="7">
        <v>0</v>
      </c>
      <c r="K9" s="7"/>
      <c r="L9" s="1"/>
      <c r="M9" s="12" t="s">
        <v>10</v>
      </c>
      <c r="N9" s="13"/>
      <c r="O9" s="7">
        <v>1.5</v>
      </c>
      <c r="P9" s="7">
        <v>3</v>
      </c>
      <c r="Q9" s="7">
        <v>4.5</v>
      </c>
      <c r="R9" s="7">
        <v>6</v>
      </c>
      <c r="S9" s="7">
        <v>7.5</v>
      </c>
      <c r="T9" s="7">
        <v>9</v>
      </c>
      <c r="U9" s="7">
        <v>10.5</v>
      </c>
      <c r="V9" s="7">
        <v>12</v>
      </c>
      <c r="W9" s="7">
        <v>13.5</v>
      </c>
      <c r="X9" s="7">
        <v>15</v>
      </c>
    </row>
    <row r="10" spans="4:24" x14ac:dyDescent="0.25"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4:24" x14ac:dyDescent="0.25"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4:24" x14ac:dyDescent="0.25">
      <c r="D12" s="14" t="s">
        <v>12</v>
      </c>
      <c r="E12" s="14"/>
      <c r="F12" s="14"/>
      <c r="G12" s="14"/>
      <c r="H12" s="14"/>
      <c r="I12" s="14"/>
      <c r="J12" s="14"/>
      <c r="K12" s="14"/>
      <c r="L12" s="2"/>
      <c r="M12" s="2"/>
      <c r="N12" s="2"/>
      <c r="O12" s="2"/>
      <c r="P12" s="1"/>
      <c r="Q12" s="1"/>
      <c r="R12" s="1"/>
      <c r="S12" s="1"/>
      <c r="T12" s="1"/>
      <c r="U12" s="1"/>
      <c r="V12" s="1"/>
      <c r="W12" s="1"/>
      <c r="X12" s="1"/>
    </row>
    <row r="13" spans="4:24" x14ac:dyDescent="0.25">
      <c r="D13" s="2">
        <v>1</v>
      </c>
      <c r="E13" s="2" t="s">
        <v>13</v>
      </c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  <c r="O13" s="2">
        <v>10</v>
      </c>
      <c r="P13" s="1"/>
      <c r="Q13" s="1"/>
      <c r="R13" s="1"/>
      <c r="S13" s="1"/>
      <c r="T13" s="1"/>
      <c r="U13" s="1"/>
      <c r="V13" s="1"/>
      <c r="W13" s="1"/>
      <c r="X13" s="1"/>
    </row>
    <row r="14" spans="4:24" x14ac:dyDescent="0.25">
      <c r="D14" s="2">
        <v>2</v>
      </c>
      <c r="E14" s="2" t="s">
        <v>14</v>
      </c>
      <c r="F14" s="2">
        <v>25</v>
      </c>
      <c r="G14" s="2">
        <v>25</v>
      </c>
      <c r="H14" s="2">
        <v>25</v>
      </c>
      <c r="I14" s="2">
        <v>25</v>
      </c>
      <c r="J14" s="2">
        <v>25</v>
      </c>
      <c r="K14" s="2">
        <v>25</v>
      </c>
      <c r="L14" s="2">
        <v>25</v>
      </c>
      <c r="M14" s="2">
        <v>25</v>
      </c>
      <c r="N14" s="2">
        <v>25</v>
      </c>
      <c r="O14" s="2">
        <v>25</v>
      </c>
      <c r="P14" s="1"/>
      <c r="Q14" s="1"/>
      <c r="R14" s="1"/>
      <c r="S14" s="1"/>
      <c r="T14" s="1"/>
      <c r="U14" s="1"/>
      <c r="V14" s="1"/>
      <c r="W14" s="1"/>
      <c r="X14" s="1"/>
    </row>
    <row r="15" spans="4:24" x14ac:dyDescent="0.25">
      <c r="D15" s="2">
        <v>3</v>
      </c>
      <c r="E15" s="2" t="s">
        <v>15</v>
      </c>
      <c r="F15" s="2">
        <v>1.75</v>
      </c>
      <c r="G15" s="2">
        <v>3.5</v>
      </c>
      <c r="H15" s="2">
        <v>5.25</v>
      </c>
      <c r="I15" s="2">
        <v>7</v>
      </c>
      <c r="J15" s="2">
        <v>8.75</v>
      </c>
      <c r="K15" s="2">
        <v>10.5</v>
      </c>
      <c r="L15" s="2">
        <v>12.25</v>
      </c>
      <c r="M15" s="2">
        <v>14</v>
      </c>
      <c r="N15" s="2" t="s">
        <v>22</v>
      </c>
      <c r="O15" s="2" t="s">
        <v>22</v>
      </c>
      <c r="P15" s="1"/>
      <c r="Q15" s="1"/>
      <c r="R15" s="1"/>
      <c r="S15" s="1"/>
      <c r="T15" s="1"/>
      <c r="U15" s="1"/>
      <c r="V15" s="1"/>
      <c r="W15" s="1"/>
      <c r="X15" s="1"/>
    </row>
    <row r="16" spans="4:24" x14ac:dyDescent="0.25">
      <c r="D16" s="2">
        <v>4</v>
      </c>
      <c r="E16" s="2" t="s">
        <v>16</v>
      </c>
      <c r="F16" s="2">
        <v>2</v>
      </c>
      <c r="G16" s="2">
        <v>3</v>
      </c>
      <c r="H16" s="2">
        <v>4</v>
      </c>
      <c r="I16" s="2">
        <v>4</v>
      </c>
      <c r="J16" s="2">
        <v>4</v>
      </c>
      <c r="K16" s="2">
        <v>4</v>
      </c>
      <c r="L16" s="2">
        <v>4</v>
      </c>
      <c r="M16" s="2">
        <v>4</v>
      </c>
      <c r="N16" s="2" t="s">
        <v>22</v>
      </c>
      <c r="O16" s="2" t="s">
        <v>22</v>
      </c>
      <c r="P16" s="1"/>
      <c r="Q16" s="1"/>
      <c r="R16" s="1"/>
      <c r="S16" s="1"/>
      <c r="T16" s="1"/>
      <c r="U16" s="1"/>
      <c r="V16" s="1"/>
      <c r="W16" s="1"/>
      <c r="X16" s="1"/>
    </row>
    <row r="17" spans="4:24" x14ac:dyDescent="0.25">
      <c r="D17" s="2">
        <v>5</v>
      </c>
      <c r="E17" s="2" t="s">
        <v>17</v>
      </c>
      <c r="F17" s="2">
        <v>82</v>
      </c>
      <c r="G17" s="2">
        <v>71</v>
      </c>
      <c r="H17" s="2">
        <v>55</v>
      </c>
      <c r="I17" s="2">
        <v>63</v>
      </c>
      <c r="J17" s="2">
        <v>71</v>
      </c>
      <c r="K17" s="2">
        <v>76</v>
      </c>
      <c r="L17" s="2">
        <v>78</v>
      </c>
      <c r="M17" s="2">
        <v>79</v>
      </c>
      <c r="N17" s="2" t="s">
        <v>22</v>
      </c>
      <c r="O17" s="2" t="s">
        <v>22</v>
      </c>
      <c r="P17" s="1"/>
      <c r="Q17" s="1"/>
      <c r="R17" s="1"/>
      <c r="S17" s="1"/>
      <c r="T17" s="1"/>
      <c r="U17" s="1"/>
      <c r="V17" s="1"/>
      <c r="W17" s="1"/>
      <c r="X17" s="1"/>
    </row>
    <row r="18" spans="4:24" x14ac:dyDescent="0.25">
      <c r="D18" s="2">
        <v>6</v>
      </c>
      <c r="E18" s="2" t="s">
        <v>18</v>
      </c>
      <c r="F18" s="2">
        <f>F17/100</f>
        <v>0.82</v>
      </c>
      <c r="G18" s="2">
        <f t="shared" ref="G18:M18" si="0">G17/100</f>
        <v>0.71</v>
      </c>
      <c r="H18" s="2">
        <f t="shared" si="0"/>
        <v>0.55000000000000004</v>
      </c>
      <c r="I18" s="2">
        <f t="shared" si="0"/>
        <v>0.63</v>
      </c>
      <c r="J18" s="2">
        <f t="shared" si="0"/>
        <v>0.71</v>
      </c>
      <c r="K18" s="2">
        <f t="shared" si="0"/>
        <v>0.76</v>
      </c>
      <c r="L18" s="2">
        <f t="shared" si="0"/>
        <v>0.78</v>
      </c>
      <c r="M18" s="2">
        <f t="shared" si="0"/>
        <v>0.79</v>
      </c>
      <c r="N18" s="2" t="s">
        <v>22</v>
      </c>
      <c r="O18" s="2" t="s">
        <v>22</v>
      </c>
      <c r="P18" s="1"/>
      <c r="Q18" s="1"/>
      <c r="R18" s="1"/>
      <c r="S18" s="1"/>
      <c r="T18" s="1"/>
      <c r="U18" s="1"/>
      <c r="V18" s="1"/>
      <c r="W18" s="1"/>
      <c r="X18" s="1"/>
    </row>
    <row r="19" spans="4:24" x14ac:dyDescent="0.25">
      <c r="D19" s="2">
        <v>7</v>
      </c>
      <c r="E19" s="2" t="s">
        <v>19</v>
      </c>
      <c r="F19" s="2">
        <f>F18*$O$3</f>
        <v>27.224</v>
      </c>
      <c r="G19" s="2">
        <f>G18*$P$3</f>
        <v>49.487000000000002</v>
      </c>
      <c r="H19" s="2">
        <f>H18*$Q$3</f>
        <v>76.010000000000005</v>
      </c>
      <c r="I19" s="2">
        <f t="shared" ref="I19:M19" si="1">I18*$Q$3</f>
        <v>87.065999999999988</v>
      </c>
      <c r="J19" s="2">
        <f t="shared" si="1"/>
        <v>98.121999999999986</v>
      </c>
      <c r="K19" s="2">
        <f t="shared" si="1"/>
        <v>105.032</v>
      </c>
      <c r="L19" s="2">
        <f t="shared" si="1"/>
        <v>107.79599999999999</v>
      </c>
      <c r="M19" s="2">
        <f t="shared" si="1"/>
        <v>109.178</v>
      </c>
      <c r="N19" s="2" t="s">
        <v>22</v>
      </c>
      <c r="O19" s="2" t="s">
        <v>22</v>
      </c>
      <c r="P19" s="1"/>
      <c r="Q19" s="1"/>
      <c r="R19" s="1"/>
      <c r="S19" s="1"/>
      <c r="T19" s="1"/>
      <c r="U19" s="1"/>
      <c r="V19" s="1"/>
      <c r="W19" s="1"/>
      <c r="X19" s="1"/>
    </row>
    <row r="20" spans="4:24" x14ac:dyDescent="0.25">
      <c r="D20" s="2">
        <v>8</v>
      </c>
      <c r="E20" s="2" t="s">
        <v>6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 t="s">
        <v>22</v>
      </c>
      <c r="O20" s="2" t="s">
        <v>22</v>
      </c>
      <c r="P20" s="1"/>
      <c r="Q20" s="1"/>
      <c r="R20" s="1"/>
      <c r="S20" s="1"/>
      <c r="T20" s="1"/>
      <c r="U20" s="1"/>
      <c r="V20" s="1"/>
      <c r="W20" s="1"/>
      <c r="X20" s="1"/>
    </row>
    <row r="21" spans="4:24" x14ac:dyDescent="0.25">
      <c r="D21" s="2">
        <v>9</v>
      </c>
      <c r="E21" s="2" t="s">
        <v>20</v>
      </c>
      <c r="F21" s="2">
        <f>F19-F20</f>
        <v>27.224</v>
      </c>
      <c r="G21" s="2">
        <f t="shared" ref="G21:M21" si="2">G19-G20</f>
        <v>49.487000000000002</v>
      </c>
      <c r="H21" s="2">
        <f t="shared" si="2"/>
        <v>76.010000000000005</v>
      </c>
      <c r="I21" s="2">
        <f t="shared" si="2"/>
        <v>87.065999999999988</v>
      </c>
      <c r="J21" s="2">
        <f t="shared" si="2"/>
        <v>98.121999999999986</v>
      </c>
      <c r="K21" s="2">
        <f t="shared" si="2"/>
        <v>105.032</v>
      </c>
      <c r="L21" s="2">
        <f t="shared" si="2"/>
        <v>107.79599999999999</v>
      </c>
      <c r="M21" s="2">
        <f t="shared" si="2"/>
        <v>109.178</v>
      </c>
      <c r="N21" s="2" t="s">
        <v>22</v>
      </c>
      <c r="O21" s="2" t="s">
        <v>22</v>
      </c>
      <c r="P21" s="1"/>
      <c r="Q21" s="1"/>
      <c r="R21" s="1"/>
      <c r="S21" s="1"/>
      <c r="T21" s="1"/>
      <c r="U21" s="1"/>
      <c r="V21" s="1"/>
      <c r="W21" s="1"/>
      <c r="X21" s="1"/>
    </row>
    <row r="22" spans="4:24" x14ac:dyDescent="0.25">
      <c r="D22" s="2">
        <v>10</v>
      </c>
      <c r="E22" s="2" t="s">
        <v>21</v>
      </c>
      <c r="F22" s="2">
        <f>F21/$I$8</f>
        <v>1.4653423532390644</v>
      </c>
      <c r="G22" s="2">
        <f t="shared" ref="G22:M22" si="3">G21/$I$8</f>
        <v>2.6636569583728171</v>
      </c>
      <c r="H22" s="2">
        <f t="shared" si="3"/>
        <v>4.091267714872953</v>
      </c>
      <c r="I22" s="2">
        <f t="shared" si="3"/>
        <v>4.6863612006726552</v>
      </c>
      <c r="J22" s="2">
        <f t="shared" si="3"/>
        <v>5.2814546864723573</v>
      </c>
      <c r="K22" s="2">
        <f t="shared" si="3"/>
        <v>5.6533881150971714</v>
      </c>
      <c r="L22" s="2">
        <f t="shared" si="3"/>
        <v>5.8021614865470967</v>
      </c>
      <c r="M22" s="2">
        <f t="shared" si="3"/>
        <v>5.8765481722720603</v>
      </c>
      <c r="N22" s="2" t="s">
        <v>22</v>
      </c>
      <c r="O22" s="2" t="s">
        <v>22</v>
      </c>
      <c r="P22" s="1"/>
      <c r="Q22" s="1"/>
      <c r="R22" s="1"/>
      <c r="S22" s="1"/>
      <c r="T22" s="1"/>
      <c r="U22" s="1"/>
      <c r="V22" s="1"/>
      <c r="W22" s="1"/>
      <c r="X22" s="1"/>
    </row>
    <row r="23" spans="4:24" x14ac:dyDescent="0.25"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4:24" x14ac:dyDescent="0.25"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4:24" x14ac:dyDescent="0.25">
      <c r="D25" s="16" t="s">
        <v>29</v>
      </c>
      <c r="E25" s="16"/>
      <c r="F25" s="16"/>
      <c r="G25" s="16"/>
      <c r="H25" s="16"/>
      <c r="I25" s="16"/>
      <c r="J25" s="16"/>
      <c r="K25" s="16"/>
      <c r="L25" s="3"/>
      <c r="M25" s="3"/>
      <c r="N25" s="3"/>
      <c r="O25" s="3"/>
      <c r="P25" s="1"/>
      <c r="Q25" s="1"/>
      <c r="R25" s="1"/>
      <c r="S25" s="1"/>
      <c r="T25" s="1"/>
      <c r="U25" s="1"/>
      <c r="V25" s="1"/>
      <c r="W25" s="1"/>
      <c r="X25" s="1"/>
    </row>
    <row r="26" spans="4:24" x14ac:dyDescent="0.25">
      <c r="D26" s="3">
        <v>1</v>
      </c>
      <c r="E26" s="3" t="s">
        <v>13</v>
      </c>
      <c r="F26" s="3">
        <v>1</v>
      </c>
      <c r="G26" s="3">
        <v>2</v>
      </c>
      <c r="H26" s="3">
        <v>3</v>
      </c>
      <c r="I26" s="3">
        <v>4</v>
      </c>
      <c r="J26" s="3">
        <v>5</v>
      </c>
      <c r="K26" s="3">
        <v>6</v>
      </c>
      <c r="L26" s="3">
        <v>7</v>
      </c>
      <c r="M26" s="3">
        <v>8</v>
      </c>
      <c r="N26" s="3">
        <v>9</v>
      </c>
      <c r="O26" s="3">
        <v>10</v>
      </c>
      <c r="P26" s="1"/>
      <c r="Q26" s="1"/>
      <c r="R26" s="1"/>
      <c r="S26" s="1"/>
      <c r="T26" s="1"/>
      <c r="U26" s="1"/>
      <c r="V26" s="1"/>
      <c r="W26" s="1"/>
      <c r="X26" s="1"/>
    </row>
    <row r="27" spans="4:24" x14ac:dyDescent="0.25">
      <c r="D27" s="3">
        <v>2</v>
      </c>
      <c r="E27" s="3" t="s">
        <v>14</v>
      </c>
      <c r="F27" s="3">
        <v>25</v>
      </c>
      <c r="G27" s="3">
        <v>25</v>
      </c>
      <c r="H27" s="3">
        <v>25</v>
      </c>
      <c r="I27" s="3">
        <v>25</v>
      </c>
      <c r="J27" s="3">
        <v>25</v>
      </c>
      <c r="K27" s="3">
        <v>25</v>
      </c>
      <c r="L27" s="3">
        <v>25</v>
      </c>
      <c r="M27" s="3">
        <v>25</v>
      </c>
      <c r="N27" s="3">
        <v>25</v>
      </c>
      <c r="O27" s="3">
        <v>25</v>
      </c>
      <c r="P27" s="1"/>
      <c r="Q27" s="1"/>
      <c r="R27" s="1"/>
      <c r="S27" s="1"/>
      <c r="T27" s="1"/>
      <c r="U27" s="1"/>
      <c r="V27" s="1"/>
      <c r="W27" s="1"/>
      <c r="X27" s="1"/>
    </row>
    <row r="28" spans="4:24" x14ac:dyDescent="0.25">
      <c r="D28" s="3">
        <v>3</v>
      </c>
      <c r="E28" s="3" t="s">
        <v>15</v>
      </c>
      <c r="F28" s="3">
        <v>1.5</v>
      </c>
      <c r="G28" s="3">
        <v>3</v>
      </c>
      <c r="H28" s="3">
        <v>4.5</v>
      </c>
      <c r="I28" s="3">
        <v>6</v>
      </c>
      <c r="J28" s="3">
        <v>7.5</v>
      </c>
      <c r="K28" s="3">
        <v>9</v>
      </c>
      <c r="L28" s="3">
        <v>10.5</v>
      </c>
      <c r="M28" s="3">
        <v>12</v>
      </c>
      <c r="N28" s="3">
        <v>13.5</v>
      </c>
      <c r="O28" s="3">
        <v>15</v>
      </c>
      <c r="P28" s="1"/>
      <c r="Q28" s="1"/>
      <c r="R28" s="1"/>
      <c r="S28" s="1"/>
      <c r="T28" s="1"/>
      <c r="U28" s="1"/>
      <c r="V28" s="1"/>
      <c r="W28" s="1"/>
      <c r="X28" s="1"/>
    </row>
    <row r="29" spans="4:24" x14ac:dyDescent="0.25">
      <c r="D29" s="3">
        <v>4</v>
      </c>
      <c r="E29" s="3" t="s">
        <v>16</v>
      </c>
      <c r="F29" s="3">
        <v>1</v>
      </c>
      <c r="G29" s="3">
        <v>3</v>
      </c>
      <c r="H29" s="3">
        <v>3</v>
      </c>
      <c r="I29" s="3">
        <v>3</v>
      </c>
      <c r="J29" s="3">
        <v>3</v>
      </c>
      <c r="K29" s="3">
        <v>3</v>
      </c>
      <c r="L29" s="3">
        <v>3</v>
      </c>
      <c r="M29" s="3">
        <v>4</v>
      </c>
      <c r="N29" s="3">
        <v>4</v>
      </c>
      <c r="O29" s="3">
        <v>4</v>
      </c>
      <c r="P29" s="1"/>
      <c r="Q29" s="1"/>
      <c r="R29" s="1"/>
      <c r="S29" s="1"/>
      <c r="T29" s="1"/>
      <c r="U29" s="1"/>
      <c r="V29" s="1"/>
      <c r="W29" s="1"/>
      <c r="X29" s="1"/>
    </row>
    <row r="30" spans="4:24" x14ac:dyDescent="0.25">
      <c r="D30" s="3">
        <v>5</v>
      </c>
      <c r="E30" s="3" t="s">
        <v>17</v>
      </c>
      <c r="F30" s="3">
        <v>95</v>
      </c>
      <c r="G30" s="3">
        <v>58</v>
      </c>
      <c r="H30" s="3">
        <v>69</v>
      </c>
      <c r="I30" s="3">
        <v>86</v>
      </c>
      <c r="J30" s="3">
        <v>92</v>
      </c>
      <c r="K30" s="3">
        <v>96</v>
      </c>
      <c r="L30" s="3">
        <v>98</v>
      </c>
      <c r="M30" s="3">
        <v>51</v>
      </c>
      <c r="N30" s="3">
        <v>52</v>
      </c>
      <c r="O30" s="3">
        <v>52</v>
      </c>
      <c r="P30" s="1"/>
      <c r="Q30" s="1"/>
      <c r="R30" s="1"/>
      <c r="S30" s="1"/>
      <c r="T30" s="1"/>
      <c r="U30" s="1"/>
      <c r="V30" s="1"/>
      <c r="W30" s="1"/>
      <c r="X30" s="1"/>
    </row>
    <row r="31" spans="4:24" x14ac:dyDescent="0.25">
      <c r="D31" s="3">
        <v>6</v>
      </c>
      <c r="E31" s="3" t="s">
        <v>18</v>
      </c>
      <c r="F31" s="3">
        <f>F30/100</f>
        <v>0.95</v>
      </c>
      <c r="G31" s="3">
        <f t="shared" ref="G31:O31" si="4">G30/100</f>
        <v>0.57999999999999996</v>
      </c>
      <c r="H31" s="3">
        <f t="shared" si="4"/>
        <v>0.69</v>
      </c>
      <c r="I31" s="3">
        <f t="shared" si="4"/>
        <v>0.86</v>
      </c>
      <c r="J31" s="3">
        <f t="shared" si="4"/>
        <v>0.92</v>
      </c>
      <c r="K31" s="3">
        <f t="shared" si="4"/>
        <v>0.96</v>
      </c>
      <c r="L31" s="3">
        <f t="shared" si="4"/>
        <v>0.98</v>
      </c>
      <c r="M31" s="3">
        <f t="shared" si="4"/>
        <v>0.51</v>
      </c>
      <c r="N31" s="3">
        <f t="shared" si="4"/>
        <v>0.52</v>
      </c>
      <c r="O31" s="3">
        <f t="shared" si="4"/>
        <v>0.52</v>
      </c>
      <c r="P31" s="1"/>
      <c r="Q31" s="1"/>
      <c r="R31" s="1"/>
      <c r="S31" s="1"/>
      <c r="T31" s="1"/>
      <c r="U31" s="1"/>
      <c r="V31" s="1"/>
      <c r="W31" s="1"/>
      <c r="X31" s="1"/>
    </row>
    <row r="32" spans="4:24" x14ac:dyDescent="0.25">
      <c r="D32" s="3">
        <v>7</v>
      </c>
      <c r="E32" s="3" t="s">
        <v>19</v>
      </c>
      <c r="F32" s="3">
        <f>F31*$N$4</f>
        <v>18.524999999999999</v>
      </c>
      <c r="G32" s="3">
        <f>G31*$P$4</f>
        <v>43.5</v>
      </c>
      <c r="H32" s="3">
        <f t="shared" ref="H32:L32" si="5">H31*$P$4</f>
        <v>51.749999999999993</v>
      </c>
      <c r="I32" s="3">
        <f t="shared" si="5"/>
        <v>64.5</v>
      </c>
      <c r="J32" s="3">
        <f t="shared" si="5"/>
        <v>69</v>
      </c>
      <c r="K32" s="3">
        <f t="shared" si="5"/>
        <v>72</v>
      </c>
      <c r="L32" s="3">
        <f t="shared" si="5"/>
        <v>73.5</v>
      </c>
      <c r="M32" s="3">
        <f>M31*$Q$4</f>
        <v>75.734999999999999</v>
      </c>
      <c r="N32" s="3">
        <f t="shared" ref="N32:O32" si="6">N31*$Q$4</f>
        <v>77.22</v>
      </c>
      <c r="O32" s="3">
        <f t="shared" si="6"/>
        <v>77.22</v>
      </c>
      <c r="P32" s="1"/>
      <c r="Q32" s="1"/>
      <c r="R32" s="1"/>
      <c r="S32" s="1"/>
      <c r="T32" s="1"/>
      <c r="U32" s="1"/>
      <c r="V32" s="1"/>
      <c r="W32" s="1"/>
      <c r="X32" s="1"/>
    </row>
    <row r="33" spans="4:29" x14ac:dyDescent="0.25">
      <c r="D33" s="3">
        <v>8</v>
      </c>
      <c r="E33" s="3" t="s">
        <v>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1"/>
      <c r="Q33" s="1"/>
      <c r="R33" s="1"/>
      <c r="S33" s="1"/>
      <c r="T33" s="1"/>
      <c r="U33" s="1"/>
      <c r="V33" s="1"/>
      <c r="W33" s="1"/>
      <c r="X33" s="1"/>
    </row>
    <row r="34" spans="4:29" x14ac:dyDescent="0.25">
      <c r="D34" s="3">
        <v>9</v>
      </c>
      <c r="E34" s="3" t="s">
        <v>20</v>
      </c>
      <c r="F34" s="3">
        <f t="shared" ref="F34:O34" si="7">F32-F33</f>
        <v>18.524999999999999</v>
      </c>
      <c r="G34" s="3">
        <f t="shared" si="7"/>
        <v>43.5</v>
      </c>
      <c r="H34" s="3">
        <f t="shared" si="7"/>
        <v>51.749999999999993</v>
      </c>
      <c r="I34" s="3">
        <f t="shared" si="7"/>
        <v>64.5</v>
      </c>
      <c r="J34" s="3">
        <f t="shared" si="7"/>
        <v>69</v>
      </c>
      <c r="K34" s="3">
        <f t="shared" si="7"/>
        <v>72</v>
      </c>
      <c r="L34" s="3">
        <f t="shared" si="7"/>
        <v>73.5</v>
      </c>
      <c r="M34" s="3">
        <f t="shared" si="7"/>
        <v>75.734999999999999</v>
      </c>
      <c r="N34" s="3">
        <f t="shared" si="7"/>
        <v>77.22</v>
      </c>
      <c r="O34" s="3">
        <f t="shared" si="7"/>
        <v>77.22</v>
      </c>
      <c r="P34" s="1"/>
      <c r="Q34" s="1"/>
      <c r="R34" s="1"/>
      <c r="S34" s="1"/>
      <c r="T34" s="1"/>
      <c r="U34" s="1"/>
      <c r="V34" s="1"/>
      <c r="W34" s="1"/>
      <c r="X34" s="1"/>
    </row>
    <row r="35" spans="4:29" x14ac:dyDescent="0.25">
      <c r="D35" s="3">
        <v>10</v>
      </c>
      <c r="E35" s="3" t="s">
        <v>21</v>
      </c>
      <c r="F35" s="3">
        <f>F34/$I$9</f>
        <v>1.3749205809512612</v>
      </c>
      <c r="G35" s="3">
        <f t="shared" ref="G35:O35" si="8">G34/$I$9</f>
        <v>3.2285584491972936</v>
      </c>
      <c r="H35" s="3">
        <f t="shared" si="8"/>
        <v>3.8408712585278142</v>
      </c>
      <c r="I35" s="3">
        <f t="shared" si="8"/>
        <v>4.7871728729477114</v>
      </c>
      <c r="J35" s="3">
        <f t="shared" si="8"/>
        <v>5.1211616780370868</v>
      </c>
      <c r="K35" s="3">
        <f t="shared" si="8"/>
        <v>5.3438208814300028</v>
      </c>
      <c r="L35" s="3">
        <f t="shared" si="8"/>
        <v>5.4551504831264612</v>
      </c>
      <c r="M35" s="3">
        <f t="shared" si="8"/>
        <v>5.6210315896541845</v>
      </c>
      <c r="N35" s="3">
        <f t="shared" si="8"/>
        <v>5.7312478953336781</v>
      </c>
      <c r="O35" s="3">
        <f t="shared" si="8"/>
        <v>5.7312478953336781</v>
      </c>
      <c r="P35" s="1"/>
      <c r="Q35" s="1"/>
      <c r="R35" s="1"/>
      <c r="S35" s="1"/>
      <c r="T35" s="1"/>
      <c r="U35" s="1"/>
      <c r="V35" s="1"/>
      <c r="W35" s="1"/>
      <c r="X35" s="1"/>
    </row>
    <row r="36" spans="4:29" x14ac:dyDescent="0.25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</sheetData>
  <mergeCells count="12">
    <mergeCell ref="M9:N9"/>
    <mergeCell ref="D9:E9"/>
    <mergeCell ref="D12:K12"/>
    <mergeCell ref="I2:J2"/>
    <mergeCell ref="D25:K25"/>
    <mergeCell ref="M7:N7"/>
    <mergeCell ref="M6:X6"/>
    <mergeCell ref="D6:K6"/>
    <mergeCell ref="M8:N8"/>
    <mergeCell ref="D8:E8"/>
    <mergeCell ref="E3:F3"/>
    <mergeCell ref="D7:E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76C99-19A3-4572-93DF-B6F00E919831}">
  <dimension ref="C3:J12"/>
  <sheetViews>
    <sheetView workbookViewId="0">
      <selection activeCell="D17" sqref="D17"/>
    </sheetView>
  </sheetViews>
  <sheetFormatPr defaultRowHeight="15" x14ac:dyDescent="0.25"/>
  <cols>
    <col min="2" max="2" width="9.140625" customWidth="1"/>
    <col min="3" max="3" width="11.5703125" customWidth="1"/>
    <col min="4" max="4" width="12" customWidth="1"/>
    <col min="5" max="5" width="10.28515625" customWidth="1"/>
    <col min="6" max="6" width="13.5703125" customWidth="1"/>
    <col min="9" max="9" width="13.5703125" customWidth="1"/>
    <col min="10" max="10" width="12.85546875" customWidth="1"/>
  </cols>
  <sheetData>
    <row r="3" spans="3:10" x14ac:dyDescent="0.25">
      <c r="C3" s="19" t="s">
        <v>36</v>
      </c>
      <c r="D3" s="19"/>
      <c r="F3" s="19" t="s">
        <v>44</v>
      </c>
      <c r="G3" s="19"/>
      <c r="I3" s="19" t="s">
        <v>45</v>
      </c>
      <c r="J3" s="19"/>
    </row>
    <row r="4" spans="3:10" x14ac:dyDescent="0.25">
      <c r="C4" s="19"/>
      <c r="D4" s="19"/>
      <c r="F4" s="20"/>
      <c r="G4" s="20"/>
      <c r="I4" s="19"/>
      <c r="J4" s="19"/>
    </row>
    <row r="5" spans="3:10" x14ac:dyDescent="0.25">
      <c r="C5" s="10" t="s">
        <v>37</v>
      </c>
      <c r="D5" s="10" t="s">
        <v>39</v>
      </c>
      <c r="F5" s="10" t="s">
        <v>30</v>
      </c>
      <c r="G5" s="10" t="s">
        <v>31</v>
      </c>
      <c r="I5" s="10" t="s">
        <v>30</v>
      </c>
      <c r="J5" s="10" t="s">
        <v>31</v>
      </c>
    </row>
    <row r="6" spans="3:10" x14ac:dyDescent="0.25">
      <c r="C6" s="10" t="s">
        <v>38</v>
      </c>
      <c r="D6" s="10" t="s">
        <v>40</v>
      </c>
      <c r="F6" s="10" t="s">
        <v>32</v>
      </c>
      <c r="G6" s="10">
        <v>4.6960000000000002E-2</v>
      </c>
      <c r="I6" s="10" t="s">
        <v>32</v>
      </c>
      <c r="J6" s="10">
        <v>4.1169999999999998E-2</v>
      </c>
    </row>
    <row r="7" spans="3:10" x14ac:dyDescent="0.25">
      <c r="C7" s="10" t="s">
        <v>50</v>
      </c>
      <c r="D7" s="10" t="s">
        <v>41</v>
      </c>
      <c r="F7" s="10" t="s">
        <v>33</v>
      </c>
      <c r="G7" s="10">
        <v>3.4729999999999997E-2</v>
      </c>
      <c r="I7" s="10" t="s">
        <v>46</v>
      </c>
      <c r="J7" s="10">
        <v>3.4680000000000002E-2</v>
      </c>
    </row>
    <row r="8" spans="3:10" x14ac:dyDescent="0.25">
      <c r="C8" s="10" t="s">
        <v>42</v>
      </c>
      <c r="D8" s="10" t="s">
        <v>47</v>
      </c>
      <c r="F8" s="10" t="s">
        <v>34</v>
      </c>
      <c r="G8" s="10">
        <v>9.7199999999999995E-3</v>
      </c>
      <c r="I8" s="10" t="s">
        <v>34</v>
      </c>
      <c r="J8" s="10">
        <v>9.75E-3</v>
      </c>
    </row>
    <row r="9" spans="3:10" x14ac:dyDescent="0.25">
      <c r="F9" s="10" t="s">
        <v>35</v>
      </c>
      <c r="G9" s="10">
        <v>3.2980000000000002E-2</v>
      </c>
      <c r="I9" s="10" t="s">
        <v>35</v>
      </c>
      <c r="J9" s="10">
        <v>3.2399999999999998E-2</v>
      </c>
    </row>
    <row r="10" spans="3:10" x14ac:dyDescent="0.25">
      <c r="F10" s="10" t="s">
        <v>48</v>
      </c>
      <c r="G10" s="10">
        <v>9.3000000000000005E-4</v>
      </c>
      <c r="I10" s="10" t="s">
        <v>48</v>
      </c>
      <c r="J10" s="10">
        <v>9.2000000000000003E-4</v>
      </c>
    </row>
    <row r="11" spans="3:10" x14ac:dyDescent="0.25">
      <c r="F11" s="10" t="s">
        <v>43</v>
      </c>
      <c r="G11" s="10">
        <v>2.1389999999999998</v>
      </c>
      <c r="I11" s="10" t="s">
        <v>43</v>
      </c>
      <c r="J11" s="10">
        <v>2.0640000000000001</v>
      </c>
    </row>
    <row r="12" spans="3:10" x14ac:dyDescent="0.25">
      <c r="F12" s="10" t="s">
        <v>49</v>
      </c>
      <c r="G12" s="11">
        <f>SUM(G6:G11)</f>
        <v>2.2643199999999997</v>
      </c>
      <c r="I12" s="10" t="s">
        <v>49</v>
      </c>
      <c r="J12" s="11">
        <f>SUM(J6:J11)</f>
        <v>2.1829200000000002</v>
      </c>
    </row>
  </sheetData>
  <mergeCells count="3">
    <mergeCell ref="F3:G4"/>
    <mergeCell ref="C3:D4"/>
    <mergeCell ref="I3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Flowbench</vt:lpstr>
      <vt:lpstr>Measurement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 Arthur (2304605)</dc:creator>
  <cp:lastModifiedBy>Ethan Davies (2305338)</cp:lastModifiedBy>
  <dcterms:created xsi:type="dcterms:W3CDTF">2025-10-21T15:55:08Z</dcterms:created>
  <dcterms:modified xsi:type="dcterms:W3CDTF">2025-12-04T16:57:48Z</dcterms:modified>
</cp:coreProperties>
</file>