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2501741_student_uwtsd_ac_uk/Documents/drivetrain technology/"/>
    </mc:Choice>
  </mc:AlternateContent>
  <bookViews>
    <workbookView xWindow="0" yWindow="0" windowWidth="21570" windowHeight="8085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9" i="1"/>
  <c r="J20" i="1" l="1"/>
  <c r="K20" i="1" s="1"/>
  <c r="J21" i="1"/>
  <c r="K21" i="1" s="1"/>
  <c r="J22" i="1"/>
  <c r="K22" i="1" s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9" i="1"/>
  <c r="B20" i="1"/>
  <c r="F20" i="1" s="1"/>
  <c r="G20" i="1" s="1"/>
  <c r="B21" i="1"/>
  <c r="F21" i="1" s="1"/>
  <c r="G21" i="1" s="1"/>
  <c r="B22" i="1"/>
  <c r="F22" i="1" s="1"/>
  <c r="G22" i="1" s="1"/>
  <c r="B23" i="1" l="1"/>
  <c r="L22" i="1"/>
  <c r="L21" i="1"/>
  <c r="L20" i="1"/>
  <c r="M22" i="1"/>
  <c r="M21" i="1"/>
  <c r="M20" i="1"/>
  <c r="F19" i="1"/>
  <c r="K19" i="1" s="1"/>
  <c r="G19" i="1" l="1"/>
  <c r="M19" i="1"/>
  <c r="L19" i="1"/>
  <c r="F23" i="1"/>
  <c r="B24" i="1"/>
  <c r="F24" i="1" l="1"/>
  <c r="B25" i="1"/>
  <c r="G23" i="1"/>
  <c r="M23" i="1"/>
  <c r="L23" i="1"/>
  <c r="K23" i="1"/>
  <c r="F25" i="1" l="1"/>
  <c r="B26" i="1"/>
  <c r="G24" i="1"/>
  <c r="M24" i="1"/>
  <c r="L24" i="1"/>
  <c r="K24" i="1"/>
  <c r="F26" i="1" l="1"/>
  <c r="B27" i="1"/>
  <c r="G25" i="1"/>
  <c r="L25" i="1"/>
  <c r="M25" i="1"/>
  <c r="K25" i="1"/>
  <c r="F27" i="1" l="1"/>
  <c r="B28" i="1"/>
  <c r="G26" i="1"/>
  <c r="L26" i="1"/>
  <c r="M26" i="1"/>
  <c r="K26" i="1"/>
  <c r="F28" i="1" l="1"/>
  <c r="B29" i="1"/>
  <c r="G27" i="1"/>
  <c r="L27" i="1"/>
  <c r="M27" i="1"/>
  <c r="K27" i="1"/>
  <c r="F29" i="1" l="1"/>
  <c r="B30" i="1"/>
  <c r="G28" i="1"/>
  <c r="L28" i="1"/>
  <c r="M28" i="1"/>
  <c r="K28" i="1"/>
  <c r="F30" i="1" l="1"/>
  <c r="B31" i="1"/>
  <c r="G29" i="1"/>
  <c r="L29" i="1"/>
  <c r="M29" i="1"/>
  <c r="K29" i="1"/>
  <c r="F31" i="1" l="1"/>
  <c r="B32" i="1"/>
  <c r="G30" i="1"/>
  <c r="M30" i="1"/>
  <c r="L30" i="1"/>
  <c r="K30" i="1"/>
  <c r="F32" i="1" l="1"/>
  <c r="B33" i="1"/>
  <c r="G31" i="1"/>
  <c r="M31" i="1"/>
  <c r="L31" i="1"/>
  <c r="K31" i="1"/>
  <c r="F33" i="1" l="1"/>
  <c r="B34" i="1"/>
  <c r="G32" i="1"/>
  <c r="M32" i="1"/>
  <c r="L32" i="1"/>
  <c r="K32" i="1"/>
  <c r="F34" i="1" l="1"/>
  <c r="B35" i="1"/>
  <c r="G33" i="1"/>
  <c r="M33" i="1"/>
  <c r="L33" i="1"/>
  <c r="K33" i="1"/>
  <c r="F35" i="1" l="1"/>
  <c r="B36" i="1"/>
  <c r="G34" i="1"/>
  <c r="M34" i="1"/>
  <c r="L34" i="1"/>
  <c r="K34" i="1"/>
  <c r="F36" i="1" l="1"/>
  <c r="B37" i="1"/>
  <c r="G35" i="1"/>
  <c r="M35" i="1"/>
  <c r="L35" i="1"/>
  <c r="K35" i="1"/>
  <c r="F37" i="1" l="1"/>
  <c r="B38" i="1"/>
  <c r="G36" i="1"/>
  <c r="L36" i="1"/>
  <c r="M36" i="1"/>
  <c r="K36" i="1"/>
  <c r="F38" i="1" l="1"/>
  <c r="B39" i="1"/>
  <c r="G37" i="1"/>
  <c r="L37" i="1"/>
  <c r="M37" i="1"/>
  <c r="K37" i="1"/>
  <c r="F39" i="1" l="1"/>
  <c r="B40" i="1"/>
  <c r="G38" i="1"/>
  <c r="L38" i="1"/>
  <c r="M38" i="1"/>
  <c r="K38" i="1"/>
  <c r="F40" i="1" l="1"/>
  <c r="B41" i="1"/>
  <c r="G39" i="1"/>
  <c r="L39" i="1"/>
  <c r="M39" i="1"/>
  <c r="K39" i="1"/>
  <c r="F41" i="1" l="1"/>
  <c r="B42" i="1"/>
  <c r="G40" i="1"/>
  <c r="L40" i="1"/>
  <c r="M40" i="1"/>
  <c r="K40" i="1"/>
  <c r="F42" i="1" l="1"/>
  <c r="B43" i="1"/>
  <c r="G41" i="1"/>
  <c r="L41" i="1"/>
  <c r="M41" i="1"/>
  <c r="K41" i="1"/>
  <c r="F43" i="1" l="1"/>
  <c r="B44" i="1"/>
  <c r="G42" i="1"/>
  <c r="L42" i="1"/>
  <c r="M42" i="1"/>
  <c r="K42" i="1"/>
  <c r="F44" i="1" l="1"/>
  <c r="B45" i="1"/>
  <c r="G43" i="1"/>
  <c r="L43" i="1"/>
  <c r="M43" i="1"/>
  <c r="K43" i="1"/>
  <c r="F45" i="1" l="1"/>
  <c r="B46" i="1"/>
  <c r="G44" i="1"/>
  <c r="L44" i="1"/>
  <c r="M44" i="1"/>
  <c r="K44" i="1"/>
  <c r="F46" i="1" l="1"/>
  <c r="B47" i="1"/>
  <c r="G45" i="1"/>
  <c r="L45" i="1"/>
  <c r="M45" i="1"/>
  <c r="K45" i="1"/>
  <c r="F47" i="1" l="1"/>
  <c r="B48" i="1"/>
  <c r="G46" i="1"/>
  <c r="L46" i="1"/>
  <c r="M46" i="1"/>
  <c r="K46" i="1"/>
  <c r="F48" i="1" l="1"/>
  <c r="B49" i="1"/>
  <c r="G47" i="1"/>
  <c r="L47" i="1"/>
  <c r="M47" i="1"/>
  <c r="K47" i="1"/>
  <c r="F49" i="1" l="1"/>
  <c r="B50" i="1"/>
  <c r="G48" i="1"/>
  <c r="M48" i="1"/>
  <c r="L48" i="1"/>
  <c r="K48" i="1"/>
  <c r="F50" i="1" l="1"/>
  <c r="B51" i="1"/>
  <c r="G49" i="1"/>
  <c r="M49" i="1"/>
  <c r="L49" i="1"/>
  <c r="K49" i="1"/>
  <c r="F51" i="1" l="1"/>
  <c r="B52" i="1"/>
  <c r="G50" i="1"/>
  <c r="M50" i="1"/>
  <c r="L50" i="1"/>
  <c r="K50" i="1"/>
  <c r="F52" i="1" l="1"/>
  <c r="B53" i="1"/>
  <c r="G51" i="1"/>
  <c r="M51" i="1"/>
  <c r="K51" i="1"/>
  <c r="L51" i="1"/>
  <c r="F53" i="1" l="1"/>
  <c r="B54" i="1"/>
  <c r="G52" i="1"/>
  <c r="M52" i="1"/>
  <c r="L52" i="1"/>
  <c r="K52" i="1"/>
  <c r="F54" i="1" l="1"/>
  <c r="B55" i="1"/>
  <c r="G53" i="1"/>
  <c r="M53" i="1"/>
  <c r="L53" i="1"/>
  <c r="K53" i="1"/>
  <c r="F55" i="1" l="1"/>
  <c r="B56" i="1"/>
  <c r="G54" i="1"/>
  <c r="M54" i="1"/>
  <c r="L54" i="1"/>
  <c r="K54" i="1"/>
  <c r="F56" i="1" l="1"/>
  <c r="B57" i="1"/>
  <c r="G55" i="1"/>
  <c r="M55" i="1"/>
  <c r="K55" i="1"/>
  <c r="L55" i="1"/>
  <c r="F57" i="1" l="1"/>
  <c r="B58" i="1"/>
  <c r="G56" i="1"/>
  <c r="M56" i="1"/>
  <c r="K56" i="1"/>
  <c r="L56" i="1"/>
  <c r="F58" i="1" l="1"/>
  <c r="B59" i="1"/>
  <c r="G57" i="1"/>
  <c r="M57" i="1"/>
  <c r="K57" i="1"/>
  <c r="L57" i="1"/>
  <c r="F59" i="1" l="1"/>
  <c r="B60" i="1"/>
  <c r="G58" i="1"/>
  <c r="M58" i="1"/>
  <c r="K58" i="1"/>
  <c r="L58" i="1"/>
  <c r="F60" i="1" l="1"/>
  <c r="B61" i="1"/>
  <c r="G59" i="1"/>
  <c r="M59" i="1"/>
  <c r="K59" i="1"/>
  <c r="L59" i="1"/>
  <c r="F61" i="1" l="1"/>
  <c r="B62" i="1"/>
  <c r="G60" i="1"/>
  <c r="L60" i="1"/>
  <c r="M60" i="1"/>
  <c r="K60" i="1"/>
  <c r="F62" i="1" l="1"/>
  <c r="B63" i="1"/>
  <c r="G61" i="1"/>
  <c r="L61" i="1"/>
  <c r="M61" i="1"/>
  <c r="K61" i="1"/>
  <c r="F63" i="1" l="1"/>
  <c r="B64" i="1"/>
  <c r="G62" i="1"/>
  <c r="L62" i="1"/>
  <c r="M62" i="1"/>
  <c r="K62" i="1"/>
  <c r="F64" i="1" l="1"/>
  <c r="B65" i="1"/>
  <c r="G63" i="1"/>
  <c r="L63" i="1"/>
  <c r="M63" i="1"/>
  <c r="K63" i="1"/>
  <c r="F65" i="1" l="1"/>
  <c r="B66" i="1"/>
  <c r="G64" i="1"/>
  <c r="L64" i="1"/>
  <c r="M64" i="1"/>
  <c r="K64" i="1"/>
  <c r="F66" i="1" l="1"/>
  <c r="B67" i="1"/>
  <c r="G65" i="1"/>
  <c r="L65" i="1"/>
  <c r="M65" i="1"/>
  <c r="K65" i="1"/>
  <c r="F67" i="1" l="1"/>
  <c r="B68" i="1"/>
  <c r="G66" i="1"/>
  <c r="L66" i="1"/>
  <c r="M66" i="1"/>
  <c r="K66" i="1"/>
  <c r="F68" i="1" l="1"/>
  <c r="B69" i="1"/>
  <c r="G67" i="1"/>
  <c r="L67" i="1"/>
  <c r="M67" i="1"/>
  <c r="K67" i="1"/>
  <c r="F69" i="1" l="1"/>
  <c r="B70" i="1"/>
  <c r="G68" i="1"/>
  <c r="L68" i="1"/>
  <c r="M68" i="1"/>
  <c r="K68" i="1"/>
  <c r="F70" i="1" l="1"/>
  <c r="B71" i="1"/>
  <c r="G69" i="1"/>
  <c r="L69" i="1"/>
  <c r="M69" i="1"/>
  <c r="K69" i="1"/>
  <c r="F71" i="1" l="1"/>
  <c r="B72" i="1"/>
  <c r="G70" i="1"/>
  <c r="L70" i="1"/>
  <c r="M70" i="1"/>
  <c r="K70" i="1"/>
  <c r="F72" i="1" l="1"/>
  <c r="B73" i="1"/>
  <c r="G71" i="1"/>
  <c r="L71" i="1"/>
  <c r="M71" i="1"/>
  <c r="K71" i="1"/>
  <c r="F73" i="1" l="1"/>
  <c r="B74" i="1"/>
  <c r="G72" i="1"/>
  <c r="L72" i="1"/>
  <c r="M72" i="1"/>
  <c r="K72" i="1"/>
  <c r="F74" i="1" l="1"/>
  <c r="B75" i="1"/>
  <c r="G73" i="1"/>
  <c r="L73" i="1"/>
  <c r="M73" i="1"/>
  <c r="K73" i="1"/>
  <c r="F75" i="1" l="1"/>
  <c r="B76" i="1"/>
  <c r="G74" i="1"/>
  <c r="L74" i="1"/>
  <c r="M74" i="1"/>
  <c r="K74" i="1"/>
  <c r="F76" i="1" l="1"/>
  <c r="B77" i="1"/>
  <c r="G75" i="1"/>
  <c r="L75" i="1"/>
  <c r="M75" i="1"/>
  <c r="K75" i="1"/>
  <c r="F77" i="1" l="1"/>
  <c r="B78" i="1"/>
  <c r="G76" i="1"/>
  <c r="M76" i="1"/>
  <c r="L76" i="1"/>
  <c r="K76" i="1"/>
  <c r="F78" i="1" l="1"/>
  <c r="B79" i="1"/>
  <c r="G77" i="1"/>
  <c r="M77" i="1"/>
  <c r="L77" i="1"/>
  <c r="K77" i="1"/>
  <c r="F79" i="1" l="1"/>
  <c r="B80" i="1"/>
  <c r="G78" i="1"/>
  <c r="M78" i="1"/>
  <c r="L78" i="1"/>
  <c r="K78" i="1"/>
  <c r="F80" i="1" l="1"/>
  <c r="B81" i="1"/>
  <c r="G79" i="1"/>
  <c r="M79" i="1"/>
  <c r="K79" i="1"/>
  <c r="L79" i="1"/>
  <c r="F81" i="1" l="1"/>
  <c r="B82" i="1"/>
  <c r="G80" i="1"/>
  <c r="M80" i="1"/>
  <c r="L80" i="1"/>
  <c r="K80" i="1"/>
  <c r="F82" i="1" l="1"/>
  <c r="B83" i="1"/>
  <c r="G81" i="1"/>
  <c r="M81" i="1"/>
  <c r="L81" i="1"/>
  <c r="K81" i="1"/>
  <c r="F83" i="1" l="1"/>
  <c r="B84" i="1"/>
  <c r="G82" i="1"/>
  <c r="M82" i="1"/>
  <c r="L82" i="1"/>
  <c r="K82" i="1"/>
  <c r="F84" i="1" l="1"/>
  <c r="B85" i="1"/>
  <c r="G83" i="1"/>
  <c r="M83" i="1"/>
  <c r="K83" i="1"/>
  <c r="L83" i="1"/>
  <c r="F85" i="1" l="1"/>
  <c r="B86" i="1"/>
  <c r="G84" i="1"/>
  <c r="M84" i="1"/>
  <c r="K84" i="1"/>
  <c r="L84" i="1"/>
  <c r="F86" i="1" l="1"/>
  <c r="B87" i="1"/>
  <c r="G85" i="1"/>
  <c r="M85" i="1"/>
  <c r="K85" i="1"/>
  <c r="L85" i="1"/>
  <c r="F87" i="1" l="1"/>
  <c r="B88" i="1"/>
  <c r="G86" i="1"/>
  <c r="M86" i="1"/>
  <c r="K86" i="1"/>
  <c r="L86" i="1"/>
  <c r="F88" i="1" l="1"/>
  <c r="B89" i="1"/>
  <c r="G87" i="1"/>
  <c r="M87" i="1"/>
  <c r="K87" i="1"/>
  <c r="L87" i="1"/>
  <c r="F89" i="1" l="1"/>
  <c r="B90" i="1"/>
  <c r="G88" i="1"/>
  <c r="L88" i="1"/>
  <c r="M88" i="1"/>
  <c r="K88" i="1"/>
  <c r="F90" i="1" l="1"/>
  <c r="B91" i="1"/>
  <c r="G89" i="1"/>
  <c r="L89" i="1"/>
  <c r="M89" i="1"/>
  <c r="K89" i="1"/>
  <c r="F91" i="1" l="1"/>
  <c r="B92" i="1"/>
  <c r="G90" i="1"/>
  <c r="L90" i="1"/>
  <c r="M90" i="1"/>
  <c r="K90" i="1"/>
  <c r="F92" i="1" l="1"/>
  <c r="B93" i="1"/>
  <c r="G91" i="1"/>
  <c r="L91" i="1"/>
  <c r="M91" i="1"/>
  <c r="K91" i="1"/>
  <c r="F93" i="1" l="1"/>
  <c r="B94" i="1"/>
  <c r="G92" i="1"/>
  <c r="L92" i="1"/>
  <c r="M92" i="1"/>
  <c r="K92" i="1"/>
  <c r="F94" i="1" l="1"/>
  <c r="B95" i="1"/>
  <c r="G93" i="1"/>
  <c r="L93" i="1"/>
  <c r="M93" i="1"/>
  <c r="K93" i="1"/>
  <c r="F95" i="1" l="1"/>
  <c r="B96" i="1"/>
  <c r="G94" i="1"/>
  <c r="L94" i="1"/>
  <c r="M94" i="1"/>
  <c r="K94" i="1"/>
  <c r="F96" i="1" l="1"/>
  <c r="B97" i="1"/>
  <c r="G95" i="1"/>
  <c r="L95" i="1"/>
  <c r="M95" i="1"/>
  <c r="K95" i="1"/>
  <c r="F97" i="1" l="1"/>
  <c r="B98" i="1"/>
  <c r="G96" i="1"/>
  <c r="L96" i="1"/>
  <c r="M96" i="1"/>
  <c r="K96" i="1"/>
  <c r="F98" i="1" l="1"/>
  <c r="B99" i="1"/>
  <c r="G97" i="1"/>
  <c r="L97" i="1"/>
  <c r="M97" i="1"/>
  <c r="K97" i="1"/>
  <c r="F99" i="1" l="1"/>
  <c r="B100" i="1"/>
  <c r="G98" i="1"/>
  <c r="L98" i="1"/>
  <c r="M98" i="1"/>
  <c r="K98" i="1"/>
  <c r="F100" i="1" l="1"/>
  <c r="B101" i="1"/>
  <c r="G99" i="1"/>
  <c r="L99" i="1"/>
  <c r="M99" i="1"/>
  <c r="K99" i="1"/>
  <c r="F101" i="1" l="1"/>
  <c r="B102" i="1"/>
  <c r="G100" i="1"/>
  <c r="L100" i="1"/>
  <c r="M100" i="1"/>
  <c r="K100" i="1"/>
  <c r="F102" i="1" l="1"/>
  <c r="B103" i="1"/>
  <c r="G101" i="1"/>
  <c r="L101" i="1"/>
  <c r="M101" i="1"/>
  <c r="K101" i="1"/>
  <c r="F103" i="1" l="1"/>
  <c r="B104" i="1"/>
  <c r="G102" i="1"/>
  <c r="L102" i="1"/>
  <c r="M102" i="1"/>
  <c r="K102" i="1"/>
  <c r="F104" i="1" l="1"/>
  <c r="B105" i="1"/>
  <c r="G103" i="1"/>
  <c r="L103" i="1"/>
  <c r="M103" i="1"/>
  <c r="K103" i="1"/>
  <c r="F105" i="1" l="1"/>
  <c r="B106" i="1"/>
  <c r="G104" i="1"/>
  <c r="M104" i="1"/>
  <c r="L104" i="1"/>
  <c r="K104" i="1"/>
  <c r="F106" i="1" l="1"/>
  <c r="B107" i="1"/>
  <c r="G105" i="1"/>
  <c r="M105" i="1"/>
  <c r="L105" i="1"/>
  <c r="K105" i="1"/>
  <c r="F107" i="1" l="1"/>
  <c r="B108" i="1"/>
  <c r="G106" i="1"/>
  <c r="M106" i="1"/>
  <c r="L106" i="1"/>
  <c r="K106" i="1"/>
  <c r="F108" i="1" l="1"/>
  <c r="B109" i="1"/>
  <c r="F109" i="1" s="1"/>
  <c r="G107" i="1"/>
  <c r="M107" i="1"/>
  <c r="K107" i="1"/>
  <c r="L107" i="1"/>
  <c r="G109" i="1" l="1"/>
  <c r="M109" i="1"/>
  <c r="L109" i="1"/>
  <c r="K109" i="1"/>
  <c r="G108" i="1"/>
  <c r="M108" i="1"/>
  <c r="L108" i="1"/>
  <c r="K108" i="1"/>
</calcChain>
</file>

<file path=xl/sharedStrings.xml><?xml version="1.0" encoding="utf-8"?>
<sst xmlns="http://schemas.openxmlformats.org/spreadsheetml/2006/main" count="42" uniqueCount="39">
  <si>
    <t>Baro</t>
  </si>
  <si>
    <t>Humidity</t>
  </si>
  <si>
    <t>Ambient temp</t>
  </si>
  <si>
    <t>Energy of petrol</t>
  </si>
  <si>
    <t>Pivot arm radius M</t>
  </si>
  <si>
    <t>fuel density(petrol) (kg/L)</t>
  </si>
  <si>
    <t>mBar</t>
  </si>
  <si>
    <t>%</t>
  </si>
  <si>
    <t>Deg C</t>
  </si>
  <si>
    <t>MJ/KG</t>
  </si>
  <si>
    <t xml:space="preserve">ISO Correction factor K </t>
  </si>
  <si>
    <t>Cylinder Bore (m)</t>
  </si>
  <si>
    <t>cylinder stroke (m)</t>
  </si>
  <si>
    <t>displacement of one cylinder</t>
  </si>
  <si>
    <t xml:space="preserve">total displacement </t>
  </si>
  <si>
    <t>Load</t>
  </si>
  <si>
    <t>Dyno Speed</t>
  </si>
  <si>
    <t>Fuel Flow Rate</t>
  </si>
  <si>
    <t>Lambda</t>
  </si>
  <si>
    <t xml:space="preserve">torque </t>
  </si>
  <si>
    <t>brake power</t>
  </si>
  <si>
    <t>ISO-corecced brake power</t>
  </si>
  <si>
    <t>BMEP</t>
  </si>
  <si>
    <t>Fuel mass flow</t>
  </si>
  <si>
    <t>SFC</t>
  </si>
  <si>
    <t>overall thermal efficiency</t>
  </si>
  <si>
    <t>BHP</t>
  </si>
  <si>
    <t>stoichiometric fuel ratio</t>
  </si>
  <si>
    <t>Newtons</t>
  </si>
  <si>
    <t>rpm</t>
  </si>
  <si>
    <t>l/min</t>
  </si>
  <si>
    <t>nm*-1</t>
  </si>
  <si>
    <t>Kw</t>
  </si>
  <si>
    <t>Bar</t>
  </si>
  <si>
    <t>KPa</t>
  </si>
  <si>
    <t>kg/hour</t>
  </si>
  <si>
    <t>g/kWh</t>
  </si>
  <si>
    <t>(%)</t>
  </si>
  <si>
    <t>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</si>
</sst>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wrapText="1"/>
    </xf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wrapText="1"/>
    </xf>
    <xf numFmtId="164" fontId="0" fillId="0" borderId="0" xfId="0" applyNumberFormat="1" applyAlignment="1">
      <alignment horizontal="center" wrapText="1"/>
    </xf>
    <xf numFmtId="164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  <xf numFmtId="0" fontId="1" fillId="2" borderId="0" xfId="0" applyFont="1" applyFill="1"/>
    <xf numFmtId="0" fontId="2" fillId="3" borderId="0" xfId="0" applyFont="1" applyFill="1"/>
    <xf numFmtId="164" fontId="0" fillId="3" borderId="0" xfId="0" applyNumberFormat="1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SFC V Engine Speed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386430006751439"/>
          <c:y val="0.12565797710177654"/>
          <c:w val="0.78342134173867539"/>
          <c:h val="0.70219028692143981"/>
        </c:manualLayout>
      </c:layout>
      <c:scatterChart>
        <c:scatterStyle val="smoothMarker"/>
        <c:varyColors val="0"/>
        <c:ser>
          <c:idx val="0"/>
          <c:order val="0"/>
          <c:tx>
            <c:v>SFC V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BsC'!$B$19:$B$109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BsC'!$K$19:$K$109</c:f>
              <c:numCache>
                <c:formatCode>0.00000</c:formatCode>
                <c:ptCount val="91"/>
                <c:pt idx="0">
                  <c:v>362.59026726403698</c:v>
                </c:pt>
                <c:pt idx="1">
                  <c:v>353.47202552110366</c:v>
                </c:pt>
                <c:pt idx="2">
                  <c:v>340.37298876228215</c:v>
                </c:pt>
                <c:pt idx="3">
                  <c:v>319.99359243958116</c:v>
                </c:pt>
                <c:pt idx="4">
                  <c:v>308.65537349541745</c:v>
                </c:pt>
                <c:pt idx="5">
                  <c:v>309.46121832120269</c:v>
                </c:pt>
                <c:pt idx="6">
                  <c:v>292.36823626761429</c:v>
                </c:pt>
                <c:pt idx="7">
                  <c:v>277.81911341973301</c:v>
                </c:pt>
                <c:pt idx="8">
                  <c:v>274.94560709643076</c:v>
                </c:pt>
                <c:pt idx="9">
                  <c:v>265.75630780182195</c:v>
                </c:pt>
                <c:pt idx="10">
                  <c:v>266.11556253324255</c:v>
                </c:pt>
                <c:pt idx="11">
                  <c:v>268.90330375764967</c:v>
                </c:pt>
                <c:pt idx="12">
                  <c:v>266.50142877453999</c:v>
                </c:pt>
                <c:pt idx="13">
                  <c:v>265.43125591411399</c:v>
                </c:pt>
                <c:pt idx="14">
                  <c:v>261.27113944830165</c:v>
                </c:pt>
                <c:pt idx="15">
                  <c:v>260.96576583284559</c:v>
                </c:pt>
                <c:pt idx="16">
                  <c:v>267.47768279903721</c:v>
                </c:pt>
                <c:pt idx="17">
                  <c:v>271.00346302788756</c:v>
                </c:pt>
                <c:pt idx="18">
                  <c:v>270.95342620242695</c:v>
                </c:pt>
                <c:pt idx="19">
                  <c:v>269.24452672655946</c:v>
                </c:pt>
                <c:pt idx="20">
                  <c:v>270.69568585087347</c:v>
                </c:pt>
                <c:pt idx="21">
                  <c:v>267.42521778731953</c:v>
                </c:pt>
                <c:pt idx="22">
                  <c:v>265.2324829992906</c:v>
                </c:pt>
                <c:pt idx="23">
                  <c:v>263.76579576546419</c:v>
                </c:pt>
                <c:pt idx="24">
                  <c:v>263.47444104030188</c:v>
                </c:pt>
                <c:pt idx="25">
                  <c:v>262.02124122047383</c:v>
                </c:pt>
                <c:pt idx="26">
                  <c:v>262.09809928512203</c:v>
                </c:pt>
                <c:pt idx="27">
                  <c:v>264.85444055868857</c:v>
                </c:pt>
                <c:pt idx="28">
                  <c:v>266.27675830941786</c:v>
                </c:pt>
                <c:pt idx="29">
                  <c:v>264.4399090482749</c:v>
                </c:pt>
                <c:pt idx="30">
                  <c:v>265.9672925247466</c:v>
                </c:pt>
                <c:pt idx="31">
                  <c:v>266.07237530528852</c:v>
                </c:pt>
                <c:pt idx="32">
                  <c:v>269.86901109017629</c:v>
                </c:pt>
                <c:pt idx="33">
                  <c:v>270.80814350291831</c:v>
                </c:pt>
                <c:pt idx="34">
                  <c:v>272.78288115130363</c:v>
                </c:pt>
                <c:pt idx="35">
                  <c:v>275.74598093264831</c:v>
                </c:pt>
                <c:pt idx="36">
                  <c:v>273.85267502024345</c:v>
                </c:pt>
                <c:pt idx="37">
                  <c:v>274.27107660453851</c:v>
                </c:pt>
                <c:pt idx="38">
                  <c:v>278.572543978044</c:v>
                </c:pt>
                <c:pt idx="39">
                  <c:v>282.19887734068317</c:v>
                </c:pt>
                <c:pt idx="40">
                  <c:v>287.09266653130942</c:v>
                </c:pt>
                <c:pt idx="41">
                  <c:v>293.8049659402833</c:v>
                </c:pt>
                <c:pt idx="42">
                  <c:v>294.6753167340986</c:v>
                </c:pt>
                <c:pt idx="43">
                  <c:v>298.95542583246976</c:v>
                </c:pt>
                <c:pt idx="44">
                  <c:v>297.49999545884054</c:v>
                </c:pt>
                <c:pt idx="45">
                  <c:v>299.17212175418103</c:v>
                </c:pt>
                <c:pt idx="46">
                  <c:v>295.93351963364051</c:v>
                </c:pt>
                <c:pt idx="47">
                  <c:v>294.06998103739312</c:v>
                </c:pt>
                <c:pt idx="48">
                  <c:v>295.15657702783125</c:v>
                </c:pt>
                <c:pt idx="49">
                  <c:v>291.88975120663662</c:v>
                </c:pt>
                <c:pt idx="50">
                  <c:v>295.02367038830636</c:v>
                </c:pt>
                <c:pt idx="51">
                  <c:v>293.2301183928696</c:v>
                </c:pt>
                <c:pt idx="52">
                  <c:v>300.80359213006494</c:v>
                </c:pt>
                <c:pt idx="53">
                  <c:v>299.83033490414181</c:v>
                </c:pt>
                <c:pt idx="54">
                  <c:v>304.07558910629876</c:v>
                </c:pt>
                <c:pt idx="55">
                  <c:v>300.87532149952074</c:v>
                </c:pt>
                <c:pt idx="56">
                  <c:v>302.25056604626258</c:v>
                </c:pt>
                <c:pt idx="57">
                  <c:v>305.32398633705327</c:v>
                </c:pt>
                <c:pt idx="58">
                  <c:v>305.05749972431448</c:v>
                </c:pt>
                <c:pt idx="59">
                  <c:v>311.2624815207875</c:v>
                </c:pt>
                <c:pt idx="60">
                  <c:v>312.25963507624391</c:v>
                </c:pt>
                <c:pt idx="61">
                  <c:v>314.49666316106357</c:v>
                </c:pt>
                <c:pt idx="62">
                  <c:v>316.10282348979968</c:v>
                </c:pt>
                <c:pt idx="63">
                  <c:v>319.28658746036717</c:v>
                </c:pt>
                <c:pt idx="64">
                  <c:v>319.03539766046191</c:v>
                </c:pt>
                <c:pt idx="65">
                  <c:v>320.16477947699747</c:v>
                </c:pt>
                <c:pt idx="66">
                  <c:v>323.62876754601996</c:v>
                </c:pt>
                <c:pt idx="67">
                  <c:v>325.05009530867943</c:v>
                </c:pt>
                <c:pt idx="68">
                  <c:v>325.07730128335464</c:v>
                </c:pt>
                <c:pt idx="69">
                  <c:v>321.8302282085827</c:v>
                </c:pt>
                <c:pt idx="70">
                  <c:v>324.86217579869924</c:v>
                </c:pt>
                <c:pt idx="71">
                  <c:v>324.66469239407581</c:v>
                </c:pt>
                <c:pt idx="72">
                  <c:v>325.9992108179153</c:v>
                </c:pt>
                <c:pt idx="73">
                  <c:v>326.9596955195866</c:v>
                </c:pt>
                <c:pt idx="74">
                  <c:v>326.83458085412883</c:v>
                </c:pt>
                <c:pt idx="75">
                  <c:v>331.55571168345807</c:v>
                </c:pt>
                <c:pt idx="76">
                  <c:v>332.62984127618802</c:v>
                </c:pt>
                <c:pt idx="77">
                  <c:v>336.13067842990762</c:v>
                </c:pt>
                <c:pt idx="78">
                  <c:v>339.93779508429827</c:v>
                </c:pt>
                <c:pt idx="79">
                  <c:v>341.54886374644906</c:v>
                </c:pt>
                <c:pt idx="80">
                  <c:v>342.50407446488265</c:v>
                </c:pt>
                <c:pt idx="81">
                  <c:v>346.43652379044335</c:v>
                </c:pt>
                <c:pt idx="82">
                  <c:v>348.9749493170803</c:v>
                </c:pt>
                <c:pt idx="83">
                  <c:v>353.16881982771417</c:v>
                </c:pt>
                <c:pt idx="84">
                  <c:v>356.6748648014804</c:v>
                </c:pt>
                <c:pt idx="85">
                  <c:v>357.05623292584181</c:v>
                </c:pt>
                <c:pt idx="86">
                  <c:v>359.92281029205799</c:v>
                </c:pt>
                <c:pt idx="87">
                  <c:v>359.52261474745666</c:v>
                </c:pt>
                <c:pt idx="88">
                  <c:v>368.70019078525013</c:v>
                </c:pt>
                <c:pt idx="89">
                  <c:v>373.67628567617987</c:v>
                </c:pt>
                <c:pt idx="90">
                  <c:v>376.84326323627772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F3B-46AE-91BF-129A00E7B4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8225671"/>
        <c:axId val="2098227719"/>
      </c:scatterChart>
      <c:valAx>
        <c:axId val="2098225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Engine/Dyno speed (Rpm)</a:t>
                </a:r>
                <a:r>
                  <a:rPr lang="en-GB" sz="1800" baseline="0"/>
                  <a:t> 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0.32503713291546316"/>
              <c:y val="0.896597636639864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8227719"/>
        <c:crosses val="autoZero"/>
        <c:crossBetween val="midCat"/>
      </c:valAx>
      <c:valAx>
        <c:axId val="2098227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SFC  (g/kwh)</a:t>
                </a:r>
              </a:p>
            </c:rich>
          </c:tx>
          <c:layout>
            <c:manualLayout>
              <c:xMode val="edge"/>
              <c:yMode val="edge"/>
              <c:x val="3.2054714621859486E-2"/>
              <c:y val="0.393727181574047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82256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Torque vs Engine Speed</a:t>
            </a:r>
          </a:p>
        </c:rich>
      </c:tx>
      <c:layout>
        <c:manualLayout>
          <c:xMode val="edge"/>
          <c:yMode val="edge"/>
          <c:x val="0.32690110882338863"/>
          <c:y val="8.791206762722329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590867060932736"/>
          <c:y val="9.8928098260719743E-2"/>
          <c:w val="0.82370337594869381"/>
          <c:h val="0.74800610362988007"/>
        </c:manualLayout>
      </c:layout>
      <c:scatterChart>
        <c:scatterStyle val="smoothMarker"/>
        <c:varyColors val="0"/>
        <c:ser>
          <c:idx val="0"/>
          <c:order val="0"/>
          <c:tx>
            <c:v>torque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BsC'!$B$19:$B$109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BsC'!$E$19:$E$109</c:f>
              <c:numCache>
                <c:formatCode>0.00000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D3C-4377-A95E-1FC80302A4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559488"/>
        <c:axId val="416559904"/>
      </c:scatterChart>
      <c:valAx>
        <c:axId val="416559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Engine/Dyno</a:t>
                </a:r>
                <a:r>
                  <a:rPr lang="en-GB" sz="1600" baseline="0"/>
                  <a:t> Speed (rpm)</a:t>
                </a:r>
                <a:endParaRPr lang="en-GB" sz="16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559904"/>
        <c:crosses val="autoZero"/>
        <c:crossBetween val="midCat"/>
      </c:valAx>
      <c:valAx>
        <c:axId val="416559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Torque</a:t>
                </a:r>
                <a:r>
                  <a:rPr lang="en-GB" sz="1800" baseline="0"/>
                  <a:t> (Nm)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1.6379750036516375E-2"/>
              <c:y val="0.347066029749781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5594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Brake power vs engine speed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694192343487002"/>
          <c:y val="8.4761072254876668E-2"/>
          <c:w val="0.77592228383004458"/>
          <c:h val="0.75044498905353341"/>
        </c:manualLayout>
      </c:layout>
      <c:scatterChart>
        <c:scatterStyle val="smoothMarker"/>
        <c:varyColors val="0"/>
        <c:ser>
          <c:idx val="0"/>
          <c:order val="0"/>
          <c:tx>
            <c:v>Brake power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BsC'!$B$19:$B$109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BsC'!$F$19:$F$109</c:f>
              <c:numCache>
                <c:formatCode>0.00000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40A-417B-9294-2D2B9F9929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3023712"/>
        <c:axId val="773025376"/>
      </c:scatterChart>
      <c:valAx>
        <c:axId val="773023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Engine</a:t>
                </a:r>
                <a:r>
                  <a:rPr lang="en-GB" sz="1600" baseline="0"/>
                  <a:t>/Dyno Speed (rpm)</a:t>
                </a:r>
                <a:endParaRPr lang="en-GB" sz="1600"/>
              </a:p>
            </c:rich>
          </c:tx>
          <c:layout>
            <c:manualLayout>
              <c:xMode val="edge"/>
              <c:yMode val="edge"/>
              <c:x val="0.41382104024810884"/>
              <c:y val="0.924855872347329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3025376"/>
        <c:crosses val="autoZero"/>
        <c:crossBetween val="midCat"/>
      </c:valAx>
      <c:valAx>
        <c:axId val="77302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Brake Power</a:t>
                </a:r>
                <a:r>
                  <a:rPr lang="en-GB" sz="1800" baseline="0"/>
                  <a:t> (Kw)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2.4600504405974687E-2"/>
              <c:y val="0.295783773117675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3023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/>
              <a:t>Lambda</a:t>
            </a:r>
            <a:r>
              <a:rPr lang="en-GB" sz="1800" baseline="0"/>
              <a:t> vs engine speed</a:t>
            </a:r>
            <a:endParaRPr lang="en-GB" sz="1800"/>
          </a:p>
        </c:rich>
      </c:tx>
      <c:layout>
        <c:manualLayout>
          <c:xMode val="edge"/>
          <c:yMode val="edge"/>
          <c:x val="0.3677984393772028"/>
          <c:y val="1.05287806781140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7811167651708608E-2"/>
          <c:y val="9.0439386203343436E-2"/>
          <c:w val="0.87010639684643476"/>
          <c:h val="0.74985701173109598"/>
        </c:manualLayout>
      </c:layout>
      <c:scatterChart>
        <c:scatterStyle val="smoothMarker"/>
        <c:varyColors val="0"/>
        <c:ser>
          <c:idx val="0"/>
          <c:order val="0"/>
          <c:tx>
            <c:v>Lambda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BsC'!$B$19:$B$109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BsC'!$D$19:$D$109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937-42CA-959A-F558CFCBC208}"/>
            </c:ext>
          </c:extLst>
        </c:ser>
        <c:ser>
          <c:idx val="1"/>
          <c:order val="1"/>
          <c:tx>
            <c:v>Stoichiometric ratio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BsC'!$B$19:$B$109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BsC'!$N$19:$N$109</c:f>
              <c:numCache>
                <c:formatCode>General</c:formatCode>
                <c:ptCount val="9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937-42CA-959A-F558CFCBC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647440"/>
        <c:axId val="427645520"/>
      </c:scatterChart>
      <c:valAx>
        <c:axId val="427647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Engine</a:t>
                </a:r>
                <a:r>
                  <a:rPr lang="en-GB" sz="1400" baseline="0"/>
                  <a:t> Speed (rpm)</a:t>
                </a:r>
                <a:endParaRPr lang="en-GB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645520"/>
        <c:crosses val="autoZero"/>
        <c:crossBetween val="midCat"/>
      </c:valAx>
      <c:valAx>
        <c:axId val="42764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Lambda</a:t>
                </a:r>
                <a:r>
                  <a:rPr lang="en-GB" baseline="0"/>
                  <a:t> 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4590887641474048E-2"/>
              <c:y val="0.417236435227157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647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396100774409115"/>
          <c:y val="0.43371454768535622"/>
          <c:w val="0.18623578619449976"/>
          <c:h val="0.138150281848620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17</xdr:row>
      <xdr:rowOff>50799</xdr:rowOff>
    </xdr:from>
    <xdr:to>
      <xdr:col>26</xdr:col>
      <xdr:colOff>476250</xdr:colOff>
      <xdr:row>37</xdr:row>
      <xdr:rowOff>57151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209549</xdr:colOff>
      <xdr:row>17</xdr:row>
      <xdr:rowOff>3174</xdr:rowOff>
    </xdr:from>
    <xdr:to>
      <xdr:col>38</xdr:col>
      <xdr:colOff>114300</xdr:colOff>
      <xdr:row>38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462241</xdr:colOff>
      <xdr:row>39</xdr:row>
      <xdr:rowOff>99918</xdr:rowOff>
    </xdr:from>
    <xdr:to>
      <xdr:col>26</xdr:col>
      <xdr:colOff>475796</xdr:colOff>
      <xdr:row>65</xdr:row>
      <xdr:rowOff>76653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421480</xdr:colOff>
      <xdr:row>39</xdr:row>
      <xdr:rowOff>43657</xdr:rowOff>
    </xdr:from>
    <xdr:to>
      <xdr:col>38</xdr:col>
      <xdr:colOff>540940</xdr:colOff>
      <xdr:row>64</xdr:row>
      <xdr:rowOff>117873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853002D8-FE92-01DE-8B44-7954A0DE7000}"/>
            </a:ext>
            <a:ext uri="{147F2762-F138-4A5C-976F-8EAC2B608ADB}">
              <a16:predDERef xmlns:a16="http://schemas.microsoft.com/office/drawing/2014/main" pre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8"/>
  <sheetViews>
    <sheetView tabSelected="1" topLeftCell="F7" zoomScaleNormal="100" workbookViewId="0">
      <selection activeCell="X73" sqref="X73"/>
    </sheetView>
  </sheetViews>
  <sheetFormatPr defaultRowHeight="15" x14ac:dyDescent="0.25"/>
  <cols>
    <col min="1" max="1" width="9.140625" style="1"/>
    <col min="2" max="2" width="13.42578125" style="1" customWidth="1"/>
    <col min="3" max="3" width="16" customWidth="1"/>
    <col min="4" max="4" width="20.140625" style="1" customWidth="1"/>
    <col min="5" max="5" width="23.140625" bestFit="1" customWidth="1"/>
    <col min="6" max="6" width="20.85546875" customWidth="1"/>
    <col min="7" max="7" width="17.7109375" style="1" customWidth="1"/>
    <col min="8" max="8" width="16.42578125" style="1" customWidth="1"/>
    <col min="9" max="9" width="13" style="1" customWidth="1"/>
    <col min="10" max="10" width="12" customWidth="1"/>
    <col min="11" max="11" width="12.42578125" customWidth="1"/>
    <col min="12" max="12" width="11.5703125" customWidth="1"/>
    <col min="13" max="13" width="16.42578125" customWidth="1"/>
    <col min="14" max="14" width="14.7109375" customWidth="1"/>
  </cols>
  <sheetData>
    <row r="1" spans="1:11" ht="30" x14ac:dyDescent="0.25">
      <c r="A1"/>
      <c r="B1"/>
      <c r="G1" s="2" t="s">
        <v>0</v>
      </c>
      <c r="H1" s="2" t="s">
        <v>1</v>
      </c>
      <c r="I1" s="2" t="s">
        <v>2</v>
      </c>
      <c r="K1" s="10" t="s">
        <v>3</v>
      </c>
    </row>
    <row r="2" spans="1:11" ht="30" x14ac:dyDescent="0.25">
      <c r="B2" s="4" t="s">
        <v>4</v>
      </c>
      <c r="D2"/>
      <c r="E2" t="s">
        <v>5</v>
      </c>
      <c r="G2" s="2" t="s">
        <v>6</v>
      </c>
      <c r="H2" s="2" t="s">
        <v>7</v>
      </c>
      <c r="I2" s="2" t="s">
        <v>8</v>
      </c>
      <c r="K2" s="6" t="s">
        <v>9</v>
      </c>
    </row>
    <row r="3" spans="1:11" x14ac:dyDescent="0.25">
      <c r="A3" s="3"/>
      <c r="B3" s="13">
        <v>0.81577599999999995</v>
      </c>
      <c r="C3" s="13"/>
      <c r="D3" s="13"/>
      <c r="E3" s="13">
        <v>0.75</v>
      </c>
      <c r="F3" s="13"/>
      <c r="G3" s="3">
        <v>1018.9</v>
      </c>
      <c r="H3" s="3">
        <v>46</v>
      </c>
      <c r="I3" s="3">
        <v>27</v>
      </c>
      <c r="J3" s="13"/>
      <c r="K3" s="14">
        <v>44</v>
      </c>
    </row>
    <row r="4" spans="1:11" ht="28.5" customHeight="1" x14ac:dyDescent="0.25"/>
    <row r="5" spans="1:11" ht="45" x14ac:dyDescent="0.25">
      <c r="C5" s="10"/>
      <c r="D5" s="7"/>
      <c r="E5" s="6"/>
      <c r="F5" s="15" t="s">
        <v>10</v>
      </c>
      <c r="H5" s="17" t="s">
        <v>11</v>
      </c>
      <c r="I5" s="17" t="s">
        <v>12</v>
      </c>
      <c r="J5" s="18" t="s">
        <v>13</v>
      </c>
      <c r="K5" s="19" t="s">
        <v>14</v>
      </c>
    </row>
    <row r="6" spans="1:11" ht="38.25" customHeight="1" x14ac:dyDescent="0.25">
      <c r="C6" s="9"/>
      <c r="D6" s="8"/>
      <c r="E6" s="5"/>
      <c r="F6" s="16">
        <f>(1.01325/(G3*0.001))*SQRT((I3+273)/293)</f>
        <v>1.0062638416647911</v>
      </c>
      <c r="H6" s="20">
        <v>7.4999999999999997E-2</v>
      </c>
      <c r="I6" s="20">
        <v>0.09</v>
      </c>
      <c r="J6" s="20">
        <v>0.39761000000000002</v>
      </c>
      <c r="K6" s="21">
        <v>1.59043</v>
      </c>
    </row>
    <row r="17" spans="1:14" ht="45" x14ac:dyDescent="0.25">
      <c r="A17" s="2" t="s">
        <v>15</v>
      </c>
      <c r="B17" s="2" t="s">
        <v>16</v>
      </c>
      <c r="C17" s="2" t="s">
        <v>17</v>
      </c>
      <c r="D17" s="2" t="s">
        <v>18</v>
      </c>
      <c r="E17" s="12" t="s">
        <v>19</v>
      </c>
      <c r="F17" s="2" t="s">
        <v>20</v>
      </c>
      <c r="G17" s="7" t="s">
        <v>21</v>
      </c>
      <c r="H17" s="2" t="s">
        <v>22</v>
      </c>
      <c r="I17" s="2" t="s">
        <v>22</v>
      </c>
      <c r="J17" s="7" t="s">
        <v>23</v>
      </c>
      <c r="K17" s="2" t="s">
        <v>24</v>
      </c>
      <c r="L17" s="10" t="s">
        <v>25</v>
      </c>
      <c r="M17" s="6" t="s">
        <v>26</v>
      </c>
      <c r="N17" s="6" t="s">
        <v>27</v>
      </c>
    </row>
    <row r="18" spans="1:14" x14ac:dyDescent="0.25">
      <c r="A18" s="2" t="s">
        <v>28</v>
      </c>
      <c r="B18" s="2" t="s">
        <v>29</v>
      </c>
      <c r="C18" s="2" t="s">
        <v>30</v>
      </c>
      <c r="D18" s="2" t="s">
        <v>18</v>
      </c>
      <c r="E18" s="2" t="s">
        <v>31</v>
      </c>
      <c r="F18" s="2" t="s">
        <v>32</v>
      </c>
      <c r="G18" s="2" t="s">
        <v>32</v>
      </c>
      <c r="H18" s="2" t="s">
        <v>33</v>
      </c>
      <c r="I18" s="2" t="s">
        <v>34</v>
      </c>
      <c r="J18" s="2" t="s">
        <v>35</v>
      </c>
      <c r="K18" s="2" t="s">
        <v>36</v>
      </c>
      <c r="L18" s="6" t="s">
        <v>37</v>
      </c>
      <c r="M18" s="6" t="s">
        <v>38</v>
      </c>
    </row>
    <row r="19" spans="1:14" ht="21" customHeight="1" x14ac:dyDescent="0.25">
      <c r="A19" s="1">
        <v>102.27500000000001</v>
      </c>
      <c r="B19" s="1">
        <v>1000</v>
      </c>
      <c r="C19" s="1">
        <v>7.0400000000000004E-2</v>
      </c>
      <c r="D19" s="1">
        <v>1.2658</v>
      </c>
      <c r="E19" s="5">
        <f t="shared" ref="E19:E50" si="0">A19*$B$3</f>
        <v>83.433490399999997</v>
      </c>
      <c r="F19" s="8">
        <f t="shared" ref="F19:F50" si="1">(2*PI()*B19*E19)/60/1000</f>
        <v>8.7371346834664845</v>
      </c>
      <c r="G19" s="1">
        <f>(F19)*(0.9908)</f>
        <v>8.6567530443785934</v>
      </c>
      <c r="H19" s="11">
        <f>(4*PI()*E19)/((1.59043)*0.001)/100000</f>
        <v>6.5922810938927086</v>
      </c>
      <c r="I19" s="5">
        <f>((4*PI()*E19)/(1.59043*0.01))/1000</f>
        <v>65.9228109389271</v>
      </c>
      <c r="J19" s="5">
        <f t="shared" ref="J19:J50" si="2">C19*60*0.75</f>
        <v>3.1680000000000001</v>
      </c>
      <c r="K19" s="5">
        <f>(J19*1000)/F19</f>
        <v>362.59026726403698</v>
      </c>
      <c r="L19" s="9">
        <f>(F19*1000)/((J19/3600)*((44)*1000000))*100</f>
        <v>22.564913955233688</v>
      </c>
      <c r="M19" s="5">
        <f>F19/0.7457</f>
        <v>11.716688592552615</v>
      </c>
      <c r="N19">
        <v>1</v>
      </c>
    </row>
    <row r="20" spans="1:14" x14ac:dyDescent="0.25">
      <c r="A20" s="1">
        <v>102.756</v>
      </c>
      <c r="B20" s="1">
        <f t="shared" ref="B20:B51" si="3">B19+50</f>
        <v>1050</v>
      </c>
      <c r="C20" s="1">
        <v>7.2400000000000006E-2</v>
      </c>
      <c r="D20" s="1">
        <v>1.26783</v>
      </c>
      <c r="E20" s="5">
        <f t="shared" si="0"/>
        <v>83.825878656</v>
      </c>
      <c r="F20" s="8">
        <f t="shared" si="1"/>
        <v>9.2171367598239673</v>
      </c>
      <c r="G20" s="1">
        <f t="shared" ref="G20:G83" si="4">(F20)*(0.9908)</f>
        <v>9.1323391016335869</v>
      </c>
      <c r="H20" s="11">
        <f t="shared" ref="H20:H83" si="5">(4*PI()*E20)/((1.59043)*0.001)/100000</f>
        <v>6.6232846353853736</v>
      </c>
      <c r="I20" s="5">
        <f t="shared" ref="I20:I83" si="6">((4*PI()*E20)/(1.59043*0.01))/1000</f>
        <v>66.232846353853745</v>
      </c>
      <c r="J20" s="5">
        <f t="shared" si="2"/>
        <v>3.258</v>
      </c>
      <c r="K20" s="5">
        <f t="shared" ref="K20:K83" si="7">(J20*1000)/F20</f>
        <v>353.47202552110366</v>
      </c>
      <c r="L20" s="9">
        <f t="shared" ref="L20:L83" si="8">(F20*1000)/((J20/3600)*((44)*1000000))*100</f>
        <v>23.147003414927088</v>
      </c>
      <c r="M20" s="5">
        <f t="shared" ref="M20:M83" si="9">F20/0.7457</f>
        <v>12.360381869148407</v>
      </c>
      <c r="N20">
        <v>1</v>
      </c>
    </row>
    <row r="21" spans="1:14" x14ac:dyDescent="0.25">
      <c r="A21" s="1">
        <v>103.68899999999999</v>
      </c>
      <c r="B21" s="1">
        <f t="shared" si="3"/>
        <v>1100</v>
      </c>
      <c r="C21" s="1">
        <v>7.3700000000000002E-2</v>
      </c>
      <c r="D21" s="1">
        <v>1.2734399999999999</v>
      </c>
      <c r="E21" s="5">
        <f t="shared" si="0"/>
        <v>84.586997663999995</v>
      </c>
      <c r="F21" s="8">
        <f t="shared" si="1"/>
        <v>9.7437226498494454</v>
      </c>
      <c r="G21" s="1">
        <f t="shared" si="4"/>
        <v>9.6540804014708304</v>
      </c>
      <c r="H21" s="11">
        <f t="shared" si="5"/>
        <v>6.6834224819813342</v>
      </c>
      <c r="I21" s="5">
        <f t="shared" si="6"/>
        <v>66.834224819813343</v>
      </c>
      <c r="J21" s="5">
        <f t="shared" si="2"/>
        <v>3.3164999999999996</v>
      </c>
      <c r="K21" s="5">
        <f t="shared" si="7"/>
        <v>340.37298876228215</v>
      </c>
      <c r="L21" s="9">
        <f t="shared" si="8"/>
        <v>24.037801035770194</v>
      </c>
      <c r="M21" s="5">
        <f t="shared" si="9"/>
        <v>13.066545058132553</v>
      </c>
      <c r="N21">
        <v>1</v>
      </c>
    </row>
    <row r="22" spans="1:14" x14ac:dyDescent="0.25">
      <c r="A22" s="1">
        <v>104.209</v>
      </c>
      <c r="B22" s="1">
        <f t="shared" si="3"/>
        <v>1150</v>
      </c>
      <c r="C22" s="1">
        <v>7.2800000000000004E-2</v>
      </c>
      <c r="D22" s="1">
        <v>1.2847599999999999</v>
      </c>
      <c r="E22" s="5">
        <f t="shared" si="0"/>
        <v>85.011201184000001</v>
      </c>
      <c r="F22" s="8">
        <f t="shared" si="1"/>
        <v>10.237704995979101</v>
      </c>
      <c r="G22" s="1">
        <f t="shared" si="4"/>
        <v>10.143518110016092</v>
      </c>
      <c r="H22" s="11">
        <f t="shared" si="5"/>
        <v>6.7169398241355687</v>
      </c>
      <c r="I22" s="5">
        <f t="shared" si="6"/>
        <v>67.169398241355694</v>
      </c>
      <c r="J22" s="5">
        <f t="shared" si="2"/>
        <v>3.2760000000000002</v>
      </c>
      <c r="K22" s="5">
        <f t="shared" si="7"/>
        <v>319.99359243958116</v>
      </c>
      <c r="L22" s="9">
        <f t="shared" si="8"/>
        <v>25.568693796151592</v>
      </c>
      <c r="M22" s="5">
        <f t="shared" si="9"/>
        <v>13.728986182082743</v>
      </c>
      <c r="N22">
        <v>1</v>
      </c>
    </row>
    <row r="23" spans="1:14" x14ac:dyDescent="0.25">
      <c r="A23" s="1">
        <v>105.81100000000001</v>
      </c>
      <c r="B23" s="1">
        <f t="shared" si="3"/>
        <v>1200</v>
      </c>
      <c r="C23" s="1">
        <v>7.4399999999999994E-2</v>
      </c>
      <c r="D23" s="1">
        <v>1.2918099999999999</v>
      </c>
      <c r="E23" s="5">
        <f t="shared" si="0"/>
        <v>86.318074335999995</v>
      </c>
      <c r="F23" s="8">
        <f t="shared" si="1"/>
        <v>10.847049128239808</v>
      </c>
      <c r="G23" s="1">
        <f t="shared" si="4"/>
        <v>10.747256276260002</v>
      </c>
      <c r="H23" s="11">
        <f t="shared" si="5"/>
        <v>6.8201990205414944</v>
      </c>
      <c r="I23" s="5">
        <f t="shared" si="6"/>
        <v>68.201990205414958</v>
      </c>
      <c r="J23" s="5">
        <f t="shared" si="2"/>
        <v>3.3479999999999999</v>
      </c>
      <c r="K23" s="5">
        <f t="shared" si="7"/>
        <v>308.65537349541745</v>
      </c>
      <c r="L23" s="9">
        <f t="shared" si="8"/>
        <v>26.507940196089464</v>
      </c>
      <c r="M23" s="5">
        <f t="shared" si="9"/>
        <v>14.546129982888303</v>
      </c>
      <c r="N23">
        <v>1</v>
      </c>
    </row>
    <row r="24" spans="1:14" x14ac:dyDescent="0.25">
      <c r="A24" s="1">
        <v>107.51</v>
      </c>
      <c r="B24" s="1">
        <f t="shared" si="3"/>
        <v>1250</v>
      </c>
      <c r="C24" s="1">
        <v>7.8950000000000006E-2</v>
      </c>
      <c r="D24" s="1">
        <v>1.2972900000000001</v>
      </c>
      <c r="E24" s="5">
        <f t="shared" si="0"/>
        <v>87.704077760000004</v>
      </c>
      <c r="F24" s="8">
        <f t="shared" si="1"/>
        <v>11.480436932528498</v>
      </c>
      <c r="G24" s="1">
        <f t="shared" si="4"/>
        <v>11.374816912749235</v>
      </c>
      <c r="H24" s="11">
        <f t="shared" si="5"/>
        <v>6.9297104903877305</v>
      </c>
      <c r="I24" s="5">
        <f t="shared" si="6"/>
        <v>69.297104903877312</v>
      </c>
      <c r="J24" s="5">
        <f t="shared" si="2"/>
        <v>3.5527500000000001</v>
      </c>
      <c r="K24" s="5">
        <f t="shared" si="7"/>
        <v>309.46121832120269</v>
      </c>
      <c r="L24" s="9">
        <f t="shared" si="8"/>
        <v>26.43891285054637</v>
      </c>
      <c r="M24" s="5">
        <f t="shared" si="9"/>
        <v>15.395516873445752</v>
      </c>
      <c r="N24">
        <v>1</v>
      </c>
    </row>
    <row r="25" spans="1:14" x14ac:dyDescent="0.25">
      <c r="A25" s="1">
        <v>109.488</v>
      </c>
      <c r="B25" s="1">
        <f t="shared" si="3"/>
        <v>1300</v>
      </c>
      <c r="C25" s="1">
        <v>7.9000000000000001E-2</v>
      </c>
      <c r="D25" s="1">
        <v>1.29895</v>
      </c>
      <c r="E25" s="5">
        <f t="shared" si="0"/>
        <v>89.317682687999991</v>
      </c>
      <c r="F25" s="8">
        <f t="shared" si="1"/>
        <v>12.159323616625683</v>
      </c>
      <c r="G25" s="1">
        <f t="shared" si="4"/>
        <v>12.047457839352726</v>
      </c>
      <c r="H25" s="11">
        <f t="shared" si="5"/>
        <v>7.0572053034282556</v>
      </c>
      <c r="I25" s="5">
        <f t="shared" si="6"/>
        <v>70.572053034282561</v>
      </c>
      <c r="J25" s="5">
        <f t="shared" si="2"/>
        <v>3.5550000000000002</v>
      </c>
      <c r="K25" s="5">
        <f t="shared" si="7"/>
        <v>292.36823626761429</v>
      </c>
      <c r="L25" s="9">
        <f>(F25*1000)/((J25/3600)*((44)*1000000))*100</f>
        <v>27.984634330553927</v>
      </c>
      <c r="M25" s="5">
        <f t="shared" si="9"/>
        <v>16.305918756370769</v>
      </c>
      <c r="N25">
        <v>1</v>
      </c>
    </row>
    <row r="26" spans="1:14" x14ac:dyDescent="0.25">
      <c r="A26" s="1">
        <v>111.797</v>
      </c>
      <c r="B26" s="1">
        <f t="shared" si="3"/>
        <v>1350</v>
      </c>
      <c r="C26" s="1">
        <v>7.9600000000000004E-2</v>
      </c>
      <c r="D26" s="1">
        <v>1.2946899999999999</v>
      </c>
      <c r="E26" s="5">
        <f t="shared" si="0"/>
        <v>91.201309471999991</v>
      </c>
      <c r="F26" s="8">
        <f t="shared" si="1"/>
        <v>12.893281372575199</v>
      </c>
      <c r="G26" s="1">
        <f t="shared" si="4"/>
        <v>12.774663183947508</v>
      </c>
      <c r="H26" s="11">
        <f t="shared" si="5"/>
        <v>7.2060351938784946</v>
      </c>
      <c r="I26" s="5">
        <f t="shared" si="6"/>
        <v>72.060351938784962</v>
      </c>
      <c r="J26" s="5">
        <f t="shared" si="2"/>
        <v>3.5819999999999999</v>
      </c>
      <c r="K26" s="5">
        <f t="shared" si="7"/>
        <v>277.81911341973301</v>
      </c>
      <c r="L26" s="9">
        <f t="shared" si="8"/>
        <v>29.450163025525804</v>
      </c>
      <c r="M26" s="5">
        <f t="shared" si="9"/>
        <v>17.290172150429392</v>
      </c>
      <c r="N26">
        <v>1</v>
      </c>
    </row>
    <row r="27" spans="1:14" x14ac:dyDescent="0.25">
      <c r="A27" s="1">
        <v>114.268</v>
      </c>
      <c r="B27" s="1">
        <f t="shared" si="3"/>
        <v>1400</v>
      </c>
      <c r="C27" s="1">
        <v>8.3500000000000005E-2</v>
      </c>
      <c r="D27" s="1">
        <v>1.2855000000000001</v>
      </c>
      <c r="E27" s="5">
        <f t="shared" si="0"/>
        <v>93.217091967999991</v>
      </c>
      <c r="F27" s="8">
        <f t="shared" si="1"/>
        <v>13.666339461398067</v>
      </c>
      <c r="G27" s="1">
        <f t="shared" si="4"/>
        <v>13.540609138353204</v>
      </c>
      <c r="H27" s="11">
        <f t="shared" si="5"/>
        <v>7.3653070255383222</v>
      </c>
      <c r="I27" s="5">
        <f t="shared" si="6"/>
        <v>73.653070255383227</v>
      </c>
      <c r="J27" s="5">
        <f t="shared" si="2"/>
        <v>3.7575000000000003</v>
      </c>
      <c r="K27" s="5">
        <f t="shared" si="7"/>
        <v>274.94560709643076</v>
      </c>
      <c r="L27" s="9">
        <f t="shared" si="8"/>
        <v>29.757952011754092</v>
      </c>
      <c r="M27" s="5">
        <f t="shared" si="9"/>
        <v>18.32685994555192</v>
      </c>
      <c r="N27">
        <v>1</v>
      </c>
    </row>
    <row r="28" spans="1:14" x14ac:dyDescent="0.25">
      <c r="A28" s="1">
        <v>115.783</v>
      </c>
      <c r="B28" s="1">
        <f t="shared" si="3"/>
        <v>1450</v>
      </c>
      <c r="C28" s="1">
        <v>8.4699999999999998E-2</v>
      </c>
      <c r="D28" s="1">
        <v>1.2781800000000001</v>
      </c>
      <c r="E28" s="5">
        <f t="shared" si="0"/>
        <v>94.452992607999988</v>
      </c>
      <c r="F28" s="8">
        <f t="shared" si="1"/>
        <v>14.342086671531749</v>
      </c>
      <c r="G28" s="1">
        <f t="shared" si="4"/>
        <v>14.210139474153658</v>
      </c>
      <c r="H28" s="11">
        <f t="shared" si="5"/>
        <v>7.4629585127761366</v>
      </c>
      <c r="I28" s="5">
        <f t="shared" si="6"/>
        <v>74.629585127761374</v>
      </c>
      <c r="J28" s="5">
        <f t="shared" si="2"/>
        <v>3.8114999999999997</v>
      </c>
      <c r="K28" s="5">
        <f t="shared" si="7"/>
        <v>265.75630780182195</v>
      </c>
      <c r="L28" s="9">
        <f t="shared" si="8"/>
        <v>30.786919977528708</v>
      </c>
      <c r="M28" s="5">
        <f t="shared" si="9"/>
        <v>19.233051725267195</v>
      </c>
      <c r="N28">
        <v>1</v>
      </c>
    </row>
    <row r="29" spans="1:14" x14ac:dyDescent="0.25">
      <c r="A29" s="1">
        <v>116.985</v>
      </c>
      <c r="B29" s="1">
        <f t="shared" si="3"/>
        <v>1500</v>
      </c>
      <c r="C29" s="1">
        <v>8.8650000000000007E-2</v>
      </c>
      <c r="D29" s="1">
        <v>1.2795000000000001</v>
      </c>
      <c r="E29" s="5">
        <f t="shared" si="0"/>
        <v>95.43355536</v>
      </c>
      <c r="F29" s="8">
        <f t="shared" si="1"/>
        <v>14.990667821246541</v>
      </c>
      <c r="G29" s="1">
        <f t="shared" si="4"/>
        <v>14.852753677291073</v>
      </c>
      <c r="H29" s="11">
        <f t="shared" si="5"/>
        <v>7.5404351382941917</v>
      </c>
      <c r="I29" s="5">
        <f t="shared" si="6"/>
        <v>75.404351382941925</v>
      </c>
      <c r="J29" s="5">
        <f t="shared" si="2"/>
        <v>3.9892500000000006</v>
      </c>
      <c r="K29" s="5">
        <f t="shared" si="7"/>
        <v>266.11556253324255</v>
      </c>
      <c r="L29" s="9">
        <f t="shared" si="8"/>
        <v>30.745357783410839</v>
      </c>
      <c r="M29" s="5">
        <f t="shared" si="9"/>
        <v>20.102813224147166</v>
      </c>
      <c r="N29">
        <v>1</v>
      </c>
    </row>
    <row r="30" spans="1:14" x14ac:dyDescent="0.25">
      <c r="A30" s="1">
        <v>117.788</v>
      </c>
      <c r="B30" s="1">
        <f t="shared" si="3"/>
        <v>1550</v>
      </c>
      <c r="C30" s="1">
        <v>9.3200000000000005E-2</v>
      </c>
      <c r="D30" s="1">
        <v>1.27766</v>
      </c>
      <c r="E30" s="5">
        <f t="shared" si="0"/>
        <v>96.088623487999996</v>
      </c>
      <c r="F30" s="8">
        <f t="shared" si="1"/>
        <v>15.596684538245251</v>
      </c>
      <c r="G30" s="1">
        <f t="shared" si="4"/>
        <v>15.453195040493394</v>
      </c>
      <c r="H30" s="11">
        <f t="shared" si="5"/>
        <v>7.5921936493515929</v>
      </c>
      <c r="I30" s="5">
        <f t="shared" si="6"/>
        <v>75.921936493515943</v>
      </c>
      <c r="J30" s="5">
        <f t="shared" si="2"/>
        <v>4.1940000000000008</v>
      </c>
      <c r="K30" s="5">
        <f t="shared" si="7"/>
        <v>268.90330375764967</v>
      </c>
      <c r="L30" s="9">
        <f>(F30*1000)/((J30/3600)*((44)*1000000))*100</f>
        <v>30.426618295445273</v>
      </c>
      <c r="M30" s="5">
        <f t="shared" si="9"/>
        <v>20.91549488835356</v>
      </c>
      <c r="N30">
        <v>1</v>
      </c>
    </row>
    <row r="31" spans="1:14" x14ac:dyDescent="0.25">
      <c r="A31" s="1">
        <v>118.471</v>
      </c>
      <c r="B31" s="1">
        <f t="shared" si="3"/>
        <v>1600</v>
      </c>
      <c r="C31" s="1">
        <v>9.5899999999999999E-2</v>
      </c>
      <c r="D31" s="1">
        <v>1.2823500000000001</v>
      </c>
      <c r="E31" s="5">
        <f t="shared" si="0"/>
        <v>96.645798495999998</v>
      </c>
      <c r="F31" s="8">
        <f t="shared" si="1"/>
        <v>16.193158962952165</v>
      </c>
      <c r="G31" s="1">
        <f t="shared" si="4"/>
        <v>16.044181900493005</v>
      </c>
      <c r="H31" s="11">
        <f t="shared" si="5"/>
        <v>7.6362173891426357</v>
      </c>
      <c r="I31" s="5">
        <f t="shared" si="6"/>
        <v>76.362173891426352</v>
      </c>
      <c r="J31" s="5">
        <f t="shared" si="2"/>
        <v>4.3155000000000001</v>
      </c>
      <c r="K31" s="5">
        <f t="shared" si="7"/>
        <v>266.50142877453999</v>
      </c>
      <c r="L31" s="9">
        <f t="shared" si="8"/>
        <v>30.700841715711753</v>
      </c>
      <c r="M31" s="5">
        <f t="shared" si="9"/>
        <v>21.715380130014971</v>
      </c>
      <c r="N31">
        <v>1</v>
      </c>
    </row>
    <row r="32" spans="1:14" x14ac:dyDescent="0.25">
      <c r="A32" s="1">
        <v>118.77200000000001</v>
      </c>
      <c r="B32" s="1">
        <f t="shared" si="3"/>
        <v>1650</v>
      </c>
      <c r="C32" s="1">
        <v>9.8750000000000004E-2</v>
      </c>
      <c r="D32" s="1">
        <v>1.2902800000000001</v>
      </c>
      <c r="E32" s="5">
        <f t="shared" si="0"/>
        <v>96.891347072000002</v>
      </c>
      <c r="F32" s="8">
        <f t="shared" si="1"/>
        <v>16.741622928679778</v>
      </c>
      <c r="G32" s="1">
        <f t="shared" si="4"/>
        <v>16.587599997735925</v>
      </c>
      <c r="H32" s="11">
        <f t="shared" si="5"/>
        <v>7.6556187737357595</v>
      </c>
      <c r="I32" s="5">
        <f t="shared" si="6"/>
        <v>76.556187737357604</v>
      </c>
      <c r="J32" s="5">
        <f t="shared" si="2"/>
        <v>4.4437500000000005</v>
      </c>
      <c r="K32" s="5">
        <f t="shared" si="7"/>
        <v>265.43125591411399</v>
      </c>
      <c r="L32" s="9">
        <f t="shared" si="8"/>
        <v>30.824622193196365</v>
      </c>
      <c r="M32" s="5">
        <f t="shared" si="9"/>
        <v>22.450882296741018</v>
      </c>
      <c r="N32">
        <v>1</v>
      </c>
    </row>
    <row r="33" spans="1:14" x14ac:dyDescent="0.25">
      <c r="A33" s="1">
        <v>118.65600000000001</v>
      </c>
      <c r="B33" s="1">
        <f t="shared" si="3"/>
        <v>1700</v>
      </c>
      <c r="C33" s="1">
        <v>0.10005</v>
      </c>
      <c r="D33" s="1">
        <v>1.29942</v>
      </c>
      <c r="E33" s="5">
        <f t="shared" si="0"/>
        <v>96.796717055999991</v>
      </c>
      <c r="F33" s="8">
        <f t="shared" si="1"/>
        <v>17.232098461035232</v>
      </c>
      <c r="G33" s="1">
        <f t="shared" si="4"/>
        <v>17.073563155193707</v>
      </c>
      <c r="H33" s="11">
        <f t="shared" si="5"/>
        <v>7.648141828178276</v>
      </c>
      <c r="I33" s="5">
        <f t="shared" si="6"/>
        <v>76.481418281782766</v>
      </c>
      <c r="J33" s="5">
        <f t="shared" si="2"/>
        <v>4.5022500000000001</v>
      </c>
      <c r="K33" s="5">
        <f t="shared" si="7"/>
        <v>261.27113944830165</v>
      </c>
      <c r="L33" s="9">
        <f t="shared" si="8"/>
        <v>31.315430395775262</v>
      </c>
      <c r="M33" s="5">
        <f t="shared" si="9"/>
        <v>23.108620706765766</v>
      </c>
      <c r="N33">
        <v>1</v>
      </c>
    </row>
    <row r="34" spans="1:14" x14ac:dyDescent="0.25">
      <c r="A34" s="1">
        <v>118.861</v>
      </c>
      <c r="B34" s="1">
        <f t="shared" si="3"/>
        <v>1750</v>
      </c>
      <c r="C34" s="1">
        <v>0.10305</v>
      </c>
      <c r="D34" s="1">
        <v>1.31053</v>
      </c>
      <c r="E34" s="5">
        <f t="shared" si="0"/>
        <v>96.963951135999991</v>
      </c>
      <c r="F34" s="8">
        <f t="shared" si="1"/>
        <v>17.769572132194007</v>
      </c>
      <c r="G34" s="1">
        <f t="shared" si="4"/>
        <v>17.606092068577823</v>
      </c>
      <c r="H34" s="11">
        <f t="shared" si="5"/>
        <v>7.66135539575831</v>
      </c>
      <c r="I34" s="5">
        <f t="shared" si="6"/>
        <v>76.613553957583107</v>
      </c>
      <c r="J34" s="5">
        <f t="shared" si="2"/>
        <v>4.6372499999999999</v>
      </c>
      <c r="K34" s="5">
        <f t="shared" si="7"/>
        <v>260.96576583284559</v>
      </c>
      <c r="L34" s="9">
        <f t="shared" si="8"/>
        <v>31.352074689592886</v>
      </c>
      <c r="M34" s="5">
        <f t="shared" si="9"/>
        <v>23.82938464824193</v>
      </c>
      <c r="N34">
        <v>1</v>
      </c>
    </row>
    <row r="35" spans="1:14" x14ac:dyDescent="0.25">
      <c r="A35" s="1">
        <v>119.584</v>
      </c>
      <c r="B35" s="1">
        <f t="shared" si="3"/>
        <v>1800</v>
      </c>
      <c r="C35" s="1">
        <v>0.10929999999999999</v>
      </c>
      <c r="D35" s="1">
        <v>1.3149</v>
      </c>
      <c r="E35" s="5">
        <f t="shared" si="0"/>
        <v>97.553757183999991</v>
      </c>
      <c r="F35" s="8">
        <f t="shared" si="1"/>
        <v>18.38845001396021</v>
      </c>
      <c r="G35" s="1">
        <f t="shared" si="4"/>
        <v>18.219276273831778</v>
      </c>
      <c r="H35" s="11">
        <f t="shared" si="5"/>
        <v>7.7079573926381384</v>
      </c>
      <c r="I35" s="5">
        <f t="shared" si="6"/>
        <v>77.079573926381386</v>
      </c>
      <c r="J35" s="5">
        <f t="shared" si="2"/>
        <v>4.9184999999999999</v>
      </c>
      <c r="K35" s="5">
        <f t="shared" si="7"/>
        <v>267.47768279903721</v>
      </c>
      <c r="L35" s="9">
        <f t="shared" si="8"/>
        <v>30.588788179256778</v>
      </c>
      <c r="M35" s="5">
        <f t="shared" si="9"/>
        <v>24.659313415529315</v>
      </c>
      <c r="N35">
        <v>1</v>
      </c>
    </row>
    <row r="36" spans="1:14" x14ac:dyDescent="0.25">
      <c r="A36" s="1">
        <v>119.934</v>
      </c>
      <c r="B36" s="1">
        <f t="shared" si="3"/>
        <v>1850</v>
      </c>
      <c r="C36" s="1">
        <v>0.11415</v>
      </c>
      <c r="D36" s="1">
        <v>1.3184899999999999</v>
      </c>
      <c r="E36" s="5">
        <f t="shared" si="0"/>
        <v>97.839278783999987</v>
      </c>
      <c r="F36" s="8">
        <f t="shared" si="1"/>
        <v>18.954554833387512</v>
      </c>
      <c r="G36" s="1">
        <f t="shared" si="4"/>
        <v>18.780172928920347</v>
      </c>
      <c r="H36" s="11">
        <f t="shared" si="5"/>
        <v>7.7305171421650254</v>
      </c>
      <c r="I36" s="5">
        <f t="shared" si="6"/>
        <v>77.305171421650257</v>
      </c>
      <c r="J36" s="5">
        <f t="shared" si="2"/>
        <v>5.1367500000000001</v>
      </c>
      <c r="K36" s="5">
        <f t="shared" si="7"/>
        <v>271.00346302788756</v>
      </c>
      <c r="L36" s="9">
        <f>(F36*1000)/((J36/3600)*((44)*1000000))*100</f>
        <v>30.1908252035002</v>
      </c>
      <c r="M36" s="5">
        <f t="shared" si="9"/>
        <v>25.418472352672001</v>
      </c>
      <c r="N36">
        <v>1</v>
      </c>
    </row>
    <row r="37" spans="1:14" x14ac:dyDescent="0.25">
      <c r="A37" s="1">
        <v>120.176</v>
      </c>
      <c r="B37" s="1">
        <f t="shared" si="3"/>
        <v>1900</v>
      </c>
      <c r="C37" s="1">
        <v>0.11745</v>
      </c>
      <c r="D37" s="1">
        <v>1.3189200000000001</v>
      </c>
      <c r="E37" s="5">
        <f t="shared" si="0"/>
        <v>98.036696575999997</v>
      </c>
      <c r="F37" s="8">
        <f t="shared" si="1"/>
        <v>19.506119830540307</v>
      </c>
      <c r="G37" s="1">
        <f t="shared" si="4"/>
        <v>19.326663528099335</v>
      </c>
      <c r="H37" s="11">
        <f t="shared" si="5"/>
        <v>7.7461155975521887</v>
      </c>
      <c r="I37" s="5">
        <f t="shared" si="6"/>
        <v>77.461155975521905</v>
      </c>
      <c r="J37" s="5">
        <f t="shared" si="2"/>
        <v>5.2852499999999996</v>
      </c>
      <c r="K37" s="5">
        <f t="shared" si="7"/>
        <v>270.95342620242695</v>
      </c>
      <c r="L37" s="9">
        <f t="shared" si="8"/>
        <v>30.196400527172578</v>
      </c>
      <c r="M37" s="5">
        <f t="shared" si="9"/>
        <v>26.158133070323597</v>
      </c>
      <c r="N37">
        <v>1</v>
      </c>
    </row>
    <row r="38" spans="1:14" x14ac:dyDescent="0.25">
      <c r="A38" s="1">
        <v>120.94799999999999</v>
      </c>
      <c r="B38" s="1">
        <f t="shared" si="3"/>
        <v>1950</v>
      </c>
      <c r="C38" s="1">
        <v>0.12055</v>
      </c>
      <c r="D38" s="1">
        <v>1.31484</v>
      </c>
      <c r="E38" s="5">
        <f t="shared" si="0"/>
        <v>98.666475647999988</v>
      </c>
      <c r="F38" s="8">
        <f t="shared" si="1"/>
        <v>20.148041878337946</v>
      </c>
      <c r="G38" s="1">
        <f t="shared" si="4"/>
        <v>19.962679893057238</v>
      </c>
      <c r="H38" s="11">
        <f t="shared" si="5"/>
        <v>7.7958759593657803</v>
      </c>
      <c r="I38" s="5">
        <f t="shared" si="6"/>
        <v>77.958759593657817</v>
      </c>
      <c r="J38" s="5">
        <f t="shared" si="2"/>
        <v>5.4247500000000004</v>
      </c>
      <c r="K38" s="5">
        <f t="shared" si="7"/>
        <v>269.24452672655946</v>
      </c>
      <c r="L38" s="9">
        <f t="shared" si="8"/>
        <v>30.388057582048855</v>
      </c>
      <c r="M38" s="5">
        <f t="shared" si="9"/>
        <v>27.018964567973644</v>
      </c>
      <c r="N38">
        <v>1</v>
      </c>
    </row>
    <row r="39" spans="1:14" x14ac:dyDescent="0.25">
      <c r="A39" s="1">
        <v>122.157</v>
      </c>
      <c r="B39" s="1">
        <f t="shared" si="3"/>
        <v>2000</v>
      </c>
      <c r="C39" s="1">
        <v>0.12554999999999999</v>
      </c>
      <c r="D39" s="1">
        <v>1.31653</v>
      </c>
      <c r="E39" s="5">
        <f t="shared" si="0"/>
        <v>99.652748831999986</v>
      </c>
      <c r="F39" s="8">
        <f t="shared" si="1"/>
        <v>20.871222909375998</v>
      </c>
      <c r="G39" s="1">
        <f t="shared" si="4"/>
        <v>20.679207658609741</v>
      </c>
      <c r="H39" s="11">
        <f t="shared" si="5"/>
        <v>7.8738037798743719</v>
      </c>
      <c r="I39" s="5">
        <f t="shared" si="6"/>
        <v>78.738037798743719</v>
      </c>
      <c r="J39" s="5">
        <f t="shared" si="2"/>
        <v>5.6497499999999992</v>
      </c>
      <c r="K39" s="5">
        <f t="shared" si="7"/>
        <v>270.69568585087347</v>
      </c>
      <c r="L39" s="9">
        <f t="shared" si="8"/>
        <v>30.225151745955621</v>
      </c>
      <c r="M39" s="5">
        <f t="shared" si="9"/>
        <v>27.988766138361267</v>
      </c>
      <c r="N39">
        <v>1</v>
      </c>
    </row>
    <row r="40" spans="1:14" x14ac:dyDescent="0.25">
      <c r="A40" s="1">
        <v>122.845</v>
      </c>
      <c r="B40" s="1">
        <f t="shared" si="3"/>
        <v>2050</v>
      </c>
      <c r="C40" s="1">
        <v>0.12784999999999999</v>
      </c>
      <c r="D40" s="1">
        <v>1.32098</v>
      </c>
      <c r="E40" s="5">
        <f t="shared" si="0"/>
        <v>100.21400272</v>
      </c>
      <c r="F40" s="8">
        <f t="shared" si="1"/>
        <v>21.513490940018599</v>
      </c>
      <c r="G40" s="1">
        <f t="shared" si="4"/>
        <v>21.315566823370428</v>
      </c>
      <c r="H40" s="11">
        <f t="shared" si="5"/>
        <v>7.9181498018015128</v>
      </c>
      <c r="I40" s="5">
        <f t="shared" si="6"/>
        <v>79.181498018015134</v>
      </c>
      <c r="J40" s="5">
        <f t="shared" si="2"/>
        <v>5.7532499999999995</v>
      </c>
      <c r="K40" s="5">
        <f t="shared" si="7"/>
        <v>267.42521778731953</v>
      </c>
      <c r="L40" s="9">
        <f t="shared" si="8"/>
        <v>30.594789263012196</v>
      </c>
      <c r="M40" s="5">
        <f t="shared" si="9"/>
        <v>28.850061606569128</v>
      </c>
      <c r="N40">
        <v>1</v>
      </c>
    </row>
    <row r="41" spans="1:14" x14ac:dyDescent="0.25">
      <c r="A41" s="1">
        <v>123.79600000000001</v>
      </c>
      <c r="B41" s="1">
        <f t="shared" si="3"/>
        <v>2100</v>
      </c>
      <c r="C41" s="1">
        <v>0.13089999999999999</v>
      </c>
      <c r="D41" s="1">
        <v>1.32287</v>
      </c>
      <c r="E41" s="5">
        <f t="shared" si="0"/>
        <v>100.989805696</v>
      </c>
      <c r="F41" s="8">
        <f t="shared" si="1"/>
        <v>22.208818216340998</v>
      </c>
      <c r="G41" s="1">
        <f t="shared" si="4"/>
        <v>22.004497088750661</v>
      </c>
      <c r="H41" s="11">
        <f t="shared" si="5"/>
        <v>7.9794478640874287</v>
      </c>
      <c r="I41" s="5">
        <f t="shared" si="6"/>
        <v>79.794478640874289</v>
      </c>
      <c r="J41" s="5">
        <f t="shared" si="2"/>
        <v>5.8904999999999994</v>
      </c>
      <c r="K41" s="5">
        <f t="shared" si="7"/>
        <v>265.2324829992906</v>
      </c>
      <c r="L41" s="9">
        <f t="shared" si="8"/>
        <v>30.847723059019373</v>
      </c>
      <c r="M41" s="5">
        <f t="shared" si="9"/>
        <v>29.782510683037408</v>
      </c>
      <c r="N41">
        <v>1</v>
      </c>
    </row>
    <row r="42" spans="1:14" x14ac:dyDescent="0.25">
      <c r="A42" s="1">
        <v>124.794</v>
      </c>
      <c r="B42" s="1">
        <f t="shared" si="3"/>
        <v>2150</v>
      </c>
      <c r="C42" s="1">
        <v>0.13435</v>
      </c>
      <c r="D42" s="1">
        <v>1.3216399999999999</v>
      </c>
      <c r="E42" s="5">
        <f t="shared" si="0"/>
        <v>101.80395014399998</v>
      </c>
      <c r="F42" s="8">
        <f t="shared" si="1"/>
        <v>22.920902167981524</v>
      </c>
      <c r="G42" s="1">
        <f t="shared" si="4"/>
        <v>22.710029868036095</v>
      </c>
      <c r="H42" s="11">
        <f t="shared" si="5"/>
        <v>8.0437753784526667</v>
      </c>
      <c r="I42" s="5">
        <f t="shared" si="6"/>
        <v>80.437753784526677</v>
      </c>
      <c r="J42" s="5">
        <f t="shared" si="2"/>
        <v>6.04575</v>
      </c>
      <c r="K42" s="5">
        <f t="shared" si="7"/>
        <v>263.76579576546419</v>
      </c>
      <c r="L42" s="9">
        <f t="shared" si="8"/>
        <v>31.019253872830831</v>
      </c>
      <c r="M42" s="5">
        <f t="shared" si="9"/>
        <v>30.737430827385708</v>
      </c>
      <c r="N42">
        <v>1</v>
      </c>
    </row>
    <row r="43" spans="1:14" x14ac:dyDescent="0.25">
      <c r="A43" s="1">
        <v>125.137</v>
      </c>
      <c r="B43" s="1">
        <f t="shared" si="3"/>
        <v>2200</v>
      </c>
      <c r="C43" s="1">
        <v>0.13769999999999999</v>
      </c>
      <c r="D43" s="1">
        <v>1.3165199999999999</v>
      </c>
      <c r="E43" s="5">
        <f t="shared" si="0"/>
        <v>102.08376131199999</v>
      </c>
      <c r="F43" s="8">
        <f t="shared" si="1"/>
        <v>23.518410269830163</v>
      </c>
      <c r="G43" s="1">
        <f t="shared" si="4"/>
        <v>23.302040895347726</v>
      </c>
      <c r="H43" s="11">
        <f t="shared" si="5"/>
        <v>8.0658839329890171</v>
      </c>
      <c r="I43" s="5">
        <f t="shared" si="6"/>
        <v>80.658839329890185</v>
      </c>
      <c r="J43" s="5">
        <f t="shared" si="2"/>
        <v>6.1964999999999986</v>
      </c>
      <c r="K43" s="5">
        <f t="shared" si="7"/>
        <v>263.47444104030188</v>
      </c>
      <c r="L43" s="9">
        <f t="shared" si="8"/>
        <v>31.053555515719506</v>
      </c>
      <c r="M43" s="5">
        <f t="shared" si="9"/>
        <v>31.538702252688967</v>
      </c>
      <c r="N43">
        <v>1</v>
      </c>
    </row>
    <row r="44" spans="1:14" x14ac:dyDescent="0.25">
      <c r="A44" s="1">
        <v>126.02800000000001</v>
      </c>
      <c r="B44" s="1">
        <f t="shared" si="3"/>
        <v>2250</v>
      </c>
      <c r="C44" s="1">
        <v>0.14105000000000001</v>
      </c>
      <c r="D44" s="1">
        <v>1.3046500000000001</v>
      </c>
      <c r="E44" s="5">
        <f t="shared" si="0"/>
        <v>102.810617728</v>
      </c>
      <c r="F44" s="8">
        <f t="shared" si="1"/>
        <v>24.2241811023985</v>
      </c>
      <c r="G44" s="1">
        <f t="shared" si="4"/>
        <v>24.001318636256435</v>
      </c>
      <c r="H44" s="11">
        <f t="shared" si="5"/>
        <v>8.1233146096417528</v>
      </c>
      <c r="I44" s="5">
        <f t="shared" si="6"/>
        <v>81.233146096417528</v>
      </c>
      <c r="J44" s="5">
        <f t="shared" si="2"/>
        <v>6.3472500000000007</v>
      </c>
      <c r="K44" s="5">
        <f t="shared" si="7"/>
        <v>262.02124122047383</v>
      </c>
      <c r="L44" s="9">
        <f t="shared" si="8"/>
        <v>31.225782091970611</v>
      </c>
      <c r="M44" s="5">
        <f t="shared" si="9"/>
        <v>32.48515636636516</v>
      </c>
      <c r="N44">
        <v>1</v>
      </c>
    </row>
    <row r="45" spans="1:14" x14ac:dyDescent="0.25">
      <c r="A45" s="1">
        <v>126.66</v>
      </c>
      <c r="B45" s="1">
        <f t="shared" si="3"/>
        <v>2300</v>
      </c>
      <c r="C45" s="1">
        <v>0.14495</v>
      </c>
      <c r="D45" s="1">
        <v>1.2964599999999999</v>
      </c>
      <c r="E45" s="5">
        <f t="shared" si="0"/>
        <v>103.32618815999999</v>
      </c>
      <c r="F45" s="8">
        <f t="shared" si="1"/>
        <v>24.886674179595097</v>
      </c>
      <c r="G45" s="1">
        <f t="shared" si="4"/>
        <v>24.657716777142824</v>
      </c>
      <c r="H45" s="11">
        <f t="shared" si="5"/>
        <v>8.1640510716445878</v>
      </c>
      <c r="I45" s="5">
        <f t="shared" si="6"/>
        <v>81.640510716445888</v>
      </c>
      <c r="J45" s="5">
        <f t="shared" si="2"/>
        <v>6.5227499999999994</v>
      </c>
      <c r="K45" s="5">
        <f t="shared" si="7"/>
        <v>262.09809928512203</v>
      </c>
      <c r="L45" s="9">
        <f t="shared" si="8"/>
        <v>31.216625393828718</v>
      </c>
      <c r="M45" s="5">
        <f t="shared" si="9"/>
        <v>33.373574064094271</v>
      </c>
      <c r="N45">
        <v>1</v>
      </c>
    </row>
    <row r="46" spans="1:14" x14ac:dyDescent="0.25">
      <c r="A46" s="1">
        <v>126.822</v>
      </c>
      <c r="B46" s="1">
        <f t="shared" si="3"/>
        <v>2350</v>
      </c>
      <c r="C46" s="1">
        <v>0.14985000000000001</v>
      </c>
      <c r="D46" s="1">
        <v>1.2822899999999999</v>
      </c>
      <c r="E46" s="5">
        <f t="shared" si="0"/>
        <v>103.458343872</v>
      </c>
      <c r="F46" s="8">
        <f t="shared" si="1"/>
        <v>25.460211223099272</v>
      </c>
      <c r="G46" s="1">
        <f t="shared" si="4"/>
        <v>25.225977279846759</v>
      </c>
      <c r="H46" s="11">
        <f t="shared" si="5"/>
        <v>8.1744930128541782</v>
      </c>
      <c r="I46" s="5">
        <f t="shared" si="6"/>
        <v>81.744930128541796</v>
      </c>
      <c r="J46" s="5">
        <f t="shared" si="2"/>
        <v>6.7432500000000015</v>
      </c>
      <c r="K46" s="5">
        <f t="shared" si="7"/>
        <v>264.85444055868857</v>
      </c>
      <c r="L46" s="9">
        <f t="shared" si="8"/>
        <v>30.891753842447621</v>
      </c>
      <c r="M46" s="5">
        <f t="shared" si="9"/>
        <v>34.142699776182475</v>
      </c>
      <c r="N46">
        <v>1</v>
      </c>
    </row>
    <row r="47" spans="1:14" x14ac:dyDescent="0.25">
      <c r="A47" s="1">
        <v>126.69</v>
      </c>
      <c r="B47" s="1">
        <f t="shared" si="3"/>
        <v>2400</v>
      </c>
      <c r="C47" s="1">
        <v>0.1537</v>
      </c>
      <c r="D47" s="1">
        <v>1.2730399999999999</v>
      </c>
      <c r="E47" s="5">
        <f t="shared" si="0"/>
        <v>103.35066144</v>
      </c>
      <c r="F47" s="8">
        <f t="shared" si="1"/>
        <v>25.97485429788399</v>
      </c>
      <c r="G47" s="1">
        <f t="shared" si="4"/>
        <v>25.735885638343458</v>
      </c>
      <c r="H47" s="11">
        <f t="shared" si="5"/>
        <v>8.1659847644611805</v>
      </c>
      <c r="I47" s="5">
        <f t="shared" si="6"/>
        <v>81.659847644611801</v>
      </c>
      <c r="J47" s="5">
        <f t="shared" si="2"/>
        <v>6.9164999999999992</v>
      </c>
      <c r="K47" s="5">
        <f t="shared" si="7"/>
        <v>266.27675830941786</v>
      </c>
      <c r="L47" s="9">
        <f t="shared" si="8"/>
        <v>30.726745487530604</v>
      </c>
      <c r="M47" s="5">
        <f t="shared" si="9"/>
        <v>34.832847388874868</v>
      </c>
      <c r="N47">
        <v>1</v>
      </c>
    </row>
    <row r="48" spans="1:14" x14ac:dyDescent="0.25">
      <c r="A48" s="1">
        <v>126.55200000000001</v>
      </c>
      <c r="B48" s="1">
        <f t="shared" si="3"/>
        <v>2450</v>
      </c>
      <c r="C48" s="1">
        <v>0.15565000000000001</v>
      </c>
      <c r="D48" s="1">
        <v>1.2698400000000001</v>
      </c>
      <c r="E48" s="5">
        <f t="shared" si="0"/>
        <v>103.238084352</v>
      </c>
      <c r="F48" s="8">
        <f t="shared" si="1"/>
        <v>26.487113935292339</v>
      </c>
      <c r="G48" s="1">
        <f t="shared" si="4"/>
        <v>26.243432487087649</v>
      </c>
      <c r="H48" s="11">
        <f t="shared" si="5"/>
        <v>8.157089777504865</v>
      </c>
      <c r="I48" s="5">
        <f t="shared" si="6"/>
        <v>81.57089777504865</v>
      </c>
      <c r="J48" s="5">
        <f t="shared" si="2"/>
        <v>7.0042500000000008</v>
      </c>
      <c r="K48" s="5">
        <f t="shared" si="7"/>
        <v>264.4399090482749</v>
      </c>
      <c r="L48" s="9">
        <f t="shared" si="8"/>
        <v>30.940179231133175</v>
      </c>
      <c r="M48" s="5">
        <f t="shared" si="9"/>
        <v>35.519798759946809</v>
      </c>
      <c r="N48">
        <v>1</v>
      </c>
    </row>
    <row r="49" spans="1:14" x14ac:dyDescent="0.25">
      <c r="A49" s="1">
        <v>126.438</v>
      </c>
      <c r="B49" s="1">
        <f t="shared" si="3"/>
        <v>2500</v>
      </c>
      <c r="C49" s="1">
        <v>0.15959999999999999</v>
      </c>
      <c r="D49" s="1">
        <v>1.2744599999999999</v>
      </c>
      <c r="E49" s="5">
        <f t="shared" si="0"/>
        <v>103.145085888</v>
      </c>
      <c r="F49" s="8">
        <f t="shared" si="1"/>
        <v>27.003320339969086</v>
      </c>
      <c r="G49" s="1">
        <f t="shared" si="4"/>
        <v>26.754889792841372</v>
      </c>
      <c r="H49" s="11">
        <f t="shared" si="5"/>
        <v>8.1497417448018208</v>
      </c>
      <c r="I49" s="5">
        <f t="shared" si="6"/>
        <v>81.497417448018211</v>
      </c>
      <c r="J49" s="5">
        <f t="shared" si="2"/>
        <v>7.1819999999999986</v>
      </c>
      <c r="K49" s="5">
        <f t="shared" si="7"/>
        <v>265.9672925247466</v>
      </c>
      <c r="L49" s="9">
        <f t="shared" si="8"/>
        <v>30.762497539267592</v>
      </c>
      <c r="M49" s="5">
        <f t="shared" si="9"/>
        <v>36.212042832196708</v>
      </c>
      <c r="N49">
        <v>1</v>
      </c>
    </row>
    <row r="50" spans="1:14" x14ac:dyDescent="0.25">
      <c r="A50" s="1">
        <v>126.239</v>
      </c>
      <c r="B50" s="1">
        <f t="shared" si="3"/>
        <v>2550</v>
      </c>
      <c r="C50" s="1">
        <v>0.16259999999999999</v>
      </c>
      <c r="D50" s="1">
        <v>1.2787599999999999</v>
      </c>
      <c r="E50" s="5">
        <f t="shared" si="0"/>
        <v>102.982746464</v>
      </c>
      <c r="F50" s="8">
        <f t="shared" si="1"/>
        <v>27.500036377713226</v>
      </c>
      <c r="G50" s="1">
        <f t="shared" si="4"/>
        <v>27.247036043038264</v>
      </c>
      <c r="H50" s="11">
        <f t="shared" si="5"/>
        <v>8.1369149157851055</v>
      </c>
      <c r="I50" s="5">
        <f t="shared" si="6"/>
        <v>81.369149157851055</v>
      </c>
      <c r="J50" s="5">
        <f t="shared" si="2"/>
        <v>7.3170000000000002</v>
      </c>
      <c r="K50" s="5">
        <f t="shared" si="7"/>
        <v>266.07237530528852</v>
      </c>
      <c r="L50" s="9">
        <f t="shared" si="8"/>
        <v>30.750348180379323</v>
      </c>
      <c r="M50" s="5">
        <f t="shared" si="9"/>
        <v>36.878149896356746</v>
      </c>
      <c r="N50">
        <v>1</v>
      </c>
    </row>
    <row r="51" spans="1:14" x14ac:dyDescent="0.25">
      <c r="A51" s="1">
        <v>126.161</v>
      </c>
      <c r="B51" s="1">
        <f t="shared" si="3"/>
        <v>2600</v>
      </c>
      <c r="C51" s="1">
        <v>0.16805</v>
      </c>
      <c r="D51" s="1">
        <v>1.27634</v>
      </c>
      <c r="E51" s="5">
        <f t="shared" ref="E51:E82" si="10">A51*$B$3</f>
        <v>102.919115936</v>
      </c>
      <c r="F51" s="8">
        <f t="shared" ref="F51:F82" si="11">(2*PI()*B51*E51)/60/1000</f>
        <v>28.021928006669459</v>
      </c>
      <c r="G51" s="1">
        <f t="shared" si="4"/>
        <v>27.764126269008099</v>
      </c>
      <c r="H51" s="11">
        <f t="shared" si="5"/>
        <v>8.1318873144619701</v>
      </c>
      <c r="I51" s="5">
        <f t="shared" si="6"/>
        <v>81.318873144619715</v>
      </c>
      <c r="J51" s="5">
        <f t="shared" ref="J51:J82" si="12">C51*60*0.75</f>
        <v>7.5622500000000006</v>
      </c>
      <c r="K51" s="5">
        <f t="shared" si="7"/>
        <v>269.86901109017629</v>
      </c>
      <c r="L51" s="9">
        <f t="shared" si="8"/>
        <v>30.317738775439622</v>
      </c>
      <c r="M51" s="5">
        <f t="shared" si="9"/>
        <v>37.578017978636794</v>
      </c>
      <c r="N51">
        <v>1</v>
      </c>
    </row>
    <row r="52" spans="1:14" x14ac:dyDescent="0.25">
      <c r="A52" s="1">
        <v>125.84699999999999</v>
      </c>
      <c r="B52" s="1">
        <f t="shared" ref="B52:B83" si="13">B51+50</f>
        <v>2650</v>
      </c>
      <c r="C52" s="1">
        <v>0.17144999999999999</v>
      </c>
      <c r="D52" s="1">
        <v>1.28027</v>
      </c>
      <c r="E52" s="5">
        <f t="shared" si="10"/>
        <v>102.66296227199999</v>
      </c>
      <c r="F52" s="8">
        <f t="shared" si="11"/>
        <v>28.489726712804178</v>
      </c>
      <c r="G52" s="1">
        <f t="shared" si="4"/>
        <v>28.227621227046381</v>
      </c>
      <c r="H52" s="11">
        <f t="shared" si="5"/>
        <v>8.1116479963149892</v>
      </c>
      <c r="I52" s="5">
        <f t="shared" si="6"/>
        <v>81.116479963149899</v>
      </c>
      <c r="J52" s="5">
        <f t="shared" si="12"/>
        <v>7.7152499999999993</v>
      </c>
      <c r="K52" s="5">
        <f t="shared" si="7"/>
        <v>270.80814350291831</v>
      </c>
      <c r="L52" s="9">
        <f t="shared" si="8"/>
        <v>30.212600241580301</v>
      </c>
      <c r="M52" s="5">
        <f t="shared" si="9"/>
        <v>38.205346269014584</v>
      </c>
      <c r="N52">
        <v>1</v>
      </c>
    </row>
    <row r="53" spans="1:14" x14ac:dyDescent="0.25">
      <c r="A53" s="1">
        <v>124.911</v>
      </c>
      <c r="B53" s="1">
        <f t="shared" si="13"/>
        <v>2700</v>
      </c>
      <c r="C53" s="1">
        <v>0.17465</v>
      </c>
      <c r="D53" s="1">
        <v>1.2837099999999999</v>
      </c>
      <c r="E53" s="5">
        <f t="shared" si="10"/>
        <v>101.89939593599999</v>
      </c>
      <c r="F53" s="8">
        <f t="shared" si="11"/>
        <v>28.811375430999771</v>
      </c>
      <c r="G53" s="1">
        <f t="shared" si="4"/>
        <v>28.546310777034574</v>
      </c>
      <c r="H53" s="11">
        <f t="shared" si="5"/>
        <v>8.0513167804373698</v>
      </c>
      <c r="I53" s="5">
        <f t="shared" si="6"/>
        <v>80.513167804373708</v>
      </c>
      <c r="J53" s="5">
        <f t="shared" si="12"/>
        <v>7.8592499999999994</v>
      </c>
      <c r="K53" s="5">
        <f t="shared" si="7"/>
        <v>272.78288115130363</v>
      </c>
      <c r="L53" s="9">
        <f t="shared" si="8"/>
        <v>29.993884320328736</v>
      </c>
      <c r="M53" s="5">
        <f t="shared" si="9"/>
        <v>38.636684230923656</v>
      </c>
      <c r="N53">
        <v>1</v>
      </c>
    </row>
    <row r="54" spans="1:14" ht="12.75" customHeight="1" x14ac:dyDescent="0.25">
      <c r="A54" s="1">
        <v>123.92700000000001</v>
      </c>
      <c r="B54" s="1">
        <f t="shared" si="13"/>
        <v>2750</v>
      </c>
      <c r="C54" s="1">
        <v>0.1784</v>
      </c>
      <c r="D54" s="1">
        <v>1.2811999999999999</v>
      </c>
      <c r="E54" s="5">
        <f t="shared" si="10"/>
        <v>101.096672352</v>
      </c>
      <c r="F54" s="8">
        <f t="shared" si="11"/>
        <v>29.113751623313274</v>
      </c>
      <c r="G54" s="1">
        <f t="shared" si="4"/>
        <v>28.845905108378791</v>
      </c>
      <c r="H54" s="11">
        <f t="shared" si="5"/>
        <v>7.9878916560532058</v>
      </c>
      <c r="I54" s="5">
        <f t="shared" si="6"/>
        <v>79.878916560532076</v>
      </c>
      <c r="J54" s="5">
        <f t="shared" si="12"/>
        <v>8.0280000000000005</v>
      </c>
      <c r="K54" s="5">
        <f t="shared" si="7"/>
        <v>275.74598093264831</v>
      </c>
      <c r="L54" s="9">
        <f t="shared" si="8"/>
        <v>29.671577276104028</v>
      </c>
      <c r="M54" s="5">
        <f t="shared" si="9"/>
        <v>39.042177314353324</v>
      </c>
      <c r="N54">
        <v>1</v>
      </c>
    </row>
    <row r="55" spans="1:14" x14ac:dyDescent="0.25">
      <c r="A55" s="1">
        <v>123.68899999999999</v>
      </c>
      <c r="B55" s="1">
        <f t="shared" si="13"/>
        <v>2800</v>
      </c>
      <c r="C55" s="1">
        <v>0.18004999999999999</v>
      </c>
      <c r="D55" s="1">
        <v>1.2744800000000001</v>
      </c>
      <c r="E55" s="5">
        <f t="shared" si="10"/>
        <v>100.90251766399999</v>
      </c>
      <c r="F55" s="8">
        <f t="shared" si="11"/>
        <v>29.586163434047425</v>
      </c>
      <c r="G55" s="1">
        <f t="shared" si="4"/>
        <v>29.313970730454187</v>
      </c>
      <c r="H55" s="11">
        <f t="shared" si="5"/>
        <v>7.9725510263749211</v>
      </c>
      <c r="I55" s="5">
        <f t="shared" si="6"/>
        <v>79.725510263749229</v>
      </c>
      <c r="J55" s="5">
        <f t="shared" si="12"/>
        <v>8.1022499999999997</v>
      </c>
      <c r="K55" s="5">
        <f t="shared" si="7"/>
        <v>273.85267502024345</v>
      </c>
      <c r="L55" s="9">
        <f t="shared" si="8"/>
        <v>29.87671448238865</v>
      </c>
      <c r="M55" s="5">
        <f t="shared" si="9"/>
        <v>39.675691878835217</v>
      </c>
      <c r="N55">
        <v>1</v>
      </c>
    </row>
    <row r="56" spans="1:14" x14ac:dyDescent="0.25">
      <c r="A56" s="1">
        <v>123.389</v>
      </c>
      <c r="B56" s="1">
        <f t="shared" si="13"/>
        <v>2850</v>
      </c>
      <c r="C56" s="1">
        <v>0.18310000000000001</v>
      </c>
      <c r="D56" s="1">
        <v>1.2603599999999999</v>
      </c>
      <c r="E56" s="5">
        <f t="shared" si="10"/>
        <v>100.65778486399999</v>
      </c>
      <c r="F56" s="8">
        <f t="shared" si="11"/>
        <v>30.041446958259602</v>
      </c>
      <c r="G56" s="1">
        <f t="shared" si="4"/>
        <v>29.765065646243613</v>
      </c>
      <c r="H56" s="11">
        <f t="shared" si="5"/>
        <v>7.9532140982090178</v>
      </c>
      <c r="I56" s="5">
        <f t="shared" si="6"/>
        <v>79.532140982090183</v>
      </c>
      <c r="J56" s="5">
        <f t="shared" si="12"/>
        <v>8.2394999999999996</v>
      </c>
      <c r="K56" s="5">
        <f t="shared" si="7"/>
        <v>274.27107660453851</v>
      </c>
      <c r="L56" s="9">
        <f t="shared" si="8"/>
        <v>29.83113743931245</v>
      </c>
      <c r="M56" s="5">
        <f t="shared" si="9"/>
        <v>40.286237036689826</v>
      </c>
      <c r="N56">
        <v>1</v>
      </c>
    </row>
    <row r="57" spans="1:14" x14ac:dyDescent="0.25">
      <c r="A57" s="1">
        <v>122.51900000000001</v>
      </c>
      <c r="B57" s="1">
        <f t="shared" si="13"/>
        <v>2900</v>
      </c>
      <c r="C57" s="1">
        <v>0.18790000000000001</v>
      </c>
      <c r="D57" s="1">
        <v>1.2531000000000001</v>
      </c>
      <c r="E57" s="5">
        <f t="shared" si="10"/>
        <v>99.948059743999991</v>
      </c>
      <c r="F57" s="8">
        <f t="shared" si="11"/>
        <v>30.35295538912273</v>
      </c>
      <c r="G57" s="1">
        <f t="shared" si="4"/>
        <v>30.0737081995428</v>
      </c>
      <c r="H57" s="11">
        <f t="shared" si="5"/>
        <v>7.8971370065278963</v>
      </c>
      <c r="I57" s="5">
        <f t="shared" si="6"/>
        <v>78.971370065278975</v>
      </c>
      <c r="J57" s="5">
        <f t="shared" si="12"/>
        <v>8.4555000000000007</v>
      </c>
      <c r="K57" s="5">
        <f t="shared" si="7"/>
        <v>278.572543978044</v>
      </c>
      <c r="L57" s="9">
        <f t="shared" si="8"/>
        <v>29.370511770402757</v>
      </c>
      <c r="M57" s="5">
        <f t="shared" si="9"/>
        <v>40.703976651632999</v>
      </c>
      <c r="N57">
        <v>1</v>
      </c>
    </row>
    <row r="58" spans="1:14" x14ac:dyDescent="0.25">
      <c r="A58" s="1">
        <v>121.837</v>
      </c>
      <c r="B58" s="1">
        <f t="shared" si="13"/>
        <v>2950</v>
      </c>
      <c r="C58" s="1">
        <v>0.19255</v>
      </c>
      <c r="D58" s="1">
        <v>1.23943</v>
      </c>
      <c r="E58" s="5">
        <f t="shared" si="10"/>
        <v>99.391700512</v>
      </c>
      <c r="F58" s="8">
        <f t="shared" si="11"/>
        <v>30.704409888702447</v>
      </c>
      <c r="G58" s="1">
        <f t="shared" si="4"/>
        <v>30.421929317726384</v>
      </c>
      <c r="H58" s="11">
        <f t="shared" si="5"/>
        <v>7.8531777231640767</v>
      </c>
      <c r="I58" s="5">
        <f t="shared" si="6"/>
        <v>78.53177723164076</v>
      </c>
      <c r="J58" s="5">
        <f t="shared" si="12"/>
        <v>8.6647500000000015</v>
      </c>
      <c r="K58" s="5">
        <f t="shared" si="7"/>
        <v>282.19887734068317</v>
      </c>
      <c r="L58" s="9">
        <f t="shared" si="8"/>
        <v>28.993092598099611</v>
      </c>
      <c r="M58" s="5">
        <f t="shared" si="9"/>
        <v>41.175284817892511</v>
      </c>
      <c r="N58">
        <v>1</v>
      </c>
    </row>
    <row r="59" spans="1:14" x14ac:dyDescent="0.25">
      <c r="A59" s="1">
        <v>121.709</v>
      </c>
      <c r="B59" s="1">
        <f t="shared" si="13"/>
        <v>3000</v>
      </c>
      <c r="C59" s="1">
        <v>0.19900000000000001</v>
      </c>
      <c r="D59" s="1">
        <v>1.2273499999999999</v>
      </c>
      <c r="E59" s="5">
        <f t="shared" si="10"/>
        <v>99.287281183999994</v>
      </c>
      <c r="F59" s="8">
        <f t="shared" si="11"/>
        <v>31.192019316255848</v>
      </c>
      <c r="G59" s="1">
        <f t="shared" si="4"/>
        <v>30.905052738546296</v>
      </c>
      <c r="H59" s="11">
        <f t="shared" si="5"/>
        <v>7.8449273004799567</v>
      </c>
      <c r="I59" s="5">
        <f t="shared" si="6"/>
        <v>78.449273004799565</v>
      </c>
      <c r="J59" s="5">
        <f t="shared" si="12"/>
        <v>8.9550000000000018</v>
      </c>
      <c r="K59" s="5">
        <f t="shared" si="7"/>
        <v>287.09266653130942</v>
      </c>
      <c r="L59" s="9">
        <f t="shared" si="8"/>
        <v>28.498875574468563</v>
      </c>
      <c r="M59" s="5">
        <f t="shared" si="9"/>
        <v>41.829179718728504</v>
      </c>
      <c r="N59">
        <v>1</v>
      </c>
    </row>
    <row r="60" spans="1:14" x14ac:dyDescent="0.25">
      <c r="A60" s="1">
        <v>121.123</v>
      </c>
      <c r="B60" s="1">
        <f t="shared" si="13"/>
        <v>3050</v>
      </c>
      <c r="C60" s="1">
        <v>0.20605000000000001</v>
      </c>
      <c r="D60" s="1">
        <v>1.2193000000000001</v>
      </c>
      <c r="E60" s="5">
        <f t="shared" si="10"/>
        <v>98.809236447999993</v>
      </c>
      <c r="F60" s="8">
        <f t="shared" si="11"/>
        <v>31.559201085405117</v>
      </c>
      <c r="G60" s="1">
        <f t="shared" si="4"/>
        <v>31.268856435419391</v>
      </c>
      <c r="H60" s="11">
        <f t="shared" si="5"/>
        <v>7.807155834129226</v>
      </c>
      <c r="I60" s="5">
        <f t="shared" si="6"/>
        <v>78.07155834129226</v>
      </c>
      <c r="J60" s="5">
        <f t="shared" si="12"/>
        <v>9.2722500000000014</v>
      </c>
      <c r="K60" s="5">
        <f t="shared" si="7"/>
        <v>293.8049659402833</v>
      </c>
      <c r="L60" s="9">
        <f t="shared" si="8"/>
        <v>27.847787240877203</v>
      </c>
      <c r="M60" s="5">
        <f t="shared" si="9"/>
        <v>42.321578497257768</v>
      </c>
      <c r="N60">
        <v>1</v>
      </c>
    </row>
    <row r="61" spans="1:14" x14ac:dyDescent="0.25">
      <c r="A61" s="1">
        <v>121.124</v>
      </c>
      <c r="B61" s="1">
        <f t="shared" si="13"/>
        <v>3100</v>
      </c>
      <c r="C61" s="1">
        <v>0.21004999999999999</v>
      </c>
      <c r="D61" s="1">
        <v>1.20692</v>
      </c>
      <c r="E61" s="5">
        <f t="shared" si="10"/>
        <v>98.810052223999989</v>
      </c>
      <c r="F61" s="8">
        <f t="shared" si="11"/>
        <v>32.076829864000025</v>
      </c>
      <c r="G61" s="1">
        <f t="shared" si="4"/>
        <v>31.781723029251225</v>
      </c>
      <c r="H61" s="11">
        <f t="shared" si="5"/>
        <v>7.8072202905564456</v>
      </c>
      <c r="I61" s="5">
        <f t="shared" si="6"/>
        <v>78.072202905564453</v>
      </c>
      <c r="J61" s="5">
        <f t="shared" si="12"/>
        <v>9.4522499999999994</v>
      </c>
      <c r="K61" s="5">
        <f t="shared" si="7"/>
        <v>294.6753167340986</v>
      </c>
      <c r="L61" s="9">
        <f t="shared" si="8"/>
        <v>27.765536226439615</v>
      </c>
      <c r="M61" s="5">
        <f t="shared" si="9"/>
        <v>43.015730004023098</v>
      </c>
      <c r="N61">
        <v>1</v>
      </c>
    </row>
    <row r="62" spans="1:14" x14ac:dyDescent="0.25">
      <c r="A62" s="1">
        <v>120.851</v>
      </c>
      <c r="B62" s="1">
        <f t="shared" si="13"/>
        <v>3150</v>
      </c>
      <c r="C62" s="1">
        <v>0.21604999999999999</v>
      </c>
      <c r="D62" s="1">
        <v>1.1927399999999999</v>
      </c>
      <c r="E62" s="5">
        <f t="shared" si="10"/>
        <v>98.587345375999988</v>
      </c>
      <c r="F62" s="8">
        <f t="shared" si="11"/>
        <v>32.520734396866928</v>
      </c>
      <c r="G62" s="1">
        <f t="shared" si="4"/>
        <v>32.221543640415753</v>
      </c>
      <c r="H62" s="11">
        <f t="shared" si="5"/>
        <v>7.7896236859254717</v>
      </c>
      <c r="I62" s="5">
        <f t="shared" si="6"/>
        <v>77.896236859254728</v>
      </c>
      <c r="J62" s="5">
        <f t="shared" si="12"/>
        <v>9.7222499999999989</v>
      </c>
      <c r="K62" s="5">
        <f t="shared" si="7"/>
        <v>298.95542583246976</v>
      </c>
      <c r="L62" s="9">
        <f t="shared" si="8"/>
        <v>27.36802036301944</v>
      </c>
      <c r="M62" s="5">
        <f t="shared" si="9"/>
        <v>43.611015685754225</v>
      </c>
      <c r="N62">
        <v>1</v>
      </c>
    </row>
    <row r="63" spans="1:14" x14ac:dyDescent="0.25">
      <c r="A63" s="1">
        <v>120.596</v>
      </c>
      <c r="B63" s="1">
        <f t="shared" si="13"/>
        <v>3200</v>
      </c>
      <c r="C63" s="1">
        <v>0.21795</v>
      </c>
      <c r="D63" s="1">
        <v>1.1848099999999999</v>
      </c>
      <c r="E63" s="5">
        <f t="shared" si="10"/>
        <v>98.379322496</v>
      </c>
      <c r="F63" s="8">
        <f t="shared" si="11"/>
        <v>32.967227393981297</v>
      </c>
      <c r="G63" s="1">
        <f t="shared" si="4"/>
        <v>32.663928901956666</v>
      </c>
      <c r="H63" s="11">
        <f t="shared" si="5"/>
        <v>7.773187296984454</v>
      </c>
      <c r="I63" s="5">
        <f t="shared" si="6"/>
        <v>77.731872969844559</v>
      </c>
      <c r="J63" s="5">
        <f t="shared" si="12"/>
        <v>9.8077500000000004</v>
      </c>
      <c r="K63" s="5">
        <f t="shared" si="7"/>
        <v>297.49999545884054</v>
      </c>
      <c r="L63" s="9">
        <f t="shared" si="8"/>
        <v>27.501910274651227</v>
      </c>
      <c r="M63" s="5">
        <f t="shared" si="9"/>
        <v>44.209772554621559</v>
      </c>
      <c r="N63">
        <v>1</v>
      </c>
    </row>
    <row r="64" spans="1:14" x14ac:dyDescent="0.25">
      <c r="A64" s="1">
        <v>120.84</v>
      </c>
      <c r="B64" s="1">
        <f t="shared" si="13"/>
        <v>3250</v>
      </c>
      <c r="C64" s="1">
        <v>0.22305</v>
      </c>
      <c r="D64" s="1">
        <v>1.17378</v>
      </c>
      <c r="E64" s="5">
        <f t="shared" si="10"/>
        <v>98.578371840000003</v>
      </c>
      <c r="F64" s="8">
        <f t="shared" si="11"/>
        <v>33.550084617333589</v>
      </c>
      <c r="G64" s="1">
        <f t="shared" si="4"/>
        <v>33.241423838854118</v>
      </c>
      <c r="H64" s="11">
        <f t="shared" si="5"/>
        <v>7.7889146652260575</v>
      </c>
      <c r="I64" s="5">
        <f t="shared" si="6"/>
        <v>77.889146652260578</v>
      </c>
      <c r="J64" s="5">
        <f t="shared" si="12"/>
        <v>10.03725</v>
      </c>
      <c r="K64" s="5">
        <f t="shared" si="7"/>
        <v>299.17212175418103</v>
      </c>
      <c r="L64" s="9">
        <f t="shared" si="8"/>
        <v>27.348197197802026</v>
      </c>
      <c r="M64" s="5">
        <f t="shared" si="9"/>
        <v>44.991396831612697</v>
      </c>
      <c r="N64">
        <v>1</v>
      </c>
    </row>
    <row r="65" spans="1:14" x14ac:dyDescent="0.25">
      <c r="A65" s="1">
        <v>121.633</v>
      </c>
      <c r="B65" s="1">
        <f t="shared" si="13"/>
        <v>3300</v>
      </c>
      <c r="C65" s="1">
        <v>0.22550000000000001</v>
      </c>
      <c r="D65" s="1">
        <v>1.1611800000000001</v>
      </c>
      <c r="E65" s="5">
        <f t="shared" si="10"/>
        <v>99.225282207999996</v>
      </c>
      <c r="F65" s="8">
        <f t="shared" si="11"/>
        <v>34.289795939852951</v>
      </c>
      <c r="G65" s="1">
        <f t="shared" si="4"/>
        <v>33.974329817206304</v>
      </c>
      <c r="H65" s="11">
        <f t="shared" si="5"/>
        <v>7.8400286120112623</v>
      </c>
      <c r="I65" s="5">
        <f t="shared" si="6"/>
        <v>78.400286120112639</v>
      </c>
      <c r="J65" s="5">
        <f t="shared" si="12"/>
        <v>10.147500000000001</v>
      </c>
      <c r="K65" s="5">
        <f t="shared" si="7"/>
        <v>295.93351963364051</v>
      </c>
      <c r="L65" s="9">
        <f t="shared" si="8"/>
        <v>27.647487151665352</v>
      </c>
      <c r="M65" s="5">
        <f t="shared" si="9"/>
        <v>45.983365884206719</v>
      </c>
      <c r="N65">
        <v>1</v>
      </c>
    </row>
    <row r="66" spans="1:14" x14ac:dyDescent="0.25">
      <c r="A66" s="1">
        <v>122.181</v>
      </c>
      <c r="B66" s="1">
        <f t="shared" si="13"/>
        <v>3350</v>
      </c>
      <c r="C66" s="1">
        <v>0.22850000000000001</v>
      </c>
      <c r="D66" s="1">
        <v>1.1510400000000001</v>
      </c>
      <c r="E66" s="5">
        <f t="shared" si="10"/>
        <v>99.672327455999991</v>
      </c>
      <c r="F66" s="8">
        <f t="shared" si="11"/>
        <v>34.966166773386185</v>
      </c>
      <c r="G66" s="1">
        <f t="shared" si="4"/>
        <v>34.644478039071032</v>
      </c>
      <c r="H66" s="11">
        <f t="shared" si="5"/>
        <v>7.875350734127645</v>
      </c>
      <c r="I66" s="5">
        <f t="shared" si="6"/>
        <v>78.75350734127646</v>
      </c>
      <c r="J66" s="5">
        <f t="shared" si="12"/>
        <v>10.282500000000001</v>
      </c>
      <c r="K66" s="5">
        <f t="shared" si="7"/>
        <v>294.06998103739312</v>
      </c>
      <c r="L66" s="9">
        <f t="shared" si="8"/>
        <v>27.822690887914209</v>
      </c>
      <c r="M66" s="5">
        <f t="shared" si="9"/>
        <v>46.890393956532364</v>
      </c>
      <c r="N66">
        <v>1</v>
      </c>
    </row>
    <row r="67" spans="1:14" x14ac:dyDescent="0.25">
      <c r="A67" s="1">
        <v>122.93300000000001</v>
      </c>
      <c r="B67" s="1">
        <f t="shared" si="13"/>
        <v>3400</v>
      </c>
      <c r="C67" s="1">
        <v>0.23419999999999999</v>
      </c>
      <c r="D67" s="1">
        <v>1.14117</v>
      </c>
      <c r="E67" s="5">
        <f t="shared" si="10"/>
        <v>100.285791008</v>
      </c>
      <c r="F67" s="8">
        <f t="shared" si="11"/>
        <v>35.706471819553066</v>
      </c>
      <c r="G67" s="1">
        <f t="shared" si="4"/>
        <v>35.377972278813175</v>
      </c>
      <c r="H67" s="11">
        <f t="shared" si="5"/>
        <v>7.9238219673968455</v>
      </c>
      <c r="I67" s="5">
        <f t="shared" si="6"/>
        <v>79.238219673968459</v>
      </c>
      <c r="J67" s="5">
        <f t="shared" si="12"/>
        <v>10.539</v>
      </c>
      <c r="K67" s="5">
        <f t="shared" si="7"/>
        <v>295.15657702783125</v>
      </c>
      <c r="L67" s="9">
        <f t="shared" si="8"/>
        <v>27.720263814574231</v>
      </c>
      <c r="M67" s="5">
        <f t="shared" si="9"/>
        <v>47.88315920551571</v>
      </c>
      <c r="N67">
        <v>1</v>
      </c>
    </row>
    <row r="68" spans="1:14" x14ac:dyDescent="0.25">
      <c r="A68" s="1">
        <v>123.47499999999999</v>
      </c>
      <c r="B68" s="1">
        <f t="shared" si="13"/>
        <v>3450</v>
      </c>
      <c r="C68" s="1">
        <v>0.23605000000000001</v>
      </c>
      <c r="D68" s="1">
        <v>1.12669</v>
      </c>
      <c r="E68" s="5">
        <f t="shared" si="10"/>
        <v>100.72794159999999</v>
      </c>
      <c r="F68" s="8">
        <f t="shared" si="11"/>
        <v>36.391308554304892</v>
      </c>
      <c r="G68" s="1">
        <f t="shared" si="4"/>
        <v>36.056508515605287</v>
      </c>
      <c r="H68" s="11">
        <f t="shared" si="5"/>
        <v>7.9587573509499112</v>
      </c>
      <c r="I68" s="5">
        <f t="shared" si="6"/>
        <v>79.587573509499123</v>
      </c>
      <c r="J68" s="5">
        <f t="shared" si="12"/>
        <v>10.622250000000001</v>
      </c>
      <c r="K68" s="5">
        <f t="shared" si="7"/>
        <v>291.88975120663662</v>
      </c>
      <c r="L68" s="9">
        <f t="shared" si="8"/>
        <v>28.030508601263133</v>
      </c>
      <c r="M68" s="5">
        <f t="shared" si="9"/>
        <v>48.801540236428714</v>
      </c>
      <c r="N68">
        <v>1</v>
      </c>
    </row>
    <row r="69" spans="1:14" x14ac:dyDescent="0.25">
      <c r="A69" s="1">
        <v>123.428</v>
      </c>
      <c r="B69" s="1">
        <f t="shared" si="13"/>
        <v>3500</v>
      </c>
      <c r="C69" s="1">
        <v>0.24195</v>
      </c>
      <c r="D69" s="1">
        <v>1.11975</v>
      </c>
      <c r="E69" s="5">
        <f t="shared" si="10"/>
        <v>100.689600128</v>
      </c>
      <c r="F69" s="8">
        <f t="shared" si="11"/>
        <v>36.904665939752171</v>
      </c>
      <c r="G69" s="1">
        <f t="shared" si="4"/>
        <v>36.56514301310645</v>
      </c>
      <c r="H69" s="11">
        <f t="shared" si="5"/>
        <v>7.9557278988705855</v>
      </c>
      <c r="I69" s="5">
        <f t="shared" si="6"/>
        <v>79.55727898870586</v>
      </c>
      <c r="J69" s="5">
        <f t="shared" si="12"/>
        <v>10.88775</v>
      </c>
      <c r="K69" s="5">
        <f t="shared" si="7"/>
        <v>295.02367038830636</v>
      </c>
      <c r="L69" s="9">
        <f t="shared" si="8"/>
        <v>27.732751650229893</v>
      </c>
      <c r="M69" s="5">
        <f t="shared" si="9"/>
        <v>49.489963711616156</v>
      </c>
      <c r="N69">
        <v>1</v>
      </c>
    </row>
    <row r="70" spans="1:14" x14ac:dyDescent="0.25">
      <c r="A70" s="1">
        <v>124.205</v>
      </c>
      <c r="B70" s="1">
        <f t="shared" si="13"/>
        <v>3550</v>
      </c>
      <c r="C70" s="1">
        <v>0.24545</v>
      </c>
      <c r="D70" s="1">
        <v>1.10622</v>
      </c>
      <c r="E70" s="5">
        <f t="shared" si="10"/>
        <v>101.32345807999999</v>
      </c>
      <c r="F70" s="8">
        <f t="shared" si="11"/>
        <v>37.667515398952226</v>
      </c>
      <c r="G70" s="1">
        <f t="shared" si="4"/>
        <v>37.320974257281868</v>
      </c>
      <c r="H70" s="11">
        <f t="shared" si="5"/>
        <v>8.0058105428202762</v>
      </c>
      <c r="I70" s="5">
        <f t="shared" si="6"/>
        <v>80.058105428202779</v>
      </c>
      <c r="J70" s="5">
        <f t="shared" si="12"/>
        <v>11.045249999999999</v>
      </c>
      <c r="K70" s="5">
        <f t="shared" si="7"/>
        <v>293.2301183928696</v>
      </c>
      <c r="L70" s="9">
        <f t="shared" si="8"/>
        <v>27.902379969223301</v>
      </c>
      <c r="M70" s="5">
        <f t="shared" si="9"/>
        <v>50.512961511267569</v>
      </c>
      <c r="N70">
        <v>1</v>
      </c>
    </row>
    <row r="71" spans="1:14" x14ac:dyDescent="0.25">
      <c r="A71" s="1">
        <v>124.066</v>
      </c>
      <c r="B71" s="1">
        <f t="shared" si="13"/>
        <v>3600</v>
      </c>
      <c r="C71" s="1">
        <v>0.25505</v>
      </c>
      <c r="D71" s="1">
        <v>1.09697</v>
      </c>
      <c r="E71" s="5">
        <f t="shared" si="10"/>
        <v>101.21006521599999</v>
      </c>
      <c r="F71" s="8">
        <f t="shared" si="11"/>
        <v>38.155295682231532</v>
      </c>
      <c r="G71" s="1">
        <f t="shared" si="4"/>
        <v>37.804266961955001</v>
      </c>
      <c r="H71" s="11">
        <f t="shared" si="5"/>
        <v>7.9968510994367419</v>
      </c>
      <c r="I71" s="5">
        <f t="shared" si="6"/>
        <v>79.968510994367421</v>
      </c>
      <c r="J71" s="5">
        <f t="shared" si="12"/>
        <v>11.477250000000002</v>
      </c>
      <c r="K71" s="5">
        <f t="shared" si="7"/>
        <v>300.80359213006494</v>
      </c>
      <c r="L71" s="9">
        <f t="shared" si="8"/>
        <v>27.199868604894956</v>
      </c>
      <c r="M71" s="5">
        <f t="shared" si="9"/>
        <v>51.167085533366674</v>
      </c>
      <c r="N71">
        <v>1</v>
      </c>
    </row>
    <row r="72" spans="1:14" x14ac:dyDescent="0.25">
      <c r="A72" s="1">
        <v>123.967</v>
      </c>
      <c r="B72" s="1">
        <f t="shared" si="13"/>
        <v>3650</v>
      </c>
      <c r="C72" s="1">
        <v>0.25755</v>
      </c>
      <c r="D72" s="1">
        <v>1.0940099999999999</v>
      </c>
      <c r="E72" s="5">
        <f t="shared" si="10"/>
        <v>101.129303392</v>
      </c>
      <c r="F72" s="8">
        <f t="shared" si="11"/>
        <v>38.654360986206868</v>
      </c>
      <c r="G72" s="1">
        <f t="shared" si="4"/>
        <v>38.298740865133766</v>
      </c>
      <c r="H72" s="11">
        <f t="shared" si="5"/>
        <v>7.9904699131419941</v>
      </c>
      <c r="I72" s="5">
        <f t="shared" si="6"/>
        <v>79.904699131419946</v>
      </c>
      <c r="J72" s="5">
        <f t="shared" si="12"/>
        <v>11.589749999999999</v>
      </c>
      <c r="K72" s="5">
        <f t="shared" si="7"/>
        <v>299.83033490414181</v>
      </c>
      <c r="L72" s="9">
        <f t="shared" si="8"/>
        <v>27.288160100391362</v>
      </c>
      <c r="M72" s="5">
        <f t="shared" si="9"/>
        <v>51.836343014894553</v>
      </c>
      <c r="N72">
        <v>1</v>
      </c>
    </row>
    <row r="73" spans="1:14" x14ac:dyDescent="0.25">
      <c r="A73" s="1">
        <v>123.815</v>
      </c>
      <c r="B73" s="1">
        <f t="shared" si="13"/>
        <v>3700</v>
      </c>
      <c r="C73" s="1">
        <v>0.26445000000000002</v>
      </c>
      <c r="D73" s="1">
        <v>1.09659</v>
      </c>
      <c r="E73" s="5">
        <f t="shared" si="10"/>
        <v>101.00530543999999</v>
      </c>
      <c r="F73" s="8">
        <f t="shared" si="11"/>
        <v>39.135828150413971</v>
      </c>
      <c r="G73" s="1">
        <f t="shared" si="4"/>
        <v>38.775778531430163</v>
      </c>
      <c r="H73" s="11">
        <f t="shared" si="5"/>
        <v>7.9806725362046018</v>
      </c>
      <c r="I73" s="5">
        <f t="shared" si="6"/>
        <v>79.806725362046024</v>
      </c>
      <c r="J73" s="5">
        <f t="shared" si="12"/>
        <v>11.90025</v>
      </c>
      <c r="K73" s="5">
        <f t="shared" si="7"/>
        <v>304.07558910629876</v>
      </c>
      <c r="L73" s="9">
        <f t="shared" si="8"/>
        <v>26.907185170191291</v>
      </c>
      <c r="M73" s="5">
        <f t="shared" si="9"/>
        <v>52.482001006321539</v>
      </c>
      <c r="N73">
        <v>1</v>
      </c>
    </row>
    <row r="74" spans="1:14" x14ac:dyDescent="0.25">
      <c r="A74" s="1">
        <v>123.767</v>
      </c>
      <c r="B74" s="1">
        <f t="shared" si="13"/>
        <v>3750</v>
      </c>
      <c r="C74" s="1">
        <v>0.2651</v>
      </c>
      <c r="D74" s="1">
        <v>1.0980799999999999</v>
      </c>
      <c r="E74" s="5">
        <f t="shared" si="10"/>
        <v>100.96614819199999</v>
      </c>
      <c r="F74" s="8">
        <f t="shared" si="11"/>
        <v>39.649313677655691</v>
      </c>
      <c r="G74" s="1">
        <f t="shared" si="4"/>
        <v>39.284539991821262</v>
      </c>
      <c r="H74" s="11">
        <f t="shared" si="5"/>
        <v>7.9775786276980574</v>
      </c>
      <c r="I74" s="5">
        <f t="shared" si="6"/>
        <v>79.775786276980583</v>
      </c>
      <c r="J74" s="5">
        <f t="shared" si="12"/>
        <v>11.929500000000001</v>
      </c>
      <c r="K74" s="5">
        <f t="shared" si="7"/>
        <v>300.87532149952074</v>
      </c>
      <c r="L74" s="9">
        <f t="shared" si="8"/>
        <v>27.193384093587802</v>
      </c>
      <c r="M74" s="5">
        <f t="shared" si="9"/>
        <v>53.170596322456333</v>
      </c>
      <c r="N74">
        <v>1</v>
      </c>
    </row>
    <row r="75" spans="1:14" x14ac:dyDescent="0.25">
      <c r="A75" s="1">
        <v>123.509</v>
      </c>
      <c r="B75" s="1">
        <f t="shared" si="13"/>
        <v>3800</v>
      </c>
      <c r="C75" s="1">
        <v>0.26929999999999998</v>
      </c>
      <c r="D75" s="1">
        <v>1.09907</v>
      </c>
      <c r="E75" s="5">
        <f t="shared" si="10"/>
        <v>100.75567798399999</v>
      </c>
      <c r="F75" s="8">
        <f t="shared" si="11"/>
        <v>40.09421771651914</v>
      </c>
      <c r="G75" s="1">
        <f t="shared" si="4"/>
        <v>39.725350913527166</v>
      </c>
      <c r="H75" s="11">
        <f t="shared" si="5"/>
        <v>7.9609488694753789</v>
      </c>
      <c r="I75" s="5">
        <f t="shared" si="6"/>
        <v>79.609488694753807</v>
      </c>
      <c r="J75" s="5">
        <f t="shared" si="12"/>
        <v>12.118499999999997</v>
      </c>
      <c r="K75" s="5">
        <f t="shared" si="7"/>
        <v>302.25056604626258</v>
      </c>
      <c r="L75" s="9">
        <f t="shared" si="8"/>
        <v>27.069653793686761</v>
      </c>
      <c r="M75" s="5">
        <f t="shared" si="9"/>
        <v>53.767222363576693</v>
      </c>
      <c r="N75">
        <v>1</v>
      </c>
    </row>
    <row r="76" spans="1:14" x14ac:dyDescent="0.25">
      <c r="A76" s="1">
        <v>122.672</v>
      </c>
      <c r="B76" s="1">
        <f t="shared" si="13"/>
        <v>3850</v>
      </c>
      <c r="C76" s="1">
        <v>0.27374999999999999</v>
      </c>
      <c r="D76" s="1">
        <v>1.1053299999999999</v>
      </c>
      <c r="E76" s="5">
        <f t="shared" si="10"/>
        <v>100.072873472</v>
      </c>
      <c r="F76" s="8">
        <f t="shared" si="11"/>
        <v>40.346486195817867</v>
      </c>
      <c r="G76" s="1">
        <f t="shared" si="4"/>
        <v>39.975298522816345</v>
      </c>
      <c r="H76" s="11">
        <f t="shared" si="5"/>
        <v>7.9069988398925073</v>
      </c>
      <c r="I76" s="5">
        <f t="shared" si="6"/>
        <v>79.069988398925076</v>
      </c>
      <c r="J76" s="5">
        <f t="shared" si="12"/>
        <v>12.318750000000001</v>
      </c>
      <c r="K76" s="5">
        <f t="shared" si="7"/>
        <v>305.32398633705327</v>
      </c>
      <c r="L76" s="9">
        <f t="shared" si="8"/>
        <v>26.797168083565204</v>
      </c>
      <c r="M76" s="5">
        <f t="shared" si="9"/>
        <v>54.105519908566265</v>
      </c>
      <c r="N76">
        <v>1</v>
      </c>
    </row>
    <row r="77" spans="1:14" x14ac:dyDescent="0.25">
      <c r="A77" s="1">
        <v>122.157</v>
      </c>
      <c r="B77" s="1">
        <f t="shared" si="13"/>
        <v>3900</v>
      </c>
      <c r="C77" s="1">
        <v>0.27589999999999998</v>
      </c>
      <c r="D77" s="1">
        <v>1.11704</v>
      </c>
      <c r="E77" s="5">
        <f t="shared" si="10"/>
        <v>99.652748831999986</v>
      </c>
      <c r="F77" s="8">
        <f t="shared" si="11"/>
        <v>40.698884673283203</v>
      </c>
      <c r="G77" s="1">
        <f t="shared" si="4"/>
        <v>40.324454934289001</v>
      </c>
      <c r="H77" s="11">
        <f t="shared" si="5"/>
        <v>7.8738037798743719</v>
      </c>
      <c r="I77" s="5">
        <f t="shared" si="6"/>
        <v>78.738037798743719</v>
      </c>
      <c r="J77" s="5">
        <f t="shared" si="12"/>
        <v>12.415499999999998</v>
      </c>
      <c r="K77" s="5">
        <f t="shared" si="7"/>
        <v>305.05749972431448</v>
      </c>
      <c r="L77" s="9">
        <f t="shared" si="8"/>
        <v>26.820577068953316</v>
      </c>
      <c r="M77" s="5">
        <f t="shared" si="9"/>
        <v>54.578093969804478</v>
      </c>
      <c r="N77">
        <v>1</v>
      </c>
    </row>
    <row r="78" spans="1:14" x14ac:dyDescent="0.25">
      <c r="A78" s="1">
        <v>121.184</v>
      </c>
      <c r="B78" s="1">
        <f t="shared" si="13"/>
        <v>3950</v>
      </c>
      <c r="C78" s="1">
        <v>0.28284999999999999</v>
      </c>
      <c r="D78" s="1">
        <v>1.12259</v>
      </c>
      <c r="E78" s="5">
        <f t="shared" si="10"/>
        <v>98.858998783999994</v>
      </c>
      <c r="F78" s="8">
        <f t="shared" si="11"/>
        <v>40.892336068939137</v>
      </c>
      <c r="G78" s="1">
        <f t="shared" si="4"/>
        <v>40.516126577104899</v>
      </c>
      <c r="H78" s="11">
        <f t="shared" si="5"/>
        <v>7.8110876761896257</v>
      </c>
      <c r="I78" s="5">
        <f t="shared" si="6"/>
        <v>78.110876761896264</v>
      </c>
      <c r="J78" s="5">
        <f t="shared" si="12"/>
        <v>12.728249999999999</v>
      </c>
      <c r="K78" s="5">
        <f t="shared" si="7"/>
        <v>311.2624815207875</v>
      </c>
      <c r="L78" s="9">
        <f t="shared" si="8"/>
        <v>26.285911947507763</v>
      </c>
      <c r="M78" s="5">
        <f t="shared" si="9"/>
        <v>54.837516519966655</v>
      </c>
      <c r="N78">
        <v>1</v>
      </c>
    </row>
    <row r="79" spans="1:14" x14ac:dyDescent="0.25">
      <c r="A79" s="1">
        <v>120.004</v>
      </c>
      <c r="B79" s="1">
        <f t="shared" si="13"/>
        <v>4000</v>
      </c>
      <c r="C79" s="1">
        <v>0.28455000000000003</v>
      </c>
      <c r="D79" s="1">
        <v>1.1246100000000001</v>
      </c>
      <c r="E79" s="5">
        <f t="shared" si="10"/>
        <v>97.896383103999995</v>
      </c>
      <c r="F79" s="8">
        <f t="shared" si="11"/>
        <v>41.006741063005101</v>
      </c>
      <c r="G79" s="1">
        <f t="shared" si="4"/>
        <v>40.629479045225452</v>
      </c>
      <c r="H79" s="11">
        <f t="shared" si="5"/>
        <v>7.7350290920704046</v>
      </c>
      <c r="I79" s="5">
        <f t="shared" si="6"/>
        <v>77.350290920704055</v>
      </c>
      <c r="J79" s="5">
        <f t="shared" si="12"/>
        <v>12.80475</v>
      </c>
      <c r="K79" s="5">
        <f t="shared" si="7"/>
        <v>312.25963507624391</v>
      </c>
      <c r="L79" s="9">
        <f t="shared" si="8"/>
        <v>26.201971893742975</v>
      </c>
      <c r="M79" s="5">
        <f t="shared" si="9"/>
        <v>54.990936117748561</v>
      </c>
      <c r="N79">
        <v>1</v>
      </c>
    </row>
    <row r="80" spans="1:14" x14ac:dyDescent="0.25">
      <c r="A80" s="1">
        <v>118.73399999999999</v>
      </c>
      <c r="B80" s="1">
        <f t="shared" si="13"/>
        <v>4050</v>
      </c>
      <c r="C80" s="1">
        <v>0.28710000000000002</v>
      </c>
      <c r="D80" s="1">
        <v>1.1222000000000001</v>
      </c>
      <c r="E80" s="5">
        <f t="shared" si="10"/>
        <v>96.860347583999996</v>
      </c>
      <c r="F80" s="8">
        <f t="shared" si="11"/>
        <v>41.079927113196504</v>
      </c>
      <c r="G80" s="1">
        <f t="shared" si="4"/>
        <v>40.701991783755098</v>
      </c>
      <c r="H80" s="11">
        <f t="shared" si="5"/>
        <v>7.6531694295014105</v>
      </c>
      <c r="I80" s="5">
        <f t="shared" si="6"/>
        <v>76.531694295014105</v>
      </c>
      <c r="J80" s="5">
        <f t="shared" si="12"/>
        <v>12.919500000000003</v>
      </c>
      <c r="K80" s="5">
        <f t="shared" si="7"/>
        <v>314.49666316106357</v>
      </c>
      <c r="L80" s="9">
        <f t="shared" si="8"/>
        <v>26.015596157940852</v>
      </c>
      <c r="M80" s="5">
        <f t="shared" si="9"/>
        <v>55.089080210803949</v>
      </c>
      <c r="N80">
        <v>1</v>
      </c>
    </row>
    <row r="81" spans="1:14" x14ac:dyDescent="0.25">
      <c r="A81" s="1">
        <v>117.44199999999999</v>
      </c>
      <c r="B81" s="1">
        <f t="shared" si="13"/>
        <v>4100</v>
      </c>
      <c r="C81" s="1">
        <v>0.28894999999999998</v>
      </c>
      <c r="D81" s="1">
        <v>1.1239399999999999</v>
      </c>
      <c r="E81" s="5">
        <f t="shared" si="10"/>
        <v>95.806364991999985</v>
      </c>
      <c r="F81" s="8">
        <f t="shared" si="11"/>
        <v>41.134558231554628</v>
      </c>
      <c r="G81" s="1">
        <f t="shared" si="4"/>
        <v>40.756120295824324</v>
      </c>
      <c r="H81" s="11">
        <f t="shared" si="5"/>
        <v>7.5698917255335845</v>
      </c>
      <c r="I81" s="5">
        <f t="shared" si="6"/>
        <v>75.698917255335857</v>
      </c>
      <c r="J81" s="5">
        <f t="shared" si="12"/>
        <v>13.002749999999999</v>
      </c>
      <c r="K81" s="5">
        <f t="shared" si="7"/>
        <v>316.10282348979968</v>
      </c>
      <c r="L81" s="9">
        <f t="shared" si="8"/>
        <v>25.883407466881426</v>
      </c>
      <c r="M81" s="5">
        <f t="shared" si="9"/>
        <v>55.162341734685029</v>
      </c>
      <c r="N81">
        <v>1</v>
      </c>
    </row>
    <row r="82" spans="1:14" x14ac:dyDescent="0.25">
      <c r="A82" s="1">
        <v>116.5</v>
      </c>
      <c r="B82" s="1">
        <f t="shared" si="13"/>
        <v>4150</v>
      </c>
      <c r="C82" s="1">
        <v>0.29304999999999998</v>
      </c>
      <c r="D82" s="1">
        <v>1.12233</v>
      </c>
      <c r="E82" s="5">
        <f t="shared" si="10"/>
        <v>95.037903999999997</v>
      </c>
      <c r="F82" s="8">
        <f t="shared" si="11"/>
        <v>41.302236040957787</v>
      </c>
      <c r="G82" s="1">
        <f t="shared" si="4"/>
        <v>40.922255469380978</v>
      </c>
      <c r="H82" s="11">
        <f t="shared" si="5"/>
        <v>7.5091737710926472</v>
      </c>
      <c r="I82" s="5">
        <f t="shared" si="6"/>
        <v>75.091737710926481</v>
      </c>
      <c r="J82" s="5">
        <f t="shared" si="12"/>
        <v>13.187249999999999</v>
      </c>
      <c r="K82" s="5">
        <f t="shared" si="7"/>
        <v>319.28658746036717</v>
      </c>
      <c r="L82" s="9">
        <f t="shared" si="8"/>
        <v>25.625311250613631</v>
      </c>
      <c r="M82" s="5">
        <f t="shared" si="9"/>
        <v>55.38720134230627</v>
      </c>
      <c r="N82">
        <v>1</v>
      </c>
    </row>
    <row r="83" spans="1:14" x14ac:dyDescent="0.25">
      <c r="A83" s="1">
        <v>115.931</v>
      </c>
      <c r="B83" s="1">
        <f t="shared" si="13"/>
        <v>4200</v>
      </c>
      <c r="C83" s="1">
        <v>0.2949</v>
      </c>
      <c r="D83" s="1">
        <v>1.1217900000000001</v>
      </c>
      <c r="E83" s="5">
        <f t="shared" ref="E83:E109" si="14">A83*$B$3</f>
        <v>94.573727455999986</v>
      </c>
      <c r="F83" s="8">
        <f t="shared" ref="F83:F109" si="15">(2*PI()*B83*E83)/60/1000</f>
        <v>41.595697835772199</v>
      </c>
      <c r="G83" s="1">
        <f t="shared" si="4"/>
        <v>41.213017415683098</v>
      </c>
      <c r="H83" s="11">
        <f t="shared" si="5"/>
        <v>7.4724980640046494</v>
      </c>
      <c r="I83" s="5">
        <f t="shared" si="6"/>
        <v>74.724980640046496</v>
      </c>
      <c r="J83" s="5">
        <f t="shared" ref="J83:J109" si="16">C83*60*0.75</f>
        <v>13.270499999999998</v>
      </c>
      <c r="K83" s="5">
        <f t="shared" si="7"/>
        <v>319.03539766046191</v>
      </c>
      <c r="L83" s="9">
        <f t="shared" si="8"/>
        <v>25.645487120917537</v>
      </c>
      <c r="M83" s="5">
        <f t="shared" si="9"/>
        <v>55.780740023832905</v>
      </c>
      <c r="N83">
        <v>1</v>
      </c>
    </row>
    <row r="84" spans="1:14" x14ac:dyDescent="0.25">
      <c r="A84" s="1">
        <v>115.03400000000001</v>
      </c>
      <c r="B84" s="1">
        <f t="shared" ref="B84:B109" si="17">B83+50</f>
        <v>4250</v>
      </c>
      <c r="C84" s="1">
        <v>0.29715000000000003</v>
      </c>
      <c r="D84" s="1">
        <v>1.12456</v>
      </c>
      <c r="E84" s="5">
        <f t="shared" si="14"/>
        <v>93.841976383999992</v>
      </c>
      <c r="F84" s="8">
        <f t="shared" si="15"/>
        <v>41.765212344228843</v>
      </c>
      <c r="G84" s="1">
        <f t="shared" ref="G84:G109" si="18">(F84)*(0.9908)</f>
        <v>41.380972390661938</v>
      </c>
      <c r="H84" s="11">
        <f t="shared" ref="H84:H109" si="19">(4*PI()*E84)/((1.59043)*0.001)/100000</f>
        <v>7.4146806487885977</v>
      </c>
      <c r="I84" s="5">
        <f t="shared" ref="I84:I109" si="20">((4*PI()*E84)/(1.59043*0.01))/1000</f>
        <v>74.146806487885968</v>
      </c>
      <c r="J84" s="5">
        <f t="shared" si="16"/>
        <v>13.37175</v>
      </c>
      <c r="K84" s="5">
        <f t="shared" ref="K84:K109" si="21">(J84*1000)/F84</f>
        <v>320.16477947699747</v>
      </c>
      <c r="L84" s="9">
        <f t="shared" ref="L84:L109" si="22">(F84*1000)/((J84/3600)*((44)*1000000))*100</f>
        <v>25.555022620487872</v>
      </c>
      <c r="M84" s="5">
        <f t="shared" ref="M84:M109" si="23">F84/0.7457</f>
        <v>56.008062685032641</v>
      </c>
      <c r="N84">
        <v>1</v>
      </c>
    </row>
    <row r="85" spans="1:14" x14ac:dyDescent="0.25">
      <c r="A85" s="1">
        <v>114.39100000000001</v>
      </c>
      <c r="B85" s="1">
        <f t="shared" si="17"/>
        <v>4300</v>
      </c>
      <c r="C85" s="1">
        <v>0.30220000000000002</v>
      </c>
      <c r="D85" s="1">
        <v>1.1227799999999999</v>
      </c>
      <c r="E85" s="5">
        <f t="shared" si="14"/>
        <v>93.317432416000003</v>
      </c>
      <c r="F85" s="8">
        <f t="shared" si="15"/>
        <v>42.020368285295355</v>
      </c>
      <c r="G85" s="1">
        <f t="shared" si="18"/>
        <v>41.633780897070636</v>
      </c>
      <c r="H85" s="11">
        <f t="shared" si="19"/>
        <v>7.373235166086344</v>
      </c>
      <c r="I85" s="5">
        <f t="shared" si="20"/>
        <v>73.732351660863443</v>
      </c>
      <c r="J85" s="5">
        <f t="shared" si="16"/>
        <v>13.599</v>
      </c>
      <c r="K85" s="5">
        <f t="shared" si="21"/>
        <v>323.62876754601996</v>
      </c>
      <c r="L85" s="9">
        <f t="shared" si="22"/>
        <v>25.281492259969529</v>
      </c>
      <c r="M85" s="5">
        <f t="shared" si="23"/>
        <v>56.350232379368855</v>
      </c>
      <c r="N85">
        <v>1</v>
      </c>
    </row>
    <row r="86" spans="1:14" x14ac:dyDescent="0.25">
      <c r="A86" s="1">
        <v>114.01600000000001</v>
      </c>
      <c r="B86" s="1">
        <f t="shared" si="17"/>
        <v>4350</v>
      </c>
      <c r="C86" s="1">
        <v>0.30604999999999999</v>
      </c>
      <c r="D86" s="1">
        <v>1.1194299999999999</v>
      </c>
      <c r="E86" s="5">
        <f t="shared" si="14"/>
        <v>93.011516415999992</v>
      </c>
      <c r="F86" s="8">
        <f t="shared" si="15"/>
        <v>42.369623017404038</v>
      </c>
      <c r="G86" s="1">
        <f t="shared" si="18"/>
        <v>41.979822485643922</v>
      </c>
      <c r="H86" s="11">
        <f t="shared" si="19"/>
        <v>7.3490640058789642</v>
      </c>
      <c r="I86" s="5">
        <f t="shared" si="20"/>
        <v>73.490640058789651</v>
      </c>
      <c r="J86" s="5">
        <f t="shared" si="16"/>
        <v>13.77225</v>
      </c>
      <c r="K86" s="5">
        <f t="shared" si="21"/>
        <v>325.05009530867943</v>
      </c>
      <c r="L86" s="9">
        <f t="shared" si="22"/>
        <v>25.17094534012805</v>
      </c>
      <c r="M86" s="5">
        <f t="shared" si="23"/>
        <v>56.818590609365742</v>
      </c>
      <c r="N86">
        <v>1</v>
      </c>
    </row>
    <row r="87" spans="1:14" x14ac:dyDescent="0.25">
      <c r="A87" s="1">
        <v>113.871</v>
      </c>
      <c r="B87" s="1">
        <f t="shared" si="17"/>
        <v>4400</v>
      </c>
      <c r="C87" s="1">
        <v>0.30919999999999997</v>
      </c>
      <c r="D87" s="1">
        <v>1.1198600000000001</v>
      </c>
      <c r="E87" s="5">
        <f t="shared" si="14"/>
        <v>92.893228895999997</v>
      </c>
      <c r="F87" s="8">
        <f t="shared" si="15"/>
        <v>42.802127201959941</v>
      </c>
      <c r="G87" s="1">
        <f t="shared" si="18"/>
        <v>42.408347631701908</v>
      </c>
      <c r="H87" s="11">
        <f t="shared" si="19"/>
        <v>7.3397178239321104</v>
      </c>
      <c r="I87" s="5">
        <f t="shared" si="20"/>
        <v>73.397178239321107</v>
      </c>
      <c r="J87" s="5">
        <f t="shared" si="16"/>
        <v>13.914</v>
      </c>
      <c r="K87" s="5">
        <f t="shared" si="21"/>
        <v>325.07730128335464</v>
      </c>
      <c r="L87" s="9">
        <f t="shared" si="22"/>
        <v>25.168838763942102</v>
      </c>
      <c r="M87" s="5">
        <f t="shared" si="23"/>
        <v>57.398588174815529</v>
      </c>
      <c r="N87">
        <v>1</v>
      </c>
    </row>
    <row r="88" spans="1:14" x14ac:dyDescent="0.25">
      <c r="A88" s="1">
        <v>113.985</v>
      </c>
      <c r="B88" s="1">
        <f t="shared" si="17"/>
        <v>4450</v>
      </c>
      <c r="C88" s="1">
        <v>0.30990000000000001</v>
      </c>
      <c r="D88" s="1">
        <v>1.11873</v>
      </c>
      <c r="E88" s="5">
        <f t="shared" si="14"/>
        <v>92.986227359999987</v>
      </c>
      <c r="F88" s="8">
        <f t="shared" si="15"/>
        <v>43.331852565948921</v>
      </c>
      <c r="G88" s="1">
        <f t="shared" si="18"/>
        <v>42.933199522342193</v>
      </c>
      <c r="H88" s="11">
        <f t="shared" si="19"/>
        <v>7.3470658566351537</v>
      </c>
      <c r="I88" s="5">
        <f t="shared" si="20"/>
        <v>73.470658566351545</v>
      </c>
      <c r="J88" s="5">
        <f t="shared" si="16"/>
        <v>13.945500000000001</v>
      </c>
      <c r="K88" s="5">
        <f t="shared" si="21"/>
        <v>321.8302282085827</v>
      </c>
      <c r="L88" s="9">
        <f t="shared" si="22"/>
        <v>25.422777180878825</v>
      </c>
      <c r="M88" s="5">
        <f t="shared" si="23"/>
        <v>58.108961467009415</v>
      </c>
      <c r="N88">
        <v>1</v>
      </c>
    </row>
    <row r="89" spans="1:14" x14ac:dyDescent="0.25">
      <c r="A89" s="1">
        <v>113.306</v>
      </c>
      <c r="B89" s="1">
        <f t="shared" si="17"/>
        <v>4500</v>
      </c>
      <c r="C89" s="1">
        <v>0.31445000000000001</v>
      </c>
      <c r="D89" s="1">
        <v>1.1156299999999999</v>
      </c>
      <c r="E89" s="5">
        <f t="shared" si="14"/>
        <v>92.432315455999998</v>
      </c>
      <c r="F89" s="8">
        <f t="shared" si="15"/>
        <v>43.557702478629579</v>
      </c>
      <c r="G89" s="1">
        <f t="shared" si="18"/>
        <v>43.156971615826187</v>
      </c>
      <c r="H89" s="11">
        <f t="shared" si="19"/>
        <v>7.3032999425529921</v>
      </c>
      <c r="I89" s="5">
        <f t="shared" si="20"/>
        <v>73.032999425529923</v>
      </c>
      <c r="J89" s="5">
        <f t="shared" si="16"/>
        <v>14.15025</v>
      </c>
      <c r="K89" s="5">
        <f t="shared" si="21"/>
        <v>324.86217579869924</v>
      </c>
      <c r="L89" s="9">
        <f t="shared" si="22"/>
        <v>25.185505704696272</v>
      </c>
      <c r="M89" s="5">
        <f t="shared" si="23"/>
        <v>58.411831136689791</v>
      </c>
      <c r="N89">
        <v>1</v>
      </c>
    </row>
    <row r="90" spans="1:14" x14ac:dyDescent="0.25">
      <c r="A90" s="1">
        <v>113.074</v>
      </c>
      <c r="B90" s="1">
        <f t="shared" si="17"/>
        <v>4550</v>
      </c>
      <c r="C90" s="1">
        <v>0.31709999999999999</v>
      </c>
      <c r="D90" s="1">
        <v>1.1095299999999999</v>
      </c>
      <c r="E90" s="5">
        <f t="shared" si="14"/>
        <v>92.243055423999991</v>
      </c>
      <c r="F90" s="8">
        <f t="shared" si="15"/>
        <v>43.9514992984817</v>
      </c>
      <c r="G90" s="1">
        <f t="shared" si="18"/>
        <v>43.547145504935671</v>
      </c>
      <c r="H90" s="11">
        <f t="shared" si="19"/>
        <v>7.2883460514380261</v>
      </c>
      <c r="I90" s="5">
        <f t="shared" si="20"/>
        <v>72.883460514380261</v>
      </c>
      <c r="J90" s="5">
        <f t="shared" si="16"/>
        <v>14.269500000000001</v>
      </c>
      <c r="K90" s="5">
        <f t="shared" si="21"/>
        <v>324.66469239407581</v>
      </c>
      <c r="L90" s="9">
        <f t="shared" si="22"/>
        <v>25.200825262166624</v>
      </c>
      <c r="M90" s="5">
        <f t="shared" si="23"/>
        <v>58.939921279980823</v>
      </c>
      <c r="N90">
        <v>1</v>
      </c>
    </row>
    <row r="91" spans="1:14" x14ac:dyDescent="0.25">
      <c r="A91" s="1">
        <v>112.19499999999999</v>
      </c>
      <c r="B91" s="1">
        <f t="shared" si="17"/>
        <v>4600</v>
      </c>
      <c r="C91" s="1">
        <v>0.31940000000000002</v>
      </c>
      <c r="D91" s="1">
        <v>1.1056900000000001</v>
      </c>
      <c r="E91" s="5">
        <f t="shared" si="14"/>
        <v>91.525988319999982</v>
      </c>
      <c r="F91" s="8">
        <f t="shared" si="15"/>
        <v>44.089063786194089</v>
      </c>
      <c r="G91" s="1">
        <f t="shared" si="18"/>
        <v>43.6834443993611</v>
      </c>
      <c r="H91" s="11">
        <f t="shared" si="19"/>
        <v>7.231688851911926</v>
      </c>
      <c r="I91" s="5">
        <f t="shared" si="20"/>
        <v>72.316888519119274</v>
      </c>
      <c r="J91" s="5">
        <f t="shared" si="16"/>
        <v>14.373000000000001</v>
      </c>
      <c r="K91" s="5">
        <f t="shared" si="21"/>
        <v>325.9992108179153</v>
      </c>
      <c r="L91" s="9">
        <f t="shared" si="22"/>
        <v>25.097662541238737</v>
      </c>
      <c r="M91" s="5">
        <f t="shared" si="23"/>
        <v>59.124398264977991</v>
      </c>
      <c r="N91">
        <v>1</v>
      </c>
    </row>
    <row r="92" spans="1:14" x14ac:dyDescent="0.25">
      <c r="A92" s="1">
        <v>111.06100000000001</v>
      </c>
      <c r="B92" s="1">
        <f t="shared" si="17"/>
        <v>4650</v>
      </c>
      <c r="C92" s="1">
        <v>0.32055</v>
      </c>
      <c r="D92" s="1">
        <v>1.09782</v>
      </c>
      <c r="E92" s="5">
        <f t="shared" si="14"/>
        <v>90.600898336</v>
      </c>
      <c r="F92" s="8">
        <f t="shared" si="15"/>
        <v>44.117823076257061</v>
      </c>
      <c r="G92" s="1">
        <f t="shared" si="18"/>
        <v>43.711939103955494</v>
      </c>
      <c r="H92" s="11">
        <f t="shared" si="19"/>
        <v>7.1585952634448118</v>
      </c>
      <c r="I92" s="5">
        <f t="shared" si="20"/>
        <v>71.58595263444812</v>
      </c>
      <c r="J92" s="5">
        <f t="shared" si="16"/>
        <v>14.42475</v>
      </c>
      <c r="K92" s="5">
        <f t="shared" si="21"/>
        <v>326.9596955195866</v>
      </c>
      <c r="L92" s="9">
        <f t="shared" si="22"/>
        <v>25.023935041339207</v>
      </c>
      <c r="M92" s="5">
        <f t="shared" si="23"/>
        <v>59.162965101591872</v>
      </c>
      <c r="N92">
        <v>1</v>
      </c>
    </row>
    <row r="93" spans="1:14" x14ac:dyDescent="0.25">
      <c r="A93" s="1">
        <v>109.973</v>
      </c>
      <c r="B93" s="1">
        <f t="shared" si="17"/>
        <v>4700</v>
      </c>
      <c r="C93" s="1">
        <v>0.32069999999999999</v>
      </c>
      <c r="D93" s="1">
        <v>1.09558</v>
      </c>
      <c r="E93" s="5">
        <f t="shared" si="14"/>
        <v>89.713334047999993</v>
      </c>
      <c r="F93" s="8">
        <f t="shared" si="15"/>
        <v>44.15536435063153</v>
      </c>
      <c r="G93" s="1">
        <f t="shared" si="18"/>
        <v>43.749134998605719</v>
      </c>
      <c r="H93" s="11">
        <f t="shared" si="19"/>
        <v>7.0884666706298001</v>
      </c>
      <c r="I93" s="5">
        <f t="shared" si="20"/>
        <v>70.884666706298006</v>
      </c>
      <c r="J93" s="5">
        <f t="shared" si="16"/>
        <v>14.431499999999998</v>
      </c>
      <c r="K93" s="5">
        <f t="shared" si="21"/>
        <v>326.83458085412883</v>
      </c>
      <c r="L93" s="9">
        <f t="shared" si="22"/>
        <v>25.033514386501988</v>
      </c>
      <c r="M93" s="5">
        <f t="shared" si="23"/>
        <v>59.213308771129846</v>
      </c>
      <c r="N93">
        <v>1</v>
      </c>
    </row>
    <row r="94" spans="1:14" x14ac:dyDescent="0.25">
      <c r="A94" s="1">
        <v>108.654</v>
      </c>
      <c r="B94" s="1">
        <f t="shared" si="17"/>
        <v>4750</v>
      </c>
      <c r="C94" s="1">
        <v>0.32485000000000003</v>
      </c>
      <c r="D94" s="1">
        <v>1.0882700000000001</v>
      </c>
      <c r="E94" s="5">
        <f t="shared" si="14"/>
        <v>88.637325503999989</v>
      </c>
      <c r="F94" s="8">
        <f t="shared" si="15"/>
        <v>44.08987535089215</v>
      </c>
      <c r="G94" s="1">
        <f t="shared" si="18"/>
        <v>43.684248497663944</v>
      </c>
      <c r="H94" s="11">
        <f t="shared" si="19"/>
        <v>7.003448643127042</v>
      </c>
      <c r="I94" s="5">
        <f t="shared" si="20"/>
        <v>70.034486431270437</v>
      </c>
      <c r="J94" s="5">
        <f t="shared" si="16"/>
        <v>14.618250000000003</v>
      </c>
      <c r="K94" s="5">
        <f t="shared" si="21"/>
        <v>331.55571168345807</v>
      </c>
      <c r="L94" s="9">
        <f t="shared" si="22"/>
        <v>24.677053941479084</v>
      </c>
      <c r="M94" s="5">
        <f t="shared" si="23"/>
        <v>59.1254865909778</v>
      </c>
      <c r="N94">
        <v>1</v>
      </c>
    </row>
    <row r="95" spans="1:14" x14ac:dyDescent="0.25">
      <c r="A95" s="1">
        <v>107.07599999999999</v>
      </c>
      <c r="B95" s="1">
        <f t="shared" si="17"/>
        <v>4800</v>
      </c>
      <c r="C95" s="1">
        <v>0.32455000000000001</v>
      </c>
      <c r="D95" s="1">
        <v>1.08396</v>
      </c>
      <c r="E95" s="5">
        <f t="shared" si="14"/>
        <v>87.350030975999985</v>
      </c>
      <c r="F95" s="8">
        <f t="shared" si="15"/>
        <v>43.906914496806785</v>
      </c>
      <c r="G95" s="1">
        <f t="shared" si="18"/>
        <v>43.502970883436163</v>
      </c>
      <c r="H95" s="11">
        <f t="shared" si="19"/>
        <v>6.9017364009743885</v>
      </c>
      <c r="I95" s="5">
        <f t="shared" si="20"/>
        <v>69.017364009743872</v>
      </c>
      <c r="J95" s="5">
        <f t="shared" si="16"/>
        <v>14.604749999999999</v>
      </c>
      <c r="K95" s="5">
        <f t="shared" si="21"/>
        <v>332.62984127618802</v>
      </c>
      <c r="L95" s="9">
        <f t="shared" si="22"/>
        <v>24.597366701758677</v>
      </c>
      <c r="M95" s="5">
        <f t="shared" si="23"/>
        <v>58.880132086370907</v>
      </c>
      <c r="N95">
        <v>1</v>
      </c>
    </row>
    <row r="96" spans="1:14" x14ac:dyDescent="0.25">
      <c r="A96" s="1">
        <v>105.24</v>
      </c>
      <c r="B96" s="1">
        <f t="shared" si="17"/>
        <v>4850</v>
      </c>
      <c r="C96" s="1">
        <v>0.32569999999999999</v>
      </c>
      <c r="D96" s="1">
        <v>1.0822099999999999</v>
      </c>
      <c r="E96" s="5">
        <f t="shared" si="14"/>
        <v>85.852266239999992</v>
      </c>
      <c r="F96" s="8">
        <f t="shared" si="15"/>
        <v>43.603577241035069</v>
      </c>
      <c r="G96" s="1">
        <f t="shared" si="18"/>
        <v>43.20242433041755</v>
      </c>
      <c r="H96" s="11">
        <f t="shared" si="19"/>
        <v>6.7833944005990574</v>
      </c>
      <c r="I96" s="5">
        <f t="shared" si="20"/>
        <v>67.833944005990574</v>
      </c>
      <c r="J96" s="5">
        <f t="shared" si="16"/>
        <v>14.656499999999998</v>
      </c>
      <c r="K96" s="5">
        <f t="shared" si="21"/>
        <v>336.13067842990762</v>
      </c>
      <c r="L96" s="9">
        <f t="shared" si="22"/>
        <v>24.341182483063093</v>
      </c>
      <c r="M96" s="5">
        <f t="shared" si="23"/>
        <v>58.473350195836218</v>
      </c>
      <c r="N96">
        <v>1</v>
      </c>
    </row>
    <row r="97" spans="1:14" x14ac:dyDescent="0.25">
      <c r="A97" s="1">
        <v>103.63200000000001</v>
      </c>
      <c r="B97" s="1">
        <f t="shared" si="17"/>
        <v>4900</v>
      </c>
      <c r="C97" s="1">
        <v>0.32769999999999999</v>
      </c>
      <c r="D97" s="1">
        <v>1.0846</v>
      </c>
      <c r="E97" s="5">
        <f t="shared" si="14"/>
        <v>84.540498431999993</v>
      </c>
      <c r="F97" s="8">
        <f t="shared" si="15"/>
        <v>43.379995438115792</v>
      </c>
      <c r="G97" s="1">
        <f t="shared" si="18"/>
        <v>42.980899480085128</v>
      </c>
      <c r="H97" s="11">
        <f t="shared" si="19"/>
        <v>6.6797484656298138</v>
      </c>
      <c r="I97" s="5">
        <f t="shared" si="20"/>
        <v>66.797484656298138</v>
      </c>
      <c r="J97" s="5">
        <f t="shared" si="16"/>
        <v>14.746499999999999</v>
      </c>
      <c r="K97" s="5">
        <f t="shared" si="21"/>
        <v>339.93779508429827</v>
      </c>
      <c r="L97" s="9">
        <f t="shared" si="22"/>
        <v>24.068574604330898</v>
      </c>
      <c r="M97" s="5">
        <f t="shared" si="23"/>
        <v>58.173522110923685</v>
      </c>
      <c r="N97">
        <v>1</v>
      </c>
    </row>
    <row r="98" spans="1:14" x14ac:dyDescent="0.25">
      <c r="A98" s="1">
        <v>102.33499999999999</v>
      </c>
      <c r="B98" s="1">
        <f t="shared" si="17"/>
        <v>4950</v>
      </c>
      <c r="C98" s="1">
        <v>0.32845000000000002</v>
      </c>
      <c r="D98" s="1">
        <v>1.08823</v>
      </c>
      <c r="E98" s="5">
        <f t="shared" si="14"/>
        <v>83.482436959999987</v>
      </c>
      <c r="F98" s="8">
        <f t="shared" si="15"/>
        <v>43.274188758455985</v>
      </c>
      <c r="G98" s="1">
        <f t="shared" si="18"/>
        <v>42.87606622187819</v>
      </c>
      <c r="H98" s="11">
        <f t="shared" si="19"/>
        <v>6.5961484795258878</v>
      </c>
      <c r="I98" s="5">
        <f t="shared" si="20"/>
        <v>65.961484795258883</v>
      </c>
      <c r="J98" s="5">
        <f t="shared" si="16"/>
        <v>14.780250000000001</v>
      </c>
      <c r="K98" s="5">
        <f t="shared" si="21"/>
        <v>341.54886374644906</v>
      </c>
      <c r="L98" s="9">
        <f t="shared" si="22"/>
        <v>23.955044359017418</v>
      </c>
      <c r="M98" s="5">
        <f t="shared" si="23"/>
        <v>58.031633040708037</v>
      </c>
      <c r="N98">
        <v>1</v>
      </c>
    </row>
    <row r="99" spans="1:14" x14ac:dyDescent="0.25">
      <c r="A99" s="1">
        <v>101.10599999999999</v>
      </c>
      <c r="B99" s="1">
        <f t="shared" si="17"/>
        <v>5000</v>
      </c>
      <c r="C99" s="1">
        <v>0.32869999999999999</v>
      </c>
      <c r="D99" s="1">
        <v>1.08687</v>
      </c>
      <c r="E99" s="5">
        <f t="shared" si="14"/>
        <v>82.479848255999997</v>
      </c>
      <c r="F99" s="8">
        <f t="shared" si="15"/>
        <v>43.186347558375083</v>
      </c>
      <c r="G99" s="1">
        <f t="shared" si="18"/>
        <v>42.789033160838031</v>
      </c>
      <c r="H99" s="11">
        <f t="shared" si="19"/>
        <v>6.5169315304729043</v>
      </c>
      <c r="I99" s="5">
        <f t="shared" si="20"/>
        <v>65.169315304729039</v>
      </c>
      <c r="J99" s="5">
        <f t="shared" si="16"/>
        <v>14.791500000000001</v>
      </c>
      <c r="K99" s="5">
        <f t="shared" si="21"/>
        <v>342.50407446488265</v>
      </c>
      <c r="L99" s="9">
        <f t="shared" si="22"/>
        <v>23.88823605850877</v>
      </c>
      <c r="M99" s="5">
        <f t="shared" si="23"/>
        <v>57.913836071308943</v>
      </c>
      <c r="N99">
        <v>1</v>
      </c>
    </row>
    <row r="100" spans="1:14" x14ac:dyDescent="0.25">
      <c r="A100" s="1">
        <v>99.314899999999994</v>
      </c>
      <c r="B100" s="1">
        <f t="shared" si="17"/>
        <v>5050</v>
      </c>
      <c r="C100" s="1">
        <v>0.32984999999999998</v>
      </c>
      <c r="D100" s="1">
        <v>1.0891</v>
      </c>
      <c r="E100" s="5">
        <f t="shared" si="14"/>
        <v>81.018711862399996</v>
      </c>
      <c r="F100" s="8">
        <f t="shared" si="15"/>
        <v>42.845511315021049</v>
      </c>
      <c r="G100" s="1">
        <f t="shared" si="18"/>
        <v>42.451332610922854</v>
      </c>
      <c r="H100" s="11">
        <f t="shared" si="19"/>
        <v>6.4014836236797352</v>
      </c>
      <c r="I100" s="5">
        <f t="shared" si="20"/>
        <v>64.014836236797365</v>
      </c>
      <c r="J100" s="5">
        <f t="shared" si="16"/>
        <v>14.843249999999998</v>
      </c>
      <c r="K100" s="5">
        <f t="shared" si="21"/>
        <v>346.43652379044335</v>
      </c>
      <c r="L100" s="9">
        <f t="shared" si="22"/>
        <v>23.617077357488149</v>
      </c>
      <c r="M100" s="5">
        <f t="shared" si="23"/>
        <v>57.456767218748894</v>
      </c>
      <c r="N100">
        <v>1</v>
      </c>
    </row>
    <row r="101" spans="1:14" x14ac:dyDescent="0.25">
      <c r="A101" s="1">
        <v>97.581500000000005</v>
      </c>
      <c r="B101" s="1">
        <f t="shared" si="17"/>
        <v>5100</v>
      </c>
      <c r="C101" s="1">
        <v>0.32969999999999999</v>
      </c>
      <c r="D101" s="1">
        <v>1.09185</v>
      </c>
      <c r="E101" s="5">
        <f t="shared" si="14"/>
        <v>79.604645743999995</v>
      </c>
      <c r="F101" s="8">
        <f t="shared" si="15"/>
        <v>42.514512944364625</v>
      </c>
      <c r="G101" s="1">
        <f t="shared" si="18"/>
        <v>42.123379425276468</v>
      </c>
      <c r="H101" s="11">
        <f t="shared" si="19"/>
        <v>6.2897548527371425</v>
      </c>
      <c r="I101" s="5">
        <f t="shared" si="20"/>
        <v>62.897548527371434</v>
      </c>
      <c r="J101" s="5">
        <f t="shared" si="16"/>
        <v>14.836500000000001</v>
      </c>
      <c r="K101" s="5">
        <f t="shared" si="21"/>
        <v>348.9749493170803</v>
      </c>
      <c r="L101" s="9">
        <f t="shared" si="22"/>
        <v>23.44528797218663</v>
      </c>
      <c r="M101" s="5">
        <f t="shared" si="23"/>
        <v>57.012891168519005</v>
      </c>
      <c r="N101">
        <v>1</v>
      </c>
    </row>
    <row r="102" spans="1:14" x14ac:dyDescent="0.25">
      <c r="A102" s="1">
        <v>95.848600000000005</v>
      </c>
      <c r="B102" s="1">
        <f t="shared" si="17"/>
        <v>5150</v>
      </c>
      <c r="C102" s="1">
        <v>0.33095000000000002</v>
      </c>
      <c r="D102" s="1">
        <v>1.0940700000000001</v>
      </c>
      <c r="E102" s="5">
        <f t="shared" si="14"/>
        <v>78.190987513599993</v>
      </c>
      <c r="F102" s="8">
        <f t="shared" si="15"/>
        <v>42.16892648469112</v>
      </c>
      <c r="G102" s="1">
        <f t="shared" si="18"/>
        <v>41.780972361031964</v>
      </c>
      <c r="H102" s="11">
        <f t="shared" si="19"/>
        <v>6.1780583100081605</v>
      </c>
      <c r="I102" s="5">
        <f t="shared" si="20"/>
        <v>61.780583100081614</v>
      </c>
      <c r="J102" s="5">
        <f t="shared" si="16"/>
        <v>14.892750000000003</v>
      </c>
      <c r="K102" s="5">
        <f t="shared" si="21"/>
        <v>353.16881982771417</v>
      </c>
      <c r="L102" s="9">
        <f t="shared" si="22"/>
        <v>23.166875789911199</v>
      </c>
      <c r="M102" s="5">
        <f t="shared" si="23"/>
        <v>56.549452172041192</v>
      </c>
      <c r="N102">
        <v>1</v>
      </c>
    </row>
    <row r="103" spans="1:14" x14ac:dyDescent="0.25">
      <c r="A103" s="1">
        <v>94.803299999999993</v>
      </c>
      <c r="B103" s="1">
        <f t="shared" si="17"/>
        <v>5200</v>
      </c>
      <c r="C103" s="1">
        <v>0.33379999999999999</v>
      </c>
      <c r="D103" s="1">
        <v>1.0934600000000001</v>
      </c>
      <c r="E103" s="5">
        <f t="shared" si="14"/>
        <v>77.338256860799987</v>
      </c>
      <c r="F103" s="8">
        <f t="shared" si="15"/>
        <v>42.113985263190472</v>
      </c>
      <c r="G103" s="1">
        <f t="shared" si="18"/>
        <v>41.726536598769123</v>
      </c>
      <c r="H103" s="11">
        <f t="shared" si="19"/>
        <v>6.1106820066354297</v>
      </c>
      <c r="I103" s="5">
        <f t="shared" si="20"/>
        <v>61.106820066354302</v>
      </c>
      <c r="J103" s="5">
        <f t="shared" si="16"/>
        <v>15.020999999999999</v>
      </c>
      <c r="K103" s="5">
        <f t="shared" si="21"/>
        <v>356.6748648014804</v>
      </c>
      <c r="L103" s="9">
        <f t="shared" si="22"/>
        <v>22.939149879182132</v>
      </c>
      <c r="M103" s="5">
        <f t="shared" si="23"/>
        <v>56.475774793067551</v>
      </c>
      <c r="N103">
        <v>1</v>
      </c>
    </row>
    <row r="104" spans="1:14" x14ac:dyDescent="0.25">
      <c r="A104" s="1">
        <v>93.0976</v>
      </c>
      <c r="B104" s="1">
        <f t="shared" si="17"/>
        <v>5250</v>
      </c>
      <c r="C104" s="1">
        <v>0.33129999999999998</v>
      </c>
      <c r="D104" s="1">
        <v>1.0880399999999999</v>
      </c>
      <c r="E104" s="5">
        <f t="shared" si="14"/>
        <v>75.94678773759999</v>
      </c>
      <c r="F104" s="8">
        <f t="shared" si="15"/>
        <v>41.753927323532807</v>
      </c>
      <c r="G104" s="1">
        <f t="shared" si="18"/>
        <v>41.369791192156306</v>
      </c>
      <c r="H104" s="11">
        <f t="shared" si="19"/>
        <v>6.0007386787268224</v>
      </c>
      <c r="I104" s="5">
        <f t="shared" si="20"/>
        <v>60.007386787268231</v>
      </c>
      <c r="J104" s="5">
        <f t="shared" si="16"/>
        <v>14.9085</v>
      </c>
      <c r="K104" s="5">
        <f t="shared" si="21"/>
        <v>357.05623292584181</v>
      </c>
      <c r="L104" s="9">
        <f t="shared" si="22"/>
        <v>22.914648806921935</v>
      </c>
      <c r="M104" s="5">
        <f t="shared" si="23"/>
        <v>55.992929225603866</v>
      </c>
      <c r="N104">
        <v>1</v>
      </c>
    </row>
    <row r="105" spans="1:14" x14ac:dyDescent="0.25">
      <c r="A105" s="1">
        <v>91.788600000000002</v>
      </c>
      <c r="B105" s="1">
        <f t="shared" si="17"/>
        <v>5300</v>
      </c>
      <c r="C105" s="1">
        <v>0.33239999999999997</v>
      </c>
      <c r="D105" s="1">
        <v>1.0833900000000001</v>
      </c>
      <c r="E105" s="5">
        <f t="shared" si="14"/>
        <v>74.878936953600004</v>
      </c>
      <c r="F105" s="8">
        <f t="shared" si="15"/>
        <v>41.558910889427615</v>
      </c>
      <c r="G105" s="1">
        <f t="shared" si="18"/>
        <v>41.176568909244878</v>
      </c>
      <c r="H105" s="11">
        <f t="shared" si="19"/>
        <v>5.9163652154962625</v>
      </c>
      <c r="I105" s="5">
        <f t="shared" si="20"/>
        <v>59.163652154962634</v>
      </c>
      <c r="J105" s="5">
        <f t="shared" si="16"/>
        <v>14.957999999999998</v>
      </c>
      <c r="K105" s="5">
        <f t="shared" si="21"/>
        <v>359.92281029205799</v>
      </c>
      <c r="L105" s="9">
        <f t="shared" si="22"/>
        <v>22.73214685998666</v>
      </c>
      <c r="M105" s="5">
        <f t="shared" si="23"/>
        <v>55.731407924671601</v>
      </c>
      <c r="N105">
        <v>1</v>
      </c>
    </row>
    <row r="106" spans="1:14" x14ac:dyDescent="0.25">
      <c r="A106" s="1">
        <v>90.593800000000002</v>
      </c>
      <c r="B106" s="1">
        <f t="shared" si="17"/>
        <v>5350</v>
      </c>
      <c r="C106" s="1">
        <v>0.33079999999999998</v>
      </c>
      <c r="D106" s="1">
        <v>1.0800700000000001</v>
      </c>
      <c r="E106" s="5">
        <f t="shared" si="14"/>
        <v>73.904247788799992</v>
      </c>
      <c r="F106" s="8">
        <f t="shared" si="15"/>
        <v>41.404905809489989</v>
      </c>
      <c r="G106" s="1">
        <f t="shared" si="18"/>
        <v>41.023980676042683</v>
      </c>
      <c r="H106" s="11">
        <f t="shared" si="19"/>
        <v>5.8393526762541894</v>
      </c>
      <c r="I106" s="5">
        <f t="shared" si="20"/>
        <v>58.393526762541903</v>
      </c>
      <c r="J106" s="5">
        <f t="shared" si="16"/>
        <v>14.885999999999999</v>
      </c>
      <c r="K106" s="5">
        <f t="shared" si="21"/>
        <v>359.52261474745666</v>
      </c>
      <c r="L106" s="9">
        <f t="shared" si="22"/>
        <v>22.757450703248317</v>
      </c>
      <c r="M106" s="5">
        <f t="shared" si="23"/>
        <v>55.524883746131138</v>
      </c>
      <c r="N106">
        <v>1</v>
      </c>
    </row>
    <row r="107" spans="1:14" x14ac:dyDescent="0.25">
      <c r="A107" s="1">
        <v>89.6374</v>
      </c>
      <c r="B107" s="1">
        <f t="shared" si="17"/>
        <v>5400</v>
      </c>
      <c r="C107" s="1">
        <v>0.33879999999999999</v>
      </c>
      <c r="D107" s="1">
        <v>1.0789500000000001</v>
      </c>
      <c r="E107" s="5">
        <f t="shared" si="14"/>
        <v>73.124039622399991</v>
      </c>
      <c r="F107" s="8">
        <f t="shared" si="15"/>
        <v>41.350670222137339</v>
      </c>
      <c r="G107" s="1">
        <f t="shared" si="18"/>
        <v>40.970244056093676</v>
      </c>
      <c r="H107" s="11">
        <f t="shared" si="19"/>
        <v>5.7777065492612882</v>
      </c>
      <c r="I107" s="5">
        <f t="shared" si="20"/>
        <v>57.777065492612884</v>
      </c>
      <c r="J107" s="5">
        <f t="shared" si="16"/>
        <v>15.245999999999999</v>
      </c>
      <c r="K107" s="5">
        <f t="shared" si="21"/>
        <v>368.70019078525013</v>
      </c>
      <c r="L107" s="9">
        <f t="shared" si="22"/>
        <v>22.190978975065654</v>
      </c>
      <c r="M107" s="5">
        <f t="shared" si="23"/>
        <v>55.452152637974166</v>
      </c>
      <c r="N107">
        <v>1</v>
      </c>
    </row>
    <row r="108" spans="1:14" x14ac:dyDescent="0.25">
      <c r="A108" s="1">
        <v>88.925600000000003</v>
      </c>
      <c r="B108" s="1">
        <f t="shared" si="17"/>
        <v>5450</v>
      </c>
      <c r="C108" s="1">
        <v>0.34379999999999999</v>
      </c>
      <c r="D108" s="1">
        <v>1.0792299999999999</v>
      </c>
      <c r="E108" s="5">
        <f t="shared" si="14"/>
        <v>72.543370265600004</v>
      </c>
      <c r="F108" s="8">
        <f t="shared" si="15"/>
        <v>41.402145635238007</v>
      </c>
      <c r="G108" s="1">
        <f t="shared" si="18"/>
        <v>41.021245895393818</v>
      </c>
      <c r="H108" s="11">
        <f t="shared" si="19"/>
        <v>5.7318264643663204</v>
      </c>
      <c r="I108" s="5">
        <f t="shared" si="20"/>
        <v>57.318264643663213</v>
      </c>
      <c r="J108" s="5">
        <f t="shared" si="16"/>
        <v>15.471</v>
      </c>
      <c r="K108" s="5">
        <f t="shared" si="21"/>
        <v>373.67628567617987</v>
      </c>
      <c r="L108" s="9">
        <f t="shared" si="22"/>
        <v>21.895470746860227</v>
      </c>
      <c r="M108" s="5">
        <f t="shared" si="23"/>
        <v>55.52118229212553</v>
      </c>
      <c r="N108">
        <v>1</v>
      </c>
    </row>
    <row r="109" spans="1:14" x14ac:dyDescent="0.25">
      <c r="A109" s="1">
        <v>88.647400000000005</v>
      </c>
      <c r="B109" s="1">
        <f t="shared" si="17"/>
        <v>5500</v>
      </c>
      <c r="C109" s="1">
        <v>0.3488</v>
      </c>
      <c r="D109" s="1">
        <v>1.0836600000000001</v>
      </c>
      <c r="E109" s="5">
        <f t="shared" si="14"/>
        <v>72.316421382399994</v>
      </c>
      <c r="F109" s="8">
        <f t="shared" si="15"/>
        <v>41.651268660622797</v>
      </c>
      <c r="G109" s="1">
        <f t="shared" si="18"/>
        <v>41.268076988945069</v>
      </c>
      <c r="H109" s="11">
        <f t="shared" si="19"/>
        <v>5.7138946863138056</v>
      </c>
      <c r="I109" s="5">
        <f t="shared" si="20"/>
        <v>57.138946863138059</v>
      </c>
      <c r="J109" s="5">
        <f t="shared" si="16"/>
        <v>15.696000000000002</v>
      </c>
      <c r="K109" s="5">
        <f t="shared" si="21"/>
        <v>376.84326323627772</v>
      </c>
      <c r="L109" s="9">
        <f t="shared" si="22"/>
        <v>21.711461979056921</v>
      </c>
      <c r="M109" s="5">
        <f t="shared" si="23"/>
        <v>55.855261714661118</v>
      </c>
      <c r="N109">
        <v>1</v>
      </c>
    </row>
    <row r="110" spans="1:14" x14ac:dyDescent="0.25">
      <c r="B110"/>
      <c r="C110" s="1"/>
      <c r="D110"/>
      <c r="F110" s="1"/>
      <c r="I110"/>
      <c r="K110" s="5"/>
    </row>
    <row r="111" spans="1:14" x14ac:dyDescent="0.25">
      <c r="B111"/>
      <c r="C111" s="1"/>
      <c r="D111"/>
      <c r="F111" s="1"/>
      <c r="I111"/>
      <c r="K111" s="5"/>
    </row>
    <row r="112" spans="1:14" x14ac:dyDescent="0.25">
      <c r="B112"/>
      <c r="C112" s="1"/>
      <c r="D112"/>
      <c r="F112" s="1"/>
      <c r="I112"/>
      <c r="K112" s="5"/>
    </row>
    <row r="113" spans="11:11" x14ac:dyDescent="0.25">
      <c r="K113" s="5"/>
    </row>
    <row r="114" spans="11:11" x14ac:dyDescent="0.25">
      <c r="K114" s="5"/>
    </row>
    <row r="115" spans="11:11" x14ac:dyDescent="0.25">
      <c r="K115" s="5"/>
    </row>
    <row r="116" spans="11:11" x14ac:dyDescent="0.25">
      <c r="K116" s="5"/>
    </row>
    <row r="117" spans="11:11" x14ac:dyDescent="0.25">
      <c r="K117" s="5"/>
    </row>
    <row r="118" spans="11:11" x14ac:dyDescent="0.25">
      <c r="K118" s="5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4f9f7ee-5770-4a14-8925-17f3d16e50b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C4E9246EAD664A9A522726E403CA17" ma:contentTypeVersion="9" ma:contentTypeDescription="Create a new document." ma:contentTypeScope="" ma:versionID="09f92f81a2863923394ae094ec0d3334">
  <xsd:schema xmlns:xsd="http://www.w3.org/2001/XMLSchema" xmlns:xs="http://www.w3.org/2001/XMLSchema" xmlns:p="http://schemas.microsoft.com/office/2006/metadata/properties" xmlns:ns3="b4f9f7ee-5770-4a14-8925-17f3d16e50b7" targetNamespace="http://schemas.microsoft.com/office/2006/metadata/properties" ma:root="true" ma:fieldsID="c5c05732adbc1a1486e4b0e3707c4089" ns3:_="">
    <xsd:import namespace="b4f9f7ee-5770-4a14-8925-17f3d16e50b7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f9f7ee-5770-4a14-8925-17f3d16e50b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b4f9f7ee-5770-4a14-8925-17f3d16e50b7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5E7C44E-3B66-40FA-816E-68A5BDBED9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f9f7ee-5770-4a14-8925-17f3d16e50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Dylan</cp:lastModifiedBy>
  <cp:revision/>
  <dcterms:created xsi:type="dcterms:W3CDTF">2019-10-18T15:00:30Z</dcterms:created>
  <dcterms:modified xsi:type="dcterms:W3CDTF">2026-03-22T16:48:55Z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0x01010060C4E9246EAD664A9A522726E403CA17</vt:lpwstr>
  </property>
</Properties>
</file>