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4 Leases\"/>
    </mc:Choice>
  </mc:AlternateContent>
  <xr:revisionPtr revIDLastSave="0" documentId="13_ncr:1_{1F91CF8B-E882-4168-99A0-33C75BAE6904}" xr6:coauthVersionLast="47" xr6:coauthVersionMax="47" xr10:uidLastSave="{00000000-0000-0000-0000-000000000000}"/>
  <bookViews>
    <workbookView xWindow="-120" yWindow="-120" windowWidth="20730" windowHeight="11160" xr2:uid="{F0A31ABA-301D-4A22-9B5F-D32826BB99F0}"/>
  </bookViews>
  <sheets>
    <sheet name="A3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3" l="1"/>
  <c r="D50" i="3"/>
  <c r="F30" i="3"/>
  <c r="F29" i="3"/>
  <c r="G23" i="3"/>
  <c r="H33" i="3" s="1"/>
  <c r="G22" i="3"/>
  <c r="H32" i="3" s="1"/>
  <c r="G21" i="3"/>
  <c r="H31" i="3" s="1"/>
  <c r="G20" i="3"/>
  <c r="H30" i="3" s="1"/>
  <c r="F20" i="3"/>
  <c r="H20" i="3" s="1"/>
  <c r="G19" i="3"/>
  <c r="H29" i="3" s="1"/>
  <c r="F19" i="3"/>
  <c r="H19" i="3" s="1"/>
  <c r="H18" i="3"/>
  <c r="G18" i="3"/>
  <c r="H28" i="3" s="1"/>
  <c r="I19" i="3" l="1"/>
  <c r="F21" i="3"/>
  <c r="F31" i="3"/>
  <c r="I18" i="3"/>
  <c r="I20" i="3"/>
  <c r="F32" i="3" l="1"/>
  <c r="H21" i="3"/>
  <c r="I21" i="3" s="1"/>
  <c r="F22" i="3"/>
  <c r="F33" i="3" l="1"/>
  <c r="H22" i="3"/>
  <c r="I22" i="3" s="1"/>
  <c r="I24" i="3" s="1"/>
  <c r="F23" i="3"/>
  <c r="H23" i="3" s="1"/>
  <c r="I23" i="3" s="1"/>
  <c r="I38" i="3" l="1"/>
  <c r="I27" i="3"/>
  <c r="G28" i="3" l="1"/>
  <c r="I40" i="3"/>
  <c r="I41" i="3" s="1"/>
  <c r="H60" i="3"/>
  <c r="H63" i="3" l="1"/>
  <c r="H65" i="3" s="1"/>
  <c r="E52" i="3"/>
  <c r="E55" i="3" s="1"/>
  <c r="D47" i="3"/>
  <c r="I28" i="3"/>
  <c r="G29" i="3" l="1"/>
  <c r="I29" i="3" s="1"/>
  <c r="G30" i="3" l="1"/>
  <c r="I30" i="3" s="1"/>
  <c r="G31" i="3" l="1"/>
  <c r="I31" i="3" s="1"/>
  <c r="G32" i="3" l="1"/>
  <c r="I32" i="3" s="1"/>
  <c r="G33" i="3" l="1"/>
  <c r="I33" i="3" s="1"/>
</calcChain>
</file>

<file path=xl/sharedStrings.xml><?xml version="1.0" encoding="utf-8"?>
<sst xmlns="http://schemas.openxmlformats.org/spreadsheetml/2006/main" count="48" uniqueCount="44">
  <si>
    <t>Total</t>
  </si>
  <si>
    <t>£</t>
  </si>
  <si>
    <t>Balance b/f</t>
  </si>
  <si>
    <t>a)</t>
  </si>
  <si>
    <t>Based on IFRS 16, a person need to have the following to show that he has entered</t>
  </si>
  <si>
    <t>into a lease:</t>
  </si>
  <si>
    <t>1)</t>
  </si>
  <si>
    <t>have the right to control the use of the asset during the period of use. (IFRS 16 B10)</t>
  </si>
  <si>
    <t>2)</t>
  </si>
  <si>
    <t>have the right to obtain substantially all the economic benefits from the use of the</t>
  </si>
  <si>
    <t>asset. (IFRS 16 B9(a))</t>
  </si>
  <si>
    <t>3)</t>
  </si>
  <si>
    <t>have the right to direct the use of the asset. (IFRS 16 B9(b))</t>
  </si>
  <si>
    <t>b)</t>
  </si>
  <si>
    <t>Borrowing rate</t>
  </si>
  <si>
    <t>Lease term (years)</t>
  </si>
  <si>
    <t>Annual rental (1st to 3rd year)</t>
  </si>
  <si>
    <t>Annual rental (4th to 6th year)</t>
  </si>
  <si>
    <t>Discount</t>
  </si>
  <si>
    <t>Present</t>
  </si>
  <si>
    <t>Year</t>
  </si>
  <si>
    <t>Cashflows</t>
  </si>
  <si>
    <t>factor</t>
  </si>
  <si>
    <t>value</t>
  </si>
  <si>
    <t>Interest</t>
  </si>
  <si>
    <t>Repayment</t>
  </si>
  <si>
    <t>The right-of-use asset is equaled to the present value of the cashflows relating to</t>
  </si>
  <si>
    <t>the lease.</t>
  </si>
  <si>
    <t xml:space="preserve">The value of the right-of-use asset is </t>
  </si>
  <si>
    <t>←</t>
  </si>
  <si>
    <t>c)</t>
  </si>
  <si>
    <t>Dr Right-of-use asset</t>
  </si>
  <si>
    <t>Cr Lease liability</t>
  </si>
  <si>
    <t>d)</t>
  </si>
  <si>
    <t>The interest expense for the financial year ended 30 June 2022</t>
  </si>
  <si>
    <t xml:space="preserve">The interest expense for the 12-month period from 1 October 2021 to </t>
  </si>
  <si>
    <t xml:space="preserve">To obtain the interest expense for the period from 1 October 2021 to </t>
  </si>
  <si>
    <t>x</t>
  </si>
  <si>
    <t>e)</t>
  </si>
  <si>
    <t>The carrying value of the right-of-use asset on 30 June 2022</t>
  </si>
  <si>
    <t>Value of right-of-use asset</t>
  </si>
  <si>
    <t>Less: Depreciation from 1 October 2021 to 30</t>
  </si>
  <si>
    <t>June 2022 (9 months)</t>
  </si>
  <si>
    <t>Carrying value  on 30 June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</si>
</sst>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0" fontId="0" fillId="0" borderId="0" xfId="0" applyAlignment="1">
      <alignment horizontal="right"/>
    </xf>
    <xf numFmtId="164" fontId="2" fillId="0" borderId="0" xfId="0" applyNumberFormat="1" applyFont="1" applyAlignment="1">
      <alignment horizontal="right"/>
    </xf>
    <xf numFmtId="9" fontId="0" fillId="0" borderId="0" xfId="1" applyFont="1"/>
    <xf numFmtId="164" fontId="0" fillId="0" borderId="0" xfId="1" applyNumberFormat="1" applyFont="1"/>
    <xf numFmtId="0" fontId="2" fillId="0" borderId="0" xfId="0" applyFont="1" applyAlignment="1">
      <alignment horizontal="right"/>
    </xf>
    <xf numFmtId="165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right"/>
    </xf>
    <xf numFmtId="0" fontId="3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85CF-4E0A-49BE-B022-0B2C577C5D51}">
  <dimension ref="B3:M70"/>
  <sheetViews>
    <sheetView tabSelected="1" topLeftCell="A4" workbookViewId="0">
      <selection activeCell="S7" sqref="S7"/>
    </sheetView>
  </sheetViews>
  <sheetFormatPr defaultRowHeight="15" x14ac:dyDescent="0.25"/>
  <cols>
    <col min="2" max="3" width="3.85546875" customWidth="1"/>
    <col min="7" max="9" width="10.85546875" customWidth="1"/>
  </cols>
  <sheetData>
    <row r="3" spans="2:9" x14ac:dyDescent="0.25">
      <c r="B3" t="s">
        <v>3</v>
      </c>
      <c r="C3" t="s">
        <v>4</v>
      </c>
    </row>
    <row r="4" spans="2:9" x14ac:dyDescent="0.25">
      <c r="C4" t="s">
        <v>5</v>
      </c>
    </row>
    <row r="5" spans="2:9" x14ac:dyDescent="0.25">
      <c r="C5" t="s">
        <v>6</v>
      </c>
      <c r="D5" t="s">
        <v>7</v>
      </c>
    </row>
    <row r="6" spans="2:9" x14ac:dyDescent="0.25">
      <c r="C6" t="s">
        <v>8</v>
      </c>
      <c r="D6" t="s">
        <v>9</v>
      </c>
    </row>
    <row r="7" spans="2:9" x14ac:dyDescent="0.25">
      <c r="D7" t="s">
        <v>10</v>
      </c>
    </row>
    <row r="8" spans="2:9" x14ac:dyDescent="0.25">
      <c r="C8" t="s">
        <v>11</v>
      </c>
      <c r="D8" t="s">
        <v>12</v>
      </c>
    </row>
    <row r="11" spans="2:9" x14ac:dyDescent="0.25">
      <c r="B11" t="s">
        <v>13</v>
      </c>
      <c r="D11" t="s">
        <v>14</v>
      </c>
      <c r="H11" s="6">
        <v>0.08</v>
      </c>
    </row>
    <row r="12" spans="2:9" x14ac:dyDescent="0.25">
      <c r="D12" t="s">
        <v>15</v>
      </c>
      <c r="H12" s="7">
        <v>6</v>
      </c>
    </row>
    <row r="13" spans="2:9" x14ac:dyDescent="0.25">
      <c r="D13" t="s">
        <v>16</v>
      </c>
      <c r="H13" s="7">
        <v>180000</v>
      </c>
    </row>
    <row r="14" spans="2:9" x14ac:dyDescent="0.25">
      <c r="D14" t="s">
        <v>17</v>
      </c>
      <c r="H14" s="7">
        <v>210000</v>
      </c>
    </row>
    <row r="15" spans="2:9" x14ac:dyDescent="0.25">
      <c r="H15" s="1"/>
    </row>
    <row r="16" spans="2:9" x14ac:dyDescent="0.25">
      <c r="D16" s="1"/>
      <c r="E16" s="1"/>
      <c r="H16" s="4" t="s">
        <v>18</v>
      </c>
      <c r="I16" s="4" t="s">
        <v>19</v>
      </c>
    </row>
    <row r="17" spans="4:9" x14ac:dyDescent="0.25">
      <c r="D17" s="1"/>
      <c r="E17" s="1"/>
      <c r="F17" s="8" t="s">
        <v>20</v>
      </c>
      <c r="G17" s="8" t="s">
        <v>21</v>
      </c>
      <c r="H17" s="8" t="s">
        <v>22</v>
      </c>
      <c r="I17" s="8" t="s">
        <v>23</v>
      </c>
    </row>
    <row r="18" spans="4:9" x14ac:dyDescent="0.25">
      <c r="D18" s="1"/>
      <c r="E18" s="1"/>
      <c r="F18">
        <v>1</v>
      </c>
      <c r="G18" s="1">
        <f>$H$13</f>
        <v>180000</v>
      </c>
      <c r="H18" s="9">
        <f>ROUND(1/(1+$H$11)^(F18),4)</f>
        <v>0.92589999999999995</v>
      </c>
      <c r="I18" s="1">
        <f>ROUND(G18*H18,0)</f>
        <v>166662</v>
      </c>
    </row>
    <row r="19" spans="4:9" x14ac:dyDescent="0.25">
      <c r="D19" s="1"/>
      <c r="E19" s="1"/>
      <c r="F19">
        <f>F18+1</f>
        <v>2</v>
      </c>
      <c r="G19" s="1">
        <f>$H$13</f>
        <v>180000</v>
      </c>
      <c r="H19" s="9">
        <f t="shared" ref="H19:H23" si="0">ROUND(1/(1+$H$11)^(F19),4)</f>
        <v>0.85729999999999995</v>
      </c>
      <c r="I19" s="1">
        <f t="shared" ref="I19:I23" si="1">ROUND(G19*H19,0)</f>
        <v>154314</v>
      </c>
    </row>
    <row r="20" spans="4:9" x14ac:dyDescent="0.25">
      <c r="D20" s="1"/>
      <c r="E20" s="1"/>
      <c r="F20">
        <f t="shared" ref="F20:F23" si="2">F19+1</f>
        <v>3</v>
      </c>
      <c r="G20" s="1">
        <f>$H$13</f>
        <v>180000</v>
      </c>
      <c r="H20" s="9">
        <f t="shared" si="0"/>
        <v>0.79379999999999995</v>
      </c>
      <c r="I20" s="1">
        <f t="shared" si="1"/>
        <v>142884</v>
      </c>
    </row>
    <row r="21" spans="4:9" x14ac:dyDescent="0.25">
      <c r="D21" s="1"/>
      <c r="E21" s="1"/>
      <c r="F21">
        <f t="shared" si="2"/>
        <v>4</v>
      </c>
      <c r="G21" s="1">
        <f>$H$14</f>
        <v>210000</v>
      </c>
      <c r="H21" s="9">
        <f t="shared" si="0"/>
        <v>0.73499999999999999</v>
      </c>
      <c r="I21" s="1">
        <f t="shared" si="1"/>
        <v>154350</v>
      </c>
    </row>
    <row r="22" spans="4:9" x14ac:dyDescent="0.25">
      <c r="D22" s="1"/>
      <c r="E22" s="1"/>
      <c r="F22">
        <f t="shared" si="2"/>
        <v>5</v>
      </c>
      <c r="G22" s="1">
        <f t="shared" ref="G22:G23" si="3">$H$14</f>
        <v>210000</v>
      </c>
      <c r="H22" s="9">
        <f t="shared" si="0"/>
        <v>0.68059999999999998</v>
      </c>
      <c r="I22" s="1">
        <f t="shared" si="1"/>
        <v>142926</v>
      </c>
    </row>
    <row r="23" spans="4:9" x14ac:dyDescent="0.25">
      <c r="D23" s="1"/>
      <c r="E23" s="1"/>
      <c r="F23">
        <f t="shared" si="2"/>
        <v>6</v>
      </c>
      <c r="G23" s="1">
        <f t="shared" si="3"/>
        <v>210000</v>
      </c>
      <c r="H23" s="9">
        <f t="shared" si="0"/>
        <v>0.63019999999999998</v>
      </c>
      <c r="I23" s="1">
        <f t="shared" si="1"/>
        <v>132342</v>
      </c>
    </row>
    <row r="24" spans="4:9" x14ac:dyDescent="0.25">
      <c r="D24" s="1"/>
      <c r="E24" s="1"/>
      <c r="I24" s="2">
        <f>SUM(I18:I23)</f>
        <v>893478</v>
      </c>
    </row>
    <row r="25" spans="4:9" x14ac:dyDescent="0.25">
      <c r="D25" s="1"/>
      <c r="E25" s="1"/>
    </row>
    <row r="26" spans="4:9" x14ac:dyDescent="0.25">
      <c r="E26" s="1"/>
      <c r="F26" s="8" t="s">
        <v>20</v>
      </c>
      <c r="G26" s="5" t="s">
        <v>24</v>
      </c>
      <c r="H26" s="8" t="s">
        <v>25</v>
      </c>
      <c r="I26" s="8" t="s">
        <v>2</v>
      </c>
    </row>
    <row r="27" spans="4:9" x14ac:dyDescent="0.25">
      <c r="F27" s="1"/>
      <c r="I27" s="1">
        <f>I24</f>
        <v>893478</v>
      </c>
    </row>
    <row r="28" spans="4:9" x14ac:dyDescent="0.25">
      <c r="F28">
        <v>1</v>
      </c>
      <c r="G28" s="1">
        <f>IF(F29="",-H28-I27,ROUND($H$11*I27,0))</f>
        <v>71478</v>
      </c>
      <c r="H28" s="1">
        <f>-G18</f>
        <v>-180000</v>
      </c>
      <c r="I28" s="1">
        <f>SUM(G28:H28)+I27</f>
        <v>784956</v>
      </c>
    </row>
    <row r="29" spans="4:9" x14ac:dyDescent="0.25">
      <c r="F29">
        <f>F28+1</f>
        <v>2</v>
      </c>
      <c r="G29" s="1">
        <f t="shared" ref="G29:G33" si="4">IF(F30="",-H29-I28,ROUND($H$11*I28,0))</f>
        <v>62796</v>
      </c>
      <c r="H29" s="1">
        <f t="shared" ref="H29:H33" si="5">-G19</f>
        <v>-180000</v>
      </c>
      <c r="I29" s="1">
        <f t="shared" ref="I29:I31" si="6">SUM(G29:H29)+I28</f>
        <v>667752</v>
      </c>
    </row>
    <row r="30" spans="4:9" x14ac:dyDescent="0.25">
      <c r="F30">
        <f t="shared" ref="F30:F33" si="7">F29+1</f>
        <v>3</v>
      </c>
      <c r="G30" s="1">
        <f t="shared" si="4"/>
        <v>53420</v>
      </c>
      <c r="H30" s="1">
        <f t="shared" si="5"/>
        <v>-180000</v>
      </c>
      <c r="I30" s="1">
        <f t="shared" si="6"/>
        <v>541172</v>
      </c>
    </row>
    <row r="31" spans="4:9" x14ac:dyDescent="0.25">
      <c r="F31">
        <f t="shared" si="7"/>
        <v>4</v>
      </c>
      <c r="G31" s="1">
        <f t="shared" si="4"/>
        <v>43294</v>
      </c>
      <c r="H31" s="1">
        <f t="shared" si="5"/>
        <v>-210000</v>
      </c>
      <c r="I31" s="1">
        <f t="shared" si="6"/>
        <v>374466</v>
      </c>
    </row>
    <row r="32" spans="4:9" x14ac:dyDescent="0.25">
      <c r="F32">
        <f t="shared" si="7"/>
        <v>5</v>
      </c>
      <c r="G32" s="1">
        <f t="shared" si="4"/>
        <v>29957</v>
      </c>
      <c r="H32" s="1">
        <f>-G22</f>
        <v>-210000</v>
      </c>
      <c r="I32" s="1">
        <f>SUM(G32:H32)+I31</f>
        <v>194423</v>
      </c>
    </row>
    <row r="33" spans="2:10" x14ac:dyDescent="0.25">
      <c r="F33">
        <f t="shared" si="7"/>
        <v>6</v>
      </c>
      <c r="G33" s="1">
        <f t="shared" si="4"/>
        <v>15577</v>
      </c>
      <c r="H33" s="1">
        <f t="shared" si="5"/>
        <v>-210000</v>
      </c>
      <c r="I33" s="1">
        <f t="shared" ref="I33" si="8">SUM(G33:H33)+I32</f>
        <v>0</v>
      </c>
    </row>
    <row r="35" spans="2:10" x14ac:dyDescent="0.25">
      <c r="D35" t="s">
        <v>26</v>
      </c>
      <c r="G35" s="1"/>
    </row>
    <row r="36" spans="2:10" x14ac:dyDescent="0.25">
      <c r="D36" t="s">
        <v>27</v>
      </c>
    </row>
    <row r="37" spans="2:10" x14ac:dyDescent="0.25">
      <c r="G37" s="1"/>
      <c r="I37" s="4" t="s">
        <v>1</v>
      </c>
    </row>
    <row r="38" spans="2:10" x14ac:dyDescent="0.25">
      <c r="D38" t="s">
        <v>28</v>
      </c>
      <c r="F38" s="10"/>
      <c r="G38" s="11"/>
      <c r="I38" s="3">
        <f>I24</f>
        <v>893478</v>
      </c>
      <c r="J38" s="12" t="s">
        <v>29</v>
      </c>
    </row>
    <row r="39" spans="2:10" x14ac:dyDescent="0.25">
      <c r="G39" s="13"/>
    </row>
    <row r="40" spans="2:10" x14ac:dyDescent="0.25">
      <c r="B40" t="s">
        <v>30</v>
      </c>
      <c r="D40" t="s">
        <v>31</v>
      </c>
      <c r="I40" s="1">
        <f>I38</f>
        <v>893478</v>
      </c>
    </row>
    <row r="41" spans="2:10" x14ac:dyDescent="0.25">
      <c r="D41" t="s">
        <v>32</v>
      </c>
      <c r="F41" s="10"/>
      <c r="G41" s="1"/>
      <c r="I41" s="1">
        <f>-I40</f>
        <v>-893478</v>
      </c>
    </row>
    <row r="44" spans="2:10" x14ac:dyDescent="0.25">
      <c r="B44" t="s">
        <v>33</v>
      </c>
      <c r="D44" t="s">
        <v>34</v>
      </c>
    </row>
    <row r="46" spans="2:10" x14ac:dyDescent="0.25">
      <c r="D46" t="s">
        <v>35</v>
      </c>
    </row>
    <row r="47" spans="2:10" x14ac:dyDescent="0.25">
      <c r="D47" t="str">
        <f>"30 September 2022 is £"&amp;TEXT(G28,"#,###")&amp;"."</f>
        <v>30 September 2022 is £71,478.</v>
      </c>
    </row>
    <row r="49" spans="2:8" x14ac:dyDescent="0.25">
      <c r="D49" t="s">
        <v>36</v>
      </c>
    </row>
    <row r="50" spans="2:8" x14ac:dyDescent="0.25">
      <c r="D50" t="str">
        <f>"30 June 2022 (9 months):"</f>
        <v>30 June 2022 (9 months):</v>
      </c>
    </row>
    <row r="52" spans="2:8" x14ac:dyDescent="0.25">
      <c r="E52" s="1">
        <f>G28</f>
        <v>71478</v>
      </c>
      <c r="F52" s="14" t="s">
        <v>37</v>
      </c>
      <c r="G52" s="15">
        <v>9</v>
      </c>
    </row>
    <row r="53" spans="2:8" x14ac:dyDescent="0.25">
      <c r="G53" s="14">
        <v>12</v>
      </c>
    </row>
    <row r="55" spans="2:8" x14ac:dyDescent="0.25">
      <c r="D55" s="4" t="str">
        <f>"="</f>
        <v>=</v>
      </c>
      <c r="E55" s="1">
        <f>ROUND(E52*9/12,0)</f>
        <v>53609</v>
      </c>
      <c r="F55" s="12" t="s">
        <v>29</v>
      </c>
    </row>
    <row r="58" spans="2:8" x14ac:dyDescent="0.25">
      <c r="B58" t="s">
        <v>38</v>
      </c>
      <c r="D58" t="s">
        <v>39</v>
      </c>
    </row>
    <row r="59" spans="2:8" x14ac:dyDescent="0.25">
      <c r="H59" s="4" t="s">
        <v>1</v>
      </c>
    </row>
    <row r="60" spans="2:8" x14ac:dyDescent="0.25">
      <c r="D60" t="s">
        <v>40</v>
      </c>
      <c r="H60" s="1">
        <f>I38</f>
        <v>893478</v>
      </c>
    </row>
    <row r="62" spans="2:8" x14ac:dyDescent="0.25">
      <c r="D62" t="s">
        <v>41</v>
      </c>
    </row>
    <row r="63" spans="2:8" x14ac:dyDescent="0.25">
      <c r="D63" t="s">
        <v>42</v>
      </c>
      <c r="H63" s="1">
        <f>-ROUND((H60/6)*9/12,0)</f>
        <v>-111685</v>
      </c>
    </row>
    <row r="65" spans="4:13" x14ac:dyDescent="0.25">
      <c r="D65" t="s">
        <v>43</v>
      </c>
      <c r="H65" s="2">
        <f>SUM(H60:H64)</f>
        <v>781793</v>
      </c>
      <c r="I65" s="12" t="s">
        <v>29</v>
      </c>
    </row>
    <row r="70" spans="4:13" x14ac:dyDescent="0.25">
      <c r="M70" t="s">
        <v>0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5CF5914F26A64BAA1896F6EB708A9C" ma:contentTypeVersion="12" ma:contentTypeDescription="Create a new document." ma:contentTypeScope="" ma:versionID="80d70b1c1d277d95f7c0f7cca8ffc8e1">
  <xsd:schema xmlns:xsd="http://www.w3.org/2001/XMLSchema" xmlns:xs="http://www.w3.org/2001/XMLSchema" xmlns:p="http://schemas.microsoft.com/office/2006/metadata/properties" xmlns:ns2="6b30c3b8-e7be-4b44-8184-c333652fb348" xmlns:ns3="72208430-ec4c-4bdf-a482-642e759ae1ec" targetNamespace="http://schemas.microsoft.com/office/2006/metadata/properties" ma:root="true" ma:fieldsID="69aecea3bc272e9c97740c52eea43f63" ns2:_="" ns3:_="">
    <xsd:import namespace="6b30c3b8-e7be-4b44-8184-c333652fb348"/>
    <xsd:import namespace="72208430-ec4c-4bdf-a482-642e759ae1ec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OCR" minOccurs="0"/>
                <xsd:element ref="ns2:uodIsFold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0c3b8-e7be-4b44-8184-c333652fb34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8" nillable="true" ma:taxonomy="true" ma:internalName="lcf76f155ced4ddcb4097134ff3c332f" ma:taxonomyFieldName="MediaServiceImageTags" ma:displayName="Image Tags" ma:readOnly="false" ma:fieldId="{5cf76f15-5ced-4ddc-b409-7134ff3c332f}" ma:taxonomyMulti="true" ma:sspId="63b0dfc6-b841-4563-a5f3-1d450d7fb3c8" ma:termSetId="00000000-0000-0000-0000-000000000000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uodIsFolder" ma:index="12" nillable="true" ma:displayName="Is Folder" ma:default="Yes" ma:internalName="uodIsFolder">
      <xsd:simpleType>
        <xsd:restriction base="dms:Text">
          <xsd:maxLength value="3"/>
        </xsd:restriction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08430-ec4c-4bdf-a482-642e759ae1ec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d000701-6487-4be1-a0b8-030411ac4f4e}" ma:internalName="TaxCatchAll" ma:showField="CatchAllData" ma:web="72208430-ec4c-4bdf-a482-642e759ae1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08430-ec4c-4bdf-a482-642e759ae1ec" xsi:nil="true"/>
    <lcf76f155ced4ddcb4097134ff3c332f xmlns="6b30c3b8-e7be-4b44-8184-c333652fb348">
      <Terms xmlns="http://schemas.microsoft.com/office/infopath/2007/PartnerControls"/>
    </lcf76f155ced4ddcb4097134ff3c332f>
    <uodIsFolder xmlns="6b30c3b8-e7be-4b44-8184-c333652fb348">No</uodIsFolder>
  </documentManagement>
</p:properties>
</file>

<file path=customXml/itemProps1.xml><?xml version="1.0" encoding="utf-8"?>
<ds:datastoreItem xmlns:ds="http://schemas.openxmlformats.org/officeDocument/2006/customXml" ds:itemID="{BA87BCAF-602C-4BAC-8654-535E007C26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505CEF-54E7-4F21-8AFD-EF976E4A18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0c3b8-e7be-4b44-8184-c333652fb348"/>
    <ds:schemaRef ds:uri="72208430-ec4c-4bdf-a482-642e759ae1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4D36C-64FB-4CD4-A03F-B7E2A627044C}">
  <ds:schemaRefs>
    <ds:schemaRef ds:uri="http://schemas.microsoft.com/office/2006/metadata/properties"/>
    <ds:schemaRef ds:uri="http://schemas.microsoft.com/office/infopath/2007/PartnerControls"/>
    <ds:schemaRef ds:uri="72208430-ec4c-4bdf-a482-642e759ae1ec"/>
    <ds:schemaRef ds:uri="6b30c3b8-e7be-4b44-8184-c333652fb3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Verification_E18DE0231EC144CEA0CA0B3B5698A7C9</dc:title>
  <dc:subject/>
  <dc:creator>Ernest Lau</dc:creator>
  <cp:keywords/>
  <dc:description/>
  <cp:lastModifiedBy>Richard Dunstan</cp:lastModifiedBy>
  <cp:revision/>
  <dcterms:created xsi:type="dcterms:W3CDTF">2024-09-26T10:01:20Z</dcterms:created>
  <dcterms:modified xsi:type="dcterms:W3CDTF">2024-11-26T17:15:08Z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0x010100FB5CF5914F26A64BAA1896F6EB708A9C</vt:lpwstr>
  </property>
  <property fmtid="{D5CDD505-2E9C-101B-9397-08002B2CF9AE}" pid="3" name="MediaServiceImageTags">
    <vt:lpwstr/>
  </property>
</Properties>
</file>