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Year 1\Motorcycle Technology - Andrew Harrison\"/>
    </mc:Choice>
  </mc:AlternateContent>
  <xr:revisionPtr revIDLastSave="0" documentId="13_ncr:1_{406E1E1C-E831-42C8-A8DA-ECF0AD9E545A}" xr6:coauthVersionLast="47" xr6:coauthVersionMax="47" xr10:uidLastSave="{00000000-0000-0000-0000-000000000000}"/>
  <bookViews>
    <workbookView xWindow="-110" yWindow="-110" windowWidth="19420" windowHeight="10420" tabRatio="171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K9" i="1" s="1"/>
  <c r="J10" i="1"/>
  <c r="K10" i="1" s="1"/>
  <c r="J11" i="1"/>
  <c r="J12" i="1"/>
  <c r="J13" i="1"/>
  <c r="J14" i="1"/>
  <c r="J15" i="1"/>
  <c r="J16" i="1"/>
  <c r="J17" i="1"/>
  <c r="K17" i="1" s="1"/>
  <c r="J18" i="1"/>
  <c r="K18" i="1" s="1"/>
  <c r="J19" i="1"/>
  <c r="J20" i="1"/>
  <c r="J21" i="1"/>
  <c r="J22" i="1"/>
  <c r="J23" i="1"/>
  <c r="J24" i="1"/>
  <c r="J25" i="1"/>
  <c r="K25" i="1" s="1"/>
  <c r="J26" i="1"/>
  <c r="K26" i="1" s="1"/>
  <c r="J27" i="1"/>
  <c r="J28" i="1"/>
  <c r="J29" i="1"/>
  <c r="J30" i="1"/>
  <c r="J31" i="1"/>
  <c r="J32" i="1"/>
  <c r="J33" i="1"/>
  <c r="K33" i="1" s="1"/>
  <c r="J34" i="1"/>
  <c r="K34" i="1" s="1"/>
  <c r="J35" i="1"/>
  <c r="J36" i="1"/>
  <c r="J37" i="1"/>
  <c r="J38" i="1"/>
  <c r="J39" i="1"/>
  <c r="J40" i="1"/>
  <c r="J41" i="1"/>
  <c r="K41" i="1" s="1"/>
  <c r="J42" i="1"/>
  <c r="K42" i="1" s="1"/>
  <c r="J43" i="1"/>
  <c r="J44" i="1"/>
  <c r="J45" i="1"/>
  <c r="J46" i="1"/>
  <c r="J47" i="1"/>
  <c r="J48" i="1"/>
  <c r="J49" i="1"/>
  <c r="K49" i="1" s="1"/>
  <c r="J50" i="1"/>
  <c r="K50" i="1" s="1"/>
  <c r="J51" i="1"/>
  <c r="J52" i="1"/>
  <c r="J53" i="1"/>
  <c r="J54" i="1"/>
  <c r="J55" i="1"/>
  <c r="J56" i="1"/>
  <c r="J57" i="1"/>
  <c r="K57" i="1" s="1"/>
  <c r="J58" i="1"/>
  <c r="K58" i="1" s="1"/>
  <c r="J59" i="1"/>
  <c r="J60" i="1"/>
  <c r="J61" i="1"/>
  <c r="J62" i="1"/>
  <c r="J63" i="1"/>
  <c r="J64" i="1"/>
  <c r="J65" i="1"/>
  <c r="K65" i="1" s="1"/>
  <c r="J66" i="1"/>
  <c r="K66" i="1" s="1"/>
  <c r="J67" i="1"/>
  <c r="J68" i="1"/>
  <c r="J69" i="1"/>
  <c r="J70" i="1"/>
  <c r="J71" i="1"/>
  <c r="J72" i="1"/>
  <c r="J73" i="1"/>
  <c r="K73" i="1" s="1"/>
  <c r="J74" i="1"/>
  <c r="K74" i="1" s="1"/>
  <c r="J75" i="1"/>
  <c r="J76" i="1"/>
  <c r="J77" i="1"/>
  <c r="J78" i="1"/>
  <c r="J79" i="1"/>
  <c r="J80" i="1"/>
  <c r="K80" i="1" s="1"/>
  <c r="J81" i="1"/>
  <c r="K81" i="1" s="1"/>
  <c r="J82" i="1"/>
  <c r="K82" i="1" s="1"/>
  <c r="J83" i="1"/>
  <c r="J84" i="1"/>
  <c r="J85" i="1"/>
  <c r="K85" i="1" s="1"/>
  <c r="J86" i="1"/>
  <c r="K86" i="1" s="1"/>
  <c r="J87" i="1"/>
  <c r="J88" i="1"/>
  <c r="J89" i="1"/>
  <c r="J90" i="1"/>
  <c r="K90" i="1" s="1"/>
  <c r="J91" i="1"/>
  <c r="J92" i="1"/>
  <c r="J93" i="1"/>
  <c r="J94" i="1"/>
  <c r="J95" i="1"/>
  <c r="J96" i="1"/>
  <c r="K96" i="1" s="1"/>
  <c r="E6" i="1"/>
  <c r="F6" i="1"/>
  <c r="J3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K7" i="1"/>
  <c r="K13" i="1"/>
  <c r="K14" i="1"/>
  <c r="K21" i="1"/>
  <c r="K22" i="1"/>
  <c r="K29" i="1"/>
  <c r="K30" i="1"/>
  <c r="K37" i="1"/>
  <c r="K38" i="1"/>
  <c r="K45" i="1"/>
  <c r="K46" i="1"/>
  <c r="K53" i="1"/>
  <c r="K54" i="1"/>
  <c r="K61" i="1"/>
  <c r="K62" i="1"/>
  <c r="K69" i="1"/>
  <c r="K70" i="1"/>
  <c r="K77" i="1"/>
  <c r="K78" i="1"/>
  <c r="K84" i="1"/>
  <c r="K88" i="1"/>
  <c r="K89" i="1"/>
  <c r="K92" i="1"/>
  <c r="K93" i="1"/>
  <c r="K94" i="1"/>
  <c r="K76" i="1" l="1"/>
  <c r="K72" i="1"/>
  <c r="K68" i="1"/>
  <c r="K64" i="1"/>
  <c r="K60" i="1"/>
  <c r="K56" i="1"/>
  <c r="K52" i="1"/>
  <c r="K48" i="1"/>
  <c r="K44" i="1"/>
  <c r="K40" i="1"/>
  <c r="K36" i="1"/>
  <c r="K32" i="1"/>
  <c r="K28" i="1"/>
  <c r="K24" i="1"/>
  <c r="K20" i="1"/>
  <c r="K16" i="1"/>
  <c r="K12" i="1"/>
  <c r="K8" i="1"/>
  <c r="K95" i="1"/>
  <c r="K91" i="1"/>
  <c r="K87" i="1"/>
  <c r="K83" i="1"/>
  <c r="K79" i="1"/>
  <c r="K75" i="1"/>
  <c r="K71" i="1"/>
  <c r="K67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G6" i="1"/>
  <c r="L6" i="1" l="1"/>
  <c r="K6" i="1"/>
  <c r="I6" i="1"/>
  <c r="H6" i="1"/>
  <c r="B7" i="1" l="1"/>
  <c r="B8" i="1" l="1"/>
  <c r="F8" i="1" s="1"/>
  <c r="G8" i="1" s="1"/>
  <c r="F7" i="1"/>
  <c r="G7" i="1" s="1"/>
  <c r="B9" i="1" l="1"/>
  <c r="F9" i="1" s="1"/>
  <c r="G9" i="1" s="1"/>
  <c r="I7" i="1"/>
  <c r="H7" i="1"/>
  <c r="H8" i="1"/>
  <c r="I8" i="1"/>
  <c r="I9" i="1" l="1"/>
  <c r="H9" i="1"/>
  <c r="B10" i="1"/>
  <c r="F10" i="1" s="1"/>
  <c r="G10" i="1" s="1"/>
  <c r="H10" i="1" l="1"/>
  <c r="I10" i="1"/>
  <c r="B11" i="1"/>
  <c r="F11" i="1" s="1"/>
  <c r="G11" i="1" s="1"/>
  <c r="I11" i="1" l="1"/>
  <c r="H11" i="1"/>
  <c r="B12" i="1"/>
  <c r="F12" i="1" s="1"/>
  <c r="G12" i="1" s="1"/>
  <c r="I12" i="1" s="1"/>
  <c r="H12" i="1" l="1"/>
  <c r="B13" i="1"/>
  <c r="F13" i="1" s="1"/>
  <c r="G13" i="1" s="1"/>
  <c r="H13" i="1" l="1"/>
  <c r="B14" i="1"/>
  <c r="F14" i="1" s="1"/>
  <c r="G14" i="1" s="1"/>
  <c r="I13" i="1"/>
  <c r="H14" i="1"/>
  <c r="B15" i="1"/>
  <c r="F15" i="1" s="1"/>
  <c r="G15" i="1" s="1"/>
  <c r="I14" i="1" l="1"/>
  <c r="H15" i="1"/>
  <c r="I15" i="1"/>
  <c r="B16" i="1"/>
  <c r="F16" i="1" s="1"/>
  <c r="G16" i="1" s="1"/>
  <c r="H16" i="1" l="1"/>
  <c r="I16" i="1"/>
  <c r="B17" i="1"/>
  <c r="F17" i="1" s="1"/>
  <c r="G17" i="1" s="1"/>
  <c r="H17" i="1" l="1"/>
  <c r="I17" i="1"/>
  <c r="B18" i="1"/>
  <c r="F18" i="1" s="1"/>
  <c r="G18" i="1" s="1"/>
  <c r="H18" i="1" l="1"/>
  <c r="I18" i="1"/>
  <c r="B19" i="1"/>
  <c r="F19" i="1" s="1"/>
  <c r="G19" i="1" s="1"/>
  <c r="H19" i="1" l="1"/>
  <c r="I19" i="1"/>
  <c r="B20" i="1"/>
  <c r="F20" i="1" s="1"/>
  <c r="G20" i="1" s="1"/>
  <c r="H20" i="1" l="1"/>
  <c r="I20" i="1"/>
  <c r="B21" i="1"/>
  <c r="F21" i="1" s="1"/>
  <c r="G21" i="1" s="1"/>
  <c r="H21" i="1" l="1"/>
  <c r="I21" i="1"/>
  <c r="B22" i="1"/>
  <c r="F22" i="1" s="1"/>
  <c r="G22" i="1" s="1"/>
  <c r="H22" i="1" l="1"/>
  <c r="I22" i="1"/>
  <c r="B23" i="1"/>
  <c r="F23" i="1" s="1"/>
  <c r="G23" i="1" s="1"/>
  <c r="H23" i="1" l="1"/>
  <c r="I23" i="1"/>
  <c r="B24" i="1"/>
  <c r="F24" i="1" s="1"/>
  <c r="G24" i="1" s="1"/>
  <c r="H24" i="1" l="1"/>
  <c r="I24" i="1"/>
  <c r="B25" i="1"/>
  <c r="F25" i="1" s="1"/>
  <c r="G25" i="1" s="1"/>
  <c r="H25" i="1" l="1"/>
  <c r="I25" i="1"/>
  <c r="B26" i="1"/>
  <c r="F26" i="1" s="1"/>
  <c r="G26" i="1" s="1"/>
  <c r="H26" i="1" l="1"/>
  <c r="I26" i="1"/>
  <c r="B27" i="1"/>
  <c r="F27" i="1" s="1"/>
  <c r="G27" i="1" s="1"/>
  <c r="H27" i="1" l="1"/>
  <c r="I27" i="1"/>
  <c r="B28" i="1"/>
  <c r="F28" i="1" s="1"/>
  <c r="G28" i="1" s="1"/>
  <c r="H28" i="1" l="1"/>
  <c r="I28" i="1"/>
  <c r="B29" i="1"/>
  <c r="F29" i="1" s="1"/>
  <c r="G29" i="1" s="1"/>
  <c r="H29" i="1" l="1"/>
  <c r="I29" i="1"/>
  <c r="B30" i="1"/>
  <c r="F30" i="1" s="1"/>
  <c r="G30" i="1" s="1"/>
  <c r="H30" i="1" l="1"/>
  <c r="I30" i="1"/>
  <c r="B31" i="1"/>
  <c r="F31" i="1" s="1"/>
  <c r="G31" i="1" s="1"/>
  <c r="H31" i="1" l="1"/>
  <c r="I31" i="1"/>
  <c r="B32" i="1"/>
  <c r="F32" i="1" s="1"/>
  <c r="G32" i="1" s="1"/>
  <c r="H32" i="1" l="1"/>
  <c r="I32" i="1"/>
  <c r="B33" i="1"/>
  <c r="F33" i="1" s="1"/>
  <c r="G33" i="1" s="1"/>
  <c r="H33" i="1" l="1"/>
  <c r="I33" i="1"/>
  <c r="B34" i="1"/>
  <c r="F34" i="1" s="1"/>
  <c r="G34" i="1" s="1"/>
  <c r="H34" i="1" l="1"/>
  <c r="I34" i="1"/>
  <c r="B35" i="1"/>
  <c r="F35" i="1" s="1"/>
  <c r="G35" i="1" s="1"/>
  <c r="H35" i="1" l="1"/>
  <c r="I35" i="1"/>
  <c r="B36" i="1"/>
  <c r="F36" i="1" s="1"/>
  <c r="G36" i="1" s="1"/>
  <c r="H36" i="1" l="1"/>
  <c r="I36" i="1"/>
  <c r="B37" i="1"/>
  <c r="F37" i="1" s="1"/>
  <c r="G37" i="1" s="1"/>
  <c r="H37" i="1" l="1"/>
  <c r="I37" i="1"/>
  <c r="B38" i="1"/>
  <c r="F38" i="1" s="1"/>
  <c r="G38" i="1" s="1"/>
  <c r="H38" i="1" l="1"/>
  <c r="I38" i="1"/>
  <c r="B39" i="1"/>
  <c r="F39" i="1" s="1"/>
  <c r="G39" i="1" s="1"/>
  <c r="H39" i="1" l="1"/>
  <c r="I39" i="1"/>
  <c r="B40" i="1"/>
  <c r="F40" i="1" s="1"/>
  <c r="G40" i="1" s="1"/>
  <c r="H40" i="1" l="1"/>
  <c r="I40" i="1"/>
  <c r="B41" i="1"/>
  <c r="F41" i="1" s="1"/>
  <c r="G41" i="1" s="1"/>
  <c r="H41" i="1" l="1"/>
  <c r="I41" i="1"/>
  <c r="B42" i="1"/>
  <c r="F42" i="1" s="1"/>
  <c r="G42" i="1" s="1"/>
  <c r="H42" i="1" l="1"/>
  <c r="I42" i="1"/>
  <c r="B43" i="1"/>
  <c r="F43" i="1" s="1"/>
  <c r="G43" i="1" s="1"/>
  <c r="H43" i="1" l="1"/>
  <c r="I43" i="1"/>
  <c r="B44" i="1"/>
  <c r="F44" i="1" s="1"/>
  <c r="G44" i="1" s="1"/>
  <c r="H44" i="1" l="1"/>
  <c r="I44" i="1"/>
  <c r="B45" i="1"/>
  <c r="F45" i="1" s="1"/>
  <c r="G45" i="1" s="1"/>
  <c r="H45" i="1" l="1"/>
  <c r="I45" i="1"/>
  <c r="B46" i="1"/>
  <c r="F46" i="1" s="1"/>
  <c r="G46" i="1" s="1"/>
  <c r="H46" i="1" l="1"/>
  <c r="I46" i="1"/>
  <c r="B47" i="1"/>
  <c r="F47" i="1" s="1"/>
  <c r="G47" i="1" s="1"/>
  <c r="H47" i="1" l="1"/>
  <c r="I47" i="1"/>
  <c r="B48" i="1"/>
  <c r="F48" i="1" s="1"/>
  <c r="G48" i="1" s="1"/>
  <c r="H48" i="1" l="1"/>
  <c r="I48" i="1"/>
  <c r="B49" i="1"/>
  <c r="F49" i="1" s="1"/>
  <c r="G49" i="1" s="1"/>
  <c r="H49" i="1" l="1"/>
  <c r="I49" i="1"/>
  <c r="B50" i="1"/>
  <c r="F50" i="1" s="1"/>
  <c r="G50" i="1" s="1"/>
  <c r="H50" i="1" l="1"/>
  <c r="I50" i="1"/>
  <c r="B51" i="1"/>
  <c r="F51" i="1" s="1"/>
  <c r="G51" i="1" s="1"/>
  <c r="I51" i="1" l="1"/>
  <c r="H51" i="1"/>
  <c r="B52" i="1"/>
  <c r="F52" i="1" s="1"/>
  <c r="G52" i="1" s="1"/>
  <c r="H52" i="1" l="1"/>
  <c r="I52" i="1"/>
  <c r="B53" i="1"/>
  <c r="F53" i="1" s="1"/>
  <c r="G53" i="1" s="1"/>
  <c r="H53" i="1" l="1"/>
  <c r="I53" i="1"/>
  <c r="B54" i="1"/>
  <c r="F54" i="1" s="1"/>
  <c r="G54" i="1" s="1"/>
  <c r="H54" i="1" l="1"/>
  <c r="I54" i="1"/>
  <c r="B55" i="1"/>
  <c r="F55" i="1" s="1"/>
  <c r="G55" i="1" s="1"/>
  <c r="H55" i="1" l="1"/>
  <c r="I55" i="1"/>
  <c r="B56" i="1"/>
  <c r="F56" i="1" s="1"/>
  <c r="G56" i="1" s="1"/>
  <c r="H56" i="1" l="1"/>
  <c r="I56" i="1"/>
  <c r="B57" i="1"/>
  <c r="F57" i="1" s="1"/>
  <c r="G57" i="1" s="1"/>
  <c r="H57" i="1" l="1"/>
  <c r="I57" i="1"/>
  <c r="B58" i="1"/>
  <c r="F58" i="1" s="1"/>
  <c r="G58" i="1" s="1"/>
  <c r="H58" i="1" l="1"/>
  <c r="I58" i="1"/>
  <c r="B59" i="1"/>
  <c r="F59" i="1" s="1"/>
  <c r="G59" i="1" s="1"/>
  <c r="H59" i="1" l="1"/>
  <c r="I59" i="1"/>
  <c r="B60" i="1"/>
  <c r="F60" i="1" s="1"/>
  <c r="G60" i="1" s="1"/>
  <c r="H60" i="1" l="1"/>
  <c r="I60" i="1"/>
  <c r="B61" i="1"/>
  <c r="F61" i="1" s="1"/>
  <c r="G61" i="1" s="1"/>
  <c r="H61" i="1" l="1"/>
  <c r="I61" i="1"/>
  <c r="B62" i="1"/>
  <c r="F62" i="1" s="1"/>
  <c r="G62" i="1" s="1"/>
  <c r="H62" i="1" l="1"/>
  <c r="I62" i="1"/>
  <c r="B63" i="1"/>
  <c r="F63" i="1" s="1"/>
  <c r="G63" i="1" s="1"/>
  <c r="H63" i="1" l="1"/>
  <c r="I63" i="1"/>
  <c r="B64" i="1"/>
  <c r="F64" i="1" s="1"/>
  <c r="G64" i="1" s="1"/>
  <c r="H64" i="1" l="1"/>
  <c r="I64" i="1"/>
  <c r="B65" i="1"/>
  <c r="F65" i="1" s="1"/>
  <c r="G65" i="1" s="1"/>
  <c r="H65" i="1" l="1"/>
  <c r="I65" i="1"/>
  <c r="B66" i="1"/>
  <c r="F66" i="1" s="1"/>
  <c r="G66" i="1" s="1"/>
  <c r="H66" i="1" l="1"/>
  <c r="I66" i="1"/>
  <c r="B67" i="1"/>
  <c r="F67" i="1" s="1"/>
  <c r="G67" i="1" s="1"/>
  <c r="H67" i="1" l="1"/>
  <c r="I67" i="1"/>
  <c r="B68" i="1"/>
  <c r="F68" i="1" s="1"/>
  <c r="G68" i="1" s="1"/>
  <c r="H68" i="1" l="1"/>
  <c r="I68" i="1"/>
  <c r="B69" i="1"/>
  <c r="F69" i="1" s="1"/>
  <c r="G69" i="1" s="1"/>
  <c r="H69" i="1" l="1"/>
  <c r="I69" i="1"/>
  <c r="B70" i="1"/>
  <c r="F70" i="1" s="1"/>
  <c r="G70" i="1" s="1"/>
  <c r="H70" i="1" l="1"/>
  <c r="I70" i="1"/>
  <c r="B71" i="1"/>
  <c r="F71" i="1" s="1"/>
  <c r="G71" i="1" s="1"/>
  <c r="I71" i="1" l="1"/>
  <c r="H71" i="1"/>
  <c r="B72" i="1"/>
  <c r="F72" i="1" s="1"/>
  <c r="G72" i="1" s="1"/>
  <c r="H72" i="1" l="1"/>
  <c r="I72" i="1"/>
  <c r="B73" i="1"/>
  <c r="F73" i="1" s="1"/>
  <c r="G73" i="1" s="1"/>
  <c r="H73" i="1" l="1"/>
  <c r="I73" i="1"/>
  <c r="B74" i="1"/>
  <c r="F74" i="1" s="1"/>
  <c r="G74" i="1" s="1"/>
  <c r="H74" i="1" l="1"/>
  <c r="I74" i="1"/>
  <c r="B75" i="1"/>
  <c r="F75" i="1" s="1"/>
  <c r="G75" i="1" s="1"/>
  <c r="H75" i="1" l="1"/>
  <c r="I75" i="1"/>
  <c r="B76" i="1"/>
  <c r="F76" i="1" s="1"/>
  <c r="G76" i="1" s="1"/>
  <c r="H76" i="1" l="1"/>
  <c r="I76" i="1"/>
  <c r="B77" i="1"/>
  <c r="F77" i="1" s="1"/>
  <c r="G77" i="1" s="1"/>
  <c r="H77" i="1" l="1"/>
  <c r="I77" i="1"/>
  <c r="B78" i="1"/>
  <c r="F78" i="1" s="1"/>
  <c r="G78" i="1" s="1"/>
  <c r="H78" i="1" l="1"/>
  <c r="I78" i="1"/>
  <c r="B79" i="1"/>
  <c r="F79" i="1" s="1"/>
  <c r="G79" i="1" s="1"/>
  <c r="H79" i="1" l="1"/>
  <c r="I79" i="1"/>
  <c r="B80" i="1"/>
  <c r="F80" i="1" s="1"/>
  <c r="G80" i="1" s="1"/>
  <c r="H80" i="1" l="1"/>
  <c r="I80" i="1"/>
  <c r="B81" i="1"/>
  <c r="F81" i="1" s="1"/>
  <c r="G81" i="1" s="1"/>
  <c r="H81" i="1" l="1"/>
  <c r="I81" i="1"/>
  <c r="B82" i="1"/>
  <c r="F82" i="1" s="1"/>
  <c r="G82" i="1" s="1"/>
  <c r="H82" i="1" l="1"/>
  <c r="I82" i="1"/>
  <c r="B83" i="1"/>
  <c r="F83" i="1" s="1"/>
  <c r="G83" i="1" s="1"/>
  <c r="H83" i="1" l="1"/>
  <c r="I83" i="1"/>
  <c r="B84" i="1"/>
  <c r="F84" i="1" s="1"/>
  <c r="G84" i="1" s="1"/>
  <c r="H84" i="1" l="1"/>
  <c r="I84" i="1"/>
  <c r="B85" i="1"/>
  <c r="F85" i="1" s="1"/>
  <c r="G85" i="1" s="1"/>
  <c r="H85" i="1" l="1"/>
  <c r="I85" i="1"/>
  <c r="B86" i="1"/>
  <c r="F86" i="1" s="1"/>
  <c r="G86" i="1" s="1"/>
  <c r="H86" i="1" l="1"/>
  <c r="I86" i="1"/>
  <c r="B87" i="1"/>
  <c r="F87" i="1" s="1"/>
  <c r="G87" i="1" s="1"/>
  <c r="H87" i="1" l="1"/>
  <c r="I87" i="1"/>
  <c r="B88" i="1"/>
  <c r="F88" i="1" s="1"/>
  <c r="G88" i="1" s="1"/>
  <c r="H88" i="1" l="1"/>
  <c r="I88" i="1"/>
  <c r="B89" i="1"/>
  <c r="F89" i="1" s="1"/>
  <c r="G89" i="1" s="1"/>
  <c r="H89" i="1" l="1"/>
  <c r="I89" i="1"/>
  <c r="B90" i="1"/>
  <c r="F90" i="1" s="1"/>
  <c r="G90" i="1" s="1"/>
  <c r="H90" i="1" l="1"/>
  <c r="I90" i="1"/>
  <c r="B91" i="1"/>
  <c r="F91" i="1" s="1"/>
  <c r="G91" i="1" s="1"/>
  <c r="H91" i="1" l="1"/>
  <c r="I91" i="1"/>
  <c r="B92" i="1"/>
  <c r="F92" i="1" s="1"/>
  <c r="G92" i="1" s="1"/>
  <c r="H92" i="1" l="1"/>
  <c r="I92" i="1"/>
  <c r="B93" i="1"/>
  <c r="F93" i="1" s="1"/>
  <c r="G93" i="1" s="1"/>
  <c r="H93" i="1" l="1"/>
  <c r="I93" i="1"/>
  <c r="B94" i="1"/>
  <c r="F94" i="1" s="1"/>
  <c r="G94" i="1" s="1"/>
  <c r="H94" i="1" l="1"/>
  <c r="I94" i="1"/>
  <c r="B95" i="1"/>
  <c r="F95" i="1" s="1"/>
  <c r="G95" i="1" s="1"/>
  <c r="H95" i="1" l="1"/>
  <c r="I95" i="1"/>
  <c r="B96" i="1"/>
  <c r="F96" i="1" s="1"/>
  <c r="G96" i="1" s="1"/>
  <c r="H96" i="1" l="1"/>
  <c r="I96" i="1"/>
</calcChain>
</file>

<file path=xl/sharedStrings.xml><?xml version="1.0" encoding="utf-8"?>
<sst xmlns="http://schemas.openxmlformats.org/spreadsheetml/2006/main" count="42" uniqueCount="35">
  <si>
    <t>Baro</t>
  </si>
  <si>
    <t>Humidity</t>
  </si>
  <si>
    <t>Ambient temp</t>
  </si>
  <si>
    <t>mBar</t>
  </si>
  <si>
    <t>%</t>
  </si>
  <si>
    <t>Deg C</t>
  </si>
  <si>
    <t>Load</t>
  </si>
  <si>
    <t>Fuel Flow Rate</t>
  </si>
  <si>
    <t>Lambda</t>
  </si>
  <si>
    <t>Newtons</t>
  </si>
  <si>
    <t>rpm</t>
  </si>
  <si>
    <t>l/min</t>
  </si>
  <si>
    <t>Brake Power</t>
  </si>
  <si>
    <t>Corrected Power</t>
  </si>
  <si>
    <t>SFC</t>
  </si>
  <si>
    <t>Stroke</t>
  </si>
  <si>
    <t>Bore</t>
  </si>
  <si>
    <t>Area</t>
  </si>
  <si>
    <t>BMEP</t>
  </si>
  <si>
    <t>Thermal Efficiency</t>
  </si>
  <si>
    <t>m</t>
  </si>
  <si>
    <t>Nm</t>
  </si>
  <si>
    <t>W</t>
  </si>
  <si>
    <t>Kw</t>
  </si>
  <si>
    <t>kg/kWh</t>
  </si>
  <si>
    <t>m2</t>
  </si>
  <si>
    <t>n</t>
  </si>
  <si>
    <t>Pa</t>
  </si>
  <si>
    <t>kPa</t>
  </si>
  <si>
    <t>kJ/kg</t>
  </si>
  <si>
    <t>Cv Petrol</t>
  </si>
  <si>
    <t>Radius</t>
  </si>
  <si>
    <t>Cylinder</t>
  </si>
  <si>
    <t>Engine Speed</t>
  </si>
  <si>
    <t>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</si>
</sst>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6" borderId="4" applyNumberFormat="0" applyAlignment="0" applyProtection="0"/>
    <xf numFmtId="0" fontId="10" fillId="7" borderId="5" applyNumberFormat="0" applyAlignment="0" applyProtection="0"/>
    <xf numFmtId="0" fontId="11" fillId="7" borderId="4" applyNumberFormat="0" applyAlignment="0" applyProtection="0"/>
    <xf numFmtId="0" fontId="12" fillId="0" borderId="6" applyNumberFormat="0" applyFill="0" applyAlignment="0" applyProtection="0"/>
    <xf numFmtId="0" fontId="13" fillId="8" borderId="7" applyNumberFormat="0" applyAlignment="0" applyProtection="0"/>
    <xf numFmtId="0" fontId="14" fillId="0" borderId="0" applyNumberFormat="0" applyFill="0" applyBorder="0" applyAlignment="0" applyProtection="0"/>
    <xf numFmtId="0" fontId="2" fillId="9" borderId="8" applyNumberFormat="0" applyFont="0" applyAlignment="0" applyProtection="0"/>
    <xf numFmtId="0" fontId="15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6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6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6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6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6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6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5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33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35" borderId="10" xfId="0" applyFill="1" applyBorder="1" applyAlignment="1">
      <alignment horizontal="center"/>
    </xf>
    <xf numFmtId="2" fontId="0" fillId="36" borderId="10" xfId="0" applyNumberFormat="1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2" fontId="0" fillId="36" borderId="11" xfId="0" applyNumberFormat="1" applyFill="1" applyBorder="1" applyAlignment="1">
      <alignment horizontal="center"/>
    </xf>
    <xf numFmtId="0" fontId="1" fillId="35" borderId="12" xfId="0" applyFont="1" applyFill="1" applyBorder="1" applyAlignment="1">
      <alignment horizontal="center"/>
    </xf>
    <xf numFmtId="0" fontId="1" fillId="35" borderId="13" xfId="0" applyFont="1" applyFill="1" applyBorder="1" applyAlignment="1">
      <alignment horizontal="center"/>
    </xf>
    <xf numFmtId="0" fontId="1" fillId="35" borderId="14" xfId="0" applyFont="1" applyFill="1" applyBorder="1" applyAlignment="1">
      <alignment horizontal="center"/>
    </xf>
    <xf numFmtId="0" fontId="1" fillId="35" borderId="15" xfId="0" applyFont="1" applyFill="1" applyBorder="1" applyAlignment="1">
      <alignment horizontal="center"/>
    </xf>
    <xf numFmtId="0" fontId="1" fillId="34" borderId="15" xfId="0" applyFont="1" applyFill="1" applyBorder="1" applyAlignment="1">
      <alignment horizontal="center"/>
    </xf>
    <xf numFmtId="0" fontId="1" fillId="36" borderId="15" xfId="0" applyFont="1" applyFill="1" applyBorder="1" applyAlignment="1">
      <alignment horizontal="center"/>
    </xf>
    <xf numFmtId="0" fontId="1" fillId="36" borderId="17" xfId="0" applyFont="1" applyFill="1" applyBorder="1" applyAlignment="1">
      <alignment horizontal="center"/>
    </xf>
    <xf numFmtId="2" fontId="0" fillId="35" borderId="11" xfId="0" applyNumberFormat="1" applyFill="1" applyBorder="1" applyAlignment="1">
      <alignment horizontal="center"/>
    </xf>
    <xf numFmtId="2" fontId="0" fillId="34" borderId="11" xfId="0" applyNumberFormat="1" applyFill="1" applyBorder="1" applyAlignment="1">
      <alignment horizontal="center"/>
    </xf>
    <xf numFmtId="2" fontId="0" fillId="34" borderId="10" xfId="0" applyNumberFormat="1" applyFill="1" applyBorder="1" applyAlignment="1">
      <alignment horizontal="center"/>
    </xf>
    <xf numFmtId="0" fontId="1" fillId="37" borderId="18" xfId="0" applyFont="1" applyFill="1" applyBorder="1" applyAlignment="1">
      <alignment horizontal="center"/>
    </xf>
    <xf numFmtId="0" fontId="1" fillId="37" borderId="16" xfId="0" applyFont="1" applyFill="1" applyBorder="1" applyAlignment="1">
      <alignment horizontal="center"/>
    </xf>
    <xf numFmtId="0" fontId="1" fillId="37" borderId="19" xfId="0" applyFont="1" applyFill="1" applyBorder="1" applyAlignment="1">
      <alignment horizontal="center"/>
    </xf>
    <xf numFmtId="0" fontId="1" fillId="35" borderId="22" xfId="0" applyFont="1" applyFill="1" applyBorder="1" applyAlignment="1">
      <alignment horizontal="center"/>
    </xf>
    <xf numFmtId="0" fontId="1" fillId="36" borderId="12" xfId="0" applyFont="1" applyFill="1" applyBorder="1" applyAlignment="1">
      <alignment horizontal="center"/>
    </xf>
    <xf numFmtId="0" fontId="1" fillId="36" borderId="13" xfId="0" applyFont="1" applyFill="1" applyBorder="1" applyAlignment="1">
      <alignment horizontal="center"/>
    </xf>
    <xf numFmtId="0" fontId="1" fillId="34" borderId="13" xfId="0" applyFont="1" applyFill="1" applyBorder="1" applyAlignment="1">
      <alignment horizontal="center"/>
    </xf>
    <xf numFmtId="0" fontId="1" fillId="36" borderId="16" xfId="0" applyFont="1" applyFill="1" applyBorder="1" applyAlignment="1">
      <alignment horizontal="center"/>
    </xf>
    <xf numFmtId="0" fontId="1" fillId="34" borderId="16" xfId="0" applyFont="1" applyFill="1" applyBorder="1" applyAlignment="1">
      <alignment horizontal="center"/>
    </xf>
    <xf numFmtId="0" fontId="1" fillId="36" borderId="14" xfId="0" applyFont="1" applyFill="1" applyBorder="1" applyAlignment="1">
      <alignment horizontal="center"/>
    </xf>
    <xf numFmtId="0" fontId="1" fillId="34" borderId="17" xfId="0" applyFont="1" applyFill="1" applyBorder="1" applyAlignment="1">
      <alignment horizontal="center"/>
    </xf>
    <xf numFmtId="0" fontId="1" fillId="35" borderId="24" xfId="0" applyFont="1" applyFill="1" applyBorder="1" applyAlignment="1">
      <alignment horizontal="center"/>
    </xf>
    <xf numFmtId="0" fontId="1" fillId="35" borderId="25" xfId="0" applyFont="1" applyFill="1" applyBorder="1" applyAlignment="1">
      <alignment horizontal="center"/>
    </xf>
    <xf numFmtId="0" fontId="1" fillId="37" borderId="23" xfId="0" applyFont="1" applyFill="1" applyBorder="1" applyAlignment="1">
      <alignment horizontal="center"/>
    </xf>
    <xf numFmtId="0" fontId="1" fillId="37" borderId="26" xfId="0" applyFon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1" fillId="35" borderId="28" xfId="0" applyFont="1" applyFill="1" applyBorder="1" applyAlignment="1">
      <alignment horizontal="center"/>
    </xf>
    <xf numFmtId="0" fontId="1" fillId="37" borderId="20" xfId="0" applyFont="1" applyFill="1" applyBorder="1" applyAlignment="1">
      <alignment horizontal="center"/>
    </xf>
    <xf numFmtId="0" fontId="1" fillId="37" borderId="29" xfId="0" applyFont="1" applyFill="1" applyBorder="1" applyAlignment="1">
      <alignment horizontal="center"/>
    </xf>
    <xf numFmtId="0" fontId="1" fillId="37" borderId="21" xfId="0" applyFont="1" applyFill="1" applyBorder="1" applyAlignment="1">
      <alignment horizontal="center"/>
    </xf>
    <xf numFmtId="2" fontId="0" fillId="2" borderId="30" xfId="0" applyNumberForma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1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E9CD8C37-D89D-4369-9951-5B4253AF6D95}"/>
    <cellStyle name="60% - Accent2 2" xfId="37" xr:uid="{74676DAA-F10F-43CA-BED4-CFB42C236488}"/>
    <cellStyle name="60% - Accent3 2" xfId="38" xr:uid="{DB6BF367-1C6B-4845-A557-E997F8C24684}"/>
    <cellStyle name="60% - Accent4 2" xfId="39" xr:uid="{7DE51514-6DAF-42B2-95CD-8761A888ADAE}"/>
    <cellStyle name="60% - Accent5 2" xfId="40" xr:uid="{DC2D8930-9284-47A8-81C0-B9F312506DA1}"/>
    <cellStyle name="60% - Accent6 2" xfId="41" xr:uid="{5ED407CF-BB10-41BE-9854-4392E1E864A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2792E092-394D-4F5B-9D9C-B06296340128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BsC'!$I$4:$I$5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'GrE HnD BsC'!$B$4:$B$96</c15:sqref>
                  </c15:fullRef>
                </c:ext>
              </c:extLst>
              <c:f>'GrE HnD BsC'!$B$6:$B$96</c:f>
              <c:strCach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'GrE HnD BsC'!$I$4:$I$96</c15:sqref>
                  </c15:fullRef>
                </c:ext>
              </c:extLst>
              <c:f>'GrE HnD BsC'!$I$6:$I$96</c:f>
              <c:numCache>
                <c:formatCode>General</c:formatCode>
                <c:ptCount val="91"/>
                <c:pt idx="0" formatCode="0.00">
                  <c:v>0.36033319717039375</c:v>
                </c:pt>
                <c:pt idx="1" formatCode="0.00">
                  <c:v>0.35127171511629557</c:v>
                </c:pt>
                <c:pt idx="2" formatCode="0.00">
                  <c:v>0.33825421789891569</c:v>
                </c:pt>
                <c:pt idx="3" formatCode="0.00">
                  <c:v>0.31800168026526204</c:v>
                </c:pt>
                <c:pt idx="4" formatCode="0.00">
                  <c:v>0.30673404003543375</c:v>
                </c:pt>
                <c:pt idx="5" formatCode="0.00">
                  <c:v>0.30753486859790308</c:v>
                </c:pt>
                <c:pt idx="6" formatCode="0.00">
                  <c:v>0.29054828779687847</c:v>
                </c:pt>
                <c:pt idx="7" formatCode="0.00">
                  <c:v>0.27608973105910406</c:v>
                </c:pt>
                <c:pt idx="8" formatCode="0.00">
                  <c:v>0.27323411188218094</c:v>
                </c:pt>
                <c:pt idx="9" formatCode="0.00">
                  <c:v>0.26410201459902133</c:v>
                </c:pt>
                <c:pt idx="10" formatCode="0.00">
                  <c:v>0.26445903302355922</c:v>
                </c:pt>
                <c:pt idx="11" formatCode="0.00">
                  <c:v>0.26722942097647917</c:v>
                </c:pt>
                <c:pt idx="12" formatCode="0.00">
                  <c:v>0.26484249730531162</c:v>
                </c:pt>
                <c:pt idx="13" formatCode="0.00">
                  <c:v>0.26377898611061795</c:v>
                </c:pt>
                <c:pt idx="14" formatCode="0.00">
                  <c:v>0.2596447657465733</c:v>
                </c:pt>
                <c:pt idx="15" formatCode="0.00">
                  <c:v>0.25934129303612519</c:v>
                </c:pt>
                <c:pt idx="16" formatCode="0.00">
                  <c:v>0.26581267429476013</c:v>
                </c:pt>
                <c:pt idx="17" formatCode="0.00">
                  <c:v>0.26931650706988719</c:v>
                </c:pt>
                <c:pt idx="18" formatCode="0.00">
                  <c:v>0.26926678171616902</c:v>
                </c:pt>
                <c:pt idx="19" formatCode="0.00">
                  <c:v>0.26756851988352648</c:v>
                </c:pt>
                <c:pt idx="20" formatCode="0.00">
                  <c:v>0.26901064575969164</c:v>
                </c:pt>
                <c:pt idx="21" formatCode="0.00">
                  <c:v>0.26576053586988058</c:v>
                </c:pt>
                <c:pt idx="22" formatCode="0.00">
                  <c:v>0.26358145052741094</c:v>
                </c:pt>
                <c:pt idx="23" formatCode="0.00">
                  <c:v>0.26212389320188895</c:v>
                </c:pt>
                <c:pt idx="24" formatCode="0.00">
                  <c:v>0.26183435211624273</c:v>
                </c:pt>
                <c:pt idx="25" formatCode="0.00">
                  <c:v>0.26039019824758736</c:v>
                </c:pt>
                <c:pt idx="26" formatCode="0.00">
                  <c:v>0.26046657788229738</c:v>
                </c:pt>
                <c:pt idx="27" formatCode="0.00">
                  <c:v>0.26320576134436657</c:v>
                </c:pt>
                <c:pt idx="28" formatCode="0.00">
                  <c:v>0.26461922538017679</c:v>
                </c:pt>
                <c:pt idx="29" formatCode="0.00">
                  <c:v>0.26279381023050385</c:v>
                </c:pt>
                <c:pt idx="30" formatCode="0.00">
                  <c:v>0.26431168597365373</c:v>
                </c:pt>
                <c:pt idx="31" formatCode="0.00">
                  <c:v>0.26441611462962927</c:v>
                </c:pt>
                <c:pt idx="32" formatCode="0.00">
                  <c:v>0.26818911692553449</c:v>
                </c:pt>
                <c:pt idx="33" formatCode="0.00">
                  <c:v>0.26912240337969984</c:v>
                </c:pt>
                <c:pt idx="34" formatCode="0.00">
                  <c:v>0.27108484858206172</c:v>
                </c:pt>
                <c:pt idx="35" formatCode="0.00">
                  <c:v>0.274029503511173</c:v>
                </c:pt>
                <c:pt idx="36" formatCode="0.00">
                  <c:v>0.27214798314443445</c:v>
                </c:pt>
                <c:pt idx="37" formatCode="0.00">
                  <c:v>0.27256378024154854</c:v>
                </c:pt>
                <c:pt idx="38" formatCode="0.00">
                  <c:v>0.27683847162506192</c:v>
                </c:pt>
                <c:pt idx="39" formatCode="0.00">
                  <c:v>0.2804422316057838</c:v>
                </c:pt>
                <c:pt idx="40" formatCode="0.00">
                  <c:v>0.28530555769184268</c:v>
                </c:pt>
                <c:pt idx="41" formatCode="0.00">
                  <c:v>0.2919760740425732</c:v>
                </c:pt>
                <c:pt idx="42" formatCode="0.00">
                  <c:v>0.29284100703308535</c:v>
                </c:pt>
                <c:pt idx="43" formatCode="0.00">
                  <c:v>0.29709447309352738</c:v>
                </c:pt>
                <c:pt idx="44" formatCode="0.00">
                  <c:v>0.29564810255593432</c:v>
                </c:pt>
                <c:pt idx="45" formatCode="0.00">
                  <c:v>0.29730982011558943</c:v>
                </c:pt>
                <c:pt idx="46" formatCode="0.00">
                  <c:v>0.29409137780807049</c:v>
                </c:pt>
                <c:pt idx="47" formatCode="0.00">
                  <c:v>0.29223943946040581</c:v>
                </c:pt>
                <c:pt idx="48" formatCode="0.00">
                  <c:v>0.29331927155358772</c:v>
                </c:pt>
                <c:pt idx="49" formatCode="0.00">
                  <c:v>0.29007278123372293</c:v>
                </c:pt>
                <c:pt idx="50" formatCode="0.00">
                  <c:v>0.29318719223798295</c:v>
                </c:pt>
                <c:pt idx="51" formatCode="0.00">
                  <c:v>0.29140480483502373</c:v>
                </c:pt>
                <c:pt idx="52" formatCode="0.00">
                  <c:v>0.29893113483279593</c:v>
                </c:pt>
                <c:pt idx="53" formatCode="0.00">
                  <c:v>0.29796393598729942</c:v>
                </c:pt>
                <c:pt idx="54" formatCode="0.00">
                  <c:v>0.30218276411803452</c:v>
                </c:pt>
                <c:pt idx="55" formatCode="0.00">
                  <c:v>0.29900241769767277</c:v>
                </c:pt>
                <c:pt idx="56" formatCode="0.00">
                  <c:v>0.30036910155313817</c:v>
                </c:pt>
                <c:pt idx="57" formatCode="0.00">
                  <c:v>0.30342339026305137</c:v>
                </c:pt>
                <c:pt idx="58" formatCode="0.00">
                  <c:v>0.30315856248955425</c:v>
                </c:pt>
                <c:pt idx="59" formatCode="0.00">
                  <c:v>0.3093249192039198</c:v>
                </c:pt>
                <c:pt idx="60" formatCode="0.00">
                  <c:v>0.31031586562787827</c:v>
                </c:pt>
                <c:pt idx="61" formatCode="0.00">
                  <c:v>0.31253896854800167</c:v>
                </c:pt>
                <c:pt idx="62" formatCode="0.00">
                  <c:v>0.31413513076931227</c:v>
                </c:pt>
                <c:pt idx="63" formatCode="0.00">
                  <c:v>0.31729907628612641</c:v>
                </c:pt>
                <c:pt idx="64" formatCode="0.00">
                  <c:v>0.31704945010509455</c:v>
                </c:pt>
                <c:pt idx="65" formatCode="0.00">
                  <c:v>0.31817180168901621</c:v>
                </c:pt>
                <c:pt idx="66" formatCode="0.00">
                  <c:v>0.32161422695125308</c:v>
                </c:pt>
                <c:pt idx="67" formatCode="0.00">
                  <c:v>0.32302670716152082</c:v>
                </c:pt>
                <c:pt idx="68" formatCode="0.00">
                  <c:v>0.32305374378307938</c:v>
                </c:pt>
                <c:pt idx="69" formatCode="0.00">
                  <c:v>0.31982688325175002</c:v>
                </c:pt>
                <c:pt idx="70" formatCode="0.00">
                  <c:v>0.32283995742233779</c:v>
                </c:pt>
                <c:pt idx="71" formatCode="0.00">
                  <c:v>0.32264370332232301</c:v>
                </c:pt>
                <c:pt idx="72" formatCode="0.00">
                  <c:v>0.32396991456889979</c:v>
                </c:pt>
                <c:pt idx="73" formatCode="0.00">
                  <c:v>0.32492442039719455</c:v>
                </c:pt>
                <c:pt idx="74" formatCode="0.00">
                  <c:v>0.32480008455178572</c:v>
                </c:pt>
                <c:pt idx="75" formatCode="0.00">
                  <c:v>0.32949182704898045</c:v>
                </c:pt>
                <c:pt idx="76" formatCode="0.00">
                  <c:v>0.33055927034591237</c:v>
                </c:pt>
                <c:pt idx="77" formatCode="0.00">
                  <c:v>0.33403831531281464</c:v>
                </c:pt>
                <c:pt idx="78" formatCode="0.00">
                  <c:v>0.33782173323638026</c:v>
                </c:pt>
                <c:pt idx="79" formatCode="0.00">
                  <c:v>0.33942277323746528</c:v>
                </c:pt>
                <c:pt idx="80" formatCode="0.00">
                  <c:v>0.34037203791227777</c:v>
                </c:pt>
                <c:pt idx="81" formatCode="0.00">
                  <c:v>0.34428000832991174</c:v>
                </c:pt>
                <c:pt idx="82" formatCode="0.00">
                  <c:v>0.34680263253792998</c:v>
                </c:pt>
                <c:pt idx="83" formatCode="0.00">
                  <c:v>0.3509703968329238</c:v>
                </c:pt>
                <c:pt idx="84" formatCode="0.00">
                  <c:v>0.35445461720197308</c:v>
                </c:pt>
                <c:pt idx="85" formatCode="0.00">
                  <c:v>0.35483361136689351</c:v>
                </c:pt>
                <c:pt idx="86" formatCode="0.00">
                  <c:v>0.3576823447184504</c:v>
                </c:pt>
                <c:pt idx="87" formatCode="0.00">
                  <c:v>0.35728464033116042</c:v>
                </c:pt>
                <c:pt idx="88" formatCode="0.00">
                  <c:v>0.36640508733302213</c:v>
                </c:pt>
                <c:pt idx="89" formatCode="0.00">
                  <c:v>0.37135020677873049</c:v>
                </c:pt>
                <c:pt idx="90" formatCode="0.00">
                  <c:v>0.37449747037796532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41-4DFD-AAFA-0C241EBFA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472959"/>
        <c:axId val="1070086303"/>
      </c:lineChart>
      <c:catAx>
        <c:axId val="9324729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0086303"/>
        <c:crosses val="autoZero"/>
        <c:auto val="1"/>
        <c:lblAlgn val="ctr"/>
        <c:lblOffset val="100"/>
        <c:noMultiLvlLbl val="0"/>
      </c:catAx>
      <c:valAx>
        <c:axId val="1070086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472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Torque against Engine Speed 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05-4D29-BB45-A88EB3E3B0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467679"/>
        <c:axId val="1075715343"/>
      </c:lineChart>
      <c:catAx>
        <c:axId val="9324676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715343"/>
        <c:crosses val="autoZero"/>
        <c:auto val="1"/>
        <c:lblAlgn val="ctr"/>
        <c:lblOffset val="100"/>
        <c:noMultiLvlLbl val="0"/>
      </c:catAx>
      <c:valAx>
        <c:axId val="1075715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Torque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4676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0.00</c:formatCode>
                <c:ptCount val="91"/>
                <c:pt idx="0">
                  <c:v>8737.1346834664837</c:v>
                </c:pt>
                <c:pt idx="1">
                  <c:v>9217.1367598239667</c:v>
                </c:pt>
                <c:pt idx="2">
                  <c:v>9743.7226498494456</c:v>
                </c:pt>
                <c:pt idx="3">
                  <c:v>10237.7049959791</c:v>
                </c:pt>
                <c:pt idx="4">
                  <c:v>10847.049128239809</c:v>
                </c:pt>
                <c:pt idx="5">
                  <c:v>11480.436932528499</c:v>
                </c:pt>
                <c:pt idx="6">
                  <c:v>12159.323616625683</c:v>
                </c:pt>
                <c:pt idx="7">
                  <c:v>12893.281372575198</c:v>
                </c:pt>
                <c:pt idx="8">
                  <c:v>13666.339461398067</c:v>
                </c:pt>
                <c:pt idx="9">
                  <c:v>14342.08667153175</c:v>
                </c:pt>
                <c:pt idx="10">
                  <c:v>14990.667821246541</c:v>
                </c:pt>
                <c:pt idx="11">
                  <c:v>15596.68453824525</c:v>
                </c:pt>
                <c:pt idx="12">
                  <c:v>16193.158962952166</c:v>
                </c:pt>
                <c:pt idx="13">
                  <c:v>16741.622928679779</c:v>
                </c:pt>
                <c:pt idx="14">
                  <c:v>17232.098461035232</c:v>
                </c:pt>
                <c:pt idx="15">
                  <c:v>17769.572132194007</c:v>
                </c:pt>
                <c:pt idx="16">
                  <c:v>18388.45001396021</c:v>
                </c:pt>
                <c:pt idx="17">
                  <c:v>18954.554833387512</c:v>
                </c:pt>
                <c:pt idx="18">
                  <c:v>19506.119830540305</c:v>
                </c:pt>
                <c:pt idx="19">
                  <c:v>20148.041878337946</c:v>
                </c:pt>
                <c:pt idx="20">
                  <c:v>20871.222909376</c:v>
                </c:pt>
                <c:pt idx="21">
                  <c:v>21513.490940018601</c:v>
                </c:pt>
                <c:pt idx="22">
                  <c:v>22208.818216340998</c:v>
                </c:pt>
                <c:pt idx="23">
                  <c:v>22920.902167981523</c:v>
                </c:pt>
                <c:pt idx="24">
                  <c:v>23518.410269830161</c:v>
                </c:pt>
                <c:pt idx="25">
                  <c:v>24224.181102398499</c:v>
                </c:pt>
                <c:pt idx="26">
                  <c:v>24886.674179595098</c:v>
                </c:pt>
                <c:pt idx="27">
                  <c:v>25460.211223099272</c:v>
                </c:pt>
                <c:pt idx="28">
                  <c:v>25974.854297883991</c:v>
                </c:pt>
                <c:pt idx="29">
                  <c:v>26487.113935292338</c:v>
                </c:pt>
                <c:pt idx="30">
                  <c:v>27003.320339969086</c:v>
                </c:pt>
                <c:pt idx="31">
                  <c:v>27500.036377713226</c:v>
                </c:pt>
                <c:pt idx="32">
                  <c:v>28021.928006669459</c:v>
                </c:pt>
                <c:pt idx="33">
                  <c:v>28489.726712804179</c:v>
                </c:pt>
                <c:pt idx="34">
                  <c:v>28811.375430999771</c:v>
                </c:pt>
                <c:pt idx="35">
                  <c:v>29113.751623313274</c:v>
                </c:pt>
                <c:pt idx="36">
                  <c:v>29586.163434047423</c:v>
                </c:pt>
                <c:pt idx="37">
                  <c:v>30041.446958259603</c:v>
                </c:pt>
                <c:pt idx="38">
                  <c:v>30352.95538912273</c:v>
                </c:pt>
                <c:pt idx="39">
                  <c:v>30704.409888702448</c:v>
                </c:pt>
                <c:pt idx="40">
                  <c:v>31192.01931625585</c:v>
                </c:pt>
                <c:pt idx="41">
                  <c:v>31559.201085405119</c:v>
                </c:pt>
                <c:pt idx="42">
                  <c:v>32076.829864000025</c:v>
                </c:pt>
                <c:pt idx="43">
                  <c:v>32520.73439686693</c:v>
                </c:pt>
                <c:pt idx="44">
                  <c:v>32967.227393981295</c:v>
                </c:pt>
                <c:pt idx="45">
                  <c:v>33550.084617333589</c:v>
                </c:pt>
                <c:pt idx="46">
                  <c:v>34289.795939852949</c:v>
                </c:pt>
                <c:pt idx="47">
                  <c:v>34966.166773386183</c:v>
                </c:pt>
                <c:pt idx="48">
                  <c:v>35706.471819553066</c:v>
                </c:pt>
                <c:pt idx="49">
                  <c:v>36391.308554304895</c:v>
                </c:pt>
                <c:pt idx="50">
                  <c:v>36904.665939752173</c:v>
                </c:pt>
                <c:pt idx="51">
                  <c:v>37667.515398952222</c:v>
                </c:pt>
                <c:pt idx="52">
                  <c:v>38155.295682231532</c:v>
                </c:pt>
                <c:pt idx="53">
                  <c:v>38654.36098620687</c:v>
                </c:pt>
                <c:pt idx="54">
                  <c:v>39135.828150413974</c:v>
                </c:pt>
                <c:pt idx="55">
                  <c:v>39649.313677655693</c:v>
                </c:pt>
                <c:pt idx="56">
                  <c:v>40094.217716519139</c:v>
                </c:pt>
                <c:pt idx="57">
                  <c:v>40346.486195817866</c:v>
                </c:pt>
                <c:pt idx="58">
                  <c:v>40698.884673283203</c:v>
                </c:pt>
                <c:pt idx="59">
                  <c:v>40892.336068939134</c:v>
                </c:pt>
                <c:pt idx="60">
                  <c:v>41006.741063005102</c:v>
                </c:pt>
                <c:pt idx="61">
                  <c:v>41079.927113196507</c:v>
                </c:pt>
                <c:pt idx="62">
                  <c:v>41134.558231554627</c:v>
                </c:pt>
                <c:pt idx="63">
                  <c:v>41302.236040957789</c:v>
                </c:pt>
                <c:pt idx="64">
                  <c:v>41595.697835772196</c:v>
                </c:pt>
                <c:pt idx="65">
                  <c:v>41765.212344228843</c:v>
                </c:pt>
                <c:pt idx="66">
                  <c:v>42020.368285295357</c:v>
                </c:pt>
                <c:pt idx="67">
                  <c:v>42369.623017404039</c:v>
                </c:pt>
                <c:pt idx="68">
                  <c:v>42802.127201959942</c:v>
                </c:pt>
                <c:pt idx="69">
                  <c:v>43331.852565948924</c:v>
                </c:pt>
                <c:pt idx="70">
                  <c:v>43557.702478629581</c:v>
                </c:pt>
                <c:pt idx="71">
                  <c:v>43951.4992984817</c:v>
                </c:pt>
                <c:pt idx="72">
                  <c:v>44089.063786194092</c:v>
                </c:pt>
                <c:pt idx="73">
                  <c:v>44117.82307625706</c:v>
                </c:pt>
                <c:pt idx="74">
                  <c:v>44155.364350631527</c:v>
                </c:pt>
                <c:pt idx="75">
                  <c:v>44089.875350892151</c:v>
                </c:pt>
                <c:pt idx="76">
                  <c:v>43906.914496806785</c:v>
                </c:pt>
                <c:pt idx="77">
                  <c:v>43603.577241035069</c:v>
                </c:pt>
                <c:pt idx="78">
                  <c:v>43379.995438115795</c:v>
                </c:pt>
                <c:pt idx="79">
                  <c:v>43274.188758455988</c:v>
                </c:pt>
                <c:pt idx="80">
                  <c:v>43186.347558375084</c:v>
                </c:pt>
                <c:pt idx="81">
                  <c:v>42845.511315021053</c:v>
                </c:pt>
                <c:pt idx="82">
                  <c:v>42514.512944364622</c:v>
                </c:pt>
                <c:pt idx="83">
                  <c:v>42168.926484691117</c:v>
                </c:pt>
                <c:pt idx="84">
                  <c:v>42113.985263190472</c:v>
                </c:pt>
                <c:pt idx="85">
                  <c:v>41753.927323532807</c:v>
                </c:pt>
                <c:pt idx="86">
                  <c:v>41558.910889427614</c:v>
                </c:pt>
                <c:pt idx="87">
                  <c:v>41404.905809489988</c:v>
                </c:pt>
                <c:pt idx="88">
                  <c:v>41350.670222137342</c:v>
                </c:pt>
                <c:pt idx="89">
                  <c:v>41402.145635238005</c:v>
                </c:pt>
                <c:pt idx="90">
                  <c:v>41651.268660622794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FC-4579-B071-34CB66AED8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480639"/>
        <c:axId val="1075709391"/>
      </c:lineChart>
      <c:catAx>
        <c:axId val="9324806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709391"/>
        <c:crosses val="autoZero"/>
        <c:auto val="1"/>
        <c:lblAlgn val="ctr"/>
        <c:lblOffset val="100"/>
        <c:noMultiLvlLbl val="0"/>
      </c:catAx>
      <c:valAx>
        <c:axId val="1075709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4806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82551</xdr:colOff>
      <xdr:row>0</xdr:row>
      <xdr:rowOff>98424</xdr:rowOff>
    </xdr:from>
    <xdr:to>
      <xdr:col>19</xdr:col>
      <xdr:colOff>549519</xdr:colOff>
      <xdr:row>18</xdr:row>
      <xdr:rowOff>158749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7BB3EA2-00DD-E816-DEF9-15971CD8C4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13647</xdr:colOff>
      <xdr:row>0</xdr:row>
      <xdr:rowOff>157294</xdr:rowOff>
    </xdr:from>
    <xdr:to>
      <xdr:col>28</xdr:col>
      <xdr:colOff>439615</xdr:colOff>
      <xdr:row>18</xdr:row>
      <xdr:rowOff>114483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9F158F69-19BF-2163-39F2-9ADE9C97C2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90649</xdr:colOff>
      <xdr:row>19</xdr:row>
      <xdr:rowOff>71388</xdr:rowOff>
    </xdr:from>
    <xdr:to>
      <xdr:col>24</xdr:col>
      <xdr:colOff>501315</xdr:colOff>
      <xdr:row>41</xdr:row>
      <xdr:rowOff>144824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CB3335B4-3232-CE2D-42F1-2E1CD4F0A6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topLeftCell="H1" zoomScale="77" zoomScaleNormal="77" workbookViewId="0">
      <selection activeCell="T20" sqref="T20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5" max="5" width="11.54296875" customWidth="1"/>
    <col min="6" max="6" width="13.08984375" style="1" customWidth="1"/>
    <col min="7" max="7" width="15.08984375" style="1" customWidth="1"/>
    <col min="8" max="8" width="15.26953125" style="1" customWidth="1"/>
    <col min="10" max="10" width="13.6328125" customWidth="1"/>
    <col min="11" max="11" width="9.6328125" customWidth="1"/>
    <col min="12" max="12" width="16.54296875" customWidth="1"/>
  </cols>
  <sheetData>
    <row r="1" spans="1:12" x14ac:dyDescent="0.35">
      <c r="A1"/>
      <c r="B1"/>
      <c r="C1" s="29" t="s">
        <v>30</v>
      </c>
      <c r="D1" s="16" t="s">
        <v>31</v>
      </c>
      <c r="E1" s="17" t="s">
        <v>16</v>
      </c>
      <c r="F1" s="16" t="s">
        <v>0</v>
      </c>
      <c r="G1" s="16" t="s">
        <v>1</v>
      </c>
      <c r="H1" s="16" t="s">
        <v>2</v>
      </c>
      <c r="I1" s="18" t="s">
        <v>15</v>
      </c>
      <c r="J1" s="18" t="s">
        <v>17</v>
      </c>
      <c r="K1" s="16" t="s">
        <v>32</v>
      </c>
    </row>
    <row r="2" spans="1:12" ht="15" thickBot="1" x14ac:dyDescent="0.4">
      <c r="C2" s="30" t="s">
        <v>29</v>
      </c>
      <c r="D2" s="33" t="s">
        <v>20</v>
      </c>
      <c r="E2" s="34" t="s">
        <v>20</v>
      </c>
      <c r="F2" s="33" t="s">
        <v>3</v>
      </c>
      <c r="G2" s="33" t="s">
        <v>4</v>
      </c>
      <c r="H2" s="33" t="s">
        <v>5</v>
      </c>
      <c r="I2" s="35" t="s">
        <v>20</v>
      </c>
      <c r="J2" s="35" t="s">
        <v>25</v>
      </c>
      <c r="K2" s="33" t="s">
        <v>26</v>
      </c>
    </row>
    <row r="3" spans="1:12" ht="15" thickBot="1" x14ac:dyDescent="0.4">
      <c r="C3" s="31">
        <v>45800</v>
      </c>
      <c r="D3" s="36">
        <v>0.81577599999999995</v>
      </c>
      <c r="E3" s="37">
        <v>7.4999999999999997E-2</v>
      </c>
      <c r="F3" s="31">
        <v>1018.9</v>
      </c>
      <c r="G3" s="31">
        <v>46</v>
      </c>
      <c r="H3" s="31">
        <v>27</v>
      </c>
      <c r="I3" s="38">
        <v>0.09</v>
      </c>
      <c r="J3" s="39">
        <f>SUM((PI()*E3^2)/4)</f>
        <v>4.4178646691106467E-3</v>
      </c>
      <c r="K3" s="31">
        <v>4</v>
      </c>
    </row>
    <row r="4" spans="1:12" x14ac:dyDescent="0.35">
      <c r="A4" s="6" t="s">
        <v>6</v>
      </c>
      <c r="B4" s="7" t="s">
        <v>33</v>
      </c>
      <c r="C4" s="7" t="s">
        <v>7</v>
      </c>
      <c r="D4" s="7" t="s">
        <v>8</v>
      </c>
      <c r="E4" s="22" t="s">
        <v>34</v>
      </c>
      <c r="F4" s="32" t="s">
        <v>12</v>
      </c>
      <c r="G4" s="20" t="s">
        <v>13</v>
      </c>
      <c r="H4" s="21" t="s">
        <v>13</v>
      </c>
      <c r="I4" s="22" t="s">
        <v>14</v>
      </c>
      <c r="J4" s="23" t="s">
        <v>18</v>
      </c>
      <c r="K4" s="24" t="s">
        <v>18</v>
      </c>
      <c r="L4" s="27" t="s">
        <v>19</v>
      </c>
    </row>
    <row r="5" spans="1:12" ht="15" thickBot="1" x14ac:dyDescent="0.4">
      <c r="A5" s="8" t="s">
        <v>9</v>
      </c>
      <c r="B5" s="9" t="s">
        <v>10</v>
      </c>
      <c r="C5" s="9" t="s">
        <v>11</v>
      </c>
      <c r="D5" s="9" t="s">
        <v>8</v>
      </c>
      <c r="E5" s="10" t="s">
        <v>21</v>
      </c>
      <c r="F5" s="19" t="s">
        <v>22</v>
      </c>
      <c r="G5" s="25" t="s">
        <v>22</v>
      </c>
      <c r="H5" s="11" t="s">
        <v>23</v>
      </c>
      <c r="I5" s="10" t="s">
        <v>24</v>
      </c>
      <c r="J5" s="12" t="s">
        <v>27</v>
      </c>
      <c r="K5" s="26" t="s">
        <v>28</v>
      </c>
      <c r="L5" s="28" t="s">
        <v>4</v>
      </c>
    </row>
    <row r="6" spans="1:12" x14ac:dyDescent="0.35">
      <c r="A6" s="4">
        <v>102.27500000000001</v>
      </c>
      <c r="B6" s="4">
        <v>1000</v>
      </c>
      <c r="C6" s="4">
        <v>7.0400000000000004E-2</v>
      </c>
      <c r="D6" s="4">
        <v>1.2658</v>
      </c>
      <c r="E6" s="14">
        <f>$A6*$D$3</f>
        <v>83.433490399999997</v>
      </c>
      <c r="F6" s="13">
        <f>SUM((2*PI()*B6*E6)/60)</f>
        <v>8737.1346834664837</v>
      </c>
      <c r="G6" s="5">
        <f>SUM((1.01325/($F$3/1000))*(SQRT(($H$3+273)/293))*F6)</f>
        <v>8791.8627117276719</v>
      </c>
      <c r="H6" s="5">
        <f>G6/1000</f>
        <v>8.7918627117276724</v>
      </c>
      <c r="I6" s="14">
        <f t="shared" ref="I6:I37" si="0">SUM((C6*0.75*60)/(G6/1000))</f>
        <v>0.36033319717039375</v>
      </c>
      <c r="J6" s="5">
        <f>SUM((G6*60*2)/($I$3*$J$3*B6*4))</f>
        <v>663356.87564172992</v>
      </c>
      <c r="K6" s="14">
        <f>J6/1000</f>
        <v>663.35687564172997</v>
      </c>
      <c r="L6" s="13">
        <f>SUM((G6/1000))/(((C6*0.72/60)*$C$3))*100</f>
        <v>22.72278266354785</v>
      </c>
    </row>
    <row r="7" spans="1:12" x14ac:dyDescent="0.35">
      <c r="A7" s="2">
        <v>102.756</v>
      </c>
      <c r="B7" s="2">
        <f t="shared" ref="B7:B38" si="1">B6+50</f>
        <v>1050</v>
      </c>
      <c r="C7" s="2">
        <v>7.2400000000000006E-2</v>
      </c>
      <c r="D7" s="2">
        <v>1.26783</v>
      </c>
      <c r="E7" s="14">
        <f t="shared" ref="E7:E70" si="2">$A7*$D$3</f>
        <v>83.825878656</v>
      </c>
      <c r="F7" s="13">
        <f t="shared" ref="F7:F37" si="3">SUM((2*PI()*B7*E7)/60)</f>
        <v>9217.1367598239667</v>
      </c>
      <c r="G7" s="5">
        <f t="shared" ref="G7:G70" si="4">SUM((1.01325/($F$3/1000))*(SQRT(($H$3+273)/293))*F7)</f>
        <v>9274.8714450902298</v>
      </c>
      <c r="H7" s="3">
        <f t="shared" ref="H7:H70" si="5">G7/1000</f>
        <v>9.2748714450902305</v>
      </c>
      <c r="I7" s="15">
        <f t="shared" si="0"/>
        <v>0.35127171511629557</v>
      </c>
      <c r="J7" s="5">
        <f t="shared" ref="J7:J70" si="6">SUM((G7*60*2)/($I$3*$J$3*B7*4))</f>
        <v>666476.64740593126</v>
      </c>
      <c r="K7" s="14">
        <f t="shared" ref="K7:K70" si="7">J7/1000</f>
        <v>666.47664740593132</v>
      </c>
      <c r="L7" s="13">
        <f t="shared" ref="L7:L70" si="8">SUM((G7/1000))/(((C7*0.72/60)*$C$3))*100</f>
        <v>23.308944538997299</v>
      </c>
    </row>
    <row r="8" spans="1:12" x14ac:dyDescent="0.35">
      <c r="A8" s="2">
        <v>103.68899999999999</v>
      </c>
      <c r="B8" s="2">
        <f t="shared" si="1"/>
        <v>1100</v>
      </c>
      <c r="C8" s="2">
        <v>7.3700000000000002E-2</v>
      </c>
      <c r="D8" s="2">
        <v>1.2734399999999999</v>
      </c>
      <c r="E8" s="14">
        <f t="shared" si="2"/>
        <v>84.586997663999995</v>
      </c>
      <c r="F8" s="13">
        <f t="shared" si="3"/>
        <v>9743.7226498494456</v>
      </c>
      <c r="G8" s="5">
        <f t="shared" si="4"/>
        <v>9804.7557857537413</v>
      </c>
      <c r="H8" s="3">
        <f t="shared" si="5"/>
        <v>9.8047557857537413</v>
      </c>
      <c r="I8" s="15">
        <f t="shared" si="0"/>
        <v>0.33825421789891569</v>
      </c>
      <c r="J8" s="5">
        <f t="shared" si="6"/>
        <v>672528.09658680379</v>
      </c>
      <c r="K8" s="14">
        <f t="shared" si="7"/>
        <v>672.52809658680383</v>
      </c>
      <c r="L8" s="13">
        <f t="shared" si="8"/>
        <v>24.205974360417397</v>
      </c>
    </row>
    <row r="9" spans="1:12" x14ac:dyDescent="0.35">
      <c r="A9" s="2">
        <v>104.209</v>
      </c>
      <c r="B9" s="2">
        <f t="shared" si="1"/>
        <v>1150</v>
      </c>
      <c r="C9" s="2">
        <v>7.2800000000000004E-2</v>
      </c>
      <c r="D9" s="2">
        <v>1.2847599999999999</v>
      </c>
      <c r="E9" s="14">
        <f t="shared" si="2"/>
        <v>85.011201184000001</v>
      </c>
      <c r="F9" s="13">
        <f t="shared" si="3"/>
        <v>10237.7049959791</v>
      </c>
      <c r="G9" s="5">
        <f t="shared" si="4"/>
        <v>10301.832359084754</v>
      </c>
      <c r="H9" s="3">
        <f t="shared" si="5"/>
        <v>10.301832359084754</v>
      </c>
      <c r="I9" s="15">
        <f t="shared" si="0"/>
        <v>0.31800168026526204</v>
      </c>
      <c r="J9" s="5">
        <f t="shared" si="6"/>
        <v>675900.8228183724</v>
      </c>
      <c r="K9" s="14">
        <f t="shared" si="7"/>
        <v>675.90082281837238</v>
      </c>
      <c r="L9" s="13">
        <f t="shared" si="8"/>
        <v>25.747577556616484</v>
      </c>
    </row>
    <row r="10" spans="1:12" x14ac:dyDescent="0.35">
      <c r="A10" s="2">
        <v>105.81100000000001</v>
      </c>
      <c r="B10" s="2">
        <f t="shared" si="1"/>
        <v>1200</v>
      </c>
      <c r="C10" s="2">
        <v>7.4399999999999994E-2</v>
      </c>
      <c r="D10" s="2">
        <v>1.2918099999999999</v>
      </c>
      <c r="E10" s="14">
        <f t="shared" si="2"/>
        <v>86.318074335999995</v>
      </c>
      <c r="F10" s="13">
        <f t="shared" si="3"/>
        <v>10847.049128239809</v>
      </c>
      <c r="G10" s="5">
        <f t="shared" si="4"/>
        <v>10914.993326509313</v>
      </c>
      <c r="H10" s="3">
        <f t="shared" si="5"/>
        <v>10.914993326509313</v>
      </c>
      <c r="I10" s="15">
        <f t="shared" si="0"/>
        <v>0.30673404003543375</v>
      </c>
      <c r="J10" s="5">
        <f t="shared" si="6"/>
        <v>686291.4140163979</v>
      </c>
      <c r="K10" s="14">
        <f t="shared" si="7"/>
        <v>686.29141401639788</v>
      </c>
      <c r="L10" s="13">
        <f t="shared" si="8"/>
        <v>26.693395114602691</v>
      </c>
    </row>
    <row r="11" spans="1:12" x14ac:dyDescent="0.35">
      <c r="A11" s="2">
        <v>107.51</v>
      </c>
      <c r="B11" s="2">
        <f t="shared" si="1"/>
        <v>1250</v>
      </c>
      <c r="C11" s="2">
        <v>7.8950000000000006E-2</v>
      </c>
      <c r="D11" s="2">
        <v>1.2972900000000001</v>
      </c>
      <c r="E11" s="14">
        <f t="shared" si="2"/>
        <v>87.704077760000004</v>
      </c>
      <c r="F11" s="13">
        <f t="shared" si="3"/>
        <v>11480.436932528499</v>
      </c>
      <c r="G11" s="5">
        <f t="shared" si="4"/>
        <v>11552.348571716477</v>
      </c>
      <c r="H11" s="3">
        <f t="shared" si="5"/>
        <v>11.552348571716477</v>
      </c>
      <c r="I11" s="15">
        <f t="shared" si="0"/>
        <v>0.30753486859790308</v>
      </c>
      <c r="J11" s="5">
        <f t="shared" si="6"/>
        <v>697311.14837685064</v>
      </c>
      <c r="K11" s="14">
        <f t="shared" si="7"/>
        <v>697.31114837685061</v>
      </c>
      <c r="L11" s="13">
        <f t="shared" si="8"/>
        <v>26.623884839769417</v>
      </c>
    </row>
    <row r="12" spans="1:12" x14ac:dyDescent="0.35">
      <c r="A12" s="2">
        <v>109.488</v>
      </c>
      <c r="B12" s="2">
        <f t="shared" si="1"/>
        <v>1300</v>
      </c>
      <c r="C12" s="2">
        <v>7.9000000000000001E-2</v>
      </c>
      <c r="D12" s="2">
        <v>1.29895</v>
      </c>
      <c r="E12" s="14">
        <f t="shared" si="2"/>
        <v>89.317682687999991</v>
      </c>
      <c r="F12" s="13">
        <f t="shared" si="3"/>
        <v>12159.323616625683</v>
      </c>
      <c r="G12" s="5">
        <f t="shared" si="4"/>
        <v>12235.487694511181</v>
      </c>
      <c r="H12" s="3">
        <f t="shared" si="5"/>
        <v>12.23548769451118</v>
      </c>
      <c r="I12" s="15">
        <f t="shared" si="0"/>
        <v>0.29054828779687847</v>
      </c>
      <c r="J12" s="5">
        <f t="shared" si="6"/>
        <v>710140.48008077953</v>
      </c>
      <c r="K12" s="14">
        <f t="shared" si="7"/>
        <v>710.14048008077953</v>
      </c>
      <c r="L12" s="13">
        <f t="shared" si="8"/>
        <v>28.180420500320558</v>
      </c>
    </row>
    <row r="13" spans="1:12" x14ac:dyDescent="0.35">
      <c r="A13" s="2">
        <v>111.797</v>
      </c>
      <c r="B13" s="2">
        <f t="shared" si="1"/>
        <v>1350</v>
      </c>
      <c r="C13" s="2">
        <v>7.9600000000000004E-2</v>
      </c>
      <c r="D13" s="2">
        <v>1.2946899999999999</v>
      </c>
      <c r="E13" s="14">
        <f t="shared" si="2"/>
        <v>91.201309471999991</v>
      </c>
      <c r="F13" s="13">
        <f t="shared" si="3"/>
        <v>12893.281372575198</v>
      </c>
      <c r="G13" s="5">
        <f t="shared" si="4"/>
        <v>12974.04284563261</v>
      </c>
      <c r="H13" s="3">
        <f t="shared" si="5"/>
        <v>12.97404284563261</v>
      </c>
      <c r="I13" s="15">
        <f t="shared" si="0"/>
        <v>0.27608973105910406</v>
      </c>
      <c r="J13" s="5">
        <f t="shared" si="6"/>
        <v>725116.68175134191</v>
      </c>
      <c r="K13" s="14">
        <f t="shared" si="7"/>
        <v>725.11668175134196</v>
      </c>
      <c r="L13" s="13">
        <f t="shared" si="8"/>
        <v>29.656202330869714</v>
      </c>
    </row>
    <row r="14" spans="1:12" x14ac:dyDescent="0.35">
      <c r="A14" s="2">
        <v>114.268</v>
      </c>
      <c r="B14" s="2">
        <f t="shared" si="1"/>
        <v>1400</v>
      </c>
      <c r="C14" s="2">
        <v>8.3500000000000005E-2</v>
      </c>
      <c r="D14" s="2">
        <v>1.2855000000000001</v>
      </c>
      <c r="E14" s="14">
        <f t="shared" si="2"/>
        <v>93.217091967999991</v>
      </c>
      <c r="F14" s="13">
        <f t="shared" si="3"/>
        <v>13666.339461398067</v>
      </c>
      <c r="G14" s="5">
        <f t="shared" si="4"/>
        <v>13751.943247921552</v>
      </c>
      <c r="H14" s="3">
        <f t="shared" si="5"/>
        <v>13.751943247921552</v>
      </c>
      <c r="I14" s="15">
        <f t="shared" si="0"/>
        <v>0.27323411188218094</v>
      </c>
      <c r="J14" s="5">
        <f t="shared" si="6"/>
        <v>741143.61736327747</v>
      </c>
      <c r="K14" s="14">
        <f t="shared" si="7"/>
        <v>741.14361736327749</v>
      </c>
      <c r="L14" s="13">
        <f t="shared" si="8"/>
        <v>29.966144671185035</v>
      </c>
    </row>
    <row r="15" spans="1:12" x14ac:dyDescent="0.35">
      <c r="A15" s="2">
        <v>115.783</v>
      </c>
      <c r="B15" s="2">
        <f t="shared" si="1"/>
        <v>1450</v>
      </c>
      <c r="C15" s="2">
        <v>8.4699999999999998E-2</v>
      </c>
      <c r="D15" s="2">
        <v>1.2781800000000001</v>
      </c>
      <c r="E15" s="14">
        <f t="shared" si="2"/>
        <v>94.452992607999988</v>
      </c>
      <c r="F15" s="13">
        <f t="shared" si="3"/>
        <v>14342.08667153175</v>
      </c>
      <c r="G15" s="5">
        <f t="shared" si="4"/>
        <v>14431.923231584935</v>
      </c>
      <c r="H15" s="3">
        <f t="shared" si="5"/>
        <v>14.431923231584936</v>
      </c>
      <c r="I15" s="15">
        <f t="shared" si="0"/>
        <v>0.26410201459902133</v>
      </c>
      <c r="J15" s="5">
        <f t="shared" si="6"/>
        <v>750969.92551871354</v>
      </c>
      <c r="K15" s="14">
        <f t="shared" si="7"/>
        <v>750.96992551871358</v>
      </c>
      <c r="L15" s="13">
        <f t="shared" si="8"/>
        <v>31.002311505254731</v>
      </c>
    </row>
    <row r="16" spans="1:12" x14ac:dyDescent="0.35">
      <c r="A16" s="2">
        <v>116.985</v>
      </c>
      <c r="B16" s="2">
        <f t="shared" si="1"/>
        <v>1500</v>
      </c>
      <c r="C16" s="2">
        <v>8.8650000000000007E-2</v>
      </c>
      <c r="D16" s="2">
        <v>1.2795000000000001</v>
      </c>
      <c r="E16" s="14">
        <f t="shared" si="2"/>
        <v>95.43355536</v>
      </c>
      <c r="F16" s="13">
        <f t="shared" si="3"/>
        <v>14990.667821246541</v>
      </c>
      <c r="G16" s="5">
        <f t="shared" si="4"/>
        <v>15084.566990928308</v>
      </c>
      <c r="H16" s="3">
        <f t="shared" si="5"/>
        <v>15.084566990928307</v>
      </c>
      <c r="I16" s="15">
        <f t="shared" si="0"/>
        <v>0.26445903302355922</v>
      </c>
      <c r="J16" s="5">
        <f t="shared" si="6"/>
        <v>758766.11192322453</v>
      </c>
      <c r="K16" s="14">
        <f t="shared" si="7"/>
        <v>758.76611192322457</v>
      </c>
      <c r="L16" s="13">
        <f t="shared" si="8"/>
        <v>30.960458533608833</v>
      </c>
    </row>
    <row r="17" spans="1:12" x14ac:dyDescent="0.35">
      <c r="A17" s="2">
        <v>117.788</v>
      </c>
      <c r="B17" s="2">
        <f t="shared" si="1"/>
        <v>1550</v>
      </c>
      <c r="C17" s="2">
        <v>9.3200000000000005E-2</v>
      </c>
      <c r="D17" s="2">
        <v>1.27766</v>
      </c>
      <c r="E17" s="14">
        <f t="shared" si="2"/>
        <v>96.088623487999996</v>
      </c>
      <c r="F17" s="13">
        <f t="shared" si="3"/>
        <v>15596.68453824525</v>
      </c>
      <c r="G17" s="5">
        <f t="shared" si="4"/>
        <v>15694.379700688514</v>
      </c>
      <c r="H17" s="3">
        <f t="shared" si="5"/>
        <v>15.694379700688515</v>
      </c>
      <c r="I17" s="15">
        <f t="shared" si="0"/>
        <v>0.26722942097647917</v>
      </c>
      <c r="J17" s="5">
        <f t="shared" si="6"/>
        <v>763974.37954620481</v>
      </c>
      <c r="K17" s="14">
        <f t="shared" si="7"/>
        <v>763.97437954620477</v>
      </c>
      <c r="L17" s="13">
        <f t="shared" si="8"/>
        <v>30.639489079628174</v>
      </c>
    </row>
    <row r="18" spans="1:12" x14ac:dyDescent="0.35">
      <c r="A18" s="2">
        <v>118.471</v>
      </c>
      <c r="B18" s="2">
        <f t="shared" si="1"/>
        <v>1600</v>
      </c>
      <c r="C18" s="2">
        <v>9.5899999999999999E-2</v>
      </c>
      <c r="D18" s="2">
        <v>1.2823500000000001</v>
      </c>
      <c r="E18" s="14">
        <f t="shared" si="2"/>
        <v>96.645798495999998</v>
      </c>
      <c r="F18" s="13">
        <f t="shared" si="3"/>
        <v>16193.158962952166</v>
      </c>
      <c r="G18" s="5">
        <f t="shared" si="4"/>
        <v>16294.590346748892</v>
      </c>
      <c r="H18" s="3">
        <f t="shared" si="5"/>
        <v>16.29459034674889</v>
      </c>
      <c r="I18" s="15">
        <f t="shared" si="0"/>
        <v>0.26484249730531162</v>
      </c>
      <c r="J18" s="5">
        <f t="shared" si="6"/>
        <v>768404.3257311309</v>
      </c>
      <c r="K18" s="14">
        <f t="shared" si="7"/>
        <v>768.40432573113094</v>
      </c>
      <c r="L18" s="13">
        <f t="shared" si="8"/>
        <v>30.915631022483865</v>
      </c>
    </row>
    <row r="19" spans="1:12" x14ac:dyDescent="0.35">
      <c r="A19" s="2">
        <v>118.77200000000001</v>
      </c>
      <c r="B19" s="2">
        <f t="shared" si="1"/>
        <v>1650</v>
      </c>
      <c r="C19" s="2">
        <v>9.8750000000000004E-2</v>
      </c>
      <c r="D19" s="2">
        <v>1.2902800000000001</v>
      </c>
      <c r="E19" s="14">
        <f t="shared" si="2"/>
        <v>96.891347072000002</v>
      </c>
      <c r="F19" s="13">
        <f t="shared" si="3"/>
        <v>16741.622928679779</v>
      </c>
      <c r="G19" s="5">
        <f t="shared" si="4"/>
        <v>16846.489803916666</v>
      </c>
      <c r="H19" s="3">
        <f t="shared" si="5"/>
        <v>16.846489803916665</v>
      </c>
      <c r="I19" s="15">
        <f t="shared" si="0"/>
        <v>0.26377898611061795</v>
      </c>
      <c r="J19" s="5">
        <f t="shared" si="6"/>
        <v>770356.61533825053</v>
      </c>
      <c r="K19" s="14">
        <f t="shared" si="7"/>
        <v>770.35661533825055</v>
      </c>
      <c r="L19" s="13">
        <f t="shared" si="8"/>
        <v>31.040277493259381</v>
      </c>
    </row>
    <row r="20" spans="1:12" x14ac:dyDescent="0.35">
      <c r="A20" s="2">
        <v>118.65600000000001</v>
      </c>
      <c r="B20" s="2">
        <f t="shared" si="1"/>
        <v>1700</v>
      </c>
      <c r="C20" s="2">
        <v>0.10005</v>
      </c>
      <c r="D20" s="2">
        <v>1.29942</v>
      </c>
      <c r="E20" s="14">
        <f t="shared" si="2"/>
        <v>96.796717055999991</v>
      </c>
      <c r="F20" s="13">
        <f t="shared" si="3"/>
        <v>17232.098461035232</v>
      </c>
      <c r="G20" s="5">
        <f t="shared" si="4"/>
        <v>17340.037597347247</v>
      </c>
      <c r="H20" s="3">
        <f t="shared" si="5"/>
        <v>17.340037597347248</v>
      </c>
      <c r="I20" s="15">
        <f t="shared" si="0"/>
        <v>0.2596447657465733</v>
      </c>
      <c r="J20" s="5">
        <f t="shared" si="6"/>
        <v>769604.23794813105</v>
      </c>
      <c r="K20" s="14">
        <f t="shared" si="7"/>
        <v>769.60423794813107</v>
      </c>
      <c r="L20" s="13">
        <f t="shared" si="8"/>
        <v>31.534519489431499</v>
      </c>
    </row>
    <row r="21" spans="1:12" x14ac:dyDescent="0.35">
      <c r="A21" s="2">
        <v>118.861</v>
      </c>
      <c r="B21" s="2">
        <f t="shared" si="1"/>
        <v>1750</v>
      </c>
      <c r="C21" s="2">
        <v>0.10305</v>
      </c>
      <c r="D21" s="2">
        <v>1.31053</v>
      </c>
      <c r="E21" s="14">
        <f t="shared" si="2"/>
        <v>96.963951135999991</v>
      </c>
      <c r="F21" s="13">
        <f t="shared" si="3"/>
        <v>17769.572132194007</v>
      </c>
      <c r="G21" s="5">
        <f t="shared" si="4"/>
        <v>17880.877918481154</v>
      </c>
      <c r="H21" s="3">
        <f t="shared" si="5"/>
        <v>17.880877918481154</v>
      </c>
      <c r="I21" s="15">
        <f t="shared" si="0"/>
        <v>0.25934129303612519</v>
      </c>
      <c r="J21" s="5">
        <f t="shared" si="6"/>
        <v>770933.8704048075</v>
      </c>
      <c r="K21" s="14">
        <f t="shared" si="7"/>
        <v>770.93387040480752</v>
      </c>
      <c r="L21" s="13">
        <f t="shared" si="8"/>
        <v>31.57142015415058</v>
      </c>
    </row>
    <row r="22" spans="1:12" x14ac:dyDescent="0.35">
      <c r="A22" s="2">
        <v>119.584</v>
      </c>
      <c r="B22" s="2">
        <f t="shared" si="1"/>
        <v>1800</v>
      </c>
      <c r="C22" s="2">
        <v>0.10929999999999999</v>
      </c>
      <c r="D22" s="2">
        <v>1.3149</v>
      </c>
      <c r="E22" s="14">
        <f t="shared" si="2"/>
        <v>97.553757183999991</v>
      </c>
      <c r="F22" s="13">
        <f t="shared" si="3"/>
        <v>18388.45001396021</v>
      </c>
      <c r="G22" s="5">
        <f t="shared" si="4"/>
        <v>18503.632353308582</v>
      </c>
      <c r="H22" s="3">
        <f t="shared" si="5"/>
        <v>18.503632353308582</v>
      </c>
      <c r="I22" s="15">
        <f t="shared" si="0"/>
        <v>0.26581267429476013</v>
      </c>
      <c r="J22" s="5">
        <f t="shared" si="6"/>
        <v>775623.25706908456</v>
      </c>
      <c r="K22" s="14">
        <f t="shared" si="7"/>
        <v>775.62325706908462</v>
      </c>
      <c r="L22" s="13">
        <f t="shared" si="8"/>
        <v>30.802793536792599</v>
      </c>
    </row>
    <row r="23" spans="1:12" x14ac:dyDescent="0.35">
      <c r="A23" s="2">
        <v>119.934</v>
      </c>
      <c r="B23" s="2">
        <f t="shared" si="1"/>
        <v>1850</v>
      </c>
      <c r="C23" s="2">
        <v>0.11415</v>
      </c>
      <c r="D23" s="2">
        <v>1.3184899999999999</v>
      </c>
      <c r="E23" s="14">
        <f t="shared" si="2"/>
        <v>97.839278783999987</v>
      </c>
      <c r="F23" s="13">
        <f t="shared" si="3"/>
        <v>18954.554833387512</v>
      </c>
      <c r="G23" s="5">
        <f t="shared" si="4"/>
        <v>19073.283163690452</v>
      </c>
      <c r="H23" s="3">
        <f t="shared" si="5"/>
        <v>19.073283163690451</v>
      </c>
      <c r="I23" s="15">
        <f t="shared" si="0"/>
        <v>0.26931650706988719</v>
      </c>
      <c r="J23" s="5">
        <f t="shared" si="6"/>
        <v>777893.36126340972</v>
      </c>
      <c r="K23" s="14">
        <f t="shared" si="7"/>
        <v>777.8933612634097</v>
      </c>
      <c r="L23" s="13">
        <f t="shared" si="8"/>
        <v>30.402046331454457</v>
      </c>
    </row>
    <row r="24" spans="1:12" x14ac:dyDescent="0.35">
      <c r="A24" s="2">
        <v>120.176</v>
      </c>
      <c r="B24" s="2">
        <f t="shared" si="1"/>
        <v>1900</v>
      </c>
      <c r="C24" s="2">
        <v>0.11745</v>
      </c>
      <c r="D24" s="2">
        <v>1.3189200000000001</v>
      </c>
      <c r="E24" s="14">
        <f t="shared" si="2"/>
        <v>98.036696575999997</v>
      </c>
      <c r="F24" s="13">
        <f t="shared" si="3"/>
        <v>19506.119830540305</v>
      </c>
      <c r="G24" s="5">
        <f t="shared" si="4"/>
        <v>19628.30307665325</v>
      </c>
      <c r="H24" s="3">
        <f t="shared" si="5"/>
        <v>19.62830307665325</v>
      </c>
      <c r="I24" s="15">
        <f t="shared" si="0"/>
        <v>0.26926678171616902</v>
      </c>
      <c r="J24" s="5">
        <f t="shared" si="6"/>
        <v>779462.97616348614</v>
      </c>
      <c r="K24" s="14">
        <f t="shared" si="7"/>
        <v>779.46297616348613</v>
      </c>
      <c r="L24" s="13">
        <f t="shared" si="8"/>
        <v>30.407660661220465</v>
      </c>
    </row>
    <row r="25" spans="1:12" x14ac:dyDescent="0.35">
      <c r="A25" s="2">
        <v>120.94799999999999</v>
      </c>
      <c r="B25" s="2">
        <f t="shared" si="1"/>
        <v>1950</v>
      </c>
      <c r="C25" s="2">
        <v>0.12055</v>
      </c>
      <c r="D25" s="2">
        <v>1.31484</v>
      </c>
      <c r="E25" s="14">
        <f t="shared" si="2"/>
        <v>98.666475647999988</v>
      </c>
      <c r="F25" s="13">
        <f t="shared" si="3"/>
        <v>20148.041878337946</v>
      </c>
      <c r="G25" s="5">
        <f t="shared" si="4"/>
        <v>20274.246022519437</v>
      </c>
      <c r="H25" s="3">
        <f t="shared" si="5"/>
        <v>20.274246022519439</v>
      </c>
      <c r="I25" s="15">
        <f t="shared" si="0"/>
        <v>0.26756851988352648</v>
      </c>
      <c r="J25" s="5">
        <f t="shared" si="6"/>
        <v>784470.17741496931</v>
      </c>
      <c r="K25" s="14">
        <f t="shared" si="7"/>
        <v>784.47017741496927</v>
      </c>
      <c r="L25" s="13">
        <f t="shared" si="8"/>
        <v>30.600658587670775</v>
      </c>
    </row>
    <row r="26" spans="1:12" x14ac:dyDescent="0.35">
      <c r="A26" s="2">
        <v>122.157</v>
      </c>
      <c r="B26" s="2">
        <f t="shared" si="1"/>
        <v>2000</v>
      </c>
      <c r="C26" s="2">
        <v>0.12554999999999999</v>
      </c>
      <c r="D26" s="2">
        <v>1.31653</v>
      </c>
      <c r="E26" s="14">
        <f t="shared" si="2"/>
        <v>99.652748831999986</v>
      </c>
      <c r="F26" s="13">
        <f t="shared" si="3"/>
        <v>20871.222909376</v>
      </c>
      <c r="G26" s="5">
        <f t="shared" si="4"/>
        <v>21001.956945030892</v>
      </c>
      <c r="H26" s="3">
        <f t="shared" si="5"/>
        <v>21.001956945030891</v>
      </c>
      <c r="I26" s="15">
        <f t="shared" si="0"/>
        <v>0.26901064575969164</v>
      </c>
      <c r="J26" s="5">
        <f t="shared" si="6"/>
        <v>792311.7659033665</v>
      </c>
      <c r="K26" s="14">
        <f t="shared" si="7"/>
        <v>792.31176590336645</v>
      </c>
      <c r="L26" s="13">
        <f t="shared" si="8"/>
        <v>30.436613029353367</v>
      </c>
    </row>
    <row r="27" spans="1:12" x14ac:dyDescent="0.35">
      <c r="A27" s="2">
        <v>122.845</v>
      </c>
      <c r="B27" s="2">
        <f t="shared" si="1"/>
        <v>2050</v>
      </c>
      <c r="C27" s="2">
        <v>0.12784999999999999</v>
      </c>
      <c r="D27" s="2">
        <v>1.32098</v>
      </c>
      <c r="E27" s="14">
        <f t="shared" si="2"/>
        <v>100.21400272</v>
      </c>
      <c r="F27" s="13">
        <f t="shared" si="3"/>
        <v>21513.490940018601</v>
      </c>
      <c r="G27" s="5">
        <f t="shared" si="4"/>
        <v>21648.248040923794</v>
      </c>
      <c r="H27" s="3">
        <f t="shared" si="5"/>
        <v>21.648248040923793</v>
      </c>
      <c r="I27" s="15">
        <f t="shared" si="0"/>
        <v>0.26576053586988058</v>
      </c>
      <c r="J27" s="5">
        <f t="shared" si="6"/>
        <v>796774.14214821137</v>
      </c>
      <c r="K27" s="14">
        <f t="shared" si="7"/>
        <v>796.77414214821135</v>
      </c>
      <c r="L27" s="13">
        <f t="shared" si="8"/>
        <v>30.808836605345423</v>
      </c>
    </row>
    <row r="28" spans="1:12" x14ac:dyDescent="0.35">
      <c r="A28" s="2">
        <v>123.79600000000001</v>
      </c>
      <c r="B28" s="2">
        <f t="shared" si="1"/>
        <v>2100</v>
      </c>
      <c r="C28" s="2">
        <v>0.13089999999999999</v>
      </c>
      <c r="D28" s="2">
        <v>1.32287</v>
      </c>
      <c r="E28" s="14">
        <f t="shared" si="2"/>
        <v>100.989805696</v>
      </c>
      <c r="F28" s="13">
        <f t="shared" si="3"/>
        <v>22208.818216340998</v>
      </c>
      <c r="G28" s="5">
        <f t="shared" si="4"/>
        <v>22347.930737210288</v>
      </c>
      <c r="H28" s="3">
        <f t="shared" si="5"/>
        <v>22.347930737210287</v>
      </c>
      <c r="I28" s="15">
        <f t="shared" si="0"/>
        <v>0.26358145052741094</v>
      </c>
      <c r="J28" s="5">
        <f t="shared" si="6"/>
        <v>802942.33954479231</v>
      </c>
      <c r="K28" s="14">
        <f t="shared" si="7"/>
        <v>802.94233954479228</v>
      </c>
      <c r="L28" s="13">
        <f t="shared" si="8"/>
        <v>31.063539977418518</v>
      </c>
    </row>
    <row r="29" spans="1:12" x14ac:dyDescent="0.35">
      <c r="A29" s="2">
        <v>124.794</v>
      </c>
      <c r="B29" s="2">
        <f t="shared" si="1"/>
        <v>2150</v>
      </c>
      <c r="C29" s="2">
        <v>0.13435</v>
      </c>
      <c r="D29" s="2">
        <v>1.3216399999999999</v>
      </c>
      <c r="E29" s="14">
        <f t="shared" si="2"/>
        <v>101.80395014399998</v>
      </c>
      <c r="F29" s="13">
        <f t="shared" si="3"/>
        <v>22920.902167981523</v>
      </c>
      <c r="G29" s="5">
        <f t="shared" si="4"/>
        <v>23064.475069975928</v>
      </c>
      <c r="H29" s="3">
        <f t="shared" si="5"/>
        <v>23.064475069975927</v>
      </c>
      <c r="I29" s="15">
        <f t="shared" si="0"/>
        <v>0.26212389320188895</v>
      </c>
      <c r="J29" s="5">
        <f t="shared" si="6"/>
        <v>809415.37950461067</v>
      </c>
      <c r="K29" s="14">
        <f t="shared" si="7"/>
        <v>809.41537950461066</v>
      </c>
      <c r="L29" s="13">
        <f t="shared" si="8"/>
        <v>31.236270855545143</v>
      </c>
    </row>
    <row r="30" spans="1:12" x14ac:dyDescent="0.35">
      <c r="A30" s="2">
        <v>125.137</v>
      </c>
      <c r="B30" s="2">
        <f t="shared" si="1"/>
        <v>2200</v>
      </c>
      <c r="C30" s="2">
        <v>0.13769999999999999</v>
      </c>
      <c r="D30" s="2">
        <v>1.3165199999999999</v>
      </c>
      <c r="E30" s="14">
        <f t="shared" si="2"/>
        <v>102.08376131199999</v>
      </c>
      <c r="F30" s="13">
        <f t="shared" si="3"/>
        <v>23518.410269830161</v>
      </c>
      <c r="G30" s="5">
        <f t="shared" si="4"/>
        <v>23665.725867967973</v>
      </c>
      <c r="H30" s="3">
        <f t="shared" si="5"/>
        <v>23.665725867967971</v>
      </c>
      <c r="I30" s="15">
        <f t="shared" si="0"/>
        <v>0.26183435211624273</v>
      </c>
      <c r="J30" s="5">
        <f t="shared" si="6"/>
        <v>811640.08161504928</v>
      </c>
      <c r="K30" s="14">
        <f t="shared" si="7"/>
        <v>811.64008161504933</v>
      </c>
      <c r="L30" s="13">
        <f t="shared" si="8"/>
        <v>31.270812479674898</v>
      </c>
    </row>
    <row r="31" spans="1:12" x14ac:dyDescent="0.35">
      <c r="A31" s="2">
        <v>126.02800000000001</v>
      </c>
      <c r="B31" s="2">
        <f t="shared" si="1"/>
        <v>2250</v>
      </c>
      <c r="C31" s="2">
        <v>0.14105000000000001</v>
      </c>
      <c r="D31" s="2">
        <v>1.3046500000000001</v>
      </c>
      <c r="E31" s="14">
        <f t="shared" si="2"/>
        <v>102.810617728</v>
      </c>
      <c r="F31" s="13">
        <f t="shared" si="3"/>
        <v>24224.181102398499</v>
      </c>
      <c r="G31" s="5">
        <f t="shared" si="4"/>
        <v>24375.917537283149</v>
      </c>
      <c r="H31" s="3">
        <f t="shared" si="5"/>
        <v>24.375917537283147</v>
      </c>
      <c r="I31" s="15">
        <f t="shared" si="0"/>
        <v>0.26039019824758736</v>
      </c>
      <c r="J31" s="5">
        <f t="shared" si="6"/>
        <v>817419.11829260283</v>
      </c>
      <c r="K31" s="14">
        <f t="shared" si="7"/>
        <v>817.41911829260277</v>
      </c>
      <c r="L31" s="13">
        <f t="shared" si="8"/>
        <v>31.444243987936115</v>
      </c>
    </row>
    <row r="32" spans="1:12" x14ac:dyDescent="0.35">
      <c r="A32" s="2">
        <v>126.66</v>
      </c>
      <c r="B32" s="2">
        <f t="shared" si="1"/>
        <v>2300</v>
      </c>
      <c r="C32" s="2">
        <v>0.14495</v>
      </c>
      <c r="D32" s="2">
        <v>1.2964599999999999</v>
      </c>
      <c r="E32" s="14">
        <f t="shared" si="2"/>
        <v>103.32618815999999</v>
      </c>
      <c r="F32" s="13">
        <f t="shared" si="3"/>
        <v>24886.674179595098</v>
      </c>
      <c r="G32" s="5">
        <f t="shared" si="4"/>
        <v>25042.560366219328</v>
      </c>
      <c r="H32" s="3">
        <f t="shared" si="5"/>
        <v>25.042560366219327</v>
      </c>
      <c r="I32" s="15">
        <f t="shared" si="0"/>
        <v>0.26046657788229738</v>
      </c>
      <c r="J32" s="5">
        <f t="shared" si="6"/>
        <v>821518.27786635561</v>
      </c>
      <c r="K32" s="14">
        <f t="shared" si="7"/>
        <v>821.51827786635556</v>
      </c>
      <c r="L32" s="13">
        <f t="shared" si="8"/>
        <v>31.43502322767943</v>
      </c>
    </row>
    <row r="33" spans="1:12" x14ac:dyDescent="0.35">
      <c r="A33" s="2">
        <v>126.822</v>
      </c>
      <c r="B33" s="2">
        <f t="shared" si="1"/>
        <v>2350</v>
      </c>
      <c r="C33" s="2">
        <v>0.14985000000000001</v>
      </c>
      <c r="D33" s="2">
        <v>1.2822899999999999</v>
      </c>
      <c r="E33" s="14">
        <f t="shared" si="2"/>
        <v>103.458343872</v>
      </c>
      <c r="F33" s="13">
        <f t="shared" si="3"/>
        <v>25460.211223099272</v>
      </c>
      <c r="G33" s="5">
        <f t="shared" si="4"/>
        <v>25619.689954952904</v>
      </c>
      <c r="H33" s="3">
        <f t="shared" si="5"/>
        <v>25.619689954952904</v>
      </c>
      <c r="I33" s="15">
        <f t="shared" si="0"/>
        <v>0.26320576134436657</v>
      </c>
      <c r="J33" s="5">
        <f t="shared" si="6"/>
        <v>822569.01180772902</v>
      </c>
      <c r="K33" s="14">
        <f t="shared" si="7"/>
        <v>822.569011807729</v>
      </c>
      <c r="L33" s="13">
        <f t="shared" si="8"/>
        <v>31.107878809125602</v>
      </c>
    </row>
    <row r="34" spans="1:12" x14ac:dyDescent="0.35">
      <c r="A34" s="2">
        <v>126.69</v>
      </c>
      <c r="B34" s="2">
        <f t="shared" si="1"/>
        <v>2400</v>
      </c>
      <c r="C34" s="2">
        <v>0.1537</v>
      </c>
      <c r="D34" s="2">
        <v>1.2730399999999999</v>
      </c>
      <c r="E34" s="14">
        <f t="shared" si="2"/>
        <v>103.35066144</v>
      </c>
      <c r="F34" s="13">
        <f t="shared" si="3"/>
        <v>25974.854297883991</v>
      </c>
      <c r="G34" s="5">
        <f t="shared" si="4"/>
        <v>26137.556672471954</v>
      </c>
      <c r="H34" s="3">
        <f t="shared" si="5"/>
        <v>26.137556672471955</v>
      </c>
      <c r="I34" s="15">
        <f t="shared" si="0"/>
        <v>0.26461922538017679</v>
      </c>
      <c r="J34" s="5">
        <f t="shared" si="6"/>
        <v>821712.85822586925</v>
      </c>
      <c r="K34" s="14">
        <f t="shared" si="7"/>
        <v>821.71285822586924</v>
      </c>
      <c r="L34" s="13">
        <f t="shared" si="8"/>
        <v>30.941716022336891</v>
      </c>
    </row>
    <row r="35" spans="1:12" x14ac:dyDescent="0.35">
      <c r="A35" s="2">
        <v>126.55200000000001</v>
      </c>
      <c r="B35" s="2">
        <f t="shared" si="1"/>
        <v>2450</v>
      </c>
      <c r="C35" s="2">
        <v>0.15565000000000001</v>
      </c>
      <c r="D35" s="2">
        <v>1.2698400000000001</v>
      </c>
      <c r="E35" s="14">
        <f t="shared" si="2"/>
        <v>103.238084352</v>
      </c>
      <c r="F35" s="13">
        <f t="shared" si="3"/>
        <v>26487.113935292338</v>
      </c>
      <c r="G35" s="5">
        <f t="shared" si="4"/>
        <v>26653.02502314029</v>
      </c>
      <c r="H35" s="3">
        <f t="shared" si="5"/>
        <v>26.653025023140291</v>
      </c>
      <c r="I35" s="15">
        <f t="shared" si="0"/>
        <v>0.26279381023050385</v>
      </c>
      <c r="J35" s="5">
        <f t="shared" si="6"/>
        <v>820817.78857210674</v>
      </c>
      <c r="K35" s="14">
        <f t="shared" si="7"/>
        <v>820.81778857210679</v>
      </c>
      <c r="L35" s="13">
        <f t="shared" si="8"/>
        <v>31.156642991638449</v>
      </c>
    </row>
    <row r="36" spans="1:12" x14ac:dyDescent="0.35">
      <c r="A36" s="2">
        <v>126.438</v>
      </c>
      <c r="B36" s="2">
        <f t="shared" si="1"/>
        <v>2500</v>
      </c>
      <c r="C36" s="2">
        <v>0.15959999999999999</v>
      </c>
      <c r="D36" s="2">
        <v>1.2744599999999999</v>
      </c>
      <c r="E36" s="14">
        <f t="shared" si="2"/>
        <v>103.145085888</v>
      </c>
      <c r="F36" s="13">
        <f t="shared" si="3"/>
        <v>27003.320339969086</v>
      </c>
      <c r="G36" s="5">
        <f t="shared" si="4"/>
        <v>27172.464863002286</v>
      </c>
      <c r="H36" s="3">
        <f t="shared" si="5"/>
        <v>27.172464863002286</v>
      </c>
      <c r="I36" s="15">
        <f t="shared" si="0"/>
        <v>0.26431168597365373</v>
      </c>
      <c r="J36" s="5">
        <f t="shared" si="6"/>
        <v>820078.38320595515</v>
      </c>
      <c r="K36" s="14">
        <f t="shared" si="7"/>
        <v>820.07838320595511</v>
      </c>
      <c r="L36" s="13">
        <f t="shared" si="8"/>
        <v>30.977718202669031</v>
      </c>
    </row>
    <row r="37" spans="1:12" x14ac:dyDescent="0.35">
      <c r="A37" s="2">
        <v>126.239</v>
      </c>
      <c r="B37" s="2">
        <f t="shared" si="1"/>
        <v>2550</v>
      </c>
      <c r="C37" s="2">
        <v>0.16259999999999999</v>
      </c>
      <c r="D37" s="2">
        <v>1.2787599999999999</v>
      </c>
      <c r="E37" s="14">
        <f t="shared" si="2"/>
        <v>102.982746464</v>
      </c>
      <c r="F37" s="13">
        <f t="shared" si="3"/>
        <v>27500.036377713226</v>
      </c>
      <c r="G37" s="5">
        <f t="shared" si="4"/>
        <v>27672.292251359217</v>
      </c>
      <c r="H37" s="3">
        <f t="shared" si="5"/>
        <v>27.672292251359217</v>
      </c>
      <c r="I37" s="15">
        <f t="shared" si="0"/>
        <v>0.26441611462962927</v>
      </c>
      <c r="J37" s="5">
        <f t="shared" si="6"/>
        <v>818787.66682118189</v>
      </c>
      <c r="K37" s="14">
        <f t="shared" si="7"/>
        <v>818.78766682118192</v>
      </c>
      <c r="L37" s="13">
        <f t="shared" si="8"/>
        <v>30.965483844405256</v>
      </c>
    </row>
    <row r="38" spans="1:12" x14ac:dyDescent="0.35">
      <c r="A38" s="2">
        <v>126.161</v>
      </c>
      <c r="B38" s="2">
        <f t="shared" si="1"/>
        <v>2600</v>
      </c>
      <c r="C38" s="2">
        <v>0.16805</v>
      </c>
      <c r="D38" s="2">
        <v>1.27634</v>
      </c>
      <c r="E38" s="14">
        <f t="shared" si="2"/>
        <v>102.919115936</v>
      </c>
      <c r="F38" s="13">
        <f t="shared" ref="F38:F69" si="9">SUM((2*PI()*B38*E38)/60)</f>
        <v>28021.928006669459</v>
      </c>
      <c r="G38" s="5">
        <f t="shared" si="4"/>
        <v>28197.452926845413</v>
      </c>
      <c r="H38" s="3">
        <f t="shared" si="5"/>
        <v>28.197452926845415</v>
      </c>
      <c r="I38" s="15">
        <f t="shared" ref="I38:I69" si="10">SUM((C38*0.75*60)/(G38/1000))</f>
        <v>0.26818911692553449</v>
      </c>
      <c r="J38" s="5">
        <f t="shared" si="6"/>
        <v>818281.75788644643</v>
      </c>
      <c r="K38" s="14">
        <f t="shared" si="7"/>
        <v>818.28175788644648</v>
      </c>
      <c r="L38" s="13">
        <f t="shared" si="8"/>
        <v>30.529847816448175</v>
      </c>
    </row>
    <row r="39" spans="1:12" x14ac:dyDescent="0.35">
      <c r="A39" s="2">
        <v>125.84699999999999</v>
      </c>
      <c r="B39" s="2">
        <f t="shared" ref="B39:B70" si="11">B38+50</f>
        <v>2650</v>
      </c>
      <c r="C39" s="2">
        <v>0.17144999999999999</v>
      </c>
      <c r="D39" s="2">
        <v>1.28027</v>
      </c>
      <c r="E39" s="14">
        <f t="shared" si="2"/>
        <v>102.66296227199999</v>
      </c>
      <c r="F39" s="13">
        <f t="shared" si="9"/>
        <v>28489.726712804179</v>
      </c>
      <c r="G39" s="5">
        <f t="shared" si="4"/>
        <v>28668.181850006353</v>
      </c>
      <c r="H39" s="3">
        <f t="shared" si="5"/>
        <v>28.668181850006352</v>
      </c>
      <c r="I39" s="15">
        <f t="shared" si="10"/>
        <v>0.26912240337969984</v>
      </c>
      <c r="J39" s="5">
        <f t="shared" si="6"/>
        <v>816245.15012353752</v>
      </c>
      <c r="K39" s="14">
        <f t="shared" si="7"/>
        <v>816.24515012353754</v>
      </c>
      <c r="L39" s="13">
        <f t="shared" si="8"/>
        <v>30.42397371211127</v>
      </c>
    </row>
    <row r="40" spans="1:12" x14ac:dyDescent="0.35">
      <c r="A40" s="2">
        <v>124.911</v>
      </c>
      <c r="B40" s="2">
        <f t="shared" si="11"/>
        <v>2700</v>
      </c>
      <c r="C40" s="2">
        <v>0.17465</v>
      </c>
      <c r="D40" s="2">
        <v>1.2837099999999999</v>
      </c>
      <c r="E40" s="14">
        <f t="shared" si="2"/>
        <v>101.89939593599999</v>
      </c>
      <c r="F40" s="13">
        <f t="shared" si="9"/>
        <v>28811.375430999771</v>
      </c>
      <c r="G40" s="5">
        <f t="shared" si="4"/>
        <v>28991.845324844406</v>
      </c>
      <c r="H40" s="3">
        <f t="shared" si="5"/>
        <v>28.991845324844405</v>
      </c>
      <c r="I40" s="15">
        <f t="shared" si="10"/>
        <v>0.27108484858206172</v>
      </c>
      <c r="J40" s="5">
        <f t="shared" si="6"/>
        <v>810174.24290671374</v>
      </c>
      <c r="K40" s="14">
        <f t="shared" si="7"/>
        <v>810.17424290671374</v>
      </c>
      <c r="L40" s="13">
        <f t="shared" si="8"/>
        <v>30.203727609976038</v>
      </c>
    </row>
    <row r="41" spans="1:12" x14ac:dyDescent="0.35">
      <c r="A41" s="2">
        <v>123.92700000000001</v>
      </c>
      <c r="B41" s="2">
        <f t="shared" si="11"/>
        <v>2750</v>
      </c>
      <c r="C41" s="2">
        <v>0.1784</v>
      </c>
      <c r="D41" s="2">
        <v>1.2811999999999999</v>
      </c>
      <c r="E41" s="14">
        <f t="shared" si="2"/>
        <v>101.096672352</v>
      </c>
      <c r="F41" s="13">
        <f t="shared" si="9"/>
        <v>29113.751623313274</v>
      </c>
      <c r="G41" s="5">
        <f t="shared" si="4"/>
        <v>29296.115553749762</v>
      </c>
      <c r="H41" s="3">
        <f t="shared" si="5"/>
        <v>29.296115553749761</v>
      </c>
      <c r="I41" s="15">
        <f t="shared" si="10"/>
        <v>0.274029503511173</v>
      </c>
      <c r="J41" s="5">
        <f t="shared" si="6"/>
        <v>803792.00711466803</v>
      </c>
      <c r="K41" s="14">
        <f t="shared" si="7"/>
        <v>803.79200711466808</v>
      </c>
      <c r="L41" s="13">
        <f t="shared" si="8"/>
        <v>29.879165640390077</v>
      </c>
    </row>
    <row r="42" spans="1:12" x14ac:dyDescent="0.35">
      <c r="A42" s="2">
        <v>123.68899999999999</v>
      </c>
      <c r="B42" s="2">
        <f t="shared" si="11"/>
        <v>2800</v>
      </c>
      <c r="C42" s="2">
        <v>0.18004999999999999</v>
      </c>
      <c r="D42" s="2">
        <v>1.2744800000000001</v>
      </c>
      <c r="E42" s="14">
        <f t="shared" si="2"/>
        <v>100.90251766399999</v>
      </c>
      <c r="F42" s="13">
        <f t="shared" si="9"/>
        <v>29586.163434047423</v>
      </c>
      <c r="G42" s="5">
        <f t="shared" si="4"/>
        <v>29771.486477266928</v>
      </c>
      <c r="H42" s="3">
        <f t="shared" si="5"/>
        <v>29.771486477266929</v>
      </c>
      <c r="I42" s="15">
        <f t="shared" si="10"/>
        <v>0.27214798314443445</v>
      </c>
      <c r="J42" s="5">
        <f t="shared" si="6"/>
        <v>802248.33626252692</v>
      </c>
      <c r="K42" s="14">
        <f t="shared" si="7"/>
        <v>802.24833626252689</v>
      </c>
      <c r="L42" s="13">
        <f t="shared" si="8"/>
        <v>30.085738028118236</v>
      </c>
    </row>
    <row r="43" spans="1:12" x14ac:dyDescent="0.35">
      <c r="A43" s="2">
        <v>123.389</v>
      </c>
      <c r="B43" s="2">
        <f t="shared" si="11"/>
        <v>2850</v>
      </c>
      <c r="C43" s="2">
        <v>0.18310000000000001</v>
      </c>
      <c r="D43" s="2">
        <v>1.2603599999999999</v>
      </c>
      <c r="E43" s="14">
        <f t="shared" si="2"/>
        <v>100.65778486399999</v>
      </c>
      <c r="F43" s="13">
        <f t="shared" si="9"/>
        <v>30041.446958259603</v>
      </c>
      <c r="G43" s="5">
        <f t="shared" si="4"/>
        <v>30229.621825387363</v>
      </c>
      <c r="H43" s="3">
        <f t="shared" si="5"/>
        <v>30.229621825387362</v>
      </c>
      <c r="I43" s="15">
        <f t="shared" si="10"/>
        <v>0.27256378024154854</v>
      </c>
      <c r="J43" s="5">
        <f t="shared" si="6"/>
        <v>800302.53266739124</v>
      </c>
      <c r="K43" s="14">
        <f t="shared" si="7"/>
        <v>800.30253266739123</v>
      </c>
      <c r="L43" s="13">
        <f t="shared" si="8"/>
        <v>30.039842118817518</v>
      </c>
    </row>
    <row r="44" spans="1:12" x14ac:dyDescent="0.35">
      <c r="A44" s="2">
        <v>122.51900000000001</v>
      </c>
      <c r="B44" s="2">
        <f t="shared" si="11"/>
        <v>2900</v>
      </c>
      <c r="C44" s="2">
        <v>0.18790000000000001</v>
      </c>
      <c r="D44" s="2">
        <v>1.2531000000000001</v>
      </c>
      <c r="E44" s="14">
        <f t="shared" si="2"/>
        <v>99.948059743999991</v>
      </c>
      <c r="F44" s="13">
        <f t="shared" si="9"/>
        <v>30352.95538912273</v>
      </c>
      <c r="G44" s="5">
        <f t="shared" si="4"/>
        <v>30543.081495738661</v>
      </c>
      <c r="H44" s="3">
        <f t="shared" si="5"/>
        <v>30.543081495738662</v>
      </c>
      <c r="I44" s="15">
        <f t="shared" si="10"/>
        <v>0.27683847162506192</v>
      </c>
      <c r="J44" s="5">
        <f t="shared" si="6"/>
        <v>794659.70224149711</v>
      </c>
      <c r="K44" s="14">
        <f t="shared" si="7"/>
        <v>794.65970224149714</v>
      </c>
      <c r="L44" s="13">
        <f t="shared" si="8"/>
        <v>29.575993819433304</v>
      </c>
    </row>
    <row r="45" spans="1:12" x14ac:dyDescent="0.35">
      <c r="A45" s="2">
        <v>121.837</v>
      </c>
      <c r="B45" s="2">
        <f t="shared" si="11"/>
        <v>2950</v>
      </c>
      <c r="C45" s="2">
        <v>0.19255</v>
      </c>
      <c r="D45" s="2">
        <v>1.23943</v>
      </c>
      <c r="E45" s="14">
        <f t="shared" si="2"/>
        <v>99.391700512</v>
      </c>
      <c r="F45" s="13">
        <f t="shared" si="9"/>
        <v>30704.409888702448</v>
      </c>
      <c r="G45" s="5">
        <f t="shared" si="4"/>
        <v>30896.737450656128</v>
      </c>
      <c r="H45" s="3">
        <f t="shared" si="5"/>
        <v>30.896737450656129</v>
      </c>
      <c r="I45" s="15">
        <f t="shared" si="10"/>
        <v>0.2804422316057838</v>
      </c>
      <c r="J45" s="5">
        <f t="shared" si="6"/>
        <v>790236.24206855509</v>
      </c>
      <c r="K45" s="14">
        <f t="shared" si="7"/>
        <v>790.23624206855504</v>
      </c>
      <c r="L45" s="13">
        <f t="shared" si="8"/>
        <v>29.195934146158496</v>
      </c>
    </row>
    <row r="46" spans="1:12" x14ac:dyDescent="0.35">
      <c r="A46" s="2">
        <v>121.709</v>
      </c>
      <c r="B46" s="2">
        <f t="shared" si="11"/>
        <v>3000</v>
      </c>
      <c r="C46" s="2">
        <v>0.19900000000000001</v>
      </c>
      <c r="D46" s="2">
        <v>1.2273499999999999</v>
      </c>
      <c r="E46" s="14">
        <f t="shared" si="2"/>
        <v>99.287281183999994</v>
      </c>
      <c r="F46" s="13">
        <f t="shared" si="9"/>
        <v>31192.01931625585</v>
      </c>
      <c r="G46" s="5">
        <f t="shared" si="4"/>
        <v>31387.401186457981</v>
      </c>
      <c r="H46" s="3">
        <f t="shared" si="5"/>
        <v>31.387401186457982</v>
      </c>
      <c r="I46" s="15">
        <f t="shared" si="10"/>
        <v>0.28530555769184268</v>
      </c>
      <c r="J46" s="5">
        <f t="shared" si="6"/>
        <v>789406.03253463039</v>
      </c>
      <c r="K46" s="14">
        <f t="shared" si="7"/>
        <v>789.40603253463041</v>
      </c>
      <c r="L46" s="13">
        <f t="shared" si="8"/>
        <v>28.698259480131718</v>
      </c>
    </row>
    <row r="47" spans="1:12" x14ac:dyDescent="0.35">
      <c r="A47" s="2">
        <v>121.123</v>
      </c>
      <c r="B47" s="2">
        <f t="shared" si="11"/>
        <v>3050</v>
      </c>
      <c r="C47" s="2">
        <v>0.20605000000000001</v>
      </c>
      <c r="D47" s="2">
        <v>1.2193000000000001</v>
      </c>
      <c r="E47" s="14">
        <f t="shared" si="2"/>
        <v>98.809236447999993</v>
      </c>
      <c r="F47" s="13">
        <f t="shared" si="9"/>
        <v>31559.201085405119</v>
      </c>
      <c r="G47" s="5">
        <f t="shared" si="4"/>
        <v>31756.8829240714</v>
      </c>
      <c r="H47" s="3">
        <f t="shared" si="5"/>
        <v>31.756882924071402</v>
      </c>
      <c r="I47" s="15">
        <f t="shared" si="10"/>
        <v>0.2919760740425732</v>
      </c>
      <c r="J47" s="5">
        <f t="shared" si="6"/>
        <v>785605.22951213177</v>
      </c>
      <c r="K47" s="14">
        <f t="shared" si="7"/>
        <v>785.60522951213181</v>
      </c>
      <c r="L47" s="13">
        <f t="shared" si="8"/>
        <v>28.042616000687538</v>
      </c>
    </row>
    <row r="48" spans="1:12" x14ac:dyDescent="0.35">
      <c r="A48" s="2">
        <v>121.124</v>
      </c>
      <c r="B48" s="2">
        <f t="shared" si="11"/>
        <v>3100</v>
      </c>
      <c r="C48" s="2">
        <v>0.21004999999999999</v>
      </c>
      <c r="D48" s="2">
        <v>1.20692</v>
      </c>
      <c r="E48" s="14">
        <f t="shared" si="2"/>
        <v>98.810052223999989</v>
      </c>
      <c r="F48" s="13">
        <f t="shared" si="9"/>
        <v>32076.829864000025</v>
      </c>
      <c r="G48" s="5">
        <f t="shared" si="4"/>
        <v>32277.754047376562</v>
      </c>
      <c r="H48" s="3">
        <f t="shared" si="5"/>
        <v>32.277754047376561</v>
      </c>
      <c r="I48" s="15">
        <f t="shared" si="10"/>
        <v>0.29284100703308535</v>
      </c>
      <c r="J48" s="5">
        <f t="shared" si="6"/>
        <v>785611.71552411537</v>
      </c>
      <c r="K48" s="14">
        <f t="shared" si="7"/>
        <v>785.61171552411531</v>
      </c>
      <c r="L48" s="13">
        <f t="shared" si="8"/>
        <v>27.959789541493869</v>
      </c>
    </row>
    <row r="49" spans="1:12" x14ac:dyDescent="0.35">
      <c r="A49" s="2">
        <v>120.851</v>
      </c>
      <c r="B49" s="2">
        <f t="shared" si="11"/>
        <v>3150</v>
      </c>
      <c r="C49" s="2">
        <v>0.21604999999999999</v>
      </c>
      <c r="D49" s="2">
        <v>1.1927399999999999</v>
      </c>
      <c r="E49" s="14">
        <f t="shared" si="2"/>
        <v>98.587345375999988</v>
      </c>
      <c r="F49" s="13">
        <f t="shared" si="9"/>
        <v>32520.73439686693</v>
      </c>
      <c r="G49" s="5">
        <f t="shared" si="4"/>
        <v>32724.439127951631</v>
      </c>
      <c r="H49" s="3">
        <f t="shared" si="5"/>
        <v>32.724439127951634</v>
      </c>
      <c r="I49" s="15">
        <f t="shared" si="10"/>
        <v>0.29709447309352738</v>
      </c>
      <c r="J49" s="5">
        <f t="shared" si="6"/>
        <v>783841.03425254184</v>
      </c>
      <c r="K49" s="14">
        <f t="shared" si="7"/>
        <v>783.84103425254182</v>
      </c>
      <c r="L49" s="13">
        <f t="shared" si="8"/>
        <v>27.559492576580602</v>
      </c>
    </row>
    <row r="50" spans="1:12" x14ac:dyDescent="0.35">
      <c r="A50" s="2">
        <v>120.596</v>
      </c>
      <c r="B50" s="2">
        <f t="shared" si="11"/>
        <v>3200</v>
      </c>
      <c r="C50" s="2">
        <v>0.21795</v>
      </c>
      <c r="D50" s="2">
        <v>1.1848099999999999</v>
      </c>
      <c r="E50" s="14">
        <f t="shared" si="2"/>
        <v>98.379322496</v>
      </c>
      <c r="F50" s="13">
        <f t="shared" si="9"/>
        <v>32967.227393981295</v>
      </c>
      <c r="G50" s="5">
        <f t="shared" si="4"/>
        <v>33173.728886504359</v>
      </c>
      <c r="H50" s="3">
        <f t="shared" si="5"/>
        <v>33.173728886504357</v>
      </c>
      <c r="I50" s="15">
        <f t="shared" si="10"/>
        <v>0.29564810255593432</v>
      </c>
      <c r="J50" s="5">
        <f t="shared" si="6"/>
        <v>782187.10119667638</v>
      </c>
      <c r="K50" s="14">
        <f t="shared" si="7"/>
        <v>782.18710119667639</v>
      </c>
      <c r="L50" s="13">
        <f t="shared" si="8"/>
        <v>27.694319209152134</v>
      </c>
    </row>
    <row r="51" spans="1:12" x14ac:dyDescent="0.35">
      <c r="A51" s="2">
        <v>120.84</v>
      </c>
      <c r="B51" s="2">
        <f t="shared" si="11"/>
        <v>3250</v>
      </c>
      <c r="C51" s="2">
        <v>0.22305</v>
      </c>
      <c r="D51" s="2">
        <v>1.17378</v>
      </c>
      <c r="E51" s="14">
        <f t="shared" si="2"/>
        <v>98.578371840000003</v>
      </c>
      <c r="F51" s="13">
        <f t="shared" si="9"/>
        <v>33550.084617333589</v>
      </c>
      <c r="G51" s="5">
        <f t="shared" si="4"/>
        <v>33760.237035216909</v>
      </c>
      <c r="H51" s="3">
        <f t="shared" si="5"/>
        <v>33.76023703521691</v>
      </c>
      <c r="I51" s="15">
        <f t="shared" si="10"/>
        <v>0.29730982011558943</v>
      </c>
      <c r="J51" s="5">
        <f t="shared" si="6"/>
        <v>783769.68812072033</v>
      </c>
      <c r="K51" s="14">
        <f t="shared" si="7"/>
        <v>783.76968812072028</v>
      </c>
      <c r="L51" s="13">
        <f t="shared" si="8"/>
        <v>27.539530724484358</v>
      </c>
    </row>
    <row r="52" spans="1:12" x14ac:dyDescent="0.35">
      <c r="A52" s="2">
        <v>121.633</v>
      </c>
      <c r="B52" s="2">
        <f t="shared" si="11"/>
        <v>3300</v>
      </c>
      <c r="C52" s="2">
        <v>0.22550000000000001</v>
      </c>
      <c r="D52" s="2">
        <v>1.1611800000000001</v>
      </c>
      <c r="E52" s="14">
        <f t="shared" si="2"/>
        <v>99.225282207999996</v>
      </c>
      <c r="F52" s="13">
        <f t="shared" si="9"/>
        <v>34289.795939852949</v>
      </c>
      <c r="G52" s="5">
        <f t="shared" si="4"/>
        <v>34504.581792338184</v>
      </c>
      <c r="H52" s="3">
        <f t="shared" si="5"/>
        <v>34.504581792338186</v>
      </c>
      <c r="I52" s="15">
        <f t="shared" si="10"/>
        <v>0.29409137780807049</v>
      </c>
      <c r="J52" s="5">
        <f t="shared" si="6"/>
        <v>788913.09562386258</v>
      </c>
      <c r="K52" s="14">
        <f t="shared" si="7"/>
        <v>788.91309562386255</v>
      </c>
      <c r="L52" s="13">
        <f t="shared" si="8"/>
        <v>27.840914571482895</v>
      </c>
    </row>
    <row r="53" spans="1:12" x14ac:dyDescent="0.35">
      <c r="A53" s="2">
        <v>122.181</v>
      </c>
      <c r="B53" s="2">
        <f t="shared" si="11"/>
        <v>3350</v>
      </c>
      <c r="C53" s="2">
        <v>0.22850000000000001</v>
      </c>
      <c r="D53" s="2">
        <v>1.1510400000000001</v>
      </c>
      <c r="E53" s="14">
        <f t="shared" si="2"/>
        <v>99.672327455999991</v>
      </c>
      <c r="F53" s="13">
        <f t="shared" si="9"/>
        <v>34966.166773386183</v>
      </c>
      <c r="G53" s="5">
        <f t="shared" si="4"/>
        <v>35185.189305679356</v>
      </c>
      <c r="H53" s="3">
        <f t="shared" si="5"/>
        <v>35.185189305679359</v>
      </c>
      <c r="I53" s="15">
        <f t="shared" si="10"/>
        <v>0.29223943946040581</v>
      </c>
      <c r="J53" s="5">
        <f t="shared" si="6"/>
        <v>792467.43019097741</v>
      </c>
      <c r="K53" s="14">
        <f t="shared" si="7"/>
        <v>792.46743019097744</v>
      </c>
      <c r="L53" s="13">
        <f t="shared" si="8"/>
        <v>28.017344068556209</v>
      </c>
    </row>
    <row r="54" spans="1:12" x14ac:dyDescent="0.35">
      <c r="A54" s="2">
        <v>122.93300000000001</v>
      </c>
      <c r="B54" s="2">
        <f t="shared" si="11"/>
        <v>3400</v>
      </c>
      <c r="C54" s="2">
        <v>0.23419999999999999</v>
      </c>
      <c r="D54" s="2">
        <v>1.14117</v>
      </c>
      <c r="E54" s="14">
        <f t="shared" si="2"/>
        <v>100.285791008</v>
      </c>
      <c r="F54" s="13">
        <f t="shared" si="9"/>
        <v>35706.471819553066</v>
      </c>
      <c r="G54" s="5">
        <f t="shared" si="4"/>
        <v>35930.131505439072</v>
      </c>
      <c r="H54" s="3">
        <f t="shared" si="5"/>
        <v>35.930131505439071</v>
      </c>
      <c r="I54" s="15">
        <f t="shared" si="10"/>
        <v>0.29331927155358772</v>
      </c>
      <c r="J54" s="5">
        <f t="shared" si="6"/>
        <v>797344.91120278463</v>
      </c>
      <c r="K54" s="14">
        <f t="shared" si="7"/>
        <v>797.3449112027846</v>
      </c>
      <c r="L54" s="13">
        <f t="shared" si="8"/>
        <v>27.914200394665627</v>
      </c>
    </row>
    <row r="55" spans="1:12" x14ac:dyDescent="0.35">
      <c r="A55" s="2">
        <v>123.47499999999999</v>
      </c>
      <c r="B55" s="2">
        <f t="shared" si="11"/>
        <v>3450</v>
      </c>
      <c r="C55" s="2">
        <v>0.23605000000000001</v>
      </c>
      <c r="D55" s="2">
        <v>1.12669</v>
      </c>
      <c r="E55" s="14">
        <f t="shared" si="2"/>
        <v>100.72794159999999</v>
      </c>
      <c r="F55" s="13">
        <f t="shared" si="9"/>
        <v>36391.308554304895</v>
      </c>
      <c r="G55" s="5">
        <f t="shared" si="4"/>
        <v>36619.25794906362</v>
      </c>
      <c r="H55" s="3">
        <f t="shared" si="5"/>
        <v>36.619257949063623</v>
      </c>
      <c r="I55" s="15">
        <f t="shared" si="10"/>
        <v>0.29007278123372293</v>
      </c>
      <c r="J55" s="5">
        <f t="shared" si="6"/>
        <v>800860.32969799673</v>
      </c>
      <c r="K55" s="14">
        <f t="shared" si="7"/>
        <v>800.86032969799669</v>
      </c>
      <c r="L55" s="13">
        <f t="shared" si="8"/>
        <v>28.226615716718996</v>
      </c>
    </row>
    <row r="56" spans="1:12" x14ac:dyDescent="0.35">
      <c r="A56" s="2">
        <v>123.428</v>
      </c>
      <c r="B56" s="2">
        <f t="shared" si="11"/>
        <v>3500</v>
      </c>
      <c r="C56" s="2">
        <v>0.24195</v>
      </c>
      <c r="D56" s="2">
        <v>1.11975</v>
      </c>
      <c r="E56" s="14">
        <f t="shared" si="2"/>
        <v>100.689600128</v>
      </c>
      <c r="F56" s="13">
        <f t="shared" si="9"/>
        <v>36904.665939752173</v>
      </c>
      <c r="G56" s="5">
        <f t="shared" si="4"/>
        <v>37135.83092389079</v>
      </c>
      <c r="H56" s="3">
        <f t="shared" si="5"/>
        <v>37.135830923890786</v>
      </c>
      <c r="I56" s="15">
        <f t="shared" si="10"/>
        <v>0.29318719223798295</v>
      </c>
      <c r="J56" s="5">
        <f t="shared" si="6"/>
        <v>800555.48713475873</v>
      </c>
      <c r="K56" s="14">
        <f t="shared" si="7"/>
        <v>800.55548713475878</v>
      </c>
      <c r="L56" s="13">
        <f t="shared" si="8"/>
        <v>27.926775597748815</v>
      </c>
    </row>
    <row r="57" spans="1:12" x14ac:dyDescent="0.35">
      <c r="A57" s="2">
        <v>124.205</v>
      </c>
      <c r="B57" s="2">
        <f t="shared" si="11"/>
        <v>3550</v>
      </c>
      <c r="C57" s="2">
        <v>0.24545</v>
      </c>
      <c r="D57" s="2">
        <v>1.10622</v>
      </c>
      <c r="E57" s="14">
        <f t="shared" si="2"/>
        <v>101.32345807999999</v>
      </c>
      <c r="F57" s="13">
        <f t="shared" si="9"/>
        <v>37667.515398952222</v>
      </c>
      <c r="G57" s="5">
        <f t="shared" si="4"/>
        <v>37903.458751317339</v>
      </c>
      <c r="H57" s="3">
        <f t="shared" si="5"/>
        <v>37.903458751317338</v>
      </c>
      <c r="I57" s="15">
        <f t="shared" si="10"/>
        <v>0.29140480483502373</v>
      </c>
      <c r="J57" s="5">
        <f t="shared" si="6"/>
        <v>805595.11844616057</v>
      </c>
      <c r="K57" s="14">
        <f t="shared" si="7"/>
        <v>805.59511844616054</v>
      </c>
      <c r="L57" s="13">
        <f t="shared" si="8"/>
        <v>28.097590670818313</v>
      </c>
    </row>
    <row r="58" spans="1:12" x14ac:dyDescent="0.35">
      <c r="A58" s="2">
        <v>124.066</v>
      </c>
      <c r="B58" s="2">
        <f t="shared" si="11"/>
        <v>3600</v>
      </c>
      <c r="C58" s="2">
        <v>0.25505</v>
      </c>
      <c r="D58" s="2">
        <v>1.09697</v>
      </c>
      <c r="E58" s="14">
        <f t="shared" si="2"/>
        <v>101.21006521599999</v>
      </c>
      <c r="F58" s="13">
        <f t="shared" si="9"/>
        <v>38155.295682231532</v>
      </c>
      <c r="G58" s="5">
        <f t="shared" si="4"/>
        <v>38394.29441305832</v>
      </c>
      <c r="H58" s="3">
        <f t="shared" si="5"/>
        <v>38.394294413058319</v>
      </c>
      <c r="I58" s="15">
        <f t="shared" si="10"/>
        <v>0.29893113483279593</v>
      </c>
      <c r="J58" s="5">
        <f t="shared" si="6"/>
        <v>804693.56278041448</v>
      </c>
      <c r="K58" s="14">
        <f t="shared" si="7"/>
        <v>804.69356278041448</v>
      </c>
      <c r="L58" s="13">
        <f t="shared" si="8"/>
        <v>27.390164394698928</v>
      </c>
    </row>
    <row r="59" spans="1:12" x14ac:dyDescent="0.35">
      <c r="A59" s="2">
        <v>123.967</v>
      </c>
      <c r="B59" s="2">
        <f t="shared" si="11"/>
        <v>3650</v>
      </c>
      <c r="C59" s="2">
        <v>0.25755</v>
      </c>
      <c r="D59" s="2">
        <v>1.0940099999999999</v>
      </c>
      <c r="E59" s="14">
        <f t="shared" si="2"/>
        <v>101.129303392</v>
      </c>
      <c r="F59" s="13">
        <f t="shared" si="9"/>
        <v>38654.36098620687</v>
      </c>
      <c r="G59" s="5">
        <f t="shared" si="4"/>
        <v>38896.485783078148</v>
      </c>
      <c r="H59" s="3">
        <f t="shared" si="5"/>
        <v>38.896485783078148</v>
      </c>
      <c r="I59" s="15">
        <f t="shared" si="10"/>
        <v>0.29796393598729942</v>
      </c>
      <c r="J59" s="5">
        <f t="shared" si="6"/>
        <v>804051.4475940197</v>
      </c>
      <c r="K59" s="14">
        <f t="shared" si="7"/>
        <v>804.05144759401969</v>
      </c>
      <c r="L59" s="13">
        <f t="shared" si="8"/>
        <v>27.479073595380321</v>
      </c>
    </row>
    <row r="60" spans="1:12" x14ac:dyDescent="0.35">
      <c r="A60" s="2">
        <v>123.815</v>
      </c>
      <c r="B60" s="2">
        <f t="shared" si="11"/>
        <v>3700</v>
      </c>
      <c r="C60" s="2">
        <v>0.26445000000000002</v>
      </c>
      <c r="D60" s="2">
        <v>1.09659</v>
      </c>
      <c r="E60" s="14">
        <f t="shared" si="2"/>
        <v>101.00530543999999</v>
      </c>
      <c r="F60" s="13">
        <f t="shared" si="9"/>
        <v>39135.828150413974</v>
      </c>
      <c r="G60" s="5">
        <f t="shared" si="4"/>
        <v>39380.96878136864</v>
      </c>
      <c r="H60" s="3">
        <f t="shared" si="5"/>
        <v>39.380968781368637</v>
      </c>
      <c r="I60" s="15">
        <f t="shared" si="10"/>
        <v>0.30218276411803452</v>
      </c>
      <c r="J60" s="5">
        <f t="shared" si="6"/>
        <v>803065.57377248385</v>
      </c>
      <c r="K60" s="14">
        <f t="shared" si="7"/>
        <v>803.06557377248384</v>
      </c>
      <c r="L60" s="13">
        <f t="shared" si="8"/>
        <v>27.095433287406145</v>
      </c>
    </row>
    <row r="61" spans="1:12" x14ac:dyDescent="0.35">
      <c r="A61" s="2">
        <v>123.767</v>
      </c>
      <c r="B61" s="2">
        <f t="shared" si="11"/>
        <v>3750</v>
      </c>
      <c r="C61" s="2">
        <v>0.2651</v>
      </c>
      <c r="D61" s="2">
        <v>1.0980799999999999</v>
      </c>
      <c r="E61" s="14">
        <f t="shared" si="2"/>
        <v>100.96614819199999</v>
      </c>
      <c r="F61" s="13">
        <f t="shared" si="9"/>
        <v>39649.313677655693</v>
      </c>
      <c r="G61" s="5">
        <f t="shared" si="4"/>
        <v>39897.670700650167</v>
      </c>
      <c r="H61" s="3">
        <f t="shared" si="5"/>
        <v>39.897670700650167</v>
      </c>
      <c r="I61" s="15">
        <f t="shared" si="10"/>
        <v>0.29900241769767277</v>
      </c>
      <c r="J61" s="5">
        <f t="shared" si="6"/>
        <v>802754.24519726227</v>
      </c>
      <c r="K61" s="14">
        <f t="shared" si="7"/>
        <v>802.75424519726232</v>
      </c>
      <c r="L61" s="13">
        <f t="shared" si="8"/>
        <v>27.383634516437294</v>
      </c>
    </row>
    <row r="62" spans="1:12" x14ac:dyDescent="0.35">
      <c r="A62" s="2">
        <v>123.509</v>
      </c>
      <c r="B62" s="2">
        <f t="shared" si="11"/>
        <v>3800</v>
      </c>
      <c r="C62" s="2">
        <v>0.26929999999999998</v>
      </c>
      <c r="D62" s="2">
        <v>1.09907</v>
      </c>
      <c r="E62" s="14">
        <f t="shared" si="2"/>
        <v>100.75567798399999</v>
      </c>
      <c r="F62" s="13">
        <f t="shared" si="9"/>
        <v>40094.217716519139</v>
      </c>
      <c r="G62" s="5">
        <f t="shared" si="4"/>
        <v>40345.361547969078</v>
      </c>
      <c r="H62" s="3">
        <f t="shared" si="5"/>
        <v>40.345361547969077</v>
      </c>
      <c r="I62" s="15">
        <f t="shared" si="10"/>
        <v>0.30036910155313817</v>
      </c>
      <c r="J62" s="5">
        <f t="shared" si="6"/>
        <v>801080.85410544544</v>
      </c>
      <c r="K62" s="14">
        <f t="shared" si="7"/>
        <v>801.0808541054455</v>
      </c>
      <c r="L62" s="13">
        <f t="shared" si="8"/>
        <v>27.25903857429789</v>
      </c>
    </row>
    <row r="63" spans="1:12" x14ac:dyDescent="0.35">
      <c r="A63" s="2">
        <v>122.672</v>
      </c>
      <c r="B63" s="2">
        <f t="shared" si="11"/>
        <v>3850</v>
      </c>
      <c r="C63" s="2">
        <v>0.27374999999999999</v>
      </c>
      <c r="D63" s="2">
        <v>1.1053299999999999</v>
      </c>
      <c r="E63" s="14">
        <f t="shared" si="2"/>
        <v>100.072873472</v>
      </c>
      <c r="F63" s="13">
        <f t="shared" si="9"/>
        <v>40346.486195817866</v>
      </c>
      <c r="G63" s="5">
        <f t="shared" si="4"/>
        <v>40599.210197079148</v>
      </c>
      <c r="H63" s="3">
        <f t="shared" si="5"/>
        <v>40.599210197079145</v>
      </c>
      <c r="I63" s="15">
        <f t="shared" si="10"/>
        <v>0.30342339026305137</v>
      </c>
      <c r="J63" s="5">
        <f t="shared" si="6"/>
        <v>795652.06207501655</v>
      </c>
      <c r="K63" s="14">
        <f t="shared" si="7"/>
        <v>795.6520620750166</v>
      </c>
      <c r="L63" s="13">
        <f t="shared" si="8"/>
        <v>26.984646498959243</v>
      </c>
    </row>
    <row r="64" spans="1:12" x14ac:dyDescent="0.35">
      <c r="A64" s="2">
        <v>122.157</v>
      </c>
      <c r="B64" s="2">
        <f t="shared" si="11"/>
        <v>3900</v>
      </c>
      <c r="C64" s="2">
        <v>0.27589999999999998</v>
      </c>
      <c r="D64" s="2">
        <v>1.11704</v>
      </c>
      <c r="E64" s="14">
        <f t="shared" si="2"/>
        <v>99.652748831999986</v>
      </c>
      <c r="F64" s="13">
        <f t="shared" si="9"/>
        <v>40698.884673283203</v>
      </c>
      <c r="G64" s="5">
        <f t="shared" si="4"/>
        <v>40953.816042810242</v>
      </c>
      <c r="H64" s="3">
        <f t="shared" si="5"/>
        <v>40.953816042810239</v>
      </c>
      <c r="I64" s="15">
        <f t="shared" si="10"/>
        <v>0.30315856248955425</v>
      </c>
      <c r="J64" s="5">
        <f t="shared" si="6"/>
        <v>792311.76590336661</v>
      </c>
      <c r="K64" s="14">
        <f t="shared" si="7"/>
        <v>792.31176590336656</v>
      </c>
      <c r="L64" s="13">
        <f t="shared" si="8"/>
        <v>27.008219258350362</v>
      </c>
    </row>
    <row r="65" spans="1:12" x14ac:dyDescent="0.35">
      <c r="A65" s="2">
        <v>121.184</v>
      </c>
      <c r="B65" s="2">
        <f t="shared" si="11"/>
        <v>3950</v>
      </c>
      <c r="C65" s="2">
        <v>0.28284999999999999</v>
      </c>
      <c r="D65" s="2">
        <v>1.12259</v>
      </c>
      <c r="E65" s="14">
        <f t="shared" si="2"/>
        <v>98.858998783999994</v>
      </c>
      <c r="F65" s="13">
        <f t="shared" si="9"/>
        <v>40892.336068939134</v>
      </c>
      <c r="G65" s="5">
        <f t="shared" si="4"/>
        <v>41148.479187378398</v>
      </c>
      <c r="H65" s="3">
        <f t="shared" si="5"/>
        <v>41.148479187378399</v>
      </c>
      <c r="I65" s="15">
        <f t="shared" si="10"/>
        <v>0.3093249192039198</v>
      </c>
      <c r="J65" s="5">
        <f t="shared" si="6"/>
        <v>786000.87624314276</v>
      </c>
      <c r="K65" s="14">
        <f t="shared" si="7"/>
        <v>786.00087624314278</v>
      </c>
      <c r="L65" s="13">
        <f t="shared" si="8"/>
        <v>26.469813511424451</v>
      </c>
    </row>
    <row r="66" spans="1:12" x14ac:dyDescent="0.35">
      <c r="A66" s="2">
        <v>120.004</v>
      </c>
      <c r="B66" s="2">
        <f t="shared" si="11"/>
        <v>4000</v>
      </c>
      <c r="C66" s="2">
        <v>0.28455000000000003</v>
      </c>
      <c r="D66" s="2">
        <v>1.1246100000000001</v>
      </c>
      <c r="E66" s="14">
        <f t="shared" si="2"/>
        <v>97.896383103999995</v>
      </c>
      <c r="F66" s="13">
        <f t="shared" si="9"/>
        <v>41006.741063005102</v>
      </c>
      <c r="G66" s="5">
        <f t="shared" si="4"/>
        <v>41263.600796212857</v>
      </c>
      <c r="H66" s="3">
        <f t="shared" si="5"/>
        <v>41.263600796212856</v>
      </c>
      <c r="I66" s="15">
        <f t="shared" si="10"/>
        <v>0.31031586562787827</v>
      </c>
      <c r="J66" s="5">
        <f t="shared" si="6"/>
        <v>778347.3821022748</v>
      </c>
      <c r="K66" s="14">
        <f t="shared" si="7"/>
        <v>778.34738210227476</v>
      </c>
      <c r="L66" s="13">
        <f t="shared" si="8"/>
        <v>26.385286196042358</v>
      </c>
    </row>
    <row r="67" spans="1:12" x14ac:dyDescent="0.35">
      <c r="A67" s="2">
        <v>118.73399999999999</v>
      </c>
      <c r="B67" s="2">
        <f t="shared" si="11"/>
        <v>4050</v>
      </c>
      <c r="C67" s="2">
        <v>0.28710000000000002</v>
      </c>
      <c r="D67" s="2">
        <v>1.1222000000000001</v>
      </c>
      <c r="E67" s="14">
        <f t="shared" si="2"/>
        <v>96.860347583999996</v>
      </c>
      <c r="F67" s="13">
        <f t="shared" si="9"/>
        <v>41079.927113196507</v>
      </c>
      <c r="G67" s="5">
        <f t="shared" si="4"/>
        <v>41337.24527223473</v>
      </c>
      <c r="H67" s="3">
        <f t="shared" si="5"/>
        <v>41.337245272234732</v>
      </c>
      <c r="I67" s="15">
        <f t="shared" si="10"/>
        <v>0.31253896854800167</v>
      </c>
      <c r="J67" s="5">
        <f t="shared" si="6"/>
        <v>770110.14688286639</v>
      </c>
      <c r="K67" s="14">
        <f t="shared" si="7"/>
        <v>770.11014688286639</v>
      </c>
      <c r="L67" s="13">
        <f t="shared" si="8"/>
        <v>26.197606537844138</v>
      </c>
    </row>
    <row r="68" spans="1:12" x14ac:dyDescent="0.35">
      <c r="A68" s="2">
        <v>117.44199999999999</v>
      </c>
      <c r="B68" s="2">
        <f t="shared" si="11"/>
        <v>4100</v>
      </c>
      <c r="C68" s="2">
        <v>0.28894999999999998</v>
      </c>
      <c r="D68" s="2">
        <v>1.1239399999999999</v>
      </c>
      <c r="E68" s="14">
        <f t="shared" si="2"/>
        <v>95.806364991999985</v>
      </c>
      <c r="F68" s="13">
        <f t="shared" si="9"/>
        <v>41134.558231554627</v>
      </c>
      <c r="G68" s="5">
        <f t="shared" si="4"/>
        <v>41392.218591268218</v>
      </c>
      <c r="H68" s="3">
        <f t="shared" si="5"/>
        <v>41.392218591268218</v>
      </c>
      <c r="I68" s="15">
        <f t="shared" si="10"/>
        <v>0.31413513076931227</v>
      </c>
      <c r="J68" s="5">
        <f t="shared" si="6"/>
        <v>761730.21939981473</v>
      </c>
      <c r="K68" s="14">
        <f t="shared" si="7"/>
        <v>761.7302193998147</v>
      </c>
      <c r="L68" s="13">
        <f t="shared" si="8"/>
        <v>26.064493027928641</v>
      </c>
    </row>
    <row r="69" spans="1:12" x14ac:dyDescent="0.35">
      <c r="A69" s="2">
        <v>116.5</v>
      </c>
      <c r="B69" s="2">
        <f t="shared" si="11"/>
        <v>4150</v>
      </c>
      <c r="C69" s="2">
        <v>0.29304999999999998</v>
      </c>
      <c r="D69" s="2">
        <v>1.12233</v>
      </c>
      <c r="E69" s="14">
        <f t="shared" si="2"/>
        <v>95.037903999999997</v>
      </c>
      <c r="F69" s="13">
        <f t="shared" si="9"/>
        <v>41302.236040957789</v>
      </c>
      <c r="G69" s="5">
        <f t="shared" si="4"/>
        <v>41560.946707920179</v>
      </c>
      <c r="H69" s="3">
        <f t="shared" si="5"/>
        <v>41.560946707920181</v>
      </c>
      <c r="I69" s="15">
        <f t="shared" si="10"/>
        <v>0.31729907628612641</v>
      </c>
      <c r="J69" s="5">
        <f t="shared" si="6"/>
        <v>755620.39611108822</v>
      </c>
      <c r="K69" s="14">
        <f t="shared" si="7"/>
        <v>755.62039611108821</v>
      </c>
      <c r="L69" s="13">
        <f t="shared" si="8"/>
        <v>25.804591118257203</v>
      </c>
    </row>
    <row r="70" spans="1:12" x14ac:dyDescent="0.35">
      <c r="A70" s="2">
        <v>115.931</v>
      </c>
      <c r="B70" s="2">
        <f t="shared" si="11"/>
        <v>4200</v>
      </c>
      <c r="C70" s="2">
        <v>0.2949</v>
      </c>
      <c r="D70" s="2">
        <v>1.1217900000000001</v>
      </c>
      <c r="E70" s="14">
        <f t="shared" si="2"/>
        <v>94.573727455999986</v>
      </c>
      <c r="F70" s="13">
        <f t="shared" ref="F70:F96" si="12">SUM((2*PI()*B70*E70)/60)</f>
        <v>41595.697835772196</v>
      </c>
      <c r="G70" s="5">
        <f t="shared" si="4"/>
        <v>41856.246700951968</v>
      </c>
      <c r="H70" s="3">
        <f t="shared" si="5"/>
        <v>41.856246700951971</v>
      </c>
      <c r="I70" s="15">
        <f t="shared" ref="I70:I96" si="13">SUM((C70*0.75*60)/(G70/1000))</f>
        <v>0.31704945010509455</v>
      </c>
      <c r="J70" s="5">
        <f t="shared" si="6"/>
        <v>751929.85529231373</v>
      </c>
      <c r="K70" s="14">
        <f t="shared" si="7"/>
        <v>751.92985529231373</v>
      </c>
      <c r="L70" s="13">
        <f t="shared" si="8"/>
        <v>25.824908143036158</v>
      </c>
    </row>
    <row r="71" spans="1:12" x14ac:dyDescent="0.35">
      <c r="A71" s="2">
        <v>115.03400000000001</v>
      </c>
      <c r="B71" s="2">
        <f t="shared" ref="B71:B96" si="14">B70+50</f>
        <v>4250</v>
      </c>
      <c r="C71" s="2">
        <v>0.29715000000000003</v>
      </c>
      <c r="D71" s="2">
        <v>1.12456</v>
      </c>
      <c r="E71" s="14">
        <f t="shared" ref="E71:E96" si="15">$A71*$D$3</f>
        <v>93.841976383999992</v>
      </c>
      <c r="F71" s="13">
        <f t="shared" si="12"/>
        <v>41765.212344228843</v>
      </c>
      <c r="G71" s="5">
        <f t="shared" ref="G71:G96" si="16">SUM((1.01325/($F$3/1000))*(SQRT(($H$3+273)/293))*F71)</f>
        <v>42026.823021449469</v>
      </c>
      <c r="H71" s="3">
        <f t="shared" ref="H71:H96" si="17">G71/1000</f>
        <v>42.026823021449466</v>
      </c>
      <c r="I71" s="15">
        <f t="shared" si="13"/>
        <v>0.31817180168901621</v>
      </c>
      <c r="J71" s="5">
        <f t="shared" ref="J71:J96" si="18">SUM((G71*60*2)/($I$3*$J$3*B71*4))</f>
        <v>746111.90254285757</v>
      </c>
      <c r="K71" s="14">
        <f t="shared" ref="K71:K96" si="19">J71/1000</f>
        <v>746.11190254285759</v>
      </c>
      <c r="L71" s="13">
        <f t="shared" ref="L71:L96" si="20">SUM((G71/1000))/(((C71*0.72/60)*$C$3))*100</f>
        <v>25.733810734638862</v>
      </c>
    </row>
    <row r="72" spans="1:12" x14ac:dyDescent="0.35">
      <c r="A72" s="2">
        <v>114.39100000000001</v>
      </c>
      <c r="B72" s="2">
        <f t="shared" si="14"/>
        <v>4300</v>
      </c>
      <c r="C72" s="2">
        <v>0.30220000000000002</v>
      </c>
      <c r="D72" s="2">
        <v>1.1227799999999999</v>
      </c>
      <c r="E72" s="14">
        <f t="shared" si="15"/>
        <v>93.317432416000003</v>
      </c>
      <c r="F72" s="13">
        <f t="shared" si="12"/>
        <v>42020.368285295357</v>
      </c>
      <c r="G72" s="5">
        <f t="shared" si="16"/>
        <v>42283.577218930659</v>
      </c>
      <c r="H72" s="3">
        <f t="shared" si="17"/>
        <v>42.28357721893066</v>
      </c>
      <c r="I72" s="15">
        <f t="shared" si="13"/>
        <v>0.32161422695125308</v>
      </c>
      <c r="J72" s="5">
        <f t="shared" si="18"/>
        <v>741941.39683728316</v>
      </c>
      <c r="K72" s="14">
        <f t="shared" si="19"/>
        <v>741.94139683728315</v>
      </c>
      <c r="L72" s="13">
        <f t="shared" si="20"/>
        <v>25.458366700317669</v>
      </c>
    </row>
    <row r="73" spans="1:12" x14ac:dyDescent="0.35">
      <c r="A73" s="2">
        <v>114.01600000000001</v>
      </c>
      <c r="B73" s="2">
        <f t="shared" si="14"/>
        <v>4350</v>
      </c>
      <c r="C73" s="2">
        <v>0.30604999999999999</v>
      </c>
      <c r="D73" s="2">
        <v>1.1194299999999999</v>
      </c>
      <c r="E73" s="14">
        <f t="shared" si="15"/>
        <v>93.011516415999992</v>
      </c>
      <c r="F73" s="13">
        <f t="shared" si="12"/>
        <v>42369.623017404039</v>
      </c>
      <c r="G73" s="5">
        <f t="shared" si="16"/>
        <v>42635.019627381946</v>
      </c>
      <c r="H73" s="3">
        <f t="shared" si="17"/>
        <v>42.635019627381944</v>
      </c>
      <c r="I73" s="15">
        <f t="shared" si="13"/>
        <v>0.32302670716152082</v>
      </c>
      <c r="J73" s="5">
        <f t="shared" si="18"/>
        <v>739509.14234336326</v>
      </c>
      <c r="K73" s="14">
        <f t="shared" si="19"/>
        <v>739.50914234336324</v>
      </c>
      <c r="L73" s="13">
        <f t="shared" si="20"/>
        <v>25.347046371834875</v>
      </c>
    </row>
    <row r="74" spans="1:12" x14ac:dyDescent="0.35">
      <c r="A74" s="2">
        <v>113.871</v>
      </c>
      <c r="B74" s="2">
        <f t="shared" si="14"/>
        <v>4400</v>
      </c>
      <c r="C74" s="2">
        <v>0.30919999999999997</v>
      </c>
      <c r="D74" s="2">
        <v>1.1198600000000001</v>
      </c>
      <c r="E74" s="14">
        <f t="shared" si="15"/>
        <v>92.893228895999997</v>
      </c>
      <c r="F74" s="13">
        <f t="shared" si="12"/>
        <v>42802.127201959942</v>
      </c>
      <c r="G74" s="5">
        <f t="shared" si="16"/>
        <v>43070.232949669269</v>
      </c>
      <c r="H74" s="3">
        <f t="shared" si="17"/>
        <v>43.070232949669268</v>
      </c>
      <c r="I74" s="15">
        <f t="shared" si="13"/>
        <v>0.32305374378307938</v>
      </c>
      <c r="J74" s="5">
        <f t="shared" si="18"/>
        <v>738568.67060571455</v>
      </c>
      <c r="K74" s="14">
        <f t="shared" si="19"/>
        <v>738.5686706057146</v>
      </c>
      <c r="L74" s="13">
        <f t="shared" si="20"/>
        <v>25.344925057615274</v>
      </c>
    </row>
    <row r="75" spans="1:12" x14ac:dyDescent="0.35">
      <c r="A75" s="2">
        <v>113.985</v>
      </c>
      <c r="B75" s="2">
        <f t="shared" si="14"/>
        <v>4450</v>
      </c>
      <c r="C75" s="2">
        <v>0.30990000000000001</v>
      </c>
      <c r="D75" s="2">
        <v>1.11873</v>
      </c>
      <c r="E75" s="14">
        <f t="shared" si="15"/>
        <v>92.986227359999987</v>
      </c>
      <c r="F75" s="13">
        <f t="shared" si="12"/>
        <v>43331.852565948924</v>
      </c>
      <c r="G75" s="5">
        <f t="shared" si="16"/>
        <v>43603.276429464102</v>
      </c>
      <c r="H75" s="3">
        <f t="shared" si="17"/>
        <v>43.603276429464103</v>
      </c>
      <c r="I75" s="15">
        <f t="shared" si="13"/>
        <v>0.31982688325175002</v>
      </c>
      <c r="J75" s="5">
        <f t="shared" si="18"/>
        <v>739308.07597186614</v>
      </c>
      <c r="K75" s="14">
        <f t="shared" si="19"/>
        <v>739.30807597186617</v>
      </c>
      <c r="L75" s="13">
        <f t="shared" si="20"/>
        <v>25.600640079149411</v>
      </c>
    </row>
    <row r="76" spans="1:12" x14ac:dyDescent="0.35">
      <c r="A76" s="2">
        <v>113.306</v>
      </c>
      <c r="B76" s="2">
        <f t="shared" si="14"/>
        <v>4500</v>
      </c>
      <c r="C76" s="2">
        <v>0.31445000000000001</v>
      </c>
      <c r="D76" s="2">
        <v>1.1156299999999999</v>
      </c>
      <c r="E76" s="14">
        <f t="shared" si="15"/>
        <v>92.432315455999998</v>
      </c>
      <c r="F76" s="13">
        <f t="shared" si="12"/>
        <v>43557.702478629581</v>
      </c>
      <c r="G76" s="5">
        <f t="shared" si="16"/>
        <v>43830.541030237793</v>
      </c>
      <c r="H76" s="3">
        <f t="shared" si="17"/>
        <v>43.830541030237796</v>
      </c>
      <c r="I76" s="15">
        <f t="shared" si="13"/>
        <v>0.32283995742233779</v>
      </c>
      <c r="J76" s="5">
        <f t="shared" si="18"/>
        <v>734904.07383487525</v>
      </c>
      <c r="K76" s="14">
        <f t="shared" si="19"/>
        <v>734.90407383487525</v>
      </c>
      <c r="L76" s="13">
        <f t="shared" si="20"/>
        <v>25.361708603662663</v>
      </c>
    </row>
    <row r="77" spans="1:12" x14ac:dyDescent="0.35">
      <c r="A77" s="2">
        <v>113.074</v>
      </c>
      <c r="B77" s="2">
        <f t="shared" si="14"/>
        <v>4550</v>
      </c>
      <c r="C77" s="2">
        <v>0.31709999999999999</v>
      </c>
      <c r="D77" s="2">
        <v>1.1095299999999999</v>
      </c>
      <c r="E77" s="14">
        <f t="shared" si="15"/>
        <v>92.243055423999991</v>
      </c>
      <c r="F77" s="13">
        <f t="shared" si="12"/>
        <v>43951.4992984817</v>
      </c>
      <c r="G77" s="5">
        <f t="shared" si="16"/>
        <v>44226.804531017566</v>
      </c>
      <c r="H77" s="3">
        <f t="shared" si="17"/>
        <v>44.226804531017564</v>
      </c>
      <c r="I77" s="15">
        <f t="shared" si="13"/>
        <v>0.32264370332232301</v>
      </c>
      <c r="J77" s="5">
        <f t="shared" si="18"/>
        <v>733399.31905463687</v>
      </c>
      <c r="K77" s="14">
        <f t="shared" si="19"/>
        <v>733.39931905463686</v>
      </c>
      <c r="L77" s="13">
        <f t="shared" si="20"/>
        <v>25.37713533985989</v>
      </c>
    </row>
    <row r="78" spans="1:12" x14ac:dyDescent="0.35">
      <c r="A78" s="2">
        <v>112.19499999999999</v>
      </c>
      <c r="B78" s="2">
        <f t="shared" si="14"/>
        <v>4600</v>
      </c>
      <c r="C78" s="2">
        <v>0.31940000000000002</v>
      </c>
      <c r="D78" s="2">
        <v>1.1056900000000001</v>
      </c>
      <c r="E78" s="14">
        <f t="shared" si="15"/>
        <v>91.525988319999982</v>
      </c>
      <c r="F78" s="13">
        <f t="shared" si="12"/>
        <v>44089.063786194092</v>
      </c>
      <c r="G78" s="5">
        <f t="shared" si="16"/>
        <v>44365.230700899687</v>
      </c>
      <c r="H78" s="3">
        <f t="shared" si="17"/>
        <v>44.365230700899687</v>
      </c>
      <c r="I78" s="15">
        <f t="shared" si="13"/>
        <v>0.32396991456889979</v>
      </c>
      <c r="J78" s="5">
        <f t="shared" si="18"/>
        <v>727698.11452088854</v>
      </c>
      <c r="K78" s="14">
        <f t="shared" si="19"/>
        <v>727.69811452088857</v>
      </c>
      <c r="L78" s="13">
        <f t="shared" si="20"/>
        <v>25.273250871641885</v>
      </c>
    </row>
    <row r="79" spans="1:12" x14ac:dyDescent="0.35">
      <c r="A79" s="2">
        <v>111.06100000000001</v>
      </c>
      <c r="B79" s="2">
        <f t="shared" si="14"/>
        <v>4650</v>
      </c>
      <c r="C79" s="2">
        <v>0.32055</v>
      </c>
      <c r="D79" s="2">
        <v>1.09782</v>
      </c>
      <c r="E79" s="14">
        <f t="shared" si="15"/>
        <v>90.600898336</v>
      </c>
      <c r="F79" s="13">
        <f t="shared" si="12"/>
        <v>44117.82307625706</v>
      </c>
      <c r="G79" s="5">
        <f t="shared" si="16"/>
        <v>44394.170134601998</v>
      </c>
      <c r="H79" s="3">
        <f t="shared" si="17"/>
        <v>44.394170134602</v>
      </c>
      <c r="I79" s="15">
        <f t="shared" si="13"/>
        <v>0.32492442039719455</v>
      </c>
      <c r="J79" s="5">
        <f t="shared" si="18"/>
        <v>720342.97693127522</v>
      </c>
      <c r="K79" s="14">
        <f t="shared" si="19"/>
        <v>720.34297693127519</v>
      </c>
      <c r="L79" s="13">
        <f t="shared" si="20"/>
        <v>25.199007559220334</v>
      </c>
    </row>
    <row r="80" spans="1:12" x14ac:dyDescent="0.35">
      <c r="A80" s="2">
        <v>109.973</v>
      </c>
      <c r="B80" s="2">
        <f t="shared" si="14"/>
        <v>4700</v>
      </c>
      <c r="C80" s="2">
        <v>0.32069999999999999</v>
      </c>
      <c r="D80" s="2">
        <v>1.09558</v>
      </c>
      <c r="E80" s="14">
        <f t="shared" si="15"/>
        <v>89.713334047999993</v>
      </c>
      <c r="F80" s="13">
        <f t="shared" si="12"/>
        <v>44155.364350631527</v>
      </c>
      <c r="G80" s="5">
        <f t="shared" si="16"/>
        <v>44431.946561575045</v>
      </c>
      <c r="H80" s="3">
        <f t="shared" si="17"/>
        <v>44.431946561575046</v>
      </c>
      <c r="I80" s="15">
        <f t="shared" si="13"/>
        <v>0.32480008455178572</v>
      </c>
      <c r="J80" s="5">
        <f t="shared" si="18"/>
        <v>713286.19589291583</v>
      </c>
      <c r="K80" s="14">
        <f t="shared" si="19"/>
        <v>713.28619589291588</v>
      </c>
      <c r="L80" s="13">
        <f t="shared" si="20"/>
        <v>25.208653923422069</v>
      </c>
    </row>
    <row r="81" spans="1:12" x14ac:dyDescent="0.35">
      <c r="A81" s="2">
        <v>108.654</v>
      </c>
      <c r="B81" s="2">
        <f t="shared" si="14"/>
        <v>4750</v>
      </c>
      <c r="C81" s="2">
        <v>0.32485000000000003</v>
      </c>
      <c r="D81" s="2">
        <v>1.0882700000000001</v>
      </c>
      <c r="E81" s="14">
        <f t="shared" si="15"/>
        <v>88.637325503999989</v>
      </c>
      <c r="F81" s="13">
        <f t="shared" si="12"/>
        <v>44089.875350892151</v>
      </c>
      <c r="G81" s="5">
        <f t="shared" si="16"/>
        <v>44366.047349110515</v>
      </c>
      <c r="H81" s="3">
        <f t="shared" si="17"/>
        <v>44.366047349110517</v>
      </c>
      <c r="I81" s="15">
        <f t="shared" si="13"/>
        <v>0.32949182704898045</v>
      </c>
      <c r="J81" s="5">
        <f t="shared" si="18"/>
        <v>704731.146086302</v>
      </c>
      <c r="K81" s="14">
        <f t="shared" si="19"/>
        <v>704.73114608630203</v>
      </c>
      <c r="L81" s="13">
        <f t="shared" si="20"/>
        <v>24.849699608928518</v>
      </c>
    </row>
    <row r="82" spans="1:12" x14ac:dyDescent="0.35">
      <c r="A82" s="2">
        <v>107.07599999999999</v>
      </c>
      <c r="B82" s="2">
        <f t="shared" si="14"/>
        <v>4800</v>
      </c>
      <c r="C82" s="2">
        <v>0.32455000000000001</v>
      </c>
      <c r="D82" s="2">
        <v>1.08396</v>
      </c>
      <c r="E82" s="14">
        <f t="shared" si="15"/>
        <v>87.350030975999985</v>
      </c>
      <c r="F82" s="13">
        <f t="shared" si="12"/>
        <v>43906.914496806785</v>
      </c>
      <c r="G82" s="5">
        <f t="shared" si="16"/>
        <v>44181.940457204306</v>
      </c>
      <c r="H82" s="3">
        <f t="shared" si="17"/>
        <v>44.181940457204306</v>
      </c>
      <c r="I82" s="15">
        <f t="shared" si="13"/>
        <v>0.33055927034591237</v>
      </c>
      <c r="J82" s="5">
        <f t="shared" si="18"/>
        <v>694496.21917588729</v>
      </c>
      <c r="K82" s="14">
        <f t="shared" si="19"/>
        <v>694.49621917588729</v>
      </c>
      <c r="L82" s="13">
        <f t="shared" si="20"/>
        <v>24.76945486113922</v>
      </c>
    </row>
    <row r="83" spans="1:12" x14ac:dyDescent="0.35">
      <c r="A83" s="2">
        <v>105.24</v>
      </c>
      <c r="B83" s="2">
        <f t="shared" si="14"/>
        <v>4850</v>
      </c>
      <c r="C83" s="2">
        <v>0.32569999999999999</v>
      </c>
      <c r="D83" s="2">
        <v>1.0822099999999999</v>
      </c>
      <c r="E83" s="14">
        <f t="shared" si="15"/>
        <v>85.852266239999992</v>
      </c>
      <c r="F83" s="13">
        <f t="shared" si="12"/>
        <v>43603.577241035069</v>
      </c>
      <c r="G83" s="5">
        <f t="shared" si="16"/>
        <v>43876.703144891399</v>
      </c>
      <c r="H83" s="3">
        <f t="shared" si="17"/>
        <v>43.876703144891401</v>
      </c>
      <c r="I83" s="15">
        <f t="shared" si="13"/>
        <v>0.33403831531281464</v>
      </c>
      <c r="J83" s="5">
        <f t="shared" si="18"/>
        <v>682587.90117365588</v>
      </c>
      <c r="K83" s="14">
        <f t="shared" si="19"/>
        <v>682.58790117365584</v>
      </c>
      <c r="L83" s="13">
        <f t="shared" si="20"/>
        <v>24.511478325762244</v>
      </c>
    </row>
    <row r="84" spans="1:12" x14ac:dyDescent="0.35">
      <c r="A84" s="2">
        <v>103.63200000000001</v>
      </c>
      <c r="B84" s="2">
        <f t="shared" si="14"/>
        <v>4900</v>
      </c>
      <c r="C84" s="2">
        <v>0.32769999999999999</v>
      </c>
      <c r="D84" s="2">
        <v>1.0846</v>
      </c>
      <c r="E84" s="14">
        <f t="shared" si="15"/>
        <v>84.540498431999993</v>
      </c>
      <c r="F84" s="13">
        <f t="shared" si="12"/>
        <v>43379.995438115795</v>
      </c>
      <c r="G84" s="5">
        <f t="shared" si="16"/>
        <v>43651.720860959511</v>
      </c>
      <c r="H84" s="3">
        <f t="shared" si="17"/>
        <v>43.651720860959514</v>
      </c>
      <c r="I84" s="15">
        <f t="shared" si="13"/>
        <v>0.33782173323638026</v>
      </c>
      <c r="J84" s="5">
        <f t="shared" si="18"/>
        <v>672158.39390372776</v>
      </c>
      <c r="K84" s="14">
        <f t="shared" si="19"/>
        <v>672.15839390372776</v>
      </c>
      <c r="L84" s="13">
        <f t="shared" si="20"/>
        <v>24.236963227096624</v>
      </c>
    </row>
    <row r="85" spans="1:12" x14ac:dyDescent="0.35">
      <c r="A85" s="2">
        <v>102.33499999999999</v>
      </c>
      <c r="B85" s="2">
        <f t="shared" si="14"/>
        <v>4950</v>
      </c>
      <c r="C85" s="2">
        <v>0.32845000000000002</v>
      </c>
      <c r="D85" s="2">
        <v>1.08823</v>
      </c>
      <c r="E85" s="14">
        <f t="shared" si="15"/>
        <v>83.482436959999987</v>
      </c>
      <c r="F85" s="13">
        <f t="shared" si="12"/>
        <v>43274.188758455988</v>
      </c>
      <c r="G85" s="5">
        <f t="shared" si="16"/>
        <v>43545.251425011236</v>
      </c>
      <c r="H85" s="3">
        <f t="shared" si="17"/>
        <v>43.545251425011237</v>
      </c>
      <c r="I85" s="15">
        <f t="shared" si="13"/>
        <v>0.33942277323746528</v>
      </c>
      <c r="J85" s="5">
        <f t="shared" si="18"/>
        <v>663746.03636075719</v>
      </c>
      <c r="K85" s="14">
        <f t="shared" si="19"/>
        <v>663.74603636075722</v>
      </c>
      <c r="L85" s="13">
        <f t="shared" si="20"/>
        <v>24.122638701192578</v>
      </c>
    </row>
    <row r="86" spans="1:12" x14ac:dyDescent="0.35">
      <c r="A86" s="2">
        <v>101.10599999999999</v>
      </c>
      <c r="B86" s="2">
        <f t="shared" si="14"/>
        <v>5000</v>
      </c>
      <c r="C86" s="2">
        <v>0.32869999999999999</v>
      </c>
      <c r="D86" s="2">
        <v>1.08687</v>
      </c>
      <c r="E86" s="14">
        <f t="shared" si="15"/>
        <v>82.479848255999997</v>
      </c>
      <c r="F86" s="13">
        <f t="shared" si="12"/>
        <v>43186.347558375084</v>
      </c>
      <c r="G86" s="5">
        <f t="shared" si="16"/>
        <v>43456.860001561385</v>
      </c>
      <c r="H86" s="3">
        <f t="shared" si="17"/>
        <v>43.456860001561388</v>
      </c>
      <c r="I86" s="15">
        <f t="shared" si="13"/>
        <v>0.34037203791227777</v>
      </c>
      <c r="J86" s="5">
        <f t="shared" si="18"/>
        <v>655774.72763268405</v>
      </c>
      <c r="K86" s="14">
        <f t="shared" si="19"/>
        <v>655.77472763268406</v>
      </c>
      <c r="L86" s="13">
        <f t="shared" si="20"/>
        <v>24.05536299628227</v>
      </c>
    </row>
    <row r="87" spans="1:12" x14ac:dyDescent="0.35">
      <c r="A87" s="2">
        <v>99.314899999999994</v>
      </c>
      <c r="B87" s="2">
        <f t="shared" si="14"/>
        <v>5050</v>
      </c>
      <c r="C87" s="2">
        <v>0.32984999999999998</v>
      </c>
      <c r="D87" s="2">
        <v>1.0891</v>
      </c>
      <c r="E87" s="14">
        <f t="shared" si="15"/>
        <v>81.018711862399996</v>
      </c>
      <c r="F87" s="13">
        <f t="shared" si="12"/>
        <v>42845.511315021053</v>
      </c>
      <c r="G87" s="5">
        <f t="shared" si="16"/>
        <v>43113.888813945363</v>
      </c>
      <c r="H87" s="3">
        <f t="shared" si="17"/>
        <v>43.113888813945366</v>
      </c>
      <c r="I87" s="15">
        <f t="shared" si="13"/>
        <v>0.34428000832991174</v>
      </c>
      <c r="J87" s="5">
        <f t="shared" si="18"/>
        <v>644157.63156852475</v>
      </c>
      <c r="K87" s="14">
        <f t="shared" si="19"/>
        <v>644.15763156852472</v>
      </c>
      <c r="L87" s="13">
        <f t="shared" si="20"/>
        <v>23.782307214068993</v>
      </c>
    </row>
    <row r="88" spans="1:12" x14ac:dyDescent="0.35">
      <c r="A88" s="2">
        <v>97.581500000000005</v>
      </c>
      <c r="B88" s="2">
        <f t="shared" si="14"/>
        <v>5100</v>
      </c>
      <c r="C88" s="2">
        <v>0.32969999999999999</v>
      </c>
      <c r="D88" s="2">
        <v>1.09185</v>
      </c>
      <c r="E88" s="14">
        <f t="shared" si="15"/>
        <v>79.604645743999995</v>
      </c>
      <c r="F88" s="13">
        <f t="shared" si="12"/>
        <v>42514.512944364622</v>
      </c>
      <c r="G88" s="5">
        <f t="shared" si="16"/>
        <v>42780.817121903834</v>
      </c>
      <c r="H88" s="3">
        <f t="shared" si="17"/>
        <v>42.780817121903837</v>
      </c>
      <c r="I88" s="15">
        <f t="shared" si="13"/>
        <v>0.34680263253792998</v>
      </c>
      <c r="J88" s="5">
        <f t="shared" si="18"/>
        <v>632914.77839582972</v>
      </c>
      <c r="K88" s="14">
        <f t="shared" si="19"/>
        <v>632.91477839582967</v>
      </c>
      <c r="L88" s="13">
        <f t="shared" si="20"/>
        <v>23.609315955433793</v>
      </c>
    </row>
    <row r="89" spans="1:12" x14ac:dyDescent="0.35">
      <c r="A89" s="2">
        <v>95.848600000000005</v>
      </c>
      <c r="B89" s="2">
        <f t="shared" si="14"/>
        <v>5150</v>
      </c>
      <c r="C89" s="2">
        <v>0.33095000000000002</v>
      </c>
      <c r="D89" s="2">
        <v>1.0940700000000001</v>
      </c>
      <c r="E89" s="14">
        <f t="shared" si="15"/>
        <v>78.190987513599993</v>
      </c>
      <c r="F89" s="13">
        <f t="shared" si="12"/>
        <v>42168.926484691117</v>
      </c>
      <c r="G89" s="5">
        <f t="shared" si="16"/>
        <v>42433.065963365436</v>
      </c>
      <c r="H89" s="3">
        <f t="shared" si="17"/>
        <v>42.433065963365436</v>
      </c>
      <c r="I89" s="15">
        <f t="shared" si="13"/>
        <v>0.3509703968329238</v>
      </c>
      <c r="J89" s="5">
        <f t="shared" si="18"/>
        <v>621675.1682291266</v>
      </c>
      <c r="K89" s="14">
        <f t="shared" si="19"/>
        <v>621.6751682291266</v>
      </c>
      <c r="L89" s="13">
        <f t="shared" si="20"/>
        <v>23.328955945141736</v>
      </c>
    </row>
    <row r="90" spans="1:12" x14ac:dyDescent="0.35">
      <c r="A90" s="2">
        <v>94.803299999999993</v>
      </c>
      <c r="B90" s="2">
        <f t="shared" si="14"/>
        <v>5200</v>
      </c>
      <c r="C90" s="2">
        <v>0.33379999999999999</v>
      </c>
      <c r="D90" s="2">
        <v>1.0934600000000001</v>
      </c>
      <c r="E90" s="14">
        <f t="shared" si="15"/>
        <v>77.338256860799987</v>
      </c>
      <c r="F90" s="13">
        <f t="shared" si="12"/>
        <v>42113.985263190472</v>
      </c>
      <c r="G90" s="5">
        <f t="shared" si="16"/>
        <v>42377.780598752441</v>
      </c>
      <c r="H90" s="3">
        <f t="shared" si="17"/>
        <v>42.377780598752437</v>
      </c>
      <c r="I90" s="15">
        <f t="shared" si="13"/>
        <v>0.35445461720197308</v>
      </c>
      <c r="J90" s="5">
        <f t="shared" si="18"/>
        <v>614895.33990247489</v>
      </c>
      <c r="K90" s="14">
        <f t="shared" si="19"/>
        <v>614.89533990247492</v>
      </c>
      <c r="L90" s="13">
        <f t="shared" si="20"/>
        <v>23.099636817817739</v>
      </c>
    </row>
    <row r="91" spans="1:12" x14ac:dyDescent="0.35">
      <c r="A91" s="2">
        <v>93.0976</v>
      </c>
      <c r="B91" s="2">
        <f t="shared" si="14"/>
        <v>5250</v>
      </c>
      <c r="C91" s="2">
        <v>0.33129999999999998</v>
      </c>
      <c r="D91" s="2">
        <v>1.0880399999999999</v>
      </c>
      <c r="E91" s="14">
        <f t="shared" si="15"/>
        <v>75.94678773759999</v>
      </c>
      <c r="F91" s="13">
        <f t="shared" si="12"/>
        <v>41753.927323532807</v>
      </c>
      <c r="G91" s="5">
        <f t="shared" si="16"/>
        <v>42015.467313170615</v>
      </c>
      <c r="H91" s="3">
        <f t="shared" si="17"/>
        <v>42.015467313170618</v>
      </c>
      <c r="I91" s="15">
        <f t="shared" si="13"/>
        <v>0.35483361136689351</v>
      </c>
      <c r="J91" s="5">
        <f t="shared" si="18"/>
        <v>603832.14926173072</v>
      </c>
      <c r="K91" s="14">
        <f t="shared" si="19"/>
        <v>603.83214926173071</v>
      </c>
      <c r="L91" s="13">
        <f t="shared" si="20"/>
        <v>23.074964331093593</v>
      </c>
    </row>
    <row r="92" spans="1:12" x14ac:dyDescent="0.35">
      <c r="A92" s="2">
        <v>91.788600000000002</v>
      </c>
      <c r="B92" s="2">
        <f t="shared" si="14"/>
        <v>5300</v>
      </c>
      <c r="C92" s="2">
        <v>0.33239999999999997</v>
      </c>
      <c r="D92" s="2">
        <v>1.0833900000000001</v>
      </c>
      <c r="E92" s="14">
        <f t="shared" si="15"/>
        <v>74.878936953600004</v>
      </c>
      <c r="F92" s="13">
        <f t="shared" si="12"/>
        <v>41558.910889427614</v>
      </c>
      <c r="G92" s="5">
        <f t="shared" si="16"/>
        <v>41819.229327000154</v>
      </c>
      <c r="H92" s="3">
        <f t="shared" si="17"/>
        <v>41.819229327000151</v>
      </c>
      <c r="I92" s="15">
        <f t="shared" si="13"/>
        <v>0.3576823447184504</v>
      </c>
      <c r="J92" s="5">
        <f t="shared" si="18"/>
        <v>595341.95957495493</v>
      </c>
      <c r="K92" s="14">
        <f t="shared" si="19"/>
        <v>595.3419595749549</v>
      </c>
      <c r="L92" s="13">
        <f t="shared" si="20"/>
        <v>22.891185563573725</v>
      </c>
    </row>
    <row r="93" spans="1:12" x14ac:dyDescent="0.35">
      <c r="A93" s="2">
        <v>90.593800000000002</v>
      </c>
      <c r="B93" s="2">
        <f t="shared" si="14"/>
        <v>5350</v>
      </c>
      <c r="C93" s="2">
        <v>0.33079999999999998</v>
      </c>
      <c r="D93" s="2">
        <v>1.0800700000000001</v>
      </c>
      <c r="E93" s="14">
        <f t="shared" si="15"/>
        <v>73.904247788799992</v>
      </c>
      <c r="F93" s="13">
        <f t="shared" si="12"/>
        <v>41404.905809489988</v>
      </c>
      <c r="G93" s="5">
        <f t="shared" si="16"/>
        <v>41664.259583626226</v>
      </c>
      <c r="H93" s="3">
        <f t="shared" si="17"/>
        <v>41.664259583626226</v>
      </c>
      <c r="I93" s="15">
        <f t="shared" si="13"/>
        <v>0.35728464033116042</v>
      </c>
      <c r="J93" s="5">
        <f t="shared" si="18"/>
        <v>587592.47245672718</v>
      </c>
      <c r="K93" s="14">
        <f t="shared" si="19"/>
        <v>587.59247245672714</v>
      </c>
      <c r="L93" s="13">
        <f t="shared" si="20"/>
        <v>22.916666437647866</v>
      </c>
    </row>
    <row r="94" spans="1:12" x14ac:dyDescent="0.35">
      <c r="A94" s="2">
        <v>89.6374</v>
      </c>
      <c r="B94" s="2">
        <f t="shared" si="14"/>
        <v>5400</v>
      </c>
      <c r="C94" s="2">
        <v>0.33879999999999999</v>
      </c>
      <c r="D94" s="2">
        <v>1.0789500000000001</v>
      </c>
      <c r="E94" s="14">
        <f t="shared" si="15"/>
        <v>73.124039622399991</v>
      </c>
      <c r="F94" s="13">
        <f t="shared" si="12"/>
        <v>41350.670222137342</v>
      </c>
      <c r="G94" s="5">
        <f t="shared" si="16"/>
        <v>41609.6842731418</v>
      </c>
      <c r="H94" s="3">
        <f t="shared" si="17"/>
        <v>41.609684273141802</v>
      </c>
      <c r="I94" s="15">
        <f t="shared" si="13"/>
        <v>0.36640508733302213</v>
      </c>
      <c r="J94" s="5">
        <f t="shared" si="18"/>
        <v>581389.25059543399</v>
      </c>
      <c r="K94" s="14">
        <f t="shared" si="19"/>
        <v>581.38925059543396</v>
      </c>
      <c r="L94" s="13">
        <f t="shared" si="20"/>
        <v>22.34623155852201</v>
      </c>
    </row>
    <row r="95" spans="1:12" x14ac:dyDescent="0.35">
      <c r="A95" s="2">
        <v>88.925600000000003</v>
      </c>
      <c r="B95" s="2">
        <f t="shared" si="14"/>
        <v>5450</v>
      </c>
      <c r="C95" s="2">
        <v>0.34379999999999999</v>
      </c>
      <c r="D95" s="2">
        <v>1.0792299999999999</v>
      </c>
      <c r="E95" s="14">
        <f t="shared" si="15"/>
        <v>72.543370265600004</v>
      </c>
      <c r="F95" s="13">
        <f t="shared" si="12"/>
        <v>41402.145635238005</v>
      </c>
      <c r="G95" s="5">
        <f t="shared" si="16"/>
        <v>41661.48212007976</v>
      </c>
      <c r="H95" s="3">
        <f t="shared" si="17"/>
        <v>41.661482120079761</v>
      </c>
      <c r="I95" s="15">
        <f t="shared" si="13"/>
        <v>0.37135020677873049</v>
      </c>
      <c r="J95" s="5">
        <f t="shared" si="18"/>
        <v>576772.50726537511</v>
      </c>
      <c r="K95" s="14">
        <f t="shared" si="19"/>
        <v>576.77250726537511</v>
      </c>
      <c r="L95" s="13">
        <f t="shared" si="20"/>
        <v>22.048655894900016</v>
      </c>
    </row>
    <row r="96" spans="1:12" x14ac:dyDescent="0.35">
      <c r="A96" s="2">
        <v>88.647400000000005</v>
      </c>
      <c r="B96" s="2">
        <f t="shared" si="14"/>
        <v>5500</v>
      </c>
      <c r="C96" s="2">
        <v>0.3488</v>
      </c>
      <c r="D96" s="2">
        <v>1.0836600000000001</v>
      </c>
      <c r="E96" s="14">
        <f t="shared" si="15"/>
        <v>72.316421382399994</v>
      </c>
      <c r="F96" s="13">
        <f t="shared" si="12"/>
        <v>41651.268660622794</v>
      </c>
      <c r="G96" s="5">
        <f t="shared" si="16"/>
        <v>41912.165612650613</v>
      </c>
      <c r="H96" s="3">
        <f t="shared" si="17"/>
        <v>41.912165612650611</v>
      </c>
      <c r="I96" s="15">
        <f t="shared" si="13"/>
        <v>0.37449747037796532</v>
      </c>
      <c r="J96" s="5">
        <f t="shared" si="18"/>
        <v>574968.09873148566</v>
      </c>
      <c r="K96" s="14">
        <f t="shared" si="19"/>
        <v>574.96809873148561</v>
      </c>
      <c r="L96" s="13">
        <f t="shared" si="20"/>
        <v>21.863359764488134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C12433AA-6E53-4942-A423-A6025670FA1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'GrE HnD BsC'!B:B</xm:f>
              <xm:sqref>B4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B6BB72-F88F-4998-A848-1BA1FEE0DB62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Megan Gwilym (2200683)</cp:lastModifiedBy>
  <cp:revision/>
  <dcterms:created xsi:type="dcterms:W3CDTF">2019-10-18T15:00:30Z</dcterms:created>
  <dcterms:modified xsi:type="dcterms:W3CDTF">2024-03-15T15:36:43Z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