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G:\Year 1\university\Vehicle Systems\"/>
    </mc:Choice>
  </mc:AlternateContent>
  <xr:revisionPtr revIDLastSave="0" documentId="13_ncr:1_{6EB7C4C7-8C1D-477A-AF39-449601304BE3}" xr6:coauthVersionLast="45" xr6:coauthVersionMax="45" xr10:uidLastSave="{00000000-0000-0000-0000-000000000000}"/>
  <bookViews>
    <workbookView showHorizontalScroll="0" showVerticalScroll="0" showSheetTabs="0" xWindow="-12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48" i="1" l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D119" i="1" l="1"/>
  <c r="G120" i="1" l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A120" i="1"/>
  <c r="G87" i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A90" i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D81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67" i="1"/>
  <c r="K3" i="1"/>
  <c r="K2" i="1"/>
  <c r="G3" i="1"/>
  <c r="K54" i="1"/>
  <c r="K62" i="1"/>
  <c r="E54" i="1"/>
  <c r="E52" i="1" l="1"/>
  <c r="D88" i="1"/>
  <c r="D90" i="1"/>
  <c r="D92" i="1"/>
  <c r="D94" i="1"/>
  <c r="D96" i="1"/>
  <c r="D98" i="1"/>
  <c r="D100" i="1"/>
  <c r="D102" i="1"/>
  <c r="D104" i="1"/>
  <c r="D106" i="1"/>
  <c r="D108" i="1"/>
  <c r="D110" i="1"/>
  <c r="D112" i="1"/>
  <c r="D114" i="1"/>
  <c r="D86" i="1"/>
  <c r="D87" i="1"/>
  <c r="D89" i="1"/>
  <c r="M89" i="1" s="1"/>
  <c r="D91" i="1"/>
  <c r="D93" i="1"/>
  <c r="D95" i="1"/>
  <c r="D97" i="1"/>
  <c r="D99" i="1"/>
  <c r="D101" i="1"/>
  <c r="M101" i="1" s="1"/>
  <c r="D103" i="1"/>
  <c r="D105" i="1"/>
  <c r="M105" i="1" s="1"/>
  <c r="D107" i="1"/>
  <c r="D111" i="1"/>
  <c r="M111" i="1" s="1"/>
  <c r="D115" i="1"/>
  <c r="D109" i="1"/>
  <c r="D113" i="1"/>
  <c r="M79" i="1"/>
  <c r="M75" i="1"/>
  <c r="M71" i="1"/>
  <c r="E62" i="1"/>
  <c r="J121" i="1"/>
  <c r="J123" i="1"/>
  <c r="J125" i="1"/>
  <c r="J127" i="1"/>
  <c r="J129" i="1"/>
  <c r="J131" i="1"/>
  <c r="J133" i="1"/>
  <c r="J135" i="1"/>
  <c r="J137" i="1"/>
  <c r="J139" i="1"/>
  <c r="J141" i="1"/>
  <c r="J143" i="1"/>
  <c r="J145" i="1"/>
  <c r="J147" i="1"/>
  <c r="J119" i="1"/>
  <c r="M118" i="1" s="1"/>
  <c r="J122" i="1"/>
  <c r="J126" i="1"/>
  <c r="J130" i="1"/>
  <c r="J134" i="1"/>
  <c r="J138" i="1"/>
  <c r="J142" i="1"/>
  <c r="J146" i="1"/>
  <c r="J120" i="1"/>
  <c r="J124" i="1"/>
  <c r="J128" i="1"/>
  <c r="J132" i="1"/>
  <c r="J136" i="1"/>
  <c r="J140" i="1"/>
  <c r="J144" i="1"/>
  <c r="J148" i="1"/>
  <c r="J68" i="1"/>
  <c r="M68" i="1" s="1"/>
  <c r="J70" i="1"/>
  <c r="J72" i="1"/>
  <c r="M72" i="1" s="1"/>
  <c r="J74" i="1"/>
  <c r="J76" i="1"/>
  <c r="M76" i="1" s="1"/>
  <c r="J78" i="1"/>
  <c r="J80" i="1"/>
  <c r="M80" i="1" s="1"/>
  <c r="J67" i="1"/>
  <c r="J69" i="1"/>
  <c r="M69" i="1" s="1"/>
  <c r="J71" i="1"/>
  <c r="J73" i="1"/>
  <c r="M73" i="1" s="1"/>
  <c r="J75" i="1"/>
  <c r="J77" i="1"/>
  <c r="M77" i="1" s="1"/>
  <c r="J79" i="1"/>
  <c r="J81" i="1"/>
  <c r="M81" i="1" s="1"/>
  <c r="J88" i="1"/>
  <c r="J90" i="1"/>
  <c r="J92" i="1"/>
  <c r="J94" i="1"/>
  <c r="J96" i="1"/>
  <c r="J98" i="1"/>
  <c r="J100" i="1"/>
  <c r="J102" i="1"/>
  <c r="J104" i="1"/>
  <c r="J106" i="1"/>
  <c r="J108" i="1"/>
  <c r="J110" i="1"/>
  <c r="J112" i="1"/>
  <c r="J114" i="1"/>
  <c r="J86" i="1"/>
  <c r="J87" i="1"/>
  <c r="J89" i="1"/>
  <c r="J91" i="1"/>
  <c r="J93" i="1"/>
  <c r="J95" i="1"/>
  <c r="M95" i="1" s="1"/>
  <c r="J97" i="1"/>
  <c r="J99" i="1"/>
  <c r="J101" i="1"/>
  <c r="J103" i="1"/>
  <c r="J105" i="1"/>
  <c r="J107" i="1"/>
  <c r="J109" i="1"/>
  <c r="J111" i="1"/>
  <c r="J113" i="1"/>
  <c r="J115" i="1"/>
  <c r="M78" i="1"/>
  <c r="M74" i="1"/>
  <c r="M70" i="1"/>
  <c r="A121" i="1"/>
  <c r="D120" i="1"/>
  <c r="K60" i="1"/>
  <c r="K52" i="1"/>
  <c r="K58" i="1"/>
  <c r="K64" i="1"/>
  <c r="K56" i="1"/>
  <c r="M52" i="1"/>
  <c r="E60" i="1"/>
  <c r="M60" i="1" s="1"/>
  <c r="M62" i="1"/>
  <c r="M54" i="1"/>
  <c r="K50" i="1"/>
  <c r="K63" i="1"/>
  <c r="K61" i="1"/>
  <c r="K59" i="1"/>
  <c r="K57" i="1"/>
  <c r="K55" i="1"/>
  <c r="K53" i="1"/>
  <c r="K51" i="1"/>
  <c r="E55" i="1"/>
  <c r="M55" i="1" s="1"/>
  <c r="M93" i="1"/>
  <c r="M97" i="1"/>
  <c r="M109" i="1"/>
  <c r="M113" i="1"/>
  <c r="E51" i="1"/>
  <c r="M107" i="1"/>
  <c r="E61" i="1"/>
  <c r="M61" i="1" s="1"/>
  <c r="E59" i="1"/>
  <c r="M59" i="1" s="1"/>
  <c r="E53" i="1"/>
  <c r="M88" i="1"/>
  <c r="M67" i="1"/>
  <c r="M53" i="1"/>
  <c r="E64" i="1"/>
  <c r="M64" i="1" s="1"/>
  <c r="E56" i="1"/>
  <c r="E58" i="1"/>
  <c r="E50" i="1"/>
  <c r="E57" i="1"/>
  <c r="M57" i="1" s="1"/>
  <c r="E63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32" i="1"/>
  <c r="E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15" i="1"/>
  <c r="E21" i="1"/>
  <c r="E29" i="1"/>
  <c r="E16" i="1"/>
  <c r="E17" i="1"/>
  <c r="E18" i="1"/>
  <c r="E19" i="1"/>
  <c r="E20" i="1"/>
  <c r="E22" i="1"/>
  <c r="M22" i="1" s="1"/>
  <c r="E23" i="1"/>
  <c r="M23" i="1" s="1"/>
  <c r="E24" i="1"/>
  <c r="E25" i="1"/>
  <c r="E26" i="1"/>
  <c r="M26" i="1" s="1"/>
  <c r="E27" i="1"/>
  <c r="M27" i="1" s="1"/>
  <c r="E28" i="1"/>
  <c r="A122" i="1" l="1"/>
  <c r="D121" i="1"/>
  <c r="M63" i="1"/>
  <c r="M56" i="1"/>
  <c r="M103" i="1"/>
  <c r="M87" i="1"/>
  <c r="M91" i="1"/>
  <c r="M58" i="1"/>
  <c r="M51" i="1"/>
  <c r="M50" i="1"/>
  <c r="M92" i="1"/>
  <c r="M100" i="1"/>
  <c r="M108" i="1"/>
  <c r="M115" i="1"/>
  <c r="M99" i="1"/>
  <c r="M16" i="1"/>
  <c r="M114" i="1"/>
  <c r="M86" i="1"/>
  <c r="M94" i="1"/>
  <c r="M102" i="1"/>
  <c r="M110" i="1"/>
  <c r="M24" i="1"/>
  <c r="M96" i="1"/>
  <c r="M104" i="1"/>
  <c r="M112" i="1"/>
  <c r="M90" i="1"/>
  <c r="M98" i="1"/>
  <c r="M106" i="1"/>
  <c r="M46" i="1"/>
  <c r="M38" i="1"/>
  <c r="M42" i="1"/>
  <c r="M34" i="1"/>
  <c r="M28" i="1"/>
  <c r="M25" i="1"/>
  <c r="M21" i="1"/>
  <c r="M41" i="1"/>
  <c r="M33" i="1"/>
  <c r="M40" i="1"/>
  <c r="M45" i="1"/>
  <c r="M37" i="1"/>
  <c r="M36" i="1"/>
  <c r="M43" i="1"/>
  <c r="M35" i="1"/>
  <c r="M44" i="1"/>
  <c r="M32" i="1"/>
  <c r="M39" i="1"/>
  <c r="M19" i="1"/>
  <c r="M20" i="1"/>
  <c r="M15" i="1"/>
  <c r="M17" i="1"/>
  <c r="M18" i="1"/>
  <c r="M29" i="1"/>
  <c r="A123" i="1" l="1"/>
  <c r="D122" i="1"/>
  <c r="A124" i="1" l="1"/>
  <c r="D123" i="1"/>
  <c r="A125" i="1" l="1"/>
  <c r="D124" i="1"/>
  <c r="A126" i="1" l="1"/>
  <c r="D125" i="1"/>
  <c r="A127" i="1" l="1"/>
  <c r="D126" i="1"/>
  <c r="A128" i="1" l="1"/>
  <c r="D127" i="1"/>
  <c r="A129" i="1" l="1"/>
  <c r="D128" i="1"/>
  <c r="A130" i="1" l="1"/>
  <c r="D129" i="1"/>
  <c r="A131" i="1" l="1"/>
  <c r="D130" i="1"/>
  <c r="A132" i="1" l="1"/>
  <c r="D131" i="1"/>
  <c r="A133" i="1" l="1"/>
  <c r="D132" i="1"/>
  <c r="A134" i="1" l="1"/>
  <c r="D133" i="1"/>
  <c r="A135" i="1" l="1"/>
  <c r="D134" i="1"/>
  <c r="A136" i="1" l="1"/>
  <c r="D135" i="1"/>
  <c r="A137" i="1" l="1"/>
  <c r="D136" i="1"/>
  <c r="A138" i="1" l="1"/>
  <c r="D137" i="1"/>
  <c r="A139" i="1" l="1"/>
  <c r="D138" i="1"/>
  <c r="A140" i="1" l="1"/>
  <c r="D139" i="1"/>
  <c r="A141" i="1" l="1"/>
  <c r="D140" i="1"/>
  <c r="A142" i="1" l="1"/>
  <c r="D141" i="1"/>
  <c r="A143" i="1" l="1"/>
  <c r="D142" i="1"/>
  <c r="A144" i="1" l="1"/>
  <c r="D143" i="1"/>
  <c r="A145" i="1" l="1"/>
  <c r="D144" i="1"/>
  <c r="A146" i="1" l="1"/>
  <c r="D145" i="1"/>
  <c r="A147" i="1" l="1"/>
  <c r="D146" i="1"/>
  <c r="A148" i="1" l="1"/>
  <c r="D148" i="1" s="1"/>
  <c r="D147" i="1"/>
</calcChain>
</file>

<file path=xl/sharedStrings.xml><?xml version="1.0" encoding="utf-8"?>
<sst xmlns="http://schemas.openxmlformats.org/spreadsheetml/2006/main" count="101" uniqueCount="39">
  <si>
    <t>A</t>
  </si>
  <si>
    <t>Air Density</t>
  </si>
  <si>
    <t>Maximum G</t>
  </si>
  <si>
    <t>Mass</t>
  </si>
  <si>
    <t>kg</t>
  </si>
  <si>
    <t>Wheelbase</t>
  </si>
  <si>
    <t>m</t>
  </si>
  <si>
    <t>Centre of Gravity Height</t>
  </si>
  <si>
    <t>Static Weight Distribution (Front)</t>
  </si>
  <si>
    <t>% Front</t>
  </si>
  <si>
    <t>Static Weight Distribution (Left)</t>
  </si>
  <si>
    <t>% Left</t>
  </si>
  <si>
    <t>Cl</t>
  </si>
  <si>
    <t>m2</t>
  </si>
  <si>
    <t>kg/m3</t>
  </si>
  <si>
    <t>Centre of Pressure</t>
  </si>
  <si>
    <t>Average Track</t>
  </si>
  <si>
    <t>G</t>
  </si>
  <si>
    <t xml:space="preserve">Rear static loads </t>
  </si>
  <si>
    <t>Unit</t>
  </si>
  <si>
    <t>Value</t>
  </si>
  <si>
    <t>front left</t>
  </si>
  <si>
    <t>Front Right</t>
  </si>
  <si>
    <t>N</t>
  </si>
  <si>
    <t xml:space="preserve">Front static loads </t>
  </si>
  <si>
    <t>Aero lift Forces</t>
  </si>
  <si>
    <t>n</t>
  </si>
  <si>
    <t xml:space="preserve">front left </t>
  </si>
  <si>
    <t>Long G-Force</t>
  </si>
  <si>
    <t>Lat G-Force</t>
  </si>
  <si>
    <t>Weight</t>
  </si>
  <si>
    <t>front Right</t>
  </si>
  <si>
    <t xml:space="preserve">Weight Transfer </t>
  </si>
  <si>
    <t>Rear left</t>
  </si>
  <si>
    <t>Rear Right</t>
  </si>
  <si>
    <t>Rear Left</t>
  </si>
  <si>
    <t>Velocity</t>
  </si>
  <si>
    <t xml:space="preserve">velocity </t>
  </si>
  <si>
    <t xml:space="preserve">front right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</si>
</sst>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0" fillId="0" borderId="0" xfId="0" applyFill="1"/>
    <xf numFmtId="9" fontId="0" fillId="0" borderId="0" xfId="0" applyNumberForma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</a:t>
            </a:r>
            <a:r>
              <a:rPr lang="en-GB" baseline="0"/>
              <a:t> Left and Right Load Against longitudinal Acceleration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Left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Sheet1!$B$32:$B$46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Sheet1!$D$32:$D$46</c:f>
              <c:numCache>
                <c:formatCode>General</c:formatCode>
                <c:ptCount val="15"/>
                <c:pt idx="0">
                  <c:v>1739.3101866666666</c:v>
                </c:pt>
                <c:pt idx="1">
                  <c:v>1743.0823733333334</c:v>
                </c:pt>
                <c:pt idx="2">
                  <c:v>1746.85456</c:v>
                </c:pt>
                <c:pt idx="3">
                  <c:v>1750.6267466666666</c:v>
                </c:pt>
                <c:pt idx="4">
                  <c:v>1754.3989333333334</c:v>
                </c:pt>
                <c:pt idx="5">
                  <c:v>1758.17112</c:v>
                </c:pt>
                <c:pt idx="6">
                  <c:v>1761.9433066666666</c:v>
                </c:pt>
                <c:pt idx="7">
                  <c:v>1765.7154933333334</c:v>
                </c:pt>
                <c:pt idx="8">
                  <c:v>1769.48768</c:v>
                </c:pt>
                <c:pt idx="9">
                  <c:v>1773.2598666666668</c:v>
                </c:pt>
                <c:pt idx="10">
                  <c:v>1777.0320533333334</c:v>
                </c:pt>
                <c:pt idx="11">
                  <c:v>1780.8042399999999</c:v>
                </c:pt>
                <c:pt idx="12">
                  <c:v>1784.5764266666667</c:v>
                </c:pt>
                <c:pt idx="13">
                  <c:v>1788.3486133333333</c:v>
                </c:pt>
                <c:pt idx="14">
                  <c:v>1792.1207999999999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D0B-634C-A86E-CB399E819EE3}"/>
            </c:ext>
          </c:extLst>
        </c:ser>
        <c:ser>
          <c:idx val="1"/>
          <c:order val="1"/>
          <c:tx>
            <c:v>Front Right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Sheet1!$H$32:$H$46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Sheet1!$K$32:$K$46</c:f>
              <c:numCache>
                <c:formatCode>General</c:formatCode>
                <c:ptCount val="15"/>
                <c:pt idx="0">
                  <c:v>1666.6123382222222</c:v>
                </c:pt>
                <c:pt idx="1">
                  <c:v>1662.9880804444444</c:v>
                </c:pt>
                <c:pt idx="2">
                  <c:v>1659.3638226666667</c:v>
                </c:pt>
                <c:pt idx="3">
                  <c:v>1655.7395648888889</c:v>
                </c:pt>
                <c:pt idx="4">
                  <c:v>1652.1153071111112</c:v>
                </c:pt>
                <c:pt idx="5">
                  <c:v>1648.4910493333332</c:v>
                </c:pt>
                <c:pt idx="6">
                  <c:v>1644.8667915555554</c:v>
                </c:pt>
                <c:pt idx="7">
                  <c:v>1641.2425337777777</c:v>
                </c:pt>
                <c:pt idx="8">
                  <c:v>1637.6182759999999</c:v>
                </c:pt>
                <c:pt idx="9">
                  <c:v>1633.9940182222222</c:v>
                </c:pt>
                <c:pt idx="10">
                  <c:v>1630.3697604444444</c:v>
                </c:pt>
                <c:pt idx="11">
                  <c:v>1626.7455026666667</c:v>
                </c:pt>
                <c:pt idx="12">
                  <c:v>1623.1212448888889</c:v>
                </c:pt>
                <c:pt idx="13">
                  <c:v>1619.4969871111111</c:v>
                </c:pt>
                <c:pt idx="14">
                  <c:v>1615.8727293333334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D0B-634C-A86E-CB399E819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3901376"/>
        <c:axId val="1123903008"/>
      </c:scatterChart>
      <c:valAx>
        <c:axId val="1123901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3903008"/>
        <c:crosses val="autoZero"/>
        <c:crossBetween val="midCat"/>
      </c:valAx>
      <c:valAx>
        <c:axId val="1123903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39013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Front Left</a:t>
            </a:r>
            <a:r>
              <a:rPr lang="en-GB" baseline="0"/>
              <a:t> and right Load Against  Lateral Acceleration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Left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Sheet1!$C$50:$C$64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Sheet1!$E$50:$E$64</c:f>
              <c:numCache>
                <c:formatCode>General</c:formatCode>
                <c:ptCount val="15"/>
                <c:pt idx="0">
                  <c:v>1548.9584022857143</c:v>
                </c:pt>
                <c:pt idx="1">
                  <c:v>1550.8938085714287</c:v>
                </c:pt>
                <c:pt idx="2">
                  <c:v>1552.8292148571429</c:v>
                </c:pt>
                <c:pt idx="3">
                  <c:v>1554.7646211428573</c:v>
                </c:pt>
                <c:pt idx="4">
                  <c:v>1556.7000274285715</c:v>
                </c:pt>
                <c:pt idx="5">
                  <c:v>1558.6354337142859</c:v>
                </c:pt>
                <c:pt idx="6">
                  <c:v>1560.5708400000001</c:v>
                </c:pt>
                <c:pt idx="7">
                  <c:v>1562.5062462857145</c:v>
                </c:pt>
                <c:pt idx="8">
                  <c:v>1564.4416525714287</c:v>
                </c:pt>
                <c:pt idx="9">
                  <c:v>1566.3770588571431</c:v>
                </c:pt>
                <c:pt idx="10">
                  <c:v>1568.3124651428573</c:v>
                </c:pt>
                <c:pt idx="11">
                  <c:v>1570.2478714285717</c:v>
                </c:pt>
                <c:pt idx="12">
                  <c:v>1572.1832777142859</c:v>
                </c:pt>
                <c:pt idx="13">
                  <c:v>1574.1186840000003</c:v>
                </c:pt>
                <c:pt idx="14">
                  <c:v>1576.0540902857144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928-274F-8D14-473D383B9DB0}"/>
            </c:ext>
          </c:extLst>
        </c:ser>
        <c:ser>
          <c:idx val="1"/>
          <c:order val="1"/>
          <c:tx>
            <c:v>Front Right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Sheet1!$I$50:$I$64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Sheet1!$K$50:$K$64</c:f>
              <c:numCache>
                <c:formatCode>General</c:formatCode>
                <c:ptCount val="15"/>
                <c:pt idx="0">
                  <c:v>1487.2530959999997</c:v>
                </c:pt>
                <c:pt idx="1">
                  <c:v>1485.3935879999997</c:v>
                </c:pt>
                <c:pt idx="2">
                  <c:v>1483.5340799999997</c:v>
                </c:pt>
                <c:pt idx="3">
                  <c:v>1481.6745719999997</c:v>
                </c:pt>
                <c:pt idx="4">
                  <c:v>1479.8150639999997</c:v>
                </c:pt>
                <c:pt idx="5">
                  <c:v>1477.9555559999997</c:v>
                </c:pt>
                <c:pt idx="6">
                  <c:v>1476.0960479999997</c:v>
                </c:pt>
                <c:pt idx="7">
                  <c:v>1474.2365399999996</c:v>
                </c:pt>
                <c:pt idx="8">
                  <c:v>1472.3770319999996</c:v>
                </c:pt>
                <c:pt idx="9">
                  <c:v>1470.5175239999996</c:v>
                </c:pt>
                <c:pt idx="10">
                  <c:v>1468.6580159999996</c:v>
                </c:pt>
                <c:pt idx="11">
                  <c:v>1466.7985079999996</c:v>
                </c:pt>
                <c:pt idx="12">
                  <c:v>1464.9389999999996</c:v>
                </c:pt>
                <c:pt idx="13">
                  <c:v>1463.0794919999996</c:v>
                </c:pt>
                <c:pt idx="14">
                  <c:v>1461.2199839999996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928-274F-8D14-473D383B9D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2650512"/>
        <c:axId val="1122599152"/>
      </c:scatterChart>
      <c:valAx>
        <c:axId val="1152650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2599152"/>
        <c:crosses val="autoZero"/>
        <c:crossBetween val="midCat"/>
      </c:valAx>
      <c:valAx>
        <c:axId val="112259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26505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Rear Left and Right Load Against</a:t>
            </a:r>
            <a:r>
              <a:rPr lang="en-GB" baseline="0"/>
              <a:t> Longitudinal Acceleration</a:t>
            </a:r>
            <a:r>
              <a:rPr lang="en-GB"/>
              <a:t>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Rear Left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Sheet1!$B$32:$B$46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Sheet1!$D$32:$D$46</c:f>
              <c:numCache>
                <c:formatCode>General</c:formatCode>
                <c:ptCount val="15"/>
                <c:pt idx="0">
                  <c:v>1739.3101866666666</c:v>
                </c:pt>
                <c:pt idx="1">
                  <c:v>1743.0823733333334</c:v>
                </c:pt>
                <c:pt idx="2">
                  <c:v>1746.85456</c:v>
                </c:pt>
                <c:pt idx="3">
                  <c:v>1750.6267466666666</c:v>
                </c:pt>
                <c:pt idx="4">
                  <c:v>1754.3989333333334</c:v>
                </c:pt>
                <c:pt idx="5">
                  <c:v>1758.17112</c:v>
                </c:pt>
                <c:pt idx="6">
                  <c:v>1761.9433066666666</c:v>
                </c:pt>
                <c:pt idx="7">
                  <c:v>1765.7154933333334</c:v>
                </c:pt>
                <c:pt idx="8">
                  <c:v>1769.48768</c:v>
                </c:pt>
                <c:pt idx="9">
                  <c:v>1773.2598666666668</c:v>
                </c:pt>
                <c:pt idx="10">
                  <c:v>1777.0320533333334</c:v>
                </c:pt>
                <c:pt idx="11">
                  <c:v>1780.8042399999999</c:v>
                </c:pt>
                <c:pt idx="12">
                  <c:v>1784.5764266666667</c:v>
                </c:pt>
                <c:pt idx="13">
                  <c:v>1788.3486133333333</c:v>
                </c:pt>
                <c:pt idx="14">
                  <c:v>1792.1207999999999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6F-4821-8D4E-F5D68A3536A8}"/>
            </c:ext>
          </c:extLst>
        </c:ser>
        <c:ser>
          <c:idx val="1"/>
          <c:order val="1"/>
          <c:tx>
            <c:v>Rear Right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Sheet1!$B$32:$B$46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Sheet1!$K$32:$K$46</c:f>
              <c:numCache>
                <c:formatCode>General</c:formatCode>
                <c:ptCount val="15"/>
                <c:pt idx="0">
                  <c:v>1666.6123382222222</c:v>
                </c:pt>
                <c:pt idx="1">
                  <c:v>1662.9880804444444</c:v>
                </c:pt>
                <c:pt idx="2">
                  <c:v>1659.3638226666667</c:v>
                </c:pt>
                <c:pt idx="3">
                  <c:v>1655.7395648888889</c:v>
                </c:pt>
                <c:pt idx="4">
                  <c:v>1652.1153071111112</c:v>
                </c:pt>
                <c:pt idx="5">
                  <c:v>1648.4910493333332</c:v>
                </c:pt>
                <c:pt idx="6">
                  <c:v>1644.8667915555554</c:v>
                </c:pt>
                <c:pt idx="7">
                  <c:v>1641.2425337777777</c:v>
                </c:pt>
                <c:pt idx="8">
                  <c:v>1637.6182759999999</c:v>
                </c:pt>
                <c:pt idx="9">
                  <c:v>1633.9940182222222</c:v>
                </c:pt>
                <c:pt idx="10">
                  <c:v>1630.3697604444444</c:v>
                </c:pt>
                <c:pt idx="11">
                  <c:v>1626.7455026666667</c:v>
                </c:pt>
                <c:pt idx="12">
                  <c:v>1623.1212448888889</c:v>
                </c:pt>
                <c:pt idx="13">
                  <c:v>1619.4969871111111</c:v>
                </c:pt>
                <c:pt idx="14">
                  <c:v>1615.8727293333334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66F-4821-8D4E-F5D68A353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3718096"/>
        <c:axId val="795010656"/>
      </c:lineChart>
      <c:catAx>
        <c:axId val="7937180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5010656"/>
        <c:crosses val="autoZero"/>
        <c:auto val="1"/>
        <c:lblAlgn val="ctr"/>
        <c:lblOffset val="100"/>
        <c:noMultiLvlLbl val="0"/>
      </c:catAx>
      <c:valAx>
        <c:axId val="795010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37180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Weight Transfer Rear Left&amp;Right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0154666463179"/>
          <c:y val="0.14668686662501862"/>
          <c:w val="0.84415655173127013"/>
          <c:h val="0.7417493853992233"/>
        </c:manualLayout>
      </c:layout>
      <c:scatterChart>
        <c:scatterStyle val="lineMarker"/>
        <c:varyColors val="0"/>
        <c:ser>
          <c:idx val="0"/>
          <c:order val="0"/>
          <c:tx>
            <c:v>Rear Right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Sheet1!$G$119:$G$148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Sheet1!$J$119:$J$148</c:f>
              <c:numCache>
                <c:formatCode>General</c:formatCode>
                <c:ptCount val="30"/>
                <c:pt idx="0">
                  <c:v>1600.2558159999999</c:v>
                </c:pt>
                <c:pt idx="1">
                  <c:v>1600.490176</c:v>
                </c:pt>
                <c:pt idx="2">
                  <c:v>1600.880776</c:v>
                </c:pt>
                <c:pt idx="3">
                  <c:v>1601.4276159999999</c:v>
                </c:pt>
                <c:pt idx="4">
                  <c:v>1602.1306959999999</c:v>
                </c:pt>
                <c:pt idx="5">
                  <c:v>1602.990016</c:v>
                </c:pt>
                <c:pt idx="6">
                  <c:v>1604.005576</c:v>
                </c:pt>
                <c:pt idx="7">
                  <c:v>1605.1773759999999</c:v>
                </c:pt>
                <c:pt idx="8">
                  <c:v>1606.505416</c:v>
                </c:pt>
                <c:pt idx="9">
                  <c:v>1607.9896959999999</c:v>
                </c:pt>
                <c:pt idx="10">
                  <c:v>1609.630216</c:v>
                </c:pt>
                <c:pt idx="11">
                  <c:v>1611.426976</c:v>
                </c:pt>
                <c:pt idx="12">
                  <c:v>1613.3799759999999</c:v>
                </c:pt>
                <c:pt idx="13">
                  <c:v>1615.4892159999999</c:v>
                </c:pt>
                <c:pt idx="14">
                  <c:v>1617.754696</c:v>
                </c:pt>
                <c:pt idx="15">
                  <c:v>1620.176416</c:v>
                </c:pt>
                <c:pt idx="16">
                  <c:v>1622.7543759999999</c:v>
                </c:pt>
                <c:pt idx="17">
                  <c:v>1625.488576</c:v>
                </c:pt>
                <c:pt idx="18">
                  <c:v>1628.3790159999999</c:v>
                </c:pt>
                <c:pt idx="19">
                  <c:v>1631.425696</c:v>
                </c:pt>
                <c:pt idx="20">
                  <c:v>1634.628616</c:v>
                </c:pt>
                <c:pt idx="21">
                  <c:v>1637.9877759999999</c:v>
                </c:pt>
                <c:pt idx="22">
                  <c:v>1641.5031759999999</c:v>
                </c:pt>
                <c:pt idx="23">
                  <c:v>1645.174816</c:v>
                </c:pt>
                <c:pt idx="24">
                  <c:v>1649.002696</c:v>
                </c:pt>
                <c:pt idx="25">
                  <c:v>1652.9868159999999</c:v>
                </c:pt>
                <c:pt idx="26">
                  <c:v>1657.127176</c:v>
                </c:pt>
                <c:pt idx="27">
                  <c:v>1661.4237759999999</c:v>
                </c:pt>
                <c:pt idx="28">
                  <c:v>1665.876616</c:v>
                </c:pt>
                <c:pt idx="29">
                  <c:v>1670.485696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1F-A344-9047-B528-344E6DA4B590}"/>
            </c:ext>
          </c:extLst>
        </c:ser>
        <c:ser>
          <c:idx val="1"/>
          <c:order val="1"/>
          <c:tx>
            <c:v>Rear Left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Sheet1!$A$119:$A$148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Sheet1!$D$119:$D$148</c:f>
              <c:numCache>
                <c:formatCode>General</c:formatCode>
                <c:ptCount val="30"/>
                <c:pt idx="0">
                  <c:v>1665.5784199999998</c:v>
                </c:pt>
                <c:pt idx="1">
                  <c:v>1665.81278</c:v>
                </c:pt>
                <c:pt idx="2">
                  <c:v>1666.2033799999999</c:v>
                </c:pt>
                <c:pt idx="3">
                  <c:v>1666.7502199999999</c:v>
                </c:pt>
                <c:pt idx="4">
                  <c:v>1667.4532999999999</c:v>
                </c:pt>
                <c:pt idx="5">
                  <c:v>1668.3126199999999</c:v>
                </c:pt>
                <c:pt idx="6">
                  <c:v>1669.32818</c:v>
                </c:pt>
                <c:pt idx="7">
                  <c:v>1670.4999799999998</c:v>
                </c:pt>
                <c:pt idx="8">
                  <c:v>1671.8280199999999</c:v>
                </c:pt>
                <c:pt idx="9">
                  <c:v>1673.3122999999998</c:v>
                </c:pt>
                <c:pt idx="10">
                  <c:v>1674.95282</c:v>
                </c:pt>
                <c:pt idx="11">
                  <c:v>1676.7495799999999</c:v>
                </c:pt>
                <c:pt idx="12">
                  <c:v>1678.7025799999999</c:v>
                </c:pt>
                <c:pt idx="13">
                  <c:v>1680.8118199999999</c:v>
                </c:pt>
                <c:pt idx="14">
                  <c:v>1683.0772999999999</c:v>
                </c:pt>
                <c:pt idx="15">
                  <c:v>1685.49902</c:v>
                </c:pt>
                <c:pt idx="16">
                  <c:v>1688.0769799999998</c:v>
                </c:pt>
                <c:pt idx="17">
                  <c:v>1690.8111799999999</c:v>
                </c:pt>
                <c:pt idx="18">
                  <c:v>1693.7016199999998</c:v>
                </c:pt>
                <c:pt idx="19">
                  <c:v>1696.7483</c:v>
                </c:pt>
                <c:pt idx="20">
                  <c:v>1699.9512199999999</c:v>
                </c:pt>
                <c:pt idx="21">
                  <c:v>1703.3103799999999</c:v>
                </c:pt>
                <c:pt idx="22">
                  <c:v>1706.8257799999999</c:v>
                </c:pt>
                <c:pt idx="23">
                  <c:v>1710.4974199999999</c:v>
                </c:pt>
                <c:pt idx="24">
                  <c:v>1714.3253</c:v>
                </c:pt>
                <c:pt idx="25">
                  <c:v>1718.3094199999998</c:v>
                </c:pt>
                <c:pt idx="26">
                  <c:v>1722.4497799999999</c:v>
                </c:pt>
                <c:pt idx="27">
                  <c:v>1726.7463799999998</c:v>
                </c:pt>
                <c:pt idx="28">
                  <c:v>1731.19922</c:v>
                </c:pt>
                <c:pt idx="29">
                  <c:v>1735.8082999999999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20-A344-9047-B528-344E6DA4B5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3545599"/>
        <c:axId val="524651935"/>
      </c:scatterChart>
      <c:valAx>
        <c:axId val="52354559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M/S</a:t>
                </a:r>
              </a:p>
            </c:rich>
          </c:tx>
          <c:layout>
            <c:manualLayout>
              <c:xMode val="edge"/>
              <c:yMode val="edge"/>
              <c:x val="0.44815730862230957"/>
              <c:y val="0.9346623874478557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4651935"/>
        <c:crosses val="autoZero"/>
        <c:crossBetween val="midCat"/>
      </c:valAx>
      <c:valAx>
        <c:axId val="5246519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354559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99860261258984"/>
          <c:y val="0.1047463834772055"/>
          <c:w val="0.39584847169694337"/>
          <c:h val="0.1274515093737384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Weight Transfer Front</a:t>
            </a:r>
            <a:r>
              <a:rPr lang="en-GB" baseline="0"/>
              <a:t> Right&amp;Left</a:t>
            </a:r>
            <a:r>
              <a:rPr lang="en-GB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Rght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Sheet1!$G$86:$G$115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Sheet1!$J$86:$J$115</c:f>
              <c:numCache>
                <c:formatCode>General</c:formatCode>
                <c:ptCount val="30"/>
                <c:pt idx="0">
                  <c:v>1419.1318239999996</c:v>
                </c:pt>
                <c:pt idx="1">
                  <c:v>1419.3661839999997</c:v>
                </c:pt>
                <c:pt idx="2">
                  <c:v>1419.7567839999997</c:v>
                </c:pt>
                <c:pt idx="3">
                  <c:v>1420.3036239999997</c:v>
                </c:pt>
                <c:pt idx="4">
                  <c:v>1421.0067039999997</c:v>
                </c:pt>
                <c:pt idx="5">
                  <c:v>1421.8660239999997</c:v>
                </c:pt>
                <c:pt idx="6">
                  <c:v>1422.8815839999997</c:v>
                </c:pt>
                <c:pt idx="7">
                  <c:v>1424.0533839999996</c:v>
                </c:pt>
                <c:pt idx="8">
                  <c:v>1425.3814239999997</c:v>
                </c:pt>
                <c:pt idx="9">
                  <c:v>1426.8657039999996</c:v>
                </c:pt>
                <c:pt idx="10">
                  <c:v>1428.5062239999997</c:v>
                </c:pt>
                <c:pt idx="11">
                  <c:v>1430.3029839999997</c:v>
                </c:pt>
                <c:pt idx="12">
                  <c:v>1432.2559839999997</c:v>
                </c:pt>
                <c:pt idx="13">
                  <c:v>1434.3652239999997</c:v>
                </c:pt>
                <c:pt idx="14">
                  <c:v>1436.6307039999997</c:v>
                </c:pt>
                <c:pt idx="15">
                  <c:v>1439.0524239999997</c:v>
                </c:pt>
                <c:pt idx="16">
                  <c:v>1441.6303839999996</c:v>
                </c:pt>
                <c:pt idx="17">
                  <c:v>1444.3645839999997</c:v>
                </c:pt>
                <c:pt idx="18">
                  <c:v>1447.2550239999996</c:v>
                </c:pt>
                <c:pt idx="19">
                  <c:v>1450.3017039999997</c:v>
                </c:pt>
                <c:pt idx="20">
                  <c:v>1453.5046239999997</c:v>
                </c:pt>
                <c:pt idx="21">
                  <c:v>1456.8637839999997</c:v>
                </c:pt>
                <c:pt idx="22">
                  <c:v>1460.3791839999997</c:v>
                </c:pt>
                <c:pt idx="23">
                  <c:v>1464.0508239999997</c:v>
                </c:pt>
                <c:pt idx="24">
                  <c:v>1467.8787039999997</c:v>
                </c:pt>
                <c:pt idx="25">
                  <c:v>1471.8628239999996</c:v>
                </c:pt>
                <c:pt idx="26">
                  <c:v>1476.0031839999997</c:v>
                </c:pt>
                <c:pt idx="27">
                  <c:v>1480.2997839999996</c:v>
                </c:pt>
                <c:pt idx="28">
                  <c:v>1484.7526239999997</c:v>
                </c:pt>
                <c:pt idx="29">
                  <c:v>1489.3617039999997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CE6-704F-9F13-456CAC7137AF}"/>
            </c:ext>
          </c:extLst>
        </c:ser>
        <c:ser>
          <c:idx val="1"/>
          <c:order val="1"/>
          <c:tx>
            <c:v>Front left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Sheet1!$A$86:$A$115</c:f>
              <c:numCache>
                <c:formatCode>General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xVal>
          <c:yVal>
            <c:numRef>
              <c:f>Sheet1!$D$86:$D$115</c:f>
              <c:numCache>
                <c:formatCode>General</c:formatCode>
                <c:ptCount val="30"/>
                <c:pt idx="0">
                  <c:v>1477.0422160000001</c:v>
                </c:pt>
                <c:pt idx="1">
                  <c:v>1477.2765760000002</c:v>
                </c:pt>
                <c:pt idx="2">
                  <c:v>1477.6671760000002</c:v>
                </c:pt>
                <c:pt idx="3">
                  <c:v>1478.2140160000001</c:v>
                </c:pt>
                <c:pt idx="4">
                  <c:v>1478.9170960000001</c:v>
                </c:pt>
                <c:pt idx="5">
                  <c:v>1479.7764160000002</c:v>
                </c:pt>
                <c:pt idx="6">
                  <c:v>1480.7919760000002</c:v>
                </c:pt>
                <c:pt idx="7">
                  <c:v>1481.9637760000001</c:v>
                </c:pt>
                <c:pt idx="8">
                  <c:v>1483.2918160000002</c:v>
                </c:pt>
                <c:pt idx="9">
                  <c:v>1484.7760960000001</c:v>
                </c:pt>
                <c:pt idx="10">
                  <c:v>1486.4166160000002</c:v>
                </c:pt>
                <c:pt idx="11">
                  <c:v>1488.2133760000002</c:v>
                </c:pt>
                <c:pt idx="12">
                  <c:v>1490.1663760000001</c:v>
                </c:pt>
                <c:pt idx="13">
                  <c:v>1492.2756160000001</c:v>
                </c:pt>
                <c:pt idx="14">
                  <c:v>1494.5410960000002</c:v>
                </c:pt>
                <c:pt idx="15">
                  <c:v>1496.9628160000002</c:v>
                </c:pt>
                <c:pt idx="16">
                  <c:v>1499.5407760000001</c:v>
                </c:pt>
                <c:pt idx="17">
                  <c:v>1502.2749760000002</c:v>
                </c:pt>
                <c:pt idx="18">
                  <c:v>1505.1654160000001</c:v>
                </c:pt>
                <c:pt idx="19">
                  <c:v>1508.2120960000002</c:v>
                </c:pt>
                <c:pt idx="20">
                  <c:v>1511.4150160000002</c:v>
                </c:pt>
                <c:pt idx="21">
                  <c:v>1514.7741760000001</c:v>
                </c:pt>
                <c:pt idx="22">
                  <c:v>1518.2895760000001</c:v>
                </c:pt>
                <c:pt idx="23">
                  <c:v>1521.9612160000001</c:v>
                </c:pt>
                <c:pt idx="24">
                  <c:v>1525.7890960000002</c:v>
                </c:pt>
                <c:pt idx="25">
                  <c:v>1529.773216</c:v>
                </c:pt>
                <c:pt idx="26">
                  <c:v>1533.9135760000001</c:v>
                </c:pt>
                <c:pt idx="27">
                  <c:v>1538.210176</c:v>
                </c:pt>
                <c:pt idx="28">
                  <c:v>1542.6630160000002</c:v>
                </c:pt>
                <c:pt idx="29">
                  <c:v>1547.2720960000001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CE6-704F-9F13-456CAC7137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8430815"/>
        <c:axId val="528432447"/>
      </c:scatterChart>
      <c:valAx>
        <c:axId val="5284308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M/S</a:t>
                </a:r>
              </a:p>
            </c:rich>
          </c:tx>
          <c:layout>
            <c:manualLayout>
              <c:xMode val="edge"/>
              <c:yMode val="edge"/>
              <c:x val="0.43785576802899639"/>
              <c:y val="0.773004150343276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8432447"/>
        <c:crosses val="autoZero"/>
        <c:crossBetween val="midCat"/>
      </c:valAx>
      <c:valAx>
        <c:axId val="5284324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843081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Rear Left and Right Load Against</a:t>
            </a:r>
            <a:r>
              <a:rPr lang="en-GB" baseline="0"/>
              <a:t> Lateral Acceleration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Rear Left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Sheet1!$C$67:$C$81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Sheet1!$D$67:$D$81</c:f>
              <c:numCache>
                <c:formatCode>General</c:formatCode>
                <c:ptCount val="15"/>
                <c:pt idx="0">
                  <c:v>1737.7204794285715</c:v>
                </c:pt>
                <c:pt idx="1">
                  <c:v>1739.9029588571429</c:v>
                </c:pt>
                <c:pt idx="2">
                  <c:v>1742.0854382857142</c:v>
                </c:pt>
                <c:pt idx="3">
                  <c:v>1744.2679177142857</c:v>
                </c:pt>
                <c:pt idx="4">
                  <c:v>1746.4503971428571</c:v>
                </c:pt>
                <c:pt idx="5">
                  <c:v>1748.6328765714286</c:v>
                </c:pt>
                <c:pt idx="6">
                  <c:v>1750.8153560000001</c:v>
                </c:pt>
                <c:pt idx="7">
                  <c:v>1752.9978354285715</c:v>
                </c:pt>
                <c:pt idx="8">
                  <c:v>1755.1803148571428</c:v>
                </c:pt>
                <c:pt idx="9">
                  <c:v>1757.3627942857142</c:v>
                </c:pt>
                <c:pt idx="10">
                  <c:v>1759.5452737142857</c:v>
                </c:pt>
                <c:pt idx="11">
                  <c:v>1761.7277531428572</c:v>
                </c:pt>
                <c:pt idx="12">
                  <c:v>1763.9102325714287</c:v>
                </c:pt>
                <c:pt idx="13">
                  <c:v>1766.0927120000001</c:v>
                </c:pt>
                <c:pt idx="14">
                  <c:v>1768.2751914285714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28-40D5-ABEF-82139DD67342}"/>
            </c:ext>
          </c:extLst>
        </c:ser>
        <c:ser>
          <c:idx val="1"/>
          <c:order val="1"/>
          <c:tx>
            <c:v>Rear Right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Sheet1!$C$67:$C$81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cat>
          <c:val>
            <c:numRef>
              <c:f>Sheet1!$J$67:$J$81</c:f>
              <c:numCache>
                <c:formatCode>General</c:formatCode>
                <c:ptCount val="15"/>
                <c:pt idx="0">
                  <c:v>1668.1397039999999</c:v>
                </c:pt>
                <c:pt idx="1">
                  <c:v>1666.0428119999999</c:v>
                </c:pt>
                <c:pt idx="2">
                  <c:v>1663.9459199999999</c:v>
                </c:pt>
                <c:pt idx="3">
                  <c:v>1661.8490279999999</c:v>
                </c:pt>
                <c:pt idx="4">
                  <c:v>1659.7521360000001</c:v>
                </c:pt>
                <c:pt idx="5">
                  <c:v>1657.655244</c:v>
                </c:pt>
                <c:pt idx="6">
                  <c:v>1655.558352</c:v>
                </c:pt>
                <c:pt idx="7">
                  <c:v>1653.46146</c:v>
                </c:pt>
                <c:pt idx="8">
                  <c:v>1651.364568</c:v>
                </c:pt>
                <c:pt idx="9">
                  <c:v>1649.2676759999999</c:v>
                </c:pt>
                <c:pt idx="10">
                  <c:v>1647.1707839999999</c:v>
                </c:pt>
                <c:pt idx="11">
                  <c:v>1645.0738919999999</c:v>
                </c:pt>
                <c:pt idx="12">
                  <c:v>1642.9769999999999</c:v>
                </c:pt>
                <c:pt idx="13">
                  <c:v>1640.8801080000001</c:v>
                </c:pt>
                <c:pt idx="14">
                  <c:v>1638.783216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28-40D5-ABEF-82139DD673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5087440"/>
        <c:axId val="795021888"/>
      </c:lineChart>
      <c:catAx>
        <c:axId val="7350874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5021888"/>
        <c:crosses val="autoZero"/>
        <c:auto val="1"/>
        <c:lblAlgn val="ctr"/>
        <c:lblOffset val="100"/>
        <c:noMultiLvlLbl val="0"/>
      </c:catAx>
      <c:valAx>
        <c:axId val="79502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Weight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5087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546285</xdr:colOff>
      <xdr:row>13</xdr:row>
      <xdr:rowOff>92949</xdr:rowOff>
    </xdr:from>
    <xdr:to>
      <xdr:col>20</xdr:col>
      <xdr:colOff>351183</xdr:colOff>
      <xdr:row>28</xdr:row>
      <xdr:rowOff>75279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334BF1A-9200-C946-A25E-652A30C726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538277</xdr:colOff>
      <xdr:row>29</xdr:row>
      <xdr:rowOff>145037</xdr:rowOff>
    </xdr:from>
    <xdr:to>
      <xdr:col>20</xdr:col>
      <xdr:colOff>387625</xdr:colOff>
      <xdr:row>44</xdr:row>
      <xdr:rowOff>127368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3B504BF-78FF-184C-9188-CFF25FCDAC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381000</xdr:colOff>
      <xdr:row>48</xdr:row>
      <xdr:rowOff>57150</xdr:rowOff>
    </xdr:from>
    <xdr:to>
      <xdr:col>20</xdr:col>
      <xdr:colOff>596900</xdr:colOff>
      <xdr:row>62</xdr:row>
      <xdr:rowOff>133350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7954957-0979-41D9-8ECF-90006BBC27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104775</xdr:colOff>
      <xdr:row>102</xdr:row>
      <xdr:rowOff>50800</xdr:rowOff>
    </xdr:from>
    <xdr:to>
      <xdr:col>21</xdr:col>
      <xdr:colOff>431800</xdr:colOff>
      <xdr:row>119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730724F-97C0-6642-A10C-DE7E515F58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60324</xdr:colOff>
      <xdr:row>85</xdr:row>
      <xdr:rowOff>152399</xdr:rowOff>
    </xdr:from>
    <xdr:to>
      <xdr:col>22</xdr:col>
      <xdr:colOff>12700</xdr:colOff>
      <xdr:row>100</xdr:row>
      <xdr:rowOff>12700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8E655B3-C24A-8943-9183-8652AF62EE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67</xdr:row>
      <xdr:rowOff>0</xdr:rowOff>
    </xdr:from>
    <xdr:to>
      <xdr:col>20</xdr:col>
      <xdr:colOff>304800</xdr:colOff>
      <xdr:row>81</xdr:row>
      <xdr:rowOff>88900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B585965C-DF7A-495E-B583-4CFE6E07B9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8"/>
  <sheetViews>
    <sheetView tabSelected="1" topLeftCell="A44" zoomScale="75" zoomScaleNormal="75" workbookViewId="0">
      <selection activeCell="W82" sqref="W82"/>
    </sheetView>
  </sheetViews>
  <sheetFormatPr defaultColWidth="8.85546875" defaultRowHeight="15" x14ac:dyDescent="0.25"/>
  <cols>
    <col min="1" max="1" width="31" bestFit="1" customWidth="1"/>
    <col min="2" max="2" width="14.42578125" customWidth="1"/>
    <col min="3" max="3" width="10.42578125" customWidth="1"/>
    <col min="4" max="4" width="13" customWidth="1"/>
    <col min="5" max="5" width="16.85546875" customWidth="1"/>
    <col min="7" max="7" width="11.42578125" customWidth="1"/>
    <col min="8" max="8" width="9.42578125" customWidth="1"/>
    <col min="9" max="9" width="16.42578125" bestFit="1" customWidth="1"/>
    <col min="10" max="10" width="13.42578125" customWidth="1"/>
    <col min="11" max="11" width="10.42578125" customWidth="1"/>
    <col min="13" max="13" width="14.42578125" bestFit="1" customWidth="1"/>
  </cols>
  <sheetData>
    <row r="1" spans="1:15" x14ac:dyDescent="0.25">
      <c r="A1" s="1" t="s">
        <v>3</v>
      </c>
      <c r="B1" s="3">
        <v>628</v>
      </c>
      <c r="C1" s="3" t="s">
        <v>4</v>
      </c>
      <c r="D1" s="4"/>
      <c r="E1" s="1" t="s">
        <v>18</v>
      </c>
      <c r="F1" s="1" t="s">
        <v>19</v>
      </c>
      <c r="G1" s="1" t="s">
        <v>20</v>
      </c>
      <c r="H1" s="4"/>
      <c r="I1" s="1" t="s">
        <v>24</v>
      </c>
      <c r="J1" s="1" t="s">
        <v>19</v>
      </c>
      <c r="K1" s="1" t="s">
        <v>20</v>
      </c>
      <c r="M1" s="1" t="s">
        <v>25</v>
      </c>
      <c r="N1" s="1" t="s">
        <v>19</v>
      </c>
      <c r="O1" s="1" t="s">
        <v>20</v>
      </c>
    </row>
    <row r="2" spans="1:15" x14ac:dyDescent="0.25">
      <c r="A2" s="2" t="s">
        <v>5</v>
      </c>
      <c r="B2" s="3">
        <v>2.8</v>
      </c>
      <c r="C2" s="3" t="s">
        <v>6</v>
      </c>
      <c r="D2" s="5"/>
      <c r="E2" s="6" t="s">
        <v>33</v>
      </c>
      <c r="F2" s="7" t="s">
        <v>23</v>
      </c>
      <c r="G2" s="7">
        <v>1665.23</v>
      </c>
      <c r="H2" s="4"/>
      <c r="I2" s="6" t="s">
        <v>21</v>
      </c>
      <c r="J2" s="7" t="s">
        <v>23</v>
      </c>
      <c r="K2" s="7">
        <f>(B1*B4*B5)*9.81</f>
        <v>1476.7149960000002</v>
      </c>
      <c r="M2" s="7"/>
      <c r="N2" s="7" t="s">
        <v>26</v>
      </c>
      <c r="O2" s="7">
        <v>-409.46</v>
      </c>
    </row>
    <row r="3" spans="1:15" x14ac:dyDescent="0.25">
      <c r="A3" s="1" t="s">
        <v>7</v>
      </c>
      <c r="B3" s="3">
        <v>0.36</v>
      </c>
      <c r="C3" s="3" t="s">
        <v>6</v>
      </c>
      <c r="E3" s="6" t="s">
        <v>34</v>
      </c>
      <c r="F3" s="7" t="s">
        <v>23</v>
      </c>
      <c r="G3" s="7">
        <f>(B1*0.53*0.49)*9.81</f>
        <v>1599.928596</v>
      </c>
      <c r="I3" s="6" t="s">
        <v>22</v>
      </c>
      <c r="J3" s="7" t="s">
        <v>23</v>
      </c>
      <c r="K3" s="7">
        <f>(B1*B4*0.49)*9.81</f>
        <v>1418.8046039999997</v>
      </c>
    </row>
    <row r="4" spans="1:15" x14ac:dyDescent="0.25">
      <c r="A4" s="1" t="s">
        <v>8</v>
      </c>
      <c r="B4" s="3">
        <v>0.47</v>
      </c>
      <c r="C4" s="3" t="s">
        <v>9</v>
      </c>
    </row>
    <row r="5" spans="1:15" x14ac:dyDescent="0.25">
      <c r="A5" s="1" t="s">
        <v>10</v>
      </c>
      <c r="B5" s="3">
        <v>0.51</v>
      </c>
      <c r="C5" s="3" t="s">
        <v>11</v>
      </c>
    </row>
    <row r="6" spans="1:15" x14ac:dyDescent="0.25">
      <c r="A6" s="1" t="s">
        <v>12</v>
      </c>
      <c r="B6" s="3">
        <v>-0.62</v>
      </c>
      <c r="C6" s="3"/>
    </row>
    <row r="7" spans="1:15" x14ac:dyDescent="0.25">
      <c r="A7" s="1" t="s">
        <v>0</v>
      </c>
      <c r="B7" s="3">
        <v>1.2</v>
      </c>
      <c r="C7" s="3" t="s">
        <v>13</v>
      </c>
    </row>
    <row r="8" spans="1:15" x14ac:dyDescent="0.25">
      <c r="A8" s="1" t="s">
        <v>1</v>
      </c>
      <c r="B8" s="3">
        <v>1.2230000000000001</v>
      </c>
      <c r="C8" s="3" t="s">
        <v>14</v>
      </c>
    </row>
    <row r="9" spans="1:15" x14ac:dyDescent="0.25">
      <c r="A9" s="1" t="s">
        <v>15</v>
      </c>
      <c r="B9" s="3">
        <v>0.42</v>
      </c>
      <c r="C9" s="3" t="s">
        <v>9</v>
      </c>
    </row>
    <row r="10" spans="1:15" x14ac:dyDescent="0.25">
      <c r="A10" s="1" t="s">
        <v>16</v>
      </c>
      <c r="B10" s="3">
        <v>1.62</v>
      </c>
      <c r="C10" s="3" t="s">
        <v>6</v>
      </c>
    </row>
    <row r="11" spans="1:15" x14ac:dyDescent="0.25">
      <c r="A11" s="1" t="s">
        <v>2</v>
      </c>
      <c r="B11" s="3">
        <v>1.5</v>
      </c>
      <c r="C11" s="3" t="s">
        <v>17</v>
      </c>
    </row>
    <row r="13" spans="1:15" x14ac:dyDescent="0.25">
      <c r="A13" s="4"/>
      <c r="B13" s="4"/>
      <c r="C13" s="4"/>
    </row>
    <row r="14" spans="1:15" x14ac:dyDescent="0.25">
      <c r="A14" s="1" t="s">
        <v>27</v>
      </c>
      <c r="B14" s="1" t="s">
        <v>28</v>
      </c>
      <c r="C14" s="1" t="s">
        <v>29</v>
      </c>
      <c r="D14" s="1" t="s">
        <v>36</v>
      </c>
      <c r="E14" s="1" t="s">
        <v>30</v>
      </c>
      <c r="G14" s="1" t="s">
        <v>31</v>
      </c>
      <c r="H14" s="1" t="s">
        <v>28</v>
      </c>
      <c r="I14" s="1" t="s">
        <v>29</v>
      </c>
      <c r="J14" s="1" t="s">
        <v>36</v>
      </c>
      <c r="K14" s="1" t="s">
        <v>30</v>
      </c>
      <c r="M14" s="1" t="s">
        <v>32</v>
      </c>
    </row>
    <row r="15" spans="1:15" x14ac:dyDescent="0.25">
      <c r="A15" s="8"/>
      <c r="B15" s="8">
        <v>0.1</v>
      </c>
      <c r="C15" s="8">
        <v>0</v>
      </c>
      <c r="D15" s="8">
        <v>30</v>
      </c>
      <c r="E15" s="8">
        <f>$K$2+(($B$1*B15*$B$3)/$B$10)*0.51*0.47-(($B$6*0.5*(30^2)*$B$7*$B$9)/2)</f>
        <v>1550.3681426666669</v>
      </c>
      <c r="G15" s="8"/>
      <c r="H15" s="8">
        <v>0.1</v>
      </c>
      <c r="I15" s="8">
        <v>0</v>
      </c>
      <c r="J15" s="8">
        <v>30</v>
      </c>
      <c r="K15" s="8">
        <f t="shared" ref="K15:K29" si="0">$K$3-(($B$1*B15*$B$3)/$B$10)*0.49*0.47-(($B$6*0.5*(30^2)*$B$7*$B$9)/2)</f>
        <v>1485.8986395555553</v>
      </c>
      <c r="M15" s="12">
        <f t="shared" ref="M15:M29" si="1">E15-K15</f>
        <v>64.469503111111635</v>
      </c>
    </row>
    <row r="16" spans="1:15" x14ac:dyDescent="0.25">
      <c r="A16" s="8"/>
      <c r="B16" s="8">
        <v>0.2</v>
      </c>
      <c r="C16" s="8">
        <v>0</v>
      </c>
      <c r="D16" s="8">
        <v>30</v>
      </c>
      <c r="E16" s="8">
        <f t="shared" ref="E16:E28" si="2">$K$2+(($B$1*B16*$B$3)/$B$10)*0.51*0.47-(($B$6*0.5*(30^2)*$B$7*$B$9)/2)</f>
        <v>1553.7132893333335</v>
      </c>
      <c r="G16" s="8"/>
      <c r="H16" s="8">
        <v>0.2</v>
      </c>
      <c r="I16" s="8">
        <v>0</v>
      </c>
      <c r="J16" s="8">
        <v>30</v>
      </c>
      <c r="K16" s="8">
        <f t="shared" si="0"/>
        <v>1482.6846751111109</v>
      </c>
      <c r="M16" s="12">
        <f t="shared" si="1"/>
        <v>71.028614222222586</v>
      </c>
    </row>
    <row r="17" spans="1:13" x14ac:dyDescent="0.25">
      <c r="A17" s="8"/>
      <c r="B17" s="8">
        <v>0.3</v>
      </c>
      <c r="C17" s="8">
        <v>0</v>
      </c>
      <c r="D17" s="8">
        <v>30</v>
      </c>
      <c r="E17" s="8">
        <f t="shared" si="2"/>
        <v>1557.0584360000003</v>
      </c>
      <c r="G17" s="8"/>
      <c r="H17" s="8">
        <v>0.3</v>
      </c>
      <c r="I17" s="8">
        <v>0</v>
      </c>
      <c r="J17" s="8">
        <v>30</v>
      </c>
      <c r="K17" s="8">
        <f t="shared" si="0"/>
        <v>1479.4707106666663</v>
      </c>
      <c r="M17" s="12">
        <f t="shared" si="1"/>
        <v>77.587725333333992</v>
      </c>
    </row>
    <row r="18" spans="1:13" x14ac:dyDescent="0.25">
      <c r="A18" s="8"/>
      <c r="B18" s="8">
        <v>0.4</v>
      </c>
      <c r="C18" s="8">
        <v>0</v>
      </c>
      <c r="D18" s="8">
        <v>30</v>
      </c>
      <c r="E18" s="8">
        <f t="shared" si="2"/>
        <v>1560.4035826666668</v>
      </c>
      <c r="G18" s="8"/>
      <c r="H18" s="8">
        <v>0.4</v>
      </c>
      <c r="I18" s="8">
        <v>0</v>
      </c>
      <c r="J18" s="8">
        <v>30</v>
      </c>
      <c r="K18" s="8">
        <f t="shared" si="0"/>
        <v>1476.2567462222219</v>
      </c>
      <c r="M18" s="12">
        <f t="shared" si="1"/>
        <v>84.146836444444943</v>
      </c>
    </row>
    <row r="19" spans="1:13" x14ac:dyDescent="0.25">
      <c r="A19" s="8"/>
      <c r="B19" s="8">
        <v>0.5</v>
      </c>
      <c r="C19" s="8">
        <v>0</v>
      </c>
      <c r="D19" s="8">
        <v>30</v>
      </c>
      <c r="E19" s="8">
        <f t="shared" si="2"/>
        <v>1563.7487293333336</v>
      </c>
      <c r="G19" s="8"/>
      <c r="H19" s="8">
        <v>0.5</v>
      </c>
      <c r="I19" s="8">
        <v>0</v>
      </c>
      <c r="J19" s="8">
        <v>30</v>
      </c>
      <c r="K19" s="8">
        <f t="shared" si="0"/>
        <v>1473.0427817777775</v>
      </c>
      <c r="M19" s="12">
        <f t="shared" si="1"/>
        <v>90.705947555556122</v>
      </c>
    </row>
    <row r="20" spans="1:13" x14ac:dyDescent="0.25">
      <c r="A20" s="8"/>
      <c r="B20" s="8">
        <v>0.6</v>
      </c>
      <c r="C20" s="8">
        <v>0</v>
      </c>
      <c r="D20" s="8">
        <v>30</v>
      </c>
      <c r="E20" s="8">
        <f t="shared" si="2"/>
        <v>1567.0938760000001</v>
      </c>
      <c r="G20" s="8"/>
      <c r="H20" s="8">
        <v>0.6</v>
      </c>
      <c r="I20" s="8">
        <v>0</v>
      </c>
      <c r="J20" s="8">
        <v>30</v>
      </c>
      <c r="K20" s="8">
        <f t="shared" si="0"/>
        <v>1469.8288173333331</v>
      </c>
      <c r="M20" s="12">
        <f t="shared" si="1"/>
        <v>97.265058666667073</v>
      </c>
    </row>
    <row r="21" spans="1:13" x14ac:dyDescent="0.25">
      <c r="A21" s="8"/>
      <c r="B21" s="8">
        <v>0.7</v>
      </c>
      <c r="C21" s="8">
        <v>0</v>
      </c>
      <c r="D21" s="8">
        <v>30</v>
      </c>
      <c r="E21" s="8">
        <f t="shared" si="2"/>
        <v>1570.4390226666669</v>
      </c>
      <c r="G21" s="8"/>
      <c r="H21" s="8">
        <v>0.7</v>
      </c>
      <c r="I21" s="8">
        <v>0</v>
      </c>
      <c r="J21" s="8">
        <v>30</v>
      </c>
      <c r="K21" s="8">
        <f t="shared" si="0"/>
        <v>1466.6148528888887</v>
      </c>
      <c r="M21" s="12">
        <f t="shared" si="1"/>
        <v>103.82416977777825</v>
      </c>
    </row>
    <row r="22" spans="1:13" x14ac:dyDescent="0.25">
      <c r="A22" s="8"/>
      <c r="B22" s="8">
        <v>0.8</v>
      </c>
      <c r="C22" s="8">
        <v>0</v>
      </c>
      <c r="D22" s="8">
        <v>30</v>
      </c>
      <c r="E22" s="8">
        <f t="shared" si="2"/>
        <v>1573.7841693333335</v>
      </c>
      <c r="G22" s="8"/>
      <c r="H22" s="8">
        <v>0.8</v>
      </c>
      <c r="I22" s="8">
        <v>0</v>
      </c>
      <c r="J22" s="8">
        <v>30</v>
      </c>
      <c r="K22" s="8">
        <f t="shared" si="0"/>
        <v>1463.400888444444</v>
      </c>
      <c r="M22" s="12">
        <f t="shared" si="1"/>
        <v>110.38328088888943</v>
      </c>
    </row>
    <row r="23" spans="1:13" x14ac:dyDescent="0.25">
      <c r="A23" s="8"/>
      <c r="B23" s="8">
        <v>0.9</v>
      </c>
      <c r="C23" s="8">
        <v>0</v>
      </c>
      <c r="D23" s="8">
        <v>30</v>
      </c>
      <c r="E23" s="8">
        <f t="shared" si="2"/>
        <v>1577.1293160000002</v>
      </c>
      <c r="G23" s="8"/>
      <c r="H23" s="8">
        <v>0.9</v>
      </c>
      <c r="I23" s="8">
        <v>0</v>
      </c>
      <c r="J23" s="8">
        <v>30</v>
      </c>
      <c r="K23" s="8">
        <f t="shared" si="0"/>
        <v>1460.1869239999996</v>
      </c>
      <c r="M23" s="12">
        <f t="shared" si="1"/>
        <v>116.94239200000061</v>
      </c>
    </row>
    <row r="24" spans="1:13" x14ac:dyDescent="0.25">
      <c r="A24" s="8"/>
      <c r="B24" s="8">
        <v>1</v>
      </c>
      <c r="C24" s="8">
        <v>0</v>
      </c>
      <c r="D24" s="8">
        <v>30</v>
      </c>
      <c r="E24" s="8">
        <f t="shared" si="2"/>
        <v>1580.4744626666668</v>
      </c>
      <c r="G24" s="8"/>
      <c r="H24" s="8">
        <v>1</v>
      </c>
      <c r="I24" s="8">
        <v>0</v>
      </c>
      <c r="J24" s="8">
        <v>30</v>
      </c>
      <c r="K24" s="8">
        <f t="shared" si="0"/>
        <v>1456.9729595555552</v>
      </c>
      <c r="M24" s="12">
        <f t="shared" si="1"/>
        <v>123.50150311111156</v>
      </c>
    </row>
    <row r="25" spans="1:13" x14ac:dyDescent="0.25">
      <c r="A25" s="8"/>
      <c r="B25" s="8">
        <v>1.1000000000000001</v>
      </c>
      <c r="C25" s="8">
        <v>0</v>
      </c>
      <c r="D25" s="8">
        <v>30</v>
      </c>
      <c r="E25" s="8">
        <f t="shared" si="2"/>
        <v>1583.8196093333336</v>
      </c>
      <c r="G25" s="8"/>
      <c r="H25" s="8">
        <v>1.1000000000000001</v>
      </c>
      <c r="I25" s="8">
        <v>0</v>
      </c>
      <c r="J25" s="8">
        <v>30</v>
      </c>
      <c r="K25" s="8">
        <f t="shared" si="0"/>
        <v>1453.7589951111108</v>
      </c>
      <c r="M25" s="12">
        <f t="shared" si="1"/>
        <v>130.06061422222274</v>
      </c>
    </row>
    <row r="26" spans="1:13" x14ac:dyDescent="0.25">
      <c r="A26" s="8"/>
      <c r="B26" s="8">
        <v>1.2</v>
      </c>
      <c r="C26" s="8">
        <v>0</v>
      </c>
      <c r="D26" s="8">
        <v>30</v>
      </c>
      <c r="E26" s="8">
        <f t="shared" si="2"/>
        <v>1587.1647560000001</v>
      </c>
      <c r="G26" s="8"/>
      <c r="H26" s="8">
        <v>1.2</v>
      </c>
      <c r="I26" s="8">
        <v>0</v>
      </c>
      <c r="J26" s="8">
        <v>30</v>
      </c>
      <c r="K26" s="8">
        <f t="shared" si="0"/>
        <v>1450.5450306666664</v>
      </c>
      <c r="M26" s="12">
        <f t="shared" si="1"/>
        <v>136.61972533333369</v>
      </c>
    </row>
    <row r="27" spans="1:13" x14ac:dyDescent="0.25">
      <c r="A27" s="8"/>
      <c r="B27" s="8">
        <v>1.3</v>
      </c>
      <c r="C27" s="8">
        <v>0</v>
      </c>
      <c r="D27" s="8">
        <v>30</v>
      </c>
      <c r="E27" s="8">
        <f t="shared" si="2"/>
        <v>1590.5099026666669</v>
      </c>
      <c r="G27" s="8"/>
      <c r="H27" s="8">
        <v>1.3</v>
      </c>
      <c r="I27" s="8">
        <v>0</v>
      </c>
      <c r="J27" s="8">
        <v>30</v>
      </c>
      <c r="K27" s="8">
        <f t="shared" si="0"/>
        <v>1447.331066222222</v>
      </c>
      <c r="M27" s="12">
        <f t="shared" si="1"/>
        <v>143.17883644444487</v>
      </c>
    </row>
    <row r="28" spans="1:13" x14ac:dyDescent="0.25">
      <c r="A28" s="8"/>
      <c r="B28" s="8">
        <v>1.4</v>
      </c>
      <c r="C28" s="8">
        <v>0</v>
      </c>
      <c r="D28" s="8">
        <v>30</v>
      </c>
      <c r="E28" s="8">
        <f t="shared" si="2"/>
        <v>1593.8550493333335</v>
      </c>
      <c r="G28" s="8"/>
      <c r="H28" s="8">
        <v>1.4</v>
      </c>
      <c r="I28" s="8">
        <v>0</v>
      </c>
      <c r="J28" s="8">
        <v>30</v>
      </c>
      <c r="K28" s="8">
        <f t="shared" si="0"/>
        <v>1444.1171017777774</v>
      </c>
      <c r="M28" s="12">
        <f t="shared" si="1"/>
        <v>149.73794755555605</v>
      </c>
    </row>
    <row r="29" spans="1:13" x14ac:dyDescent="0.25">
      <c r="A29" s="8"/>
      <c r="B29" s="8">
        <v>1.5</v>
      </c>
      <c r="C29" s="8">
        <v>0</v>
      </c>
      <c r="D29" s="8">
        <v>30</v>
      </c>
      <c r="E29" s="8">
        <f>$K$2+(($B$1*B29*$B$3)/$B$10)*0.51*0.47-(($B$6*0.5*(30^2)*$B$7*$B$9)/2)</f>
        <v>1597.2001960000002</v>
      </c>
      <c r="G29" s="8"/>
      <c r="H29" s="8">
        <v>1.5</v>
      </c>
      <c r="I29" s="8">
        <v>0</v>
      </c>
      <c r="J29" s="8">
        <v>30</v>
      </c>
      <c r="K29" s="8">
        <f t="shared" si="0"/>
        <v>1440.903137333333</v>
      </c>
      <c r="M29" s="12">
        <f t="shared" si="1"/>
        <v>156.29705866666723</v>
      </c>
    </row>
    <row r="31" spans="1:13" x14ac:dyDescent="0.25">
      <c r="A31" s="1" t="s">
        <v>35</v>
      </c>
      <c r="B31" s="1" t="s">
        <v>28</v>
      </c>
      <c r="C31" s="1" t="s">
        <v>29</v>
      </c>
      <c r="D31" s="1" t="s">
        <v>30</v>
      </c>
      <c r="G31" s="1" t="s">
        <v>34</v>
      </c>
      <c r="H31" s="1" t="s">
        <v>28</v>
      </c>
      <c r="I31" s="1" t="s">
        <v>29</v>
      </c>
      <c r="J31" s="1"/>
      <c r="K31" s="1" t="s">
        <v>30</v>
      </c>
      <c r="M31" s="1" t="s">
        <v>32</v>
      </c>
    </row>
    <row r="32" spans="1:13" x14ac:dyDescent="0.25">
      <c r="A32" s="8"/>
      <c r="B32" s="8">
        <v>0.1</v>
      </c>
      <c r="C32" s="8">
        <v>0</v>
      </c>
      <c r="D32" s="8">
        <f>$G$2+(($B$1*B15*$B$3)/$B$10)*0.51*0.53-(($B$6*0.5*(30^2)*$B$7*$B$9)/2)</f>
        <v>1739.3101866666666</v>
      </c>
      <c r="G32" s="8"/>
      <c r="H32" s="8">
        <v>0.1</v>
      </c>
      <c r="I32" s="8">
        <v>0</v>
      </c>
      <c r="J32" s="8"/>
      <c r="K32" s="8">
        <f t="shared" ref="K32:K46" si="3">$G$3-(($B$1*B32*$B$3)/$B$10)*0.49*0.53-(($B$6*0.5*(30^2)*$B$7*$B$9)/2)</f>
        <v>1666.6123382222222</v>
      </c>
      <c r="M32" s="12">
        <f t="shared" ref="M32:M46" si="4">D32-K32</f>
        <v>72.697848444444389</v>
      </c>
    </row>
    <row r="33" spans="1:13" x14ac:dyDescent="0.25">
      <c r="A33" s="8"/>
      <c r="B33" s="8">
        <v>0.2</v>
      </c>
      <c r="C33" s="8">
        <v>0</v>
      </c>
      <c r="D33" s="8">
        <f t="shared" ref="D33:D46" si="5">$G$2+(($B$1*B16*$B$3)/$B$10)*0.51*0.53-(($B$6*0.5*(30^2)*$B$7*$B$9)/2)</f>
        <v>1743.0823733333334</v>
      </c>
      <c r="G33" s="8"/>
      <c r="H33" s="8">
        <v>0.2</v>
      </c>
      <c r="I33" s="8">
        <v>0</v>
      </c>
      <c r="J33" s="8"/>
      <c r="K33" s="8">
        <f t="shared" si="3"/>
        <v>1662.9880804444444</v>
      </c>
      <c r="M33" s="12">
        <f t="shared" si="4"/>
        <v>80.094292888888958</v>
      </c>
    </row>
    <row r="34" spans="1:13" x14ac:dyDescent="0.25">
      <c r="A34" s="8"/>
      <c r="B34" s="8">
        <v>0.3</v>
      </c>
      <c r="C34" s="8">
        <v>0</v>
      </c>
      <c r="D34" s="8">
        <f t="shared" si="5"/>
        <v>1746.85456</v>
      </c>
      <c r="G34" s="8"/>
      <c r="H34" s="8">
        <v>0.3</v>
      </c>
      <c r="I34" s="8">
        <v>0</v>
      </c>
      <c r="J34" s="8"/>
      <c r="K34" s="8">
        <f t="shared" si="3"/>
        <v>1659.3638226666667</v>
      </c>
      <c r="M34" s="12">
        <f t="shared" si="4"/>
        <v>87.4907373333333</v>
      </c>
    </row>
    <row r="35" spans="1:13" x14ac:dyDescent="0.25">
      <c r="A35" s="8"/>
      <c r="B35" s="8">
        <v>0.4</v>
      </c>
      <c r="C35" s="8">
        <v>0</v>
      </c>
      <c r="D35" s="8">
        <f t="shared" si="5"/>
        <v>1750.6267466666666</v>
      </c>
      <c r="G35" s="8"/>
      <c r="H35" s="8">
        <v>0.4</v>
      </c>
      <c r="I35" s="8">
        <v>0</v>
      </c>
      <c r="J35" s="8"/>
      <c r="K35" s="8">
        <f t="shared" si="3"/>
        <v>1655.7395648888889</v>
      </c>
      <c r="M35" s="12">
        <f t="shared" si="4"/>
        <v>94.887181777777641</v>
      </c>
    </row>
    <row r="36" spans="1:13" x14ac:dyDescent="0.25">
      <c r="A36" s="8"/>
      <c r="B36" s="8">
        <v>0.5</v>
      </c>
      <c r="C36" s="8">
        <v>0</v>
      </c>
      <c r="D36" s="8">
        <f t="shared" si="5"/>
        <v>1754.3989333333334</v>
      </c>
      <c r="G36" s="8"/>
      <c r="H36" s="8">
        <v>0.5</v>
      </c>
      <c r="I36" s="8">
        <v>0</v>
      </c>
      <c r="J36" s="8"/>
      <c r="K36" s="8">
        <f t="shared" si="3"/>
        <v>1652.1153071111112</v>
      </c>
      <c r="M36" s="12">
        <f t="shared" si="4"/>
        <v>102.28362622222221</v>
      </c>
    </row>
    <row r="37" spans="1:13" x14ac:dyDescent="0.25">
      <c r="A37" s="8"/>
      <c r="B37" s="8">
        <v>0.6</v>
      </c>
      <c r="C37" s="8">
        <v>0</v>
      </c>
      <c r="D37" s="8">
        <f t="shared" si="5"/>
        <v>1758.17112</v>
      </c>
      <c r="G37" s="8"/>
      <c r="H37" s="8">
        <v>0.6</v>
      </c>
      <c r="I37" s="8">
        <v>0</v>
      </c>
      <c r="J37" s="8"/>
      <c r="K37" s="8">
        <f t="shared" si="3"/>
        <v>1648.4910493333332</v>
      </c>
      <c r="M37" s="12">
        <f t="shared" si="4"/>
        <v>109.68007066666678</v>
      </c>
    </row>
    <row r="38" spans="1:13" x14ac:dyDescent="0.25">
      <c r="A38" s="8"/>
      <c r="B38" s="8">
        <v>0.7</v>
      </c>
      <c r="C38" s="8">
        <v>0</v>
      </c>
      <c r="D38" s="8">
        <f t="shared" si="5"/>
        <v>1761.9433066666666</v>
      </c>
      <c r="G38" s="8"/>
      <c r="H38" s="8">
        <v>0.7</v>
      </c>
      <c r="I38" s="8">
        <v>0</v>
      </c>
      <c r="J38" s="8"/>
      <c r="K38" s="8">
        <f t="shared" si="3"/>
        <v>1644.8667915555554</v>
      </c>
      <c r="M38" s="12">
        <f t="shared" si="4"/>
        <v>117.07651511111112</v>
      </c>
    </row>
    <row r="39" spans="1:13" x14ac:dyDescent="0.25">
      <c r="A39" s="8"/>
      <c r="B39" s="8">
        <v>0.8</v>
      </c>
      <c r="C39" s="8">
        <v>0</v>
      </c>
      <c r="D39" s="8">
        <f t="shared" si="5"/>
        <v>1765.7154933333334</v>
      </c>
      <c r="G39" s="8"/>
      <c r="H39" s="8">
        <v>0.8</v>
      </c>
      <c r="I39" s="8">
        <v>0</v>
      </c>
      <c r="J39" s="8"/>
      <c r="K39" s="8">
        <f t="shared" si="3"/>
        <v>1641.2425337777777</v>
      </c>
      <c r="M39" s="12">
        <f t="shared" si="4"/>
        <v>124.47295955555569</v>
      </c>
    </row>
    <row r="40" spans="1:13" x14ac:dyDescent="0.25">
      <c r="A40" s="8"/>
      <c r="B40" s="8">
        <v>0.9</v>
      </c>
      <c r="C40" s="8">
        <v>0</v>
      </c>
      <c r="D40" s="8">
        <f t="shared" si="5"/>
        <v>1769.48768</v>
      </c>
      <c r="G40" s="8"/>
      <c r="H40" s="8">
        <v>0.9</v>
      </c>
      <c r="I40" s="8">
        <v>0</v>
      </c>
      <c r="J40" s="8"/>
      <c r="K40" s="8">
        <f t="shared" si="3"/>
        <v>1637.6182759999999</v>
      </c>
      <c r="M40" s="12">
        <f t="shared" si="4"/>
        <v>131.86940400000003</v>
      </c>
    </row>
    <row r="41" spans="1:13" x14ac:dyDescent="0.25">
      <c r="A41" s="8"/>
      <c r="B41" s="8">
        <v>1</v>
      </c>
      <c r="C41" s="8">
        <v>0</v>
      </c>
      <c r="D41" s="8">
        <f t="shared" si="5"/>
        <v>1773.2598666666668</v>
      </c>
      <c r="G41" s="8"/>
      <c r="H41" s="8">
        <v>1</v>
      </c>
      <c r="I41" s="8">
        <v>0</v>
      </c>
      <c r="J41" s="8"/>
      <c r="K41" s="8">
        <f t="shared" si="3"/>
        <v>1633.9940182222222</v>
      </c>
      <c r="M41" s="12">
        <f t="shared" si="4"/>
        <v>139.2658484444446</v>
      </c>
    </row>
    <row r="42" spans="1:13" x14ac:dyDescent="0.25">
      <c r="A42" s="8"/>
      <c r="B42" s="8">
        <v>1.1000000000000001</v>
      </c>
      <c r="C42" s="8">
        <v>0</v>
      </c>
      <c r="D42" s="8">
        <f t="shared" si="5"/>
        <v>1777.0320533333334</v>
      </c>
      <c r="G42" s="8"/>
      <c r="H42" s="8">
        <v>1.1000000000000001</v>
      </c>
      <c r="I42" s="8">
        <v>0</v>
      </c>
      <c r="J42" s="8"/>
      <c r="K42" s="8">
        <f t="shared" si="3"/>
        <v>1630.3697604444444</v>
      </c>
      <c r="M42" s="12">
        <f t="shared" si="4"/>
        <v>146.66229288888894</v>
      </c>
    </row>
    <row r="43" spans="1:13" x14ac:dyDescent="0.25">
      <c r="A43" s="8"/>
      <c r="B43" s="8">
        <v>1.2</v>
      </c>
      <c r="C43" s="8">
        <v>0</v>
      </c>
      <c r="D43" s="8">
        <f t="shared" si="5"/>
        <v>1780.8042399999999</v>
      </c>
      <c r="G43" s="8"/>
      <c r="H43" s="8">
        <v>1.2</v>
      </c>
      <c r="I43" s="8">
        <v>0</v>
      </c>
      <c r="J43" s="8"/>
      <c r="K43" s="8">
        <f t="shared" si="3"/>
        <v>1626.7455026666667</v>
      </c>
      <c r="M43" s="12">
        <f t="shared" si="4"/>
        <v>154.05873733333328</v>
      </c>
    </row>
    <row r="44" spans="1:13" x14ac:dyDescent="0.25">
      <c r="A44" s="8"/>
      <c r="B44" s="8">
        <v>1.3</v>
      </c>
      <c r="C44" s="8">
        <v>0</v>
      </c>
      <c r="D44" s="8">
        <f t="shared" si="5"/>
        <v>1784.5764266666667</v>
      </c>
      <c r="G44" s="8"/>
      <c r="H44" s="8">
        <v>1.3</v>
      </c>
      <c r="I44" s="8">
        <v>0</v>
      </c>
      <c r="J44" s="8"/>
      <c r="K44" s="8">
        <f t="shared" si="3"/>
        <v>1623.1212448888889</v>
      </c>
      <c r="M44" s="12">
        <f t="shared" si="4"/>
        <v>161.45518177777785</v>
      </c>
    </row>
    <row r="45" spans="1:13" x14ac:dyDescent="0.25">
      <c r="A45" s="8"/>
      <c r="B45" s="8">
        <v>1.4</v>
      </c>
      <c r="C45" s="8">
        <v>0</v>
      </c>
      <c r="D45" s="8">
        <f t="shared" si="5"/>
        <v>1788.3486133333333</v>
      </c>
      <c r="G45" s="8"/>
      <c r="H45" s="8">
        <v>1.4</v>
      </c>
      <c r="I45" s="8">
        <v>0</v>
      </c>
      <c r="J45" s="8"/>
      <c r="K45" s="8">
        <f t="shared" si="3"/>
        <v>1619.4969871111111</v>
      </c>
      <c r="M45" s="12">
        <f t="shared" si="4"/>
        <v>168.85162622222219</v>
      </c>
    </row>
    <row r="46" spans="1:13" x14ac:dyDescent="0.25">
      <c r="A46" s="8"/>
      <c r="B46" s="8">
        <v>1.5</v>
      </c>
      <c r="C46" s="8">
        <v>0</v>
      </c>
      <c r="D46" s="8">
        <f t="shared" si="5"/>
        <v>1792.1207999999999</v>
      </c>
      <c r="G46" s="8"/>
      <c r="H46" s="8">
        <v>1.5</v>
      </c>
      <c r="I46" s="8">
        <v>0</v>
      </c>
      <c r="J46" s="8"/>
      <c r="K46" s="8">
        <f t="shared" si="3"/>
        <v>1615.8727293333334</v>
      </c>
      <c r="M46" s="12">
        <f t="shared" si="4"/>
        <v>176.24807066666654</v>
      </c>
    </row>
    <row r="49" spans="1:13" x14ac:dyDescent="0.25">
      <c r="A49" s="9" t="s">
        <v>27</v>
      </c>
      <c r="B49" s="9" t="s">
        <v>28</v>
      </c>
      <c r="C49" s="9" t="s">
        <v>29</v>
      </c>
      <c r="D49" s="9" t="s">
        <v>36</v>
      </c>
      <c r="E49" s="9" t="s">
        <v>30</v>
      </c>
      <c r="G49" s="9" t="s">
        <v>31</v>
      </c>
      <c r="H49" s="9" t="s">
        <v>28</v>
      </c>
      <c r="I49" s="9" t="s">
        <v>29</v>
      </c>
      <c r="J49" s="9" t="s">
        <v>36</v>
      </c>
      <c r="K49" s="9" t="s">
        <v>30</v>
      </c>
      <c r="M49" s="1" t="s">
        <v>32</v>
      </c>
    </row>
    <row r="50" spans="1:13" x14ac:dyDescent="0.25">
      <c r="A50" s="9"/>
      <c r="B50" s="9">
        <v>0</v>
      </c>
      <c r="C50" s="9">
        <v>0.1</v>
      </c>
      <c r="D50" s="9">
        <v>30</v>
      </c>
      <c r="E50" s="9">
        <f>$K$2+(($B$1*C50*$B$3)/$B$2)*0.51*0.47-(($B$6*0.5*(30^2)*$B$7*$B$9)/2)</f>
        <v>1548.9584022857143</v>
      </c>
      <c r="G50" s="9"/>
      <c r="H50" s="9">
        <v>0</v>
      </c>
      <c r="I50" s="9">
        <v>0.1</v>
      </c>
      <c r="J50" s="9">
        <v>30</v>
      </c>
      <c r="K50" s="9">
        <f t="shared" ref="K50:K64" si="6">$K$3-(($B$1*I50*$B$3)/$B$2)*0.49*0.47-(($B$6*0.5*(30^2)*$B$7*$B$9)/2)</f>
        <v>1487.2530959999997</v>
      </c>
      <c r="M50" s="12">
        <f t="shared" ref="M50:M64" si="7">E50-K50</f>
        <v>61.705306285714641</v>
      </c>
    </row>
    <row r="51" spans="1:13" x14ac:dyDescent="0.25">
      <c r="A51" s="9"/>
      <c r="B51" s="9">
        <v>0</v>
      </c>
      <c r="C51" s="9">
        <v>0.2</v>
      </c>
      <c r="D51" s="9">
        <v>30</v>
      </c>
      <c r="E51" s="9">
        <f t="shared" ref="E51:E64" si="8">$K$2+(($B$1*C51*$B$3)/$B$2)*0.51*0.47-(($B$6*0.5*(30^2)*$B$7*$B$9)/2)</f>
        <v>1550.8938085714287</v>
      </c>
      <c r="G51" s="9"/>
      <c r="H51" s="9">
        <v>0</v>
      </c>
      <c r="I51" s="9">
        <v>0.2</v>
      </c>
      <c r="J51" s="9">
        <v>30</v>
      </c>
      <c r="K51" s="9">
        <f t="shared" si="6"/>
        <v>1485.3935879999997</v>
      </c>
      <c r="M51" s="12">
        <f t="shared" si="7"/>
        <v>65.500220571429054</v>
      </c>
    </row>
    <row r="52" spans="1:13" x14ac:dyDescent="0.25">
      <c r="A52" s="9"/>
      <c r="B52" s="9">
        <v>0</v>
      </c>
      <c r="C52" s="9">
        <v>0.3</v>
      </c>
      <c r="D52" s="9">
        <v>30</v>
      </c>
      <c r="E52" s="9">
        <f t="shared" si="8"/>
        <v>1552.8292148571429</v>
      </c>
      <c r="G52" s="9"/>
      <c r="H52" s="9">
        <v>0</v>
      </c>
      <c r="I52" s="9">
        <v>0.3</v>
      </c>
      <c r="J52" s="9">
        <v>30</v>
      </c>
      <c r="K52" s="9">
        <f t="shared" si="6"/>
        <v>1483.5340799999997</v>
      </c>
      <c r="M52" s="12">
        <f t="shared" si="7"/>
        <v>69.295134857143239</v>
      </c>
    </row>
    <row r="53" spans="1:13" x14ac:dyDescent="0.25">
      <c r="A53" s="9"/>
      <c r="B53" s="9">
        <v>0</v>
      </c>
      <c r="C53" s="9">
        <v>0.4</v>
      </c>
      <c r="D53" s="9">
        <v>30</v>
      </c>
      <c r="E53" s="9">
        <f t="shared" si="8"/>
        <v>1554.7646211428573</v>
      </c>
      <c r="G53" s="9"/>
      <c r="H53" s="9">
        <v>0</v>
      </c>
      <c r="I53" s="9">
        <v>0.4</v>
      </c>
      <c r="J53" s="9">
        <v>30</v>
      </c>
      <c r="K53" s="9">
        <f t="shared" si="6"/>
        <v>1481.6745719999997</v>
      </c>
      <c r="L53" s="4"/>
      <c r="M53" s="12">
        <f t="shared" si="7"/>
        <v>73.090049142857652</v>
      </c>
    </row>
    <row r="54" spans="1:13" x14ac:dyDescent="0.25">
      <c r="A54" s="9"/>
      <c r="B54" s="9">
        <v>0</v>
      </c>
      <c r="C54" s="9">
        <v>0.5</v>
      </c>
      <c r="D54" s="9">
        <v>30</v>
      </c>
      <c r="E54" s="9">
        <f t="shared" si="8"/>
        <v>1556.7000274285715</v>
      </c>
      <c r="G54" s="9"/>
      <c r="H54" s="9">
        <v>0</v>
      </c>
      <c r="I54" s="9">
        <v>0.5</v>
      </c>
      <c r="J54" s="9">
        <v>30</v>
      </c>
      <c r="K54" s="9">
        <f t="shared" si="6"/>
        <v>1479.8150639999997</v>
      </c>
      <c r="M54" s="12">
        <f t="shared" si="7"/>
        <v>76.884963428571837</v>
      </c>
    </row>
    <row r="55" spans="1:13" x14ac:dyDescent="0.25">
      <c r="A55" s="9"/>
      <c r="B55" s="9">
        <v>0</v>
      </c>
      <c r="C55" s="9">
        <v>0.6</v>
      </c>
      <c r="D55" s="9">
        <v>30</v>
      </c>
      <c r="E55" s="9">
        <f t="shared" si="8"/>
        <v>1558.6354337142859</v>
      </c>
      <c r="G55" s="9"/>
      <c r="H55" s="9">
        <v>0</v>
      </c>
      <c r="I55" s="9">
        <v>0.6</v>
      </c>
      <c r="J55" s="9">
        <v>30</v>
      </c>
      <c r="K55" s="9">
        <f t="shared" si="6"/>
        <v>1477.9555559999997</v>
      </c>
      <c r="M55" s="12">
        <f t="shared" si="7"/>
        <v>80.679877714286249</v>
      </c>
    </row>
    <row r="56" spans="1:13" x14ac:dyDescent="0.25">
      <c r="A56" s="9"/>
      <c r="B56" s="9">
        <v>0</v>
      </c>
      <c r="C56" s="9">
        <v>0.7</v>
      </c>
      <c r="D56" s="9">
        <v>30</v>
      </c>
      <c r="E56" s="9">
        <f t="shared" si="8"/>
        <v>1560.5708400000001</v>
      </c>
      <c r="G56" s="9"/>
      <c r="H56" s="9">
        <v>0</v>
      </c>
      <c r="I56" s="9">
        <v>0.7</v>
      </c>
      <c r="J56" s="9">
        <v>30</v>
      </c>
      <c r="K56" s="9">
        <f t="shared" si="6"/>
        <v>1476.0960479999997</v>
      </c>
      <c r="M56" s="12">
        <f t="shared" si="7"/>
        <v>84.474792000000434</v>
      </c>
    </row>
    <row r="57" spans="1:13" x14ac:dyDescent="0.25">
      <c r="A57" s="9"/>
      <c r="B57" s="9">
        <v>0</v>
      </c>
      <c r="C57" s="9">
        <v>0.8</v>
      </c>
      <c r="D57" s="9">
        <v>30</v>
      </c>
      <c r="E57" s="9">
        <f t="shared" si="8"/>
        <v>1562.5062462857145</v>
      </c>
      <c r="G57" s="9"/>
      <c r="H57" s="9">
        <v>0</v>
      </c>
      <c r="I57" s="9">
        <v>0.8</v>
      </c>
      <c r="J57" s="9">
        <v>30</v>
      </c>
      <c r="K57" s="9">
        <f t="shared" si="6"/>
        <v>1474.2365399999996</v>
      </c>
      <c r="M57" s="12">
        <f t="shared" si="7"/>
        <v>88.269706285714847</v>
      </c>
    </row>
    <row r="58" spans="1:13" x14ac:dyDescent="0.25">
      <c r="A58" s="9"/>
      <c r="B58" s="9">
        <v>0</v>
      </c>
      <c r="C58" s="9">
        <v>0.9</v>
      </c>
      <c r="D58" s="9">
        <v>30</v>
      </c>
      <c r="E58" s="9">
        <f t="shared" si="8"/>
        <v>1564.4416525714287</v>
      </c>
      <c r="G58" s="9"/>
      <c r="H58" s="9">
        <v>0</v>
      </c>
      <c r="I58" s="9">
        <v>0.9</v>
      </c>
      <c r="J58" s="9">
        <v>30</v>
      </c>
      <c r="K58" s="9">
        <f t="shared" si="6"/>
        <v>1472.3770319999996</v>
      </c>
      <c r="M58" s="12">
        <f t="shared" si="7"/>
        <v>92.064620571429032</v>
      </c>
    </row>
    <row r="59" spans="1:13" x14ac:dyDescent="0.25">
      <c r="A59" s="9"/>
      <c r="B59" s="9">
        <v>0</v>
      </c>
      <c r="C59" s="9">
        <v>1</v>
      </c>
      <c r="D59" s="9">
        <v>30</v>
      </c>
      <c r="E59" s="9">
        <f t="shared" si="8"/>
        <v>1566.3770588571431</v>
      </c>
      <c r="G59" s="9"/>
      <c r="H59" s="9">
        <v>0</v>
      </c>
      <c r="I59" s="9">
        <v>1</v>
      </c>
      <c r="J59" s="9">
        <v>30</v>
      </c>
      <c r="K59" s="9">
        <f t="shared" si="6"/>
        <v>1470.5175239999996</v>
      </c>
      <c r="M59" s="12">
        <f t="shared" si="7"/>
        <v>95.859534857143444</v>
      </c>
    </row>
    <row r="60" spans="1:13" x14ac:dyDescent="0.25">
      <c r="A60" s="9"/>
      <c r="B60" s="9">
        <v>0</v>
      </c>
      <c r="C60" s="9">
        <v>1.1000000000000001</v>
      </c>
      <c r="D60" s="9">
        <v>30</v>
      </c>
      <c r="E60" s="9">
        <f t="shared" si="8"/>
        <v>1568.3124651428573</v>
      </c>
      <c r="G60" s="9"/>
      <c r="H60" s="9">
        <v>0</v>
      </c>
      <c r="I60" s="9">
        <v>1.1000000000000001</v>
      </c>
      <c r="J60" s="9">
        <v>30</v>
      </c>
      <c r="K60" s="9">
        <f t="shared" si="6"/>
        <v>1468.6580159999996</v>
      </c>
      <c r="M60" s="12">
        <f t="shared" si="7"/>
        <v>99.654449142857629</v>
      </c>
    </row>
    <row r="61" spans="1:13" x14ac:dyDescent="0.25">
      <c r="A61" s="9"/>
      <c r="B61" s="9">
        <v>0</v>
      </c>
      <c r="C61" s="9">
        <v>1.2</v>
      </c>
      <c r="D61" s="9">
        <v>30</v>
      </c>
      <c r="E61" s="9">
        <f t="shared" si="8"/>
        <v>1570.2478714285717</v>
      </c>
      <c r="G61" s="9"/>
      <c r="H61" s="9">
        <v>0</v>
      </c>
      <c r="I61" s="9">
        <v>1.2</v>
      </c>
      <c r="J61" s="9">
        <v>30</v>
      </c>
      <c r="K61" s="9">
        <f t="shared" si="6"/>
        <v>1466.7985079999996</v>
      </c>
      <c r="M61" s="12">
        <f t="shared" si="7"/>
        <v>103.44936342857204</v>
      </c>
    </row>
    <row r="62" spans="1:13" x14ac:dyDescent="0.25">
      <c r="A62" s="9"/>
      <c r="B62" s="9">
        <v>0</v>
      </c>
      <c r="C62" s="9">
        <v>1.3</v>
      </c>
      <c r="D62" s="9">
        <v>30</v>
      </c>
      <c r="E62" s="9">
        <f t="shared" si="8"/>
        <v>1572.1832777142859</v>
      </c>
      <c r="G62" s="9"/>
      <c r="H62" s="9">
        <v>0</v>
      </c>
      <c r="I62" s="9">
        <v>1.3</v>
      </c>
      <c r="J62" s="9">
        <v>30</v>
      </c>
      <c r="K62" s="9">
        <f t="shared" si="6"/>
        <v>1464.9389999999996</v>
      </c>
      <c r="M62" s="12">
        <f t="shared" si="7"/>
        <v>107.24427771428623</v>
      </c>
    </row>
    <row r="63" spans="1:13" x14ac:dyDescent="0.25">
      <c r="A63" s="9"/>
      <c r="B63" s="9">
        <v>0</v>
      </c>
      <c r="C63" s="9">
        <v>1.4</v>
      </c>
      <c r="D63" s="9">
        <v>30</v>
      </c>
      <c r="E63" s="9">
        <f t="shared" si="8"/>
        <v>1574.1186840000003</v>
      </c>
      <c r="G63" s="9"/>
      <c r="H63" s="9">
        <v>0</v>
      </c>
      <c r="I63" s="9">
        <v>1.4</v>
      </c>
      <c r="J63" s="9">
        <v>30</v>
      </c>
      <c r="K63" s="9">
        <f t="shared" si="6"/>
        <v>1463.0794919999996</v>
      </c>
      <c r="M63" s="12">
        <f t="shared" si="7"/>
        <v>111.03919200000064</v>
      </c>
    </row>
    <row r="64" spans="1:13" x14ac:dyDescent="0.25">
      <c r="A64" s="9"/>
      <c r="B64" s="9">
        <v>0</v>
      </c>
      <c r="C64" s="9">
        <v>1.5</v>
      </c>
      <c r="D64" s="9">
        <v>30</v>
      </c>
      <c r="E64" s="9">
        <f t="shared" si="8"/>
        <v>1576.0540902857144</v>
      </c>
      <c r="G64" s="9"/>
      <c r="H64" s="9">
        <v>0</v>
      </c>
      <c r="I64" s="9">
        <v>1.5</v>
      </c>
      <c r="J64" s="9">
        <v>30</v>
      </c>
      <c r="K64" s="9">
        <f t="shared" si="6"/>
        <v>1461.2199839999996</v>
      </c>
      <c r="M64" s="12">
        <f t="shared" si="7"/>
        <v>114.83410628571482</v>
      </c>
    </row>
    <row r="66" spans="1:13" x14ac:dyDescent="0.25">
      <c r="A66" s="9" t="s">
        <v>35</v>
      </c>
      <c r="B66" s="9" t="s">
        <v>28</v>
      </c>
      <c r="C66" s="9" t="s">
        <v>29</v>
      </c>
      <c r="D66" s="9" t="s">
        <v>30</v>
      </c>
      <c r="G66" s="9" t="s">
        <v>34</v>
      </c>
      <c r="H66" s="9" t="s">
        <v>28</v>
      </c>
      <c r="I66" s="9" t="s">
        <v>29</v>
      </c>
      <c r="J66" s="9" t="s">
        <v>30</v>
      </c>
      <c r="M66" s="1" t="s">
        <v>32</v>
      </c>
    </row>
    <row r="67" spans="1:13" x14ac:dyDescent="0.25">
      <c r="A67" s="9"/>
      <c r="B67" s="9">
        <v>0</v>
      </c>
      <c r="C67" s="9">
        <v>0.1</v>
      </c>
      <c r="D67" s="9">
        <f>$G$2+(($B$1*C67*$B$3)/$B$2)*0.51*0.53-(($B$6*0.5*(30^2)*$B$7*$B$9)/2)</f>
        <v>1737.7204794285715</v>
      </c>
      <c r="G67" s="9"/>
      <c r="H67" s="9">
        <v>0</v>
      </c>
      <c r="I67" s="9">
        <v>0.1</v>
      </c>
      <c r="J67" s="9">
        <f>$G$3-(($B$1*I50*$B$3)/$B$2)*0.53*0.49-(($B$6*0.5*(30^2)*$B$7*$B$9)/2)</f>
        <v>1668.1397039999999</v>
      </c>
      <c r="M67" s="12">
        <f>D67-J67</f>
        <v>69.580775428571542</v>
      </c>
    </row>
    <row r="68" spans="1:13" x14ac:dyDescent="0.25">
      <c r="A68" s="9"/>
      <c r="B68" s="9">
        <v>0</v>
      </c>
      <c r="C68" s="9">
        <v>0.2</v>
      </c>
      <c r="D68" s="9">
        <f t="shared" ref="D68:D80" si="9">$G$2+(($B$1*C68*$B$3)/$B$2)*0.51*0.53-(($B$6*0.5*(30^2)*$B$7*$B$9)/2)</f>
        <v>1739.9029588571429</v>
      </c>
      <c r="G68" s="9"/>
      <c r="H68" s="9">
        <v>0</v>
      </c>
      <c r="I68" s="9">
        <v>0.2</v>
      </c>
      <c r="J68" s="9">
        <f t="shared" ref="J68:J81" si="10">$G$3-(($B$1*I51*$B$3)/$B$2)*0.53*0.49-(($B$6*0.5*(30^2)*$B$7*$B$9)/2)</f>
        <v>1666.0428119999999</v>
      </c>
      <c r="M68" s="12">
        <f t="shared" ref="M68:M81" si="11">D68-J68</f>
        <v>73.860146857143036</v>
      </c>
    </row>
    <row r="69" spans="1:13" x14ac:dyDescent="0.25">
      <c r="A69" s="9"/>
      <c r="B69" s="9">
        <v>0</v>
      </c>
      <c r="C69" s="9">
        <v>0.3</v>
      </c>
      <c r="D69" s="9">
        <f t="shared" si="9"/>
        <v>1742.0854382857142</v>
      </c>
      <c r="G69" s="9"/>
      <c r="H69" s="9">
        <v>0</v>
      </c>
      <c r="I69" s="9">
        <v>0.3</v>
      </c>
      <c r="J69" s="9">
        <f t="shared" si="10"/>
        <v>1663.9459199999999</v>
      </c>
      <c r="M69" s="12">
        <f t="shared" si="11"/>
        <v>78.139518285714303</v>
      </c>
    </row>
    <row r="70" spans="1:13" x14ac:dyDescent="0.25">
      <c r="A70" s="9"/>
      <c r="B70" s="9">
        <v>0</v>
      </c>
      <c r="C70" s="9">
        <v>0.4</v>
      </c>
      <c r="D70" s="9">
        <f t="shared" si="9"/>
        <v>1744.2679177142857</v>
      </c>
      <c r="G70" s="9"/>
      <c r="H70" s="9">
        <v>0</v>
      </c>
      <c r="I70" s="9">
        <v>0.4</v>
      </c>
      <c r="J70" s="9">
        <f t="shared" si="10"/>
        <v>1661.8490279999999</v>
      </c>
      <c r="M70" s="12">
        <f t="shared" si="11"/>
        <v>82.418889714285797</v>
      </c>
    </row>
    <row r="71" spans="1:13" x14ac:dyDescent="0.25">
      <c r="A71" s="9"/>
      <c r="B71" s="9">
        <v>0</v>
      </c>
      <c r="C71" s="9">
        <v>0.5</v>
      </c>
      <c r="D71" s="9">
        <f t="shared" si="9"/>
        <v>1746.4503971428571</v>
      </c>
      <c r="G71" s="9"/>
      <c r="H71" s="9">
        <v>0</v>
      </c>
      <c r="I71" s="9">
        <v>0.5</v>
      </c>
      <c r="J71" s="9">
        <f t="shared" si="10"/>
        <v>1659.7521360000001</v>
      </c>
      <c r="M71" s="12">
        <f t="shared" si="11"/>
        <v>86.698261142857064</v>
      </c>
    </row>
    <row r="72" spans="1:13" x14ac:dyDescent="0.25">
      <c r="A72" s="9"/>
      <c r="B72" s="9">
        <v>0</v>
      </c>
      <c r="C72" s="9">
        <v>0.6</v>
      </c>
      <c r="D72" s="9">
        <f t="shared" si="9"/>
        <v>1748.6328765714286</v>
      </c>
      <c r="G72" s="9"/>
      <c r="H72" s="9">
        <v>0</v>
      </c>
      <c r="I72" s="9">
        <v>0.6</v>
      </c>
      <c r="J72" s="9">
        <f t="shared" si="10"/>
        <v>1657.655244</v>
      </c>
      <c r="M72" s="12">
        <f t="shared" si="11"/>
        <v>90.977632571428558</v>
      </c>
    </row>
    <row r="73" spans="1:13" x14ac:dyDescent="0.25">
      <c r="A73" s="9"/>
      <c r="B73" s="9">
        <v>0</v>
      </c>
      <c r="C73" s="9">
        <v>0.7</v>
      </c>
      <c r="D73" s="9">
        <f t="shared" si="9"/>
        <v>1750.8153560000001</v>
      </c>
      <c r="G73" s="9"/>
      <c r="H73" s="9">
        <v>0</v>
      </c>
      <c r="I73" s="9">
        <v>0.7</v>
      </c>
      <c r="J73" s="9">
        <f t="shared" si="10"/>
        <v>1655.558352</v>
      </c>
      <c r="M73" s="12">
        <f t="shared" si="11"/>
        <v>95.257004000000052</v>
      </c>
    </row>
    <row r="74" spans="1:13" x14ac:dyDescent="0.25">
      <c r="A74" s="9"/>
      <c r="B74" s="9">
        <v>0</v>
      </c>
      <c r="C74" s="9">
        <v>0.8</v>
      </c>
      <c r="D74" s="9">
        <f t="shared" si="9"/>
        <v>1752.9978354285715</v>
      </c>
      <c r="G74" s="9"/>
      <c r="H74" s="9">
        <v>0</v>
      </c>
      <c r="I74" s="9">
        <v>0.8</v>
      </c>
      <c r="J74" s="9">
        <f t="shared" si="10"/>
        <v>1653.46146</v>
      </c>
      <c r="M74" s="12">
        <f t="shared" si="11"/>
        <v>99.536375428571546</v>
      </c>
    </row>
    <row r="75" spans="1:13" x14ac:dyDescent="0.25">
      <c r="A75" s="9"/>
      <c r="B75" s="9">
        <v>0</v>
      </c>
      <c r="C75" s="9">
        <v>0.9</v>
      </c>
      <c r="D75" s="9">
        <f t="shared" si="9"/>
        <v>1755.1803148571428</v>
      </c>
      <c r="G75" s="9"/>
      <c r="H75" s="9">
        <v>0</v>
      </c>
      <c r="I75" s="9">
        <v>0.9</v>
      </c>
      <c r="J75" s="9">
        <f t="shared" si="10"/>
        <v>1651.364568</v>
      </c>
      <c r="M75" s="12">
        <f t="shared" si="11"/>
        <v>103.81574685714281</v>
      </c>
    </row>
    <row r="76" spans="1:13" x14ac:dyDescent="0.25">
      <c r="A76" s="9"/>
      <c r="B76" s="9">
        <v>0</v>
      </c>
      <c r="C76" s="9">
        <v>1</v>
      </c>
      <c r="D76" s="9">
        <f t="shared" si="9"/>
        <v>1757.3627942857142</v>
      </c>
      <c r="G76" s="9"/>
      <c r="H76" s="9">
        <v>0</v>
      </c>
      <c r="I76" s="9">
        <v>1</v>
      </c>
      <c r="J76" s="9">
        <f t="shared" si="10"/>
        <v>1649.2676759999999</v>
      </c>
      <c r="M76" s="12">
        <f t="shared" si="11"/>
        <v>108.09511828571431</v>
      </c>
    </row>
    <row r="77" spans="1:13" x14ac:dyDescent="0.25">
      <c r="A77" s="9"/>
      <c r="B77" s="9">
        <v>0</v>
      </c>
      <c r="C77" s="9">
        <v>1.1000000000000001</v>
      </c>
      <c r="D77" s="9">
        <f t="shared" si="9"/>
        <v>1759.5452737142857</v>
      </c>
      <c r="G77" s="9"/>
      <c r="H77" s="9">
        <v>0</v>
      </c>
      <c r="I77" s="9">
        <v>1.1000000000000001</v>
      </c>
      <c r="J77" s="9">
        <f t="shared" si="10"/>
        <v>1647.1707839999999</v>
      </c>
      <c r="M77" s="12">
        <f t="shared" si="11"/>
        <v>112.3744897142858</v>
      </c>
    </row>
    <row r="78" spans="1:13" x14ac:dyDescent="0.25">
      <c r="A78" s="9"/>
      <c r="B78" s="9">
        <v>0</v>
      </c>
      <c r="C78" s="9">
        <v>1.2</v>
      </c>
      <c r="D78" s="9">
        <f t="shared" si="9"/>
        <v>1761.7277531428572</v>
      </c>
      <c r="G78" s="9"/>
      <c r="H78" s="9">
        <v>0</v>
      </c>
      <c r="I78" s="9">
        <v>1.2</v>
      </c>
      <c r="J78" s="9">
        <f t="shared" si="10"/>
        <v>1645.0738919999999</v>
      </c>
      <c r="M78" s="12">
        <f t="shared" si="11"/>
        <v>116.65386114285729</v>
      </c>
    </row>
    <row r="79" spans="1:13" x14ac:dyDescent="0.25">
      <c r="A79" s="9"/>
      <c r="B79" s="9">
        <v>0</v>
      </c>
      <c r="C79" s="9">
        <v>1.3</v>
      </c>
      <c r="D79" s="9">
        <f t="shared" si="9"/>
        <v>1763.9102325714287</v>
      </c>
      <c r="G79" s="9"/>
      <c r="H79" s="9">
        <v>0</v>
      </c>
      <c r="I79" s="9">
        <v>1.3</v>
      </c>
      <c r="J79" s="9">
        <f t="shared" si="10"/>
        <v>1642.9769999999999</v>
      </c>
      <c r="M79" s="12">
        <f t="shared" si="11"/>
        <v>120.93323257142879</v>
      </c>
    </row>
    <row r="80" spans="1:13" x14ac:dyDescent="0.25">
      <c r="A80" s="9"/>
      <c r="B80" s="9">
        <v>0</v>
      </c>
      <c r="C80" s="9">
        <v>1.4</v>
      </c>
      <c r="D80" s="9">
        <f t="shared" si="9"/>
        <v>1766.0927120000001</v>
      </c>
      <c r="G80" s="9"/>
      <c r="H80" s="9">
        <v>0</v>
      </c>
      <c r="I80" s="9">
        <v>1.4</v>
      </c>
      <c r="J80" s="9">
        <f t="shared" si="10"/>
        <v>1640.8801080000001</v>
      </c>
      <c r="M80" s="12">
        <f t="shared" si="11"/>
        <v>125.21260400000006</v>
      </c>
    </row>
    <row r="81" spans="1:13" x14ac:dyDescent="0.25">
      <c r="A81" s="9"/>
      <c r="B81" s="9">
        <v>0</v>
      </c>
      <c r="C81" s="9">
        <v>1.5</v>
      </c>
      <c r="D81" s="9">
        <f>$G$2+(($B$1*C81*$B$3)/$B$2)*0.51*0.53-(($B$6*0.5*(30^2)*$B$7*$B$9)/2)</f>
        <v>1768.2751914285714</v>
      </c>
      <c r="G81" s="9"/>
      <c r="H81" s="9">
        <v>0</v>
      </c>
      <c r="I81" s="9">
        <v>1.5</v>
      </c>
      <c r="J81" s="9">
        <f t="shared" si="10"/>
        <v>1638.783216</v>
      </c>
      <c r="M81" s="12">
        <f t="shared" si="11"/>
        <v>129.49197542857132</v>
      </c>
    </row>
    <row r="84" spans="1:13" x14ac:dyDescent="0.25">
      <c r="A84" s="10" t="s">
        <v>21</v>
      </c>
      <c r="G84" s="10" t="s">
        <v>38</v>
      </c>
    </row>
    <row r="85" spans="1:13" x14ac:dyDescent="0.25">
      <c r="A85" s="10" t="s">
        <v>37</v>
      </c>
      <c r="B85" s="10" t="s">
        <v>28</v>
      </c>
      <c r="C85" s="10" t="s">
        <v>29</v>
      </c>
      <c r="D85" s="10" t="s">
        <v>30</v>
      </c>
      <c r="G85" s="10" t="s">
        <v>37</v>
      </c>
      <c r="H85" s="10" t="s">
        <v>28</v>
      </c>
      <c r="I85" s="10" t="s">
        <v>29</v>
      </c>
      <c r="J85" s="10" t="s">
        <v>30</v>
      </c>
      <c r="M85" s="1" t="s">
        <v>32</v>
      </c>
    </row>
    <row r="86" spans="1:13" x14ac:dyDescent="0.25">
      <c r="A86" s="11">
        <v>1</v>
      </c>
      <c r="B86" s="11">
        <v>0</v>
      </c>
      <c r="C86" s="11">
        <v>0</v>
      </c>
      <c r="D86" s="11">
        <f>$K$2+0.53*0.47-(($B$6*0.5*(A86^2)*$B$7*$B$9)/2)</f>
        <v>1477.0422160000001</v>
      </c>
      <c r="G86" s="11">
        <v>1</v>
      </c>
      <c r="H86" s="11">
        <v>0</v>
      </c>
      <c r="I86" s="11">
        <v>0</v>
      </c>
      <c r="J86" s="11">
        <f>$K$3+0.53*0.47-(($B$6*0.5*(G86^2)*$B$7*$B$9)/2)</f>
        <v>1419.1318239999996</v>
      </c>
      <c r="M86" s="12">
        <f>D86-J86</f>
        <v>57.910392000000456</v>
      </c>
    </row>
    <row r="87" spans="1:13" x14ac:dyDescent="0.25">
      <c r="A87" s="11">
        <v>2</v>
      </c>
      <c r="B87" s="11">
        <v>0</v>
      </c>
      <c r="C87" s="11">
        <v>0</v>
      </c>
      <c r="D87" s="11">
        <f t="shared" ref="D87:D115" si="12">$K$2+0.53*0.47-(($B$6*0.5*(A87^2)*$B$7*$B$9)/2)</f>
        <v>1477.2765760000002</v>
      </c>
      <c r="G87" s="11">
        <f>G86+1</f>
        <v>2</v>
      </c>
      <c r="H87" s="11">
        <v>0</v>
      </c>
      <c r="I87" s="11">
        <v>0</v>
      </c>
      <c r="J87" s="11">
        <f t="shared" ref="J87:J115" si="13">$K$3+0.53*0.47-(($B$6*0.5*(G87^2)*$B$7*$B$9)/2)</f>
        <v>1419.3661839999997</v>
      </c>
      <c r="M87" s="12">
        <f t="shared" ref="M87:M115" si="14">D87-J87</f>
        <v>57.910392000000456</v>
      </c>
    </row>
    <row r="88" spans="1:13" x14ac:dyDescent="0.25">
      <c r="A88" s="11">
        <v>3</v>
      </c>
      <c r="B88" s="11">
        <v>0</v>
      </c>
      <c r="C88" s="11">
        <v>0</v>
      </c>
      <c r="D88" s="11">
        <f t="shared" si="12"/>
        <v>1477.6671760000002</v>
      </c>
      <c r="G88" s="11">
        <f t="shared" ref="G88:G115" si="15">G87+1</f>
        <v>3</v>
      </c>
      <c r="H88" s="11">
        <v>0</v>
      </c>
      <c r="I88" s="11">
        <v>0</v>
      </c>
      <c r="J88" s="11">
        <f t="shared" si="13"/>
        <v>1419.7567839999997</v>
      </c>
      <c r="M88" s="12">
        <f t="shared" si="14"/>
        <v>57.910392000000456</v>
      </c>
    </row>
    <row r="89" spans="1:13" x14ac:dyDescent="0.25">
      <c r="A89" s="11">
        <v>4</v>
      </c>
      <c r="B89" s="11">
        <v>0</v>
      </c>
      <c r="C89" s="11">
        <v>0</v>
      </c>
      <c r="D89" s="11">
        <f t="shared" si="12"/>
        <v>1478.2140160000001</v>
      </c>
      <c r="G89" s="11">
        <f t="shared" si="15"/>
        <v>4</v>
      </c>
      <c r="H89" s="11">
        <v>0</v>
      </c>
      <c r="I89" s="11">
        <v>0</v>
      </c>
      <c r="J89" s="11">
        <f t="shared" si="13"/>
        <v>1420.3036239999997</v>
      </c>
      <c r="M89" s="12">
        <f t="shared" si="14"/>
        <v>57.910392000000456</v>
      </c>
    </row>
    <row r="90" spans="1:13" x14ac:dyDescent="0.25">
      <c r="A90" s="11">
        <f>A89+1</f>
        <v>5</v>
      </c>
      <c r="B90" s="11">
        <v>0</v>
      </c>
      <c r="C90" s="11">
        <v>0</v>
      </c>
      <c r="D90" s="11">
        <f t="shared" si="12"/>
        <v>1478.9170960000001</v>
      </c>
      <c r="G90" s="11">
        <f t="shared" si="15"/>
        <v>5</v>
      </c>
      <c r="H90" s="11">
        <v>0</v>
      </c>
      <c r="I90" s="11">
        <v>0</v>
      </c>
      <c r="J90" s="11">
        <f t="shared" si="13"/>
        <v>1421.0067039999997</v>
      </c>
      <c r="M90" s="12">
        <f t="shared" si="14"/>
        <v>57.910392000000456</v>
      </c>
    </row>
    <row r="91" spans="1:13" x14ac:dyDescent="0.25">
      <c r="A91" s="11">
        <f t="shared" ref="A91:A115" si="16">A90+1</f>
        <v>6</v>
      </c>
      <c r="B91" s="11">
        <v>0</v>
      </c>
      <c r="C91" s="11">
        <v>0</v>
      </c>
      <c r="D91" s="11">
        <f t="shared" si="12"/>
        <v>1479.7764160000002</v>
      </c>
      <c r="G91" s="11">
        <f t="shared" si="15"/>
        <v>6</v>
      </c>
      <c r="H91" s="11">
        <v>0</v>
      </c>
      <c r="I91" s="11">
        <v>0</v>
      </c>
      <c r="J91" s="11">
        <f t="shared" si="13"/>
        <v>1421.8660239999997</v>
      </c>
      <c r="M91" s="12">
        <f t="shared" si="14"/>
        <v>57.910392000000456</v>
      </c>
    </row>
    <row r="92" spans="1:13" x14ac:dyDescent="0.25">
      <c r="A92" s="11">
        <f t="shared" si="16"/>
        <v>7</v>
      </c>
      <c r="B92" s="11">
        <v>0</v>
      </c>
      <c r="C92" s="11">
        <v>0</v>
      </c>
      <c r="D92" s="11">
        <f t="shared" si="12"/>
        <v>1480.7919760000002</v>
      </c>
      <c r="G92" s="11">
        <f t="shared" si="15"/>
        <v>7</v>
      </c>
      <c r="H92" s="11">
        <v>0</v>
      </c>
      <c r="I92" s="11">
        <v>0</v>
      </c>
      <c r="J92" s="11">
        <f t="shared" si="13"/>
        <v>1422.8815839999997</v>
      </c>
      <c r="M92" s="12">
        <f t="shared" si="14"/>
        <v>57.910392000000456</v>
      </c>
    </row>
    <row r="93" spans="1:13" x14ac:dyDescent="0.25">
      <c r="A93" s="11">
        <f t="shared" si="16"/>
        <v>8</v>
      </c>
      <c r="B93" s="11">
        <v>0</v>
      </c>
      <c r="C93" s="11">
        <v>0</v>
      </c>
      <c r="D93" s="11">
        <f t="shared" si="12"/>
        <v>1481.9637760000001</v>
      </c>
      <c r="G93" s="11">
        <f t="shared" si="15"/>
        <v>8</v>
      </c>
      <c r="H93" s="11">
        <v>0</v>
      </c>
      <c r="I93" s="11">
        <v>0</v>
      </c>
      <c r="J93" s="11">
        <f t="shared" si="13"/>
        <v>1424.0533839999996</v>
      </c>
      <c r="M93" s="12">
        <f t="shared" si="14"/>
        <v>57.910392000000456</v>
      </c>
    </row>
    <row r="94" spans="1:13" x14ac:dyDescent="0.25">
      <c r="A94" s="11">
        <f t="shared" si="16"/>
        <v>9</v>
      </c>
      <c r="B94" s="11">
        <v>0</v>
      </c>
      <c r="C94" s="11">
        <v>0</v>
      </c>
      <c r="D94" s="11">
        <f t="shared" si="12"/>
        <v>1483.2918160000002</v>
      </c>
      <c r="G94" s="11">
        <f t="shared" si="15"/>
        <v>9</v>
      </c>
      <c r="H94" s="11">
        <v>0</v>
      </c>
      <c r="I94" s="11">
        <v>0</v>
      </c>
      <c r="J94" s="11">
        <f t="shared" si="13"/>
        <v>1425.3814239999997</v>
      </c>
      <c r="M94" s="12">
        <f t="shared" si="14"/>
        <v>57.910392000000456</v>
      </c>
    </row>
    <row r="95" spans="1:13" x14ac:dyDescent="0.25">
      <c r="A95" s="11">
        <f t="shared" si="16"/>
        <v>10</v>
      </c>
      <c r="B95" s="11">
        <v>0</v>
      </c>
      <c r="C95" s="11">
        <v>0</v>
      </c>
      <c r="D95" s="11">
        <f t="shared" si="12"/>
        <v>1484.7760960000001</v>
      </c>
      <c r="G95" s="11">
        <f t="shared" si="15"/>
        <v>10</v>
      </c>
      <c r="H95" s="11">
        <v>0</v>
      </c>
      <c r="I95" s="11">
        <v>0</v>
      </c>
      <c r="J95" s="11">
        <f t="shared" si="13"/>
        <v>1426.8657039999996</v>
      </c>
      <c r="M95" s="12">
        <f t="shared" si="14"/>
        <v>57.910392000000456</v>
      </c>
    </row>
    <row r="96" spans="1:13" x14ac:dyDescent="0.25">
      <c r="A96" s="11">
        <f t="shared" si="16"/>
        <v>11</v>
      </c>
      <c r="B96" s="11">
        <v>0</v>
      </c>
      <c r="C96" s="11">
        <v>0</v>
      </c>
      <c r="D96" s="11">
        <f t="shared" si="12"/>
        <v>1486.4166160000002</v>
      </c>
      <c r="G96" s="11">
        <f t="shared" si="15"/>
        <v>11</v>
      </c>
      <c r="H96" s="11">
        <v>0</v>
      </c>
      <c r="I96" s="11">
        <v>0</v>
      </c>
      <c r="J96" s="11">
        <f t="shared" si="13"/>
        <v>1428.5062239999997</v>
      </c>
      <c r="M96" s="12">
        <f t="shared" si="14"/>
        <v>57.910392000000456</v>
      </c>
    </row>
    <row r="97" spans="1:13" x14ac:dyDescent="0.25">
      <c r="A97" s="11">
        <f t="shared" si="16"/>
        <v>12</v>
      </c>
      <c r="B97" s="11">
        <v>0</v>
      </c>
      <c r="C97" s="11">
        <v>0</v>
      </c>
      <c r="D97" s="11">
        <f t="shared" si="12"/>
        <v>1488.2133760000002</v>
      </c>
      <c r="G97" s="11">
        <f t="shared" si="15"/>
        <v>12</v>
      </c>
      <c r="H97" s="11">
        <v>0</v>
      </c>
      <c r="I97" s="11">
        <v>0</v>
      </c>
      <c r="J97" s="11">
        <f t="shared" si="13"/>
        <v>1430.3029839999997</v>
      </c>
      <c r="M97" s="12">
        <f t="shared" si="14"/>
        <v>57.910392000000456</v>
      </c>
    </row>
    <row r="98" spans="1:13" x14ac:dyDescent="0.25">
      <c r="A98" s="11">
        <f t="shared" si="16"/>
        <v>13</v>
      </c>
      <c r="B98" s="11">
        <v>0</v>
      </c>
      <c r="C98" s="11">
        <v>0</v>
      </c>
      <c r="D98" s="11">
        <f t="shared" si="12"/>
        <v>1490.1663760000001</v>
      </c>
      <c r="G98" s="11">
        <f t="shared" si="15"/>
        <v>13</v>
      </c>
      <c r="H98" s="11">
        <v>0</v>
      </c>
      <c r="I98" s="11">
        <v>0</v>
      </c>
      <c r="J98" s="11">
        <f t="shared" si="13"/>
        <v>1432.2559839999997</v>
      </c>
      <c r="M98" s="12">
        <f t="shared" si="14"/>
        <v>57.910392000000456</v>
      </c>
    </row>
    <row r="99" spans="1:13" x14ac:dyDescent="0.25">
      <c r="A99" s="11">
        <f t="shared" si="16"/>
        <v>14</v>
      </c>
      <c r="B99" s="11">
        <v>0</v>
      </c>
      <c r="C99" s="11">
        <v>0</v>
      </c>
      <c r="D99" s="11">
        <f t="shared" si="12"/>
        <v>1492.2756160000001</v>
      </c>
      <c r="G99" s="11">
        <f t="shared" si="15"/>
        <v>14</v>
      </c>
      <c r="H99" s="11">
        <v>0</v>
      </c>
      <c r="I99" s="11">
        <v>0</v>
      </c>
      <c r="J99" s="11">
        <f t="shared" si="13"/>
        <v>1434.3652239999997</v>
      </c>
      <c r="M99" s="12">
        <f t="shared" si="14"/>
        <v>57.910392000000456</v>
      </c>
    </row>
    <row r="100" spans="1:13" x14ac:dyDescent="0.25">
      <c r="A100" s="11">
        <f t="shared" si="16"/>
        <v>15</v>
      </c>
      <c r="B100" s="11">
        <v>0</v>
      </c>
      <c r="C100" s="11">
        <v>0</v>
      </c>
      <c r="D100" s="11">
        <f t="shared" si="12"/>
        <v>1494.5410960000002</v>
      </c>
      <c r="G100" s="11">
        <f t="shared" si="15"/>
        <v>15</v>
      </c>
      <c r="H100" s="11">
        <v>0</v>
      </c>
      <c r="I100" s="11">
        <v>0</v>
      </c>
      <c r="J100" s="11">
        <f t="shared" si="13"/>
        <v>1436.6307039999997</v>
      </c>
      <c r="M100" s="12">
        <f t="shared" si="14"/>
        <v>57.910392000000456</v>
      </c>
    </row>
    <row r="101" spans="1:13" x14ac:dyDescent="0.25">
      <c r="A101" s="11">
        <f t="shared" si="16"/>
        <v>16</v>
      </c>
      <c r="B101" s="11">
        <v>0</v>
      </c>
      <c r="C101" s="11">
        <v>0</v>
      </c>
      <c r="D101" s="11">
        <f t="shared" si="12"/>
        <v>1496.9628160000002</v>
      </c>
      <c r="G101" s="11">
        <f t="shared" si="15"/>
        <v>16</v>
      </c>
      <c r="H101" s="11">
        <v>0</v>
      </c>
      <c r="I101" s="11">
        <v>0</v>
      </c>
      <c r="J101" s="11">
        <f t="shared" si="13"/>
        <v>1439.0524239999997</v>
      </c>
      <c r="M101" s="12">
        <f t="shared" si="14"/>
        <v>57.910392000000456</v>
      </c>
    </row>
    <row r="102" spans="1:13" x14ac:dyDescent="0.25">
      <c r="A102" s="11">
        <f t="shared" si="16"/>
        <v>17</v>
      </c>
      <c r="B102" s="11">
        <v>0</v>
      </c>
      <c r="C102" s="11">
        <v>0</v>
      </c>
      <c r="D102" s="11">
        <f t="shared" si="12"/>
        <v>1499.5407760000001</v>
      </c>
      <c r="G102" s="11">
        <f t="shared" si="15"/>
        <v>17</v>
      </c>
      <c r="H102" s="11">
        <v>0</v>
      </c>
      <c r="I102" s="11">
        <v>0</v>
      </c>
      <c r="J102" s="11">
        <f t="shared" si="13"/>
        <v>1441.6303839999996</v>
      </c>
      <c r="M102" s="12">
        <f t="shared" si="14"/>
        <v>57.910392000000456</v>
      </c>
    </row>
    <row r="103" spans="1:13" x14ac:dyDescent="0.25">
      <c r="A103" s="11">
        <f t="shared" si="16"/>
        <v>18</v>
      </c>
      <c r="B103" s="11">
        <v>0</v>
      </c>
      <c r="C103" s="11">
        <v>0</v>
      </c>
      <c r="D103" s="11">
        <f t="shared" si="12"/>
        <v>1502.2749760000002</v>
      </c>
      <c r="G103" s="11">
        <f t="shared" si="15"/>
        <v>18</v>
      </c>
      <c r="H103" s="11">
        <v>0</v>
      </c>
      <c r="I103" s="11">
        <v>0</v>
      </c>
      <c r="J103" s="11">
        <f t="shared" si="13"/>
        <v>1444.3645839999997</v>
      </c>
      <c r="M103" s="12">
        <f t="shared" si="14"/>
        <v>57.910392000000456</v>
      </c>
    </row>
    <row r="104" spans="1:13" x14ac:dyDescent="0.25">
      <c r="A104" s="11">
        <f t="shared" si="16"/>
        <v>19</v>
      </c>
      <c r="B104" s="11">
        <v>0</v>
      </c>
      <c r="C104" s="11">
        <v>0</v>
      </c>
      <c r="D104" s="11">
        <f t="shared" si="12"/>
        <v>1505.1654160000001</v>
      </c>
      <c r="G104" s="11">
        <f t="shared" si="15"/>
        <v>19</v>
      </c>
      <c r="H104" s="11">
        <v>0</v>
      </c>
      <c r="I104" s="11">
        <v>0</v>
      </c>
      <c r="J104" s="11">
        <f t="shared" si="13"/>
        <v>1447.2550239999996</v>
      </c>
      <c r="M104" s="12">
        <f t="shared" si="14"/>
        <v>57.910392000000456</v>
      </c>
    </row>
    <row r="105" spans="1:13" x14ac:dyDescent="0.25">
      <c r="A105" s="11">
        <f t="shared" si="16"/>
        <v>20</v>
      </c>
      <c r="B105" s="11">
        <v>0</v>
      </c>
      <c r="C105" s="11">
        <v>0</v>
      </c>
      <c r="D105" s="11">
        <f t="shared" si="12"/>
        <v>1508.2120960000002</v>
      </c>
      <c r="G105" s="11">
        <f t="shared" si="15"/>
        <v>20</v>
      </c>
      <c r="H105" s="11">
        <v>0</v>
      </c>
      <c r="I105" s="11">
        <v>0</v>
      </c>
      <c r="J105" s="11">
        <f t="shared" si="13"/>
        <v>1450.3017039999997</v>
      </c>
      <c r="M105" s="12">
        <f t="shared" si="14"/>
        <v>57.910392000000456</v>
      </c>
    </row>
    <row r="106" spans="1:13" x14ac:dyDescent="0.25">
      <c r="A106" s="11">
        <f t="shared" si="16"/>
        <v>21</v>
      </c>
      <c r="B106" s="11">
        <v>0</v>
      </c>
      <c r="C106" s="11">
        <v>0</v>
      </c>
      <c r="D106" s="11">
        <f t="shared" si="12"/>
        <v>1511.4150160000002</v>
      </c>
      <c r="G106" s="11">
        <f t="shared" si="15"/>
        <v>21</v>
      </c>
      <c r="H106" s="11">
        <v>0</v>
      </c>
      <c r="I106" s="11">
        <v>0</v>
      </c>
      <c r="J106" s="11">
        <f t="shared" si="13"/>
        <v>1453.5046239999997</v>
      </c>
      <c r="M106" s="12">
        <f t="shared" si="14"/>
        <v>57.910392000000456</v>
      </c>
    </row>
    <row r="107" spans="1:13" x14ac:dyDescent="0.25">
      <c r="A107" s="11">
        <f t="shared" si="16"/>
        <v>22</v>
      </c>
      <c r="B107" s="11">
        <v>0</v>
      </c>
      <c r="C107" s="11">
        <v>0</v>
      </c>
      <c r="D107" s="11">
        <f t="shared" si="12"/>
        <v>1514.7741760000001</v>
      </c>
      <c r="G107" s="11">
        <f t="shared" si="15"/>
        <v>22</v>
      </c>
      <c r="H107" s="11">
        <v>0</v>
      </c>
      <c r="I107" s="11">
        <v>0</v>
      </c>
      <c r="J107" s="11">
        <f t="shared" si="13"/>
        <v>1456.8637839999997</v>
      </c>
      <c r="M107" s="12">
        <f t="shared" si="14"/>
        <v>57.910392000000456</v>
      </c>
    </row>
    <row r="108" spans="1:13" x14ac:dyDescent="0.25">
      <c r="A108" s="11">
        <f>A107+1</f>
        <v>23</v>
      </c>
      <c r="B108" s="11">
        <v>0</v>
      </c>
      <c r="C108" s="11">
        <v>0</v>
      </c>
      <c r="D108" s="11">
        <f t="shared" si="12"/>
        <v>1518.2895760000001</v>
      </c>
      <c r="G108" s="11">
        <f t="shared" si="15"/>
        <v>23</v>
      </c>
      <c r="H108" s="11">
        <v>0</v>
      </c>
      <c r="I108" s="11">
        <v>0</v>
      </c>
      <c r="J108" s="11">
        <f t="shared" si="13"/>
        <v>1460.3791839999997</v>
      </c>
      <c r="M108" s="12">
        <f t="shared" si="14"/>
        <v>57.910392000000456</v>
      </c>
    </row>
    <row r="109" spans="1:13" x14ac:dyDescent="0.25">
      <c r="A109" s="11">
        <f t="shared" si="16"/>
        <v>24</v>
      </c>
      <c r="B109" s="11">
        <v>0</v>
      </c>
      <c r="C109" s="11">
        <v>0</v>
      </c>
      <c r="D109" s="11">
        <f t="shared" si="12"/>
        <v>1521.9612160000001</v>
      </c>
      <c r="G109" s="11">
        <f t="shared" si="15"/>
        <v>24</v>
      </c>
      <c r="H109" s="11">
        <v>0</v>
      </c>
      <c r="I109" s="11">
        <v>0</v>
      </c>
      <c r="J109" s="11">
        <f t="shared" si="13"/>
        <v>1464.0508239999997</v>
      </c>
      <c r="M109" s="12">
        <f t="shared" si="14"/>
        <v>57.910392000000456</v>
      </c>
    </row>
    <row r="110" spans="1:13" x14ac:dyDescent="0.25">
      <c r="A110" s="11">
        <f t="shared" si="16"/>
        <v>25</v>
      </c>
      <c r="B110" s="11">
        <v>0</v>
      </c>
      <c r="C110" s="11">
        <v>0</v>
      </c>
      <c r="D110" s="11">
        <f t="shared" si="12"/>
        <v>1525.7890960000002</v>
      </c>
      <c r="G110" s="11">
        <f t="shared" si="15"/>
        <v>25</v>
      </c>
      <c r="H110" s="11">
        <v>0</v>
      </c>
      <c r="I110" s="11">
        <v>0</v>
      </c>
      <c r="J110" s="11">
        <f t="shared" si="13"/>
        <v>1467.8787039999997</v>
      </c>
      <c r="M110" s="12">
        <f t="shared" si="14"/>
        <v>57.910392000000456</v>
      </c>
    </row>
    <row r="111" spans="1:13" x14ac:dyDescent="0.25">
      <c r="A111" s="11">
        <f>A110+1</f>
        <v>26</v>
      </c>
      <c r="B111" s="11">
        <v>0</v>
      </c>
      <c r="C111" s="11">
        <v>0</v>
      </c>
      <c r="D111" s="11">
        <f t="shared" si="12"/>
        <v>1529.773216</v>
      </c>
      <c r="G111" s="11">
        <f t="shared" si="15"/>
        <v>26</v>
      </c>
      <c r="H111" s="11">
        <v>0</v>
      </c>
      <c r="I111" s="11">
        <v>0</v>
      </c>
      <c r="J111" s="11">
        <f t="shared" si="13"/>
        <v>1471.8628239999996</v>
      </c>
      <c r="M111" s="12">
        <f t="shared" si="14"/>
        <v>57.910392000000456</v>
      </c>
    </row>
    <row r="112" spans="1:13" x14ac:dyDescent="0.25">
      <c r="A112" s="11">
        <f t="shared" si="16"/>
        <v>27</v>
      </c>
      <c r="B112" s="11">
        <v>0</v>
      </c>
      <c r="C112" s="11">
        <v>0</v>
      </c>
      <c r="D112" s="11">
        <f t="shared" si="12"/>
        <v>1533.9135760000001</v>
      </c>
      <c r="G112" s="11">
        <f t="shared" si="15"/>
        <v>27</v>
      </c>
      <c r="H112" s="11">
        <v>0</v>
      </c>
      <c r="I112" s="11">
        <v>0</v>
      </c>
      <c r="J112" s="11">
        <f t="shared" si="13"/>
        <v>1476.0031839999997</v>
      </c>
      <c r="M112" s="12">
        <f t="shared" si="14"/>
        <v>57.910392000000456</v>
      </c>
    </row>
    <row r="113" spans="1:13" x14ac:dyDescent="0.25">
      <c r="A113" s="11">
        <f t="shared" si="16"/>
        <v>28</v>
      </c>
      <c r="B113" s="11">
        <v>0</v>
      </c>
      <c r="C113" s="11">
        <v>0</v>
      </c>
      <c r="D113" s="11">
        <f t="shared" si="12"/>
        <v>1538.210176</v>
      </c>
      <c r="G113" s="11">
        <f t="shared" si="15"/>
        <v>28</v>
      </c>
      <c r="H113" s="11">
        <v>0</v>
      </c>
      <c r="I113" s="11">
        <v>0</v>
      </c>
      <c r="J113" s="11">
        <f t="shared" si="13"/>
        <v>1480.2997839999996</v>
      </c>
      <c r="M113" s="12">
        <f t="shared" si="14"/>
        <v>57.910392000000456</v>
      </c>
    </row>
    <row r="114" spans="1:13" x14ac:dyDescent="0.25">
      <c r="A114" s="11">
        <f t="shared" si="16"/>
        <v>29</v>
      </c>
      <c r="B114" s="11">
        <v>0</v>
      </c>
      <c r="C114" s="11">
        <v>0</v>
      </c>
      <c r="D114" s="11">
        <f t="shared" si="12"/>
        <v>1542.6630160000002</v>
      </c>
      <c r="G114" s="11">
        <f t="shared" si="15"/>
        <v>29</v>
      </c>
      <c r="H114" s="11">
        <v>0</v>
      </c>
      <c r="I114" s="11">
        <v>0</v>
      </c>
      <c r="J114" s="11">
        <f t="shared" si="13"/>
        <v>1484.7526239999997</v>
      </c>
      <c r="M114" s="12">
        <f t="shared" si="14"/>
        <v>57.910392000000456</v>
      </c>
    </row>
    <row r="115" spans="1:13" x14ac:dyDescent="0.25">
      <c r="A115" s="11">
        <f t="shared" si="16"/>
        <v>30</v>
      </c>
      <c r="B115" s="11">
        <v>0</v>
      </c>
      <c r="C115" s="11">
        <v>0</v>
      </c>
      <c r="D115" s="11">
        <f t="shared" si="12"/>
        <v>1547.2720960000001</v>
      </c>
      <c r="G115" s="11">
        <f t="shared" si="15"/>
        <v>30</v>
      </c>
      <c r="H115" s="11">
        <v>0</v>
      </c>
      <c r="I115" s="11">
        <v>0</v>
      </c>
      <c r="J115" s="11">
        <f t="shared" si="13"/>
        <v>1489.3617039999997</v>
      </c>
      <c r="M115" s="12">
        <f t="shared" si="14"/>
        <v>57.910392000000456</v>
      </c>
    </row>
    <row r="117" spans="1:13" x14ac:dyDescent="0.25">
      <c r="A117" s="10" t="s">
        <v>33</v>
      </c>
      <c r="G117" s="10" t="s">
        <v>34</v>
      </c>
      <c r="M117" s="1" t="s">
        <v>32</v>
      </c>
    </row>
    <row r="118" spans="1:13" x14ac:dyDescent="0.25">
      <c r="A118" s="10" t="s">
        <v>37</v>
      </c>
      <c r="B118" s="10" t="s">
        <v>28</v>
      </c>
      <c r="C118" s="10" t="s">
        <v>29</v>
      </c>
      <c r="D118" s="10" t="s">
        <v>30</v>
      </c>
      <c r="G118" s="10" t="s">
        <v>37</v>
      </c>
      <c r="H118" s="10" t="s">
        <v>28</v>
      </c>
      <c r="I118" s="10" t="s">
        <v>29</v>
      </c>
      <c r="J118" s="10" t="s">
        <v>30</v>
      </c>
      <c r="M118" s="12">
        <f>D119-J119</f>
        <v>65.322603999999956</v>
      </c>
    </row>
    <row r="119" spans="1:13" x14ac:dyDescent="0.25">
      <c r="A119" s="11">
        <v>1</v>
      </c>
      <c r="B119" s="11">
        <v>0</v>
      </c>
      <c r="C119" s="11">
        <v>0</v>
      </c>
      <c r="D119" s="11">
        <f>$G$2+0.51*0.53-(($B$6*0.5*(A119^2)*$B$7*$B$9)/2)</f>
        <v>1665.5784199999998</v>
      </c>
      <c r="G119" s="11">
        <v>1</v>
      </c>
      <c r="H119" s="11">
        <v>0</v>
      </c>
      <c r="I119" s="11">
        <v>0</v>
      </c>
      <c r="J119" s="11">
        <f>$G$3+0.53*0.47-(($B$6*0.5*(G119^2)*$B$7*$B$9)/2)</f>
        <v>1600.2558159999999</v>
      </c>
      <c r="M119" s="12">
        <f t="shared" ref="M119:M147" si="17">D120-J120</f>
        <v>65.322603999999956</v>
      </c>
    </row>
    <row r="120" spans="1:13" x14ac:dyDescent="0.25">
      <c r="A120" s="11">
        <f>A119+1</f>
        <v>2</v>
      </c>
      <c r="B120" s="11">
        <v>0</v>
      </c>
      <c r="C120" s="11">
        <v>0</v>
      </c>
      <c r="D120" s="11">
        <f t="shared" ref="D120:D148" si="18">$G$2+0.51*0.53-(($B$6*0.5*(A120^2)*$B$7*$B$9)/2)</f>
        <v>1665.81278</v>
      </c>
      <c r="G120" s="11">
        <f>G119+1</f>
        <v>2</v>
      </c>
      <c r="H120" s="11">
        <v>0</v>
      </c>
      <c r="I120" s="11">
        <v>0</v>
      </c>
      <c r="J120" s="11">
        <f t="shared" ref="J120:J148" si="19">$G$3+0.53*0.47-(($B$6*0.5*(G120^2)*$B$7*$B$9)/2)</f>
        <v>1600.490176</v>
      </c>
      <c r="M120" s="12">
        <f t="shared" si="17"/>
        <v>65.322603999999956</v>
      </c>
    </row>
    <row r="121" spans="1:13" x14ac:dyDescent="0.25">
      <c r="A121" s="11">
        <f t="shared" ref="A121:A148" si="20">A120+1</f>
        <v>3</v>
      </c>
      <c r="B121" s="11">
        <v>0</v>
      </c>
      <c r="C121" s="11">
        <v>0</v>
      </c>
      <c r="D121" s="11">
        <f t="shared" si="18"/>
        <v>1666.2033799999999</v>
      </c>
      <c r="G121" s="11">
        <f t="shared" ref="G121:G148" si="21">G120+1</f>
        <v>3</v>
      </c>
      <c r="H121" s="11">
        <v>0</v>
      </c>
      <c r="I121" s="11">
        <v>0</v>
      </c>
      <c r="J121" s="11">
        <f t="shared" si="19"/>
        <v>1600.880776</v>
      </c>
      <c r="M121" s="12">
        <f t="shared" si="17"/>
        <v>65.322603999999956</v>
      </c>
    </row>
    <row r="122" spans="1:13" x14ac:dyDescent="0.25">
      <c r="A122" s="11">
        <f t="shared" si="20"/>
        <v>4</v>
      </c>
      <c r="B122" s="11">
        <v>0</v>
      </c>
      <c r="C122" s="11">
        <v>0</v>
      </c>
      <c r="D122" s="11">
        <f t="shared" si="18"/>
        <v>1666.7502199999999</v>
      </c>
      <c r="G122" s="11">
        <f t="shared" si="21"/>
        <v>4</v>
      </c>
      <c r="H122" s="11">
        <v>0</v>
      </c>
      <c r="I122" s="11">
        <v>0</v>
      </c>
      <c r="J122" s="11">
        <f t="shared" si="19"/>
        <v>1601.4276159999999</v>
      </c>
      <c r="M122" s="12">
        <f t="shared" si="17"/>
        <v>65.322603999999956</v>
      </c>
    </row>
    <row r="123" spans="1:13" x14ac:dyDescent="0.25">
      <c r="A123" s="11">
        <f t="shared" si="20"/>
        <v>5</v>
      </c>
      <c r="B123" s="11">
        <v>0</v>
      </c>
      <c r="C123" s="11">
        <v>0</v>
      </c>
      <c r="D123" s="11">
        <f t="shared" si="18"/>
        <v>1667.4532999999999</v>
      </c>
      <c r="G123" s="11">
        <f t="shared" si="21"/>
        <v>5</v>
      </c>
      <c r="H123" s="11">
        <v>0</v>
      </c>
      <c r="I123" s="11">
        <v>0</v>
      </c>
      <c r="J123" s="11">
        <f t="shared" si="19"/>
        <v>1602.1306959999999</v>
      </c>
      <c r="M123" s="12">
        <f t="shared" si="17"/>
        <v>65.322603999999956</v>
      </c>
    </row>
    <row r="124" spans="1:13" x14ac:dyDescent="0.25">
      <c r="A124" s="11">
        <f t="shared" si="20"/>
        <v>6</v>
      </c>
      <c r="B124" s="11">
        <v>0</v>
      </c>
      <c r="C124" s="11">
        <v>0</v>
      </c>
      <c r="D124" s="11">
        <f t="shared" si="18"/>
        <v>1668.3126199999999</v>
      </c>
      <c r="G124" s="11">
        <f t="shared" si="21"/>
        <v>6</v>
      </c>
      <c r="H124" s="11">
        <v>0</v>
      </c>
      <c r="I124" s="11">
        <v>0</v>
      </c>
      <c r="J124" s="11">
        <f t="shared" si="19"/>
        <v>1602.990016</v>
      </c>
      <c r="M124" s="12">
        <f t="shared" si="17"/>
        <v>65.322603999999956</v>
      </c>
    </row>
    <row r="125" spans="1:13" x14ac:dyDescent="0.25">
      <c r="A125" s="11">
        <f t="shared" si="20"/>
        <v>7</v>
      </c>
      <c r="B125" s="11">
        <v>0</v>
      </c>
      <c r="C125" s="11">
        <v>0</v>
      </c>
      <c r="D125" s="11">
        <f t="shared" si="18"/>
        <v>1669.32818</v>
      </c>
      <c r="G125" s="11">
        <f t="shared" si="21"/>
        <v>7</v>
      </c>
      <c r="H125" s="11">
        <v>0</v>
      </c>
      <c r="I125" s="11">
        <v>0</v>
      </c>
      <c r="J125" s="11">
        <f t="shared" si="19"/>
        <v>1604.005576</v>
      </c>
      <c r="M125" s="12">
        <f t="shared" si="17"/>
        <v>65.322603999999956</v>
      </c>
    </row>
    <row r="126" spans="1:13" x14ac:dyDescent="0.25">
      <c r="A126" s="11">
        <f t="shared" si="20"/>
        <v>8</v>
      </c>
      <c r="B126" s="11">
        <v>0</v>
      </c>
      <c r="C126" s="11">
        <v>0</v>
      </c>
      <c r="D126" s="11">
        <f t="shared" si="18"/>
        <v>1670.4999799999998</v>
      </c>
      <c r="G126" s="11">
        <f t="shared" si="21"/>
        <v>8</v>
      </c>
      <c r="H126" s="11">
        <v>0</v>
      </c>
      <c r="I126" s="11">
        <v>0</v>
      </c>
      <c r="J126" s="11">
        <f t="shared" si="19"/>
        <v>1605.1773759999999</v>
      </c>
      <c r="M126" s="12">
        <f t="shared" si="17"/>
        <v>65.322603999999956</v>
      </c>
    </row>
    <row r="127" spans="1:13" x14ac:dyDescent="0.25">
      <c r="A127" s="11">
        <f t="shared" si="20"/>
        <v>9</v>
      </c>
      <c r="B127" s="11">
        <v>0</v>
      </c>
      <c r="C127" s="11">
        <v>0</v>
      </c>
      <c r="D127" s="11">
        <f t="shared" si="18"/>
        <v>1671.8280199999999</v>
      </c>
      <c r="G127" s="11">
        <f t="shared" si="21"/>
        <v>9</v>
      </c>
      <c r="H127" s="11">
        <v>0</v>
      </c>
      <c r="I127" s="11">
        <v>0</v>
      </c>
      <c r="J127" s="11">
        <f t="shared" si="19"/>
        <v>1606.505416</v>
      </c>
      <c r="M127" s="12">
        <f t="shared" si="17"/>
        <v>65.322603999999956</v>
      </c>
    </row>
    <row r="128" spans="1:13" x14ac:dyDescent="0.25">
      <c r="A128" s="11">
        <f t="shared" si="20"/>
        <v>10</v>
      </c>
      <c r="B128" s="11">
        <v>0</v>
      </c>
      <c r="C128" s="11">
        <v>0</v>
      </c>
      <c r="D128" s="11">
        <f t="shared" si="18"/>
        <v>1673.3122999999998</v>
      </c>
      <c r="G128" s="11">
        <f t="shared" si="21"/>
        <v>10</v>
      </c>
      <c r="H128" s="11">
        <v>0</v>
      </c>
      <c r="I128" s="11">
        <v>0</v>
      </c>
      <c r="J128" s="11">
        <f t="shared" si="19"/>
        <v>1607.9896959999999</v>
      </c>
      <c r="M128" s="12">
        <f t="shared" si="17"/>
        <v>65.322603999999956</v>
      </c>
    </row>
    <row r="129" spans="1:13" x14ac:dyDescent="0.25">
      <c r="A129" s="11">
        <f t="shared" si="20"/>
        <v>11</v>
      </c>
      <c r="B129" s="11">
        <v>0</v>
      </c>
      <c r="C129" s="11">
        <v>0</v>
      </c>
      <c r="D129" s="11">
        <f t="shared" si="18"/>
        <v>1674.95282</v>
      </c>
      <c r="G129" s="11">
        <f t="shared" si="21"/>
        <v>11</v>
      </c>
      <c r="H129" s="11">
        <v>0</v>
      </c>
      <c r="I129" s="11">
        <v>0</v>
      </c>
      <c r="J129" s="11">
        <f t="shared" si="19"/>
        <v>1609.630216</v>
      </c>
      <c r="M129" s="12">
        <f t="shared" si="17"/>
        <v>65.322603999999956</v>
      </c>
    </row>
    <row r="130" spans="1:13" x14ac:dyDescent="0.25">
      <c r="A130" s="11">
        <f t="shared" si="20"/>
        <v>12</v>
      </c>
      <c r="B130" s="11">
        <v>0</v>
      </c>
      <c r="C130" s="11">
        <v>0</v>
      </c>
      <c r="D130" s="11">
        <f t="shared" si="18"/>
        <v>1676.7495799999999</v>
      </c>
      <c r="G130" s="11">
        <f t="shared" si="21"/>
        <v>12</v>
      </c>
      <c r="H130" s="11">
        <v>0</v>
      </c>
      <c r="I130" s="11">
        <v>0</v>
      </c>
      <c r="J130" s="11">
        <f t="shared" si="19"/>
        <v>1611.426976</v>
      </c>
      <c r="M130" s="12">
        <f t="shared" si="17"/>
        <v>65.322603999999956</v>
      </c>
    </row>
    <row r="131" spans="1:13" x14ac:dyDescent="0.25">
      <c r="A131" s="11">
        <f t="shared" si="20"/>
        <v>13</v>
      </c>
      <c r="B131" s="11">
        <v>0</v>
      </c>
      <c r="C131" s="11">
        <v>0</v>
      </c>
      <c r="D131" s="11">
        <f t="shared" si="18"/>
        <v>1678.7025799999999</v>
      </c>
      <c r="G131" s="11">
        <f t="shared" si="21"/>
        <v>13</v>
      </c>
      <c r="H131" s="11">
        <v>0</v>
      </c>
      <c r="I131" s="11">
        <v>0</v>
      </c>
      <c r="J131" s="11">
        <f t="shared" si="19"/>
        <v>1613.3799759999999</v>
      </c>
      <c r="M131" s="12">
        <f t="shared" si="17"/>
        <v>65.322603999999956</v>
      </c>
    </row>
    <row r="132" spans="1:13" x14ac:dyDescent="0.25">
      <c r="A132" s="11">
        <f t="shared" si="20"/>
        <v>14</v>
      </c>
      <c r="B132" s="11">
        <v>0</v>
      </c>
      <c r="C132" s="11">
        <v>0</v>
      </c>
      <c r="D132" s="11">
        <f t="shared" si="18"/>
        <v>1680.8118199999999</v>
      </c>
      <c r="G132" s="11">
        <f t="shared" si="21"/>
        <v>14</v>
      </c>
      <c r="H132" s="11">
        <v>0</v>
      </c>
      <c r="I132" s="11">
        <v>0</v>
      </c>
      <c r="J132" s="11">
        <f t="shared" si="19"/>
        <v>1615.4892159999999</v>
      </c>
      <c r="M132" s="12">
        <f t="shared" si="17"/>
        <v>65.322603999999956</v>
      </c>
    </row>
    <row r="133" spans="1:13" x14ac:dyDescent="0.25">
      <c r="A133" s="11">
        <f t="shared" si="20"/>
        <v>15</v>
      </c>
      <c r="B133" s="11">
        <v>0</v>
      </c>
      <c r="C133" s="11">
        <v>0</v>
      </c>
      <c r="D133" s="11">
        <f t="shared" si="18"/>
        <v>1683.0772999999999</v>
      </c>
      <c r="G133" s="11">
        <f t="shared" si="21"/>
        <v>15</v>
      </c>
      <c r="H133" s="11">
        <v>0</v>
      </c>
      <c r="I133" s="11">
        <v>0</v>
      </c>
      <c r="J133" s="11">
        <f t="shared" si="19"/>
        <v>1617.754696</v>
      </c>
      <c r="M133" s="12">
        <f t="shared" si="17"/>
        <v>65.322603999999956</v>
      </c>
    </row>
    <row r="134" spans="1:13" x14ac:dyDescent="0.25">
      <c r="A134" s="11">
        <f t="shared" si="20"/>
        <v>16</v>
      </c>
      <c r="B134" s="11">
        <v>0</v>
      </c>
      <c r="C134" s="11">
        <v>0</v>
      </c>
      <c r="D134" s="11">
        <f t="shared" si="18"/>
        <v>1685.49902</v>
      </c>
      <c r="G134" s="11">
        <f t="shared" si="21"/>
        <v>16</v>
      </c>
      <c r="H134" s="11">
        <v>0</v>
      </c>
      <c r="I134" s="11">
        <v>0</v>
      </c>
      <c r="J134" s="11">
        <f t="shared" si="19"/>
        <v>1620.176416</v>
      </c>
      <c r="M134" s="12">
        <f t="shared" si="17"/>
        <v>65.322603999999956</v>
      </c>
    </row>
    <row r="135" spans="1:13" x14ac:dyDescent="0.25">
      <c r="A135" s="11">
        <f t="shared" si="20"/>
        <v>17</v>
      </c>
      <c r="B135" s="11">
        <v>0</v>
      </c>
      <c r="C135" s="11">
        <v>0</v>
      </c>
      <c r="D135" s="11">
        <f t="shared" si="18"/>
        <v>1688.0769799999998</v>
      </c>
      <c r="G135" s="11">
        <f t="shared" si="21"/>
        <v>17</v>
      </c>
      <c r="H135" s="11">
        <v>0</v>
      </c>
      <c r="I135" s="11">
        <v>0</v>
      </c>
      <c r="J135" s="11">
        <f t="shared" si="19"/>
        <v>1622.7543759999999</v>
      </c>
      <c r="M135" s="12">
        <f t="shared" si="17"/>
        <v>65.322603999999956</v>
      </c>
    </row>
    <row r="136" spans="1:13" x14ac:dyDescent="0.25">
      <c r="A136" s="11">
        <f t="shared" si="20"/>
        <v>18</v>
      </c>
      <c r="B136" s="11">
        <v>0</v>
      </c>
      <c r="C136" s="11">
        <v>0</v>
      </c>
      <c r="D136" s="11">
        <f t="shared" si="18"/>
        <v>1690.8111799999999</v>
      </c>
      <c r="G136" s="11">
        <f t="shared" si="21"/>
        <v>18</v>
      </c>
      <c r="H136" s="11">
        <v>0</v>
      </c>
      <c r="I136" s="11">
        <v>0</v>
      </c>
      <c r="J136" s="11">
        <f t="shared" si="19"/>
        <v>1625.488576</v>
      </c>
      <c r="M136" s="12">
        <f t="shared" si="17"/>
        <v>65.322603999999956</v>
      </c>
    </row>
    <row r="137" spans="1:13" x14ac:dyDescent="0.25">
      <c r="A137" s="11">
        <f t="shared" si="20"/>
        <v>19</v>
      </c>
      <c r="B137" s="11">
        <v>0</v>
      </c>
      <c r="C137" s="11">
        <v>0</v>
      </c>
      <c r="D137" s="11">
        <f t="shared" si="18"/>
        <v>1693.7016199999998</v>
      </c>
      <c r="G137" s="11">
        <f t="shared" si="21"/>
        <v>19</v>
      </c>
      <c r="H137" s="11">
        <v>0</v>
      </c>
      <c r="I137" s="11">
        <v>0</v>
      </c>
      <c r="J137" s="11">
        <f t="shared" si="19"/>
        <v>1628.3790159999999</v>
      </c>
      <c r="M137" s="12">
        <f t="shared" si="17"/>
        <v>65.322603999999956</v>
      </c>
    </row>
    <row r="138" spans="1:13" x14ac:dyDescent="0.25">
      <c r="A138" s="11">
        <f t="shared" si="20"/>
        <v>20</v>
      </c>
      <c r="B138" s="11">
        <v>0</v>
      </c>
      <c r="C138" s="11">
        <v>0</v>
      </c>
      <c r="D138" s="11">
        <f t="shared" si="18"/>
        <v>1696.7483</v>
      </c>
      <c r="G138" s="11">
        <f t="shared" si="21"/>
        <v>20</v>
      </c>
      <c r="H138" s="11">
        <v>0</v>
      </c>
      <c r="I138" s="11">
        <v>0</v>
      </c>
      <c r="J138" s="11">
        <f t="shared" si="19"/>
        <v>1631.425696</v>
      </c>
      <c r="M138" s="12">
        <f t="shared" si="17"/>
        <v>65.322603999999956</v>
      </c>
    </row>
    <row r="139" spans="1:13" x14ac:dyDescent="0.25">
      <c r="A139" s="11">
        <f t="shared" si="20"/>
        <v>21</v>
      </c>
      <c r="B139" s="11">
        <v>0</v>
      </c>
      <c r="C139" s="11">
        <v>0</v>
      </c>
      <c r="D139" s="11">
        <f t="shared" si="18"/>
        <v>1699.9512199999999</v>
      </c>
      <c r="G139" s="11">
        <f t="shared" si="21"/>
        <v>21</v>
      </c>
      <c r="H139" s="11">
        <v>0</v>
      </c>
      <c r="I139" s="11">
        <v>0</v>
      </c>
      <c r="J139" s="11">
        <f t="shared" si="19"/>
        <v>1634.628616</v>
      </c>
      <c r="M139" s="12">
        <f t="shared" si="17"/>
        <v>65.322603999999956</v>
      </c>
    </row>
    <row r="140" spans="1:13" x14ac:dyDescent="0.25">
      <c r="A140" s="11">
        <f t="shared" si="20"/>
        <v>22</v>
      </c>
      <c r="B140" s="11">
        <v>0</v>
      </c>
      <c r="C140" s="11">
        <v>0</v>
      </c>
      <c r="D140" s="11">
        <f t="shared" si="18"/>
        <v>1703.3103799999999</v>
      </c>
      <c r="G140" s="11">
        <f t="shared" si="21"/>
        <v>22</v>
      </c>
      <c r="H140" s="11">
        <v>0</v>
      </c>
      <c r="I140" s="11">
        <v>0</v>
      </c>
      <c r="J140" s="11">
        <f t="shared" si="19"/>
        <v>1637.9877759999999</v>
      </c>
      <c r="M140" s="12">
        <f t="shared" si="17"/>
        <v>65.322603999999956</v>
      </c>
    </row>
    <row r="141" spans="1:13" x14ac:dyDescent="0.25">
      <c r="A141" s="11">
        <f>A140+1</f>
        <v>23</v>
      </c>
      <c r="B141" s="11">
        <v>0</v>
      </c>
      <c r="C141" s="11">
        <v>0</v>
      </c>
      <c r="D141" s="11">
        <f t="shared" si="18"/>
        <v>1706.8257799999999</v>
      </c>
      <c r="G141" s="11">
        <f t="shared" si="21"/>
        <v>23</v>
      </c>
      <c r="H141" s="11">
        <v>0</v>
      </c>
      <c r="I141" s="11">
        <v>0</v>
      </c>
      <c r="J141" s="11">
        <f t="shared" si="19"/>
        <v>1641.5031759999999</v>
      </c>
      <c r="M141" s="12">
        <f t="shared" si="17"/>
        <v>65.322603999999956</v>
      </c>
    </row>
    <row r="142" spans="1:13" x14ac:dyDescent="0.25">
      <c r="A142" s="11">
        <f t="shared" si="20"/>
        <v>24</v>
      </c>
      <c r="B142" s="11">
        <v>0</v>
      </c>
      <c r="C142" s="11">
        <v>0</v>
      </c>
      <c r="D142" s="11">
        <f t="shared" si="18"/>
        <v>1710.4974199999999</v>
      </c>
      <c r="G142" s="11">
        <f t="shared" si="21"/>
        <v>24</v>
      </c>
      <c r="H142" s="11">
        <v>0</v>
      </c>
      <c r="I142" s="11">
        <v>0</v>
      </c>
      <c r="J142" s="11">
        <f t="shared" si="19"/>
        <v>1645.174816</v>
      </c>
      <c r="M142" s="12">
        <f t="shared" si="17"/>
        <v>65.322603999999956</v>
      </c>
    </row>
    <row r="143" spans="1:13" x14ac:dyDescent="0.25">
      <c r="A143" s="11">
        <f t="shared" si="20"/>
        <v>25</v>
      </c>
      <c r="B143" s="11">
        <v>0</v>
      </c>
      <c r="C143" s="11">
        <v>0</v>
      </c>
      <c r="D143" s="11">
        <f t="shared" si="18"/>
        <v>1714.3253</v>
      </c>
      <c r="G143" s="11">
        <f t="shared" si="21"/>
        <v>25</v>
      </c>
      <c r="H143" s="11">
        <v>0</v>
      </c>
      <c r="I143" s="11">
        <v>0</v>
      </c>
      <c r="J143" s="11">
        <f t="shared" si="19"/>
        <v>1649.002696</v>
      </c>
      <c r="M143" s="12">
        <f t="shared" si="17"/>
        <v>65.322603999999956</v>
      </c>
    </row>
    <row r="144" spans="1:13" x14ac:dyDescent="0.25">
      <c r="A144" s="11">
        <f t="shared" si="20"/>
        <v>26</v>
      </c>
      <c r="B144" s="11">
        <v>0</v>
      </c>
      <c r="C144" s="11">
        <v>0</v>
      </c>
      <c r="D144" s="11">
        <f t="shared" si="18"/>
        <v>1718.3094199999998</v>
      </c>
      <c r="G144" s="11">
        <f t="shared" si="21"/>
        <v>26</v>
      </c>
      <c r="H144" s="11">
        <v>0</v>
      </c>
      <c r="I144" s="11">
        <v>0</v>
      </c>
      <c r="J144" s="11">
        <f t="shared" si="19"/>
        <v>1652.9868159999999</v>
      </c>
      <c r="M144" s="12">
        <f t="shared" si="17"/>
        <v>65.322603999999956</v>
      </c>
    </row>
    <row r="145" spans="1:13" x14ac:dyDescent="0.25">
      <c r="A145" s="11">
        <f t="shared" si="20"/>
        <v>27</v>
      </c>
      <c r="B145" s="11">
        <v>0</v>
      </c>
      <c r="C145" s="11">
        <v>0</v>
      </c>
      <c r="D145" s="11">
        <f t="shared" si="18"/>
        <v>1722.4497799999999</v>
      </c>
      <c r="G145" s="11">
        <f t="shared" si="21"/>
        <v>27</v>
      </c>
      <c r="H145" s="11">
        <v>0</v>
      </c>
      <c r="I145" s="11">
        <v>0</v>
      </c>
      <c r="J145" s="11">
        <f t="shared" si="19"/>
        <v>1657.127176</v>
      </c>
      <c r="M145" s="12">
        <f t="shared" si="17"/>
        <v>65.322603999999956</v>
      </c>
    </row>
    <row r="146" spans="1:13" x14ac:dyDescent="0.25">
      <c r="A146" s="11">
        <f t="shared" si="20"/>
        <v>28</v>
      </c>
      <c r="B146" s="11">
        <v>0</v>
      </c>
      <c r="C146" s="11">
        <v>0</v>
      </c>
      <c r="D146" s="11">
        <f t="shared" si="18"/>
        <v>1726.7463799999998</v>
      </c>
      <c r="G146" s="11">
        <f t="shared" si="21"/>
        <v>28</v>
      </c>
      <c r="H146" s="11">
        <v>0</v>
      </c>
      <c r="I146" s="11">
        <v>0</v>
      </c>
      <c r="J146" s="11">
        <f t="shared" si="19"/>
        <v>1661.4237759999999</v>
      </c>
      <c r="M146" s="12">
        <f t="shared" si="17"/>
        <v>65.322603999999956</v>
      </c>
    </row>
    <row r="147" spans="1:13" x14ac:dyDescent="0.25">
      <c r="A147" s="11">
        <f>A146+1</f>
        <v>29</v>
      </c>
      <c r="B147" s="11">
        <v>0</v>
      </c>
      <c r="C147" s="11">
        <v>0</v>
      </c>
      <c r="D147" s="11">
        <f t="shared" si="18"/>
        <v>1731.19922</v>
      </c>
      <c r="G147" s="11">
        <f t="shared" si="21"/>
        <v>29</v>
      </c>
      <c r="H147" s="11">
        <v>0</v>
      </c>
      <c r="I147" s="11">
        <v>0</v>
      </c>
      <c r="J147" s="11">
        <f t="shared" si="19"/>
        <v>1665.876616</v>
      </c>
      <c r="M147" s="12">
        <f t="shared" si="17"/>
        <v>65.322603999999956</v>
      </c>
    </row>
    <row r="148" spans="1:13" x14ac:dyDescent="0.25">
      <c r="A148" s="11">
        <f t="shared" si="20"/>
        <v>30</v>
      </c>
      <c r="B148" s="11">
        <v>0</v>
      </c>
      <c r="C148" s="11">
        <v>0</v>
      </c>
      <c r="D148" s="11">
        <f t="shared" si="18"/>
        <v>1735.8082999999999</v>
      </c>
      <c r="G148" s="11">
        <f t="shared" si="21"/>
        <v>30</v>
      </c>
      <c r="H148" s="11">
        <v>0</v>
      </c>
      <c r="I148" s="11">
        <v>0</v>
      </c>
      <c r="J148" s="11">
        <f t="shared" si="19"/>
        <v>1670.485696</v>
      </c>
      <c r="M148" s="12">
        <f>D148-J148</f>
        <v>65.322603999999956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UWTSD</dc:creator>
  <cp:lastModifiedBy>mbemba</cp:lastModifiedBy>
  <dcterms:created xsi:type="dcterms:W3CDTF">2020-03-09T15:13:35Z</dcterms:created>
  <dcterms:modified xsi:type="dcterms:W3CDTF">2020-03-23T06:38:59Z</dcterms:modified>
</cp:coreProperties>
</file>