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drawings/drawing2.xml" ContentType="application/vnd.openxmlformats-officedocument.drawing+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drawings/drawing3.xml" ContentType="application/vnd.openxmlformats-officedocument.drawing+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charts/chart21.xml" ContentType="application/vnd.openxmlformats-officedocument.drawingml.chart+xml"/>
  <Override PartName="/xl/charts/style21.xml" ContentType="application/vnd.ms-office.chartstyle+xml"/>
  <Override PartName="/xl/charts/colors21.xml" ContentType="application/vnd.ms-office.chartcolorstyle+xml"/>
  <Override PartName="/xl/charts/chart22.xml" ContentType="application/vnd.openxmlformats-officedocument.drawingml.chart+xml"/>
  <Override PartName="/xl/charts/style22.xml" ContentType="application/vnd.ms-office.chartstyle+xml"/>
  <Override PartName="/xl/charts/colors22.xml" ContentType="application/vnd.ms-office.chartcolorstyle+xml"/>
  <Override PartName="/xl/charts/chart23.xml" ContentType="application/vnd.openxmlformats-officedocument.drawingml.chart+xml"/>
  <Override PartName="/xl/charts/style23.xml" ContentType="application/vnd.ms-office.chartstyle+xml"/>
  <Override PartName="/xl/charts/colors23.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https://d.docs.live.net/87835a57985378c3/Documents/New Folder uni/"/>
    </mc:Choice>
  </mc:AlternateContent>
  <xr:revisionPtr revIDLastSave="0" documentId="8_{B32112D1-4CE6-49A7-B16B-EE62A5253343}" xr6:coauthVersionLast="47" xr6:coauthVersionMax="47" xr10:uidLastSave="{00000000-0000-0000-0000-000000000000}"/>
  <bookViews>
    <workbookView xWindow="-108" yWindow="-108" windowWidth="23256" windowHeight="12456" activeTab="3" xr2:uid="{A6935BD3-09BD-4DFA-98A0-73AEC26381C1}"/>
  </bookViews>
  <sheets>
    <sheet name="Gears" sheetId="4" r:id="rId1"/>
    <sheet name="Moments" sheetId="2" r:id="rId2"/>
    <sheet name="Friction" sheetId="3" r:id="rId3"/>
    <sheet name="Rotational Friction" sheetId="5"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 i="5" l="1"/>
  <c r="H9" i="5"/>
  <c r="H10" i="5"/>
  <c r="H11" i="5"/>
  <c r="I11" i="5" s="1"/>
  <c r="H12" i="5"/>
  <c r="I12" i="5" s="1"/>
  <c r="H13" i="5"/>
  <c r="I13" i="5" s="1"/>
  <c r="H14" i="5"/>
  <c r="H15" i="5"/>
  <c r="H16" i="5"/>
  <c r="I14" i="5"/>
  <c r="I15" i="5"/>
  <c r="N17" i="4"/>
  <c r="N18" i="4"/>
  <c r="N19" i="4"/>
  <c r="N20" i="4"/>
  <c r="N21" i="4"/>
  <c r="N22" i="4"/>
  <c r="N23" i="4"/>
  <c r="M17" i="4"/>
  <c r="M18" i="4"/>
  <c r="M19" i="4"/>
  <c r="M20" i="4"/>
  <c r="M21" i="4"/>
  <c r="M22" i="4"/>
  <c r="M23" i="4"/>
  <c r="M16" i="4"/>
  <c r="AG15" i="4"/>
  <c r="AG16" i="4"/>
  <c r="AG17" i="4"/>
  <c r="AG18" i="4"/>
  <c r="AG19" i="4"/>
  <c r="AG20" i="4"/>
  <c r="AG14" i="4"/>
  <c r="AF15" i="4"/>
  <c r="AF16" i="4"/>
  <c r="AF17" i="4"/>
  <c r="AF18" i="4"/>
  <c r="AF19" i="4"/>
  <c r="AF20" i="4"/>
  <c r="AF14" i="4"/>
  <c r="AA15" i="4"/>
  <c r="AA16" i="4"/>
  <c r="AA17" i="4"/>
  <c r="AA18" i="4"/>
  <c r="AA19" i="4"/>
  <c r="AA20" i="4"/>
  <c r="AA14" i="4"/>
  <c r="Z15" i="4"/>
  <c r="Z16" i="4"/>
  <c r="Z17" i="4"/>
  <c r="Z18" i="4"/>
  <c r="Z19" i="4"/>
  <c r="Z20" i="4"/>
  <c r="Z14" i="4"/>
  <c r="Z8" i="4"/>
  <c r="Y8" i="4"/>
  <c r="S10" i="5"/>
  <c r="S11" i="5"/>
  <c r="S8" i="5"/>
  <c r="R9" i="5"/>
  <c r="S9" i="5" s="1"/>
  <c r="R10" i="5"/>
  <c r="R11" i="5"/>
  <c r="R12" i="5"/>
  <c r="S12" i="5" s="1"/>
  <c r="R13" i="5"/>
  <c r="S13" i="5" s="1"/>
  <c r="R14" i="5"/>
  <c r="S14" i="5" s="1"/>
  <c r="R15" i="5"/>
  <c r="S15" i="5" s="1"/>
  <c r="R16" i="5"/>
  <c r="S16" i="5" s="1"/>
  <c r="R17" i="5"/>
  <c r="S17" i="5" s="1"/>
  <c r="R8" i="5"/>
  <c r="T21" i="4"/>
  <c r="T22" i="4"/>
  <c r="T23" i="4"/>
  <c r="T24" i="4"/>
  <c r="T25" i="4"/>
  <c r="T26" i="4"/>
  <c r="T27" i="4"/>
  <c r="T20" i="4"/>
  <c r="S21" i="4"/>
  <c r="S22" i="4"/>
  <c r="S23" i="4"/>
  <c r="S24" i="4"/>
  <c r="S25" i="4"/>
  <c r="S26" i="4"/>
  <c r="S27" i="4"/>
  <c r="S20" i="4"/>
  <c r="AC14" i="5"/>
  <c r="AC15" i="5"/>
  <c r="AB9" i="5"/>
  <c r="AC9" i="5" s="1"/>
  <c r="AB10" i="5"/>
  <c r="AC10" i="5" s="1"/>
  <c r="AB11" i="5"/>
  <c r="AC11" i="5" s="1"/>
  <c r="AB12" i="5"/>
  <c r="AC12" i="5" s="1"/>
  <c r="AB13" i="5"/>
  <c r="AC13" i="5" s="1"/>
  <c r="AB14" i="5"/>
  <c r="AB15" i="5"/>
  <c r="AB16" i="5"/>
  <c r="AC16" i="5" s="1"/>
  <c r="AB17" i="5"/>
  <c r="AC17" i="5" s="1"/>
  <c r="AH11" i="5"/>
  <c r="AH12" i="5"/>
  <c r="AH8" i="5"/>
  <c r="AG9" i="5"/>
  <c r="AH9" i="5" s="1"/>
  <c r="AG10" i="5"/>
  <c r="AH10" i="5" s="1"/>
  <c r="AG11" i="5"/>
  <c r="AG12" i="5"/>
  <c r="AG13" i="5"/>
  <c r="AH13" i="5" s="1"/>
  <c r="AG14" i="5"/>
  <c r="AH14" i="5" s="1"/>
  <c r="AG15" i="5"/>
  <c r="AH15" i="5" s="1"/>
  <c r="AG16" i="5"/>
  <c r="AH16" i="5" s="1"/>
  <c r="AG17" i="5"/>
  <c r="AH17" i="5" s="1"/>
  <c r="X9" i="5"/>
  <c r="X16" i="5"/>
  <c r="X17" i="5"/>
  <c r="W9" i="5"/>
  <c r="W10" i="5"/>
  <c r="X10" i="5" s="1"/>
  <c r="W11" i="5"/>
  <c r="X11" i="5" s="1"/>
  <c r="W12" i="5"/>
  <c r="X12" i="5" s="1"/>
  <c r="W13" i="5"/>
  <c r="X13" i="5" s="1"/>
  <c r="W14" i="5"/>
  <c r="X14" i="5" s="1"/>
  <c r="W15" i="5"/>
  <c r="X15" i="5" s="1"/>
  <c r="W16" i="5"/>
  <c r="W17" i="5"/>
  <c r="W8" i="5"/>
  <c r="X8" i="5" s="1"/>
  <c r="N9" i="5"/>
  <c r="N10" i="5"/>
  <c r="N11" i="5"/>
  <c r="I8" i="5"/>
  <c r="I9" i="5"/>
  <c r="I10" i="5"/>
  <c r="D8" i="5"/>
  <c r="D15" i="5"/>
  <c r="D16" i="5"/>
  <c r="C8" i="5"/>
  <c r="C9" i="5"/>
  <c r="D9" i="5" s="1"/>
  <c r="C10" i="5"/>
  <c r="D10" i="5" s="1"/>
  <c r="C11" i="5"/>
  <c r="D11" i="5" s="1"/>
  <c r="C12" i="5"/>
  <c r="D12" i="5" s="1"/>
  <c r="C13" i="5"/>
  <c r="D13" i="5" s="1"/>
  <c r="C14" i="5"/>
  <c r="D14" i="5" s="1"/>
  <c r="C15" i="5"/>
  <c r="C16" i="5"/>
  <c r="R50" i="3"/>
  <c r="R51" i="3"/>
  <c r="R52" i="3"/>
  <c r="R53" i="3"/>
  <c r="R49" i="3"/>
  <c r="T50" i="3"/>
  <c r="T51" i="3"/>
  <c r="T52" i="3"/>
  <c r="T53" i="3"/>
  <c r="T49" i="3"/>
  <c r="T59" i="3"/>
  <c r="T60" i="3"/>
  <c r="T61" i="3"/>
  <c r="T62" i="3"/>
  <c r="T58" i="3"/>
  <c r="R59" i="3"/>
  <c r="R60" i="3"/>
  <c r="R61" i="3"/>
  <c r="R62" i="3"/>
  <c r="R58" i="3"/>
  <c r="T41" i="3"/>
  <c r="T42" i="3"/>
  <c r="T43" i="3"/>
  <c r="T44" i="3"/>
  <c r="T40" i="3"/>
  <c r="R41" i="3"/>
  <c r="R42" i="3"/>
  <c r="R43" i="3"/>
  <c r="R44" i="3"/>
  <c r="R40" i="3"/>
  <c r="T27" i="3"/>
  <c r="T28" i="3"/>
  <c r="T29" i="3"/>
  <c r="T30" i="3"/>
  <c r="T26" i="3"/>
  <c r="R27" i="3"/>
  <c r="R28" i="3"/>
  <c r="R29" i="3"/>
  <c r="R30" i="3"/>
  <c r="R26" i="3"/>
  <c r="T18" i="3"/>
  <c r="T19" i="3"/>
  <c r="T20" i="3"/>
  <c r="T21" i="3"/>
  <c r="T17" i="3"/>
  <c r="R18" i="3"/>
  <c r="R19" i="3"/>
  <c r="R20" i="3"/>
  <c r="R21" i="3"/>
  <c r="R17" i="3"/>
  <c r="T9" i="3"/>
  <c r="T10" i="3"/>
  <c r="T11" i="3"/>
  <c r="T12" i="3"/>
  <c r="T8" i="3"/>
  <c r="R9" i="3"/>
  <c r="R10" i="3"/>
  <c r="R11" i="3"/>
  <c r="R12" i="3"/>
  <c r="R8" i="3"/>
  <c r="N8" i="3"/>
  <c r="N9" i="3"/>
  <c r="N7" i="3"/>
  <c r="L8" i="3"/>
  <c r="L9" i="3"/>
  <c r="L7" i="3"/>
  <c r="G17" i="3"/>
  <c r="G16" i="3"/>
  <c r="G15" i="3"/>
  <c r="G13" i="3"/>
  <c r="G14" i="3"/>
  <c r="D17" i="4"/>
  <c r="D18" i="4"/>
  <c r="D19" i="4"/>
  <c r="D20" i="4"/>
  <c r="D21" i="4"/>
  <c r="D22" i="4"/>
  <c r="D23" i="4"/>
  <c r="D16" i="4"/>
  <c r="C17" i="4"/>
  <c r="C18" i="4"/>
  <c r="C19" i="4"/>
  <c r="C20" i="4"/>
  <c r="C21" i="4"/>
  <c r="C22" i="4"/>
  <c r="C23" i="4"/>
  <c r="I17" i="4"/>
  <c r="I18" i="4"/>
  <c r="I19" i="4"/>
  <c r="I20" i="4"/>
  <c r="I21" i="4"/>
  <c r="I22" i="4"/>
  <c r="I23" i="4"/>
  <c r="I16" i="4"/>
  <c r="N16" i="4"/>
  <c r="AB8" i="5"/>
  <c r="AC8" i="5" s="1"/>
  <c r="AG8" i="5"/>
  <c r="M16" i="5"/>
  <c r="N16" i="5" s="1"/>
  <c r="M15" i="5"/>
  <c r="N15" i="5" s="1"/>
  <c r="M14" i="5"/>
  <c r="N14" i="5" s="1"/>
  <c r="M13" i="5"/>
  <c r="N13" i="5" s="1"/>
  <c r="M12" i="5"/>
  <c r="N12" i="5" s="1"/>
  <c r="M10" i="5"/>
  <c r="M11" i="5"/>
  <c r="M9" i="5"/>
  <c r="M8" i="5"/>
  <c r="N8" i="5" s="1"/>
  <c r="M7" i="5"/>
  <c r="N7" i="5" s="1"/>
  <c r="I16" i="5"/>
  <c r="H7" i="5"/>
  <c r="I7" i="5" s="1"/>
  <c r="C7" i="5"/>
  <c r="D7" i="5" s="1"/>
  <c r="H17" i="4"/>
  <c r="H18" i="4"/>
  <c r="H19" i="4"/>
  <c r="H20" i="4"/>
  <c r="H21" i="4"/>
  <c r="H22" i="4"/>
  <c r="H23" i="4"/>
  <c r="H16" i="4"/>
  <c r="C16" i="4"/>
</calcChain>
</file>

<file path=xl/sharedStrings.xml><?xml version="1.0" encoding="utf-8"?>
<sst xmlns="http://schemas.openxmlformats.org/spreadsheetml/2006/main" count="496" uniqueCount="221">
  <si>
    <t>ES3</t>
  </si>
  <si>
    <t xml:space="preserve">Experiment 1  Principle of Moments </t>
  </si>
  <si>
    <t>Experimental Procedure Part B (Parallel Forces)</t>
  </si>
  <si>
    <t>Experimental Procedure Part C (Oblique Forces) Forces)</t>
  </si>
  <si>
    <t>Left Hand Side (Anticlockwise)</t>
  </si>
  <si>
    <t>Right Hand Side (Clockwise)</t>
  </si>
  <si>
    <t xml:space="preserve">Your right and left (clockwise and anticlockwise moments </t>
  </si>
  <si>
    <t>Answer:</t>
  </si>
  <si>
    <t>Mass of Weights (g)</t>
  </si>
  <si>
    <t>Force (N)</t>
  </si>
  <si>
    <t>Distance from pivot (m)</t>
  </si>
  <si>
    <t>Moment (Nm)</t>
  </si>
  <si>
    <t xml:space="preserve">may not perfectly match, especially with the oblique force </t>
  </si>
  <si>
    <t xml:space="preserve">moments experiment.  This is normal, but expect the left </t>
  </si>
  <si>
    <t xml:space="preserve">and right moments to be within 0.05 Nm of each other on </t>
  </si>
  <si>
    <t xml:space="preserve">all experiments.  Can you explain what could cause the </t>
  </si>
  <si>
    <t>differences, especially for the oblique forces?</t>
  </si>
  <si>
    <t>Experiment 4 Bell Crank levers</t>
  </si>
  <si>
    <t>Experimental Procedure Part A (90 Degree Forces)</t>
  </si>
  <si>
    <t>Experimental Procedure Part B (Oblique Forces)</t>
  </si>
  <si>
    <t xml:space="preserve">Bell Crank Lever </t>
  </si>
  <si>
    <t>Where do you find Bell Crack levers used in relevant applications?  Do the 2 arms have to be at 90 degrees.</t>
  </si>
  <si>
    <t>A=0.1m</t>
  </si>
  <si>
    <t>A=0.054m</t>
  </si>
  <si>
    <t>B=0.06m</t>
  </si>
  <si>
    <t>B/A=0.6</t>
  </si>
  <si>
    <t>B/A=1.11</t>
  </si>
  <si>
    <t>W(g)</t>
  </si>
  <si>
    <t>W(N)</t>
  </si>
  <si>
    <t>P(N)</t>
  </si>
  <si>
    <t>W/P</t>
  </si>
  <si>
    <t>Experiment 5 Beam Reactions</t>
  </si>
  <si>
    <t>Experimental Procedure Part A (Point Load at Centre)</t>
  </si>
  <si>
    <t>Experimental Procedure Part B (Point Load Along the Beam)</t>
  </si>
  <si>
    <t>Experimental Procedure Part C (Uniformly Distributed Load)</t>
  </si>
  <si>
    <t>Questions</t>
  </si>
  <si>
    <t>Point Load at Centre</t>
  </si>
  <si>
    <t>Point Load Along the Beam</t>
  </si>
  <si>
    <t>Uniformly Distributed Load</t>
  </si>
  <si>
    <t>What do you notice about the reactions for the 500g single point load experiment and the reactions for the 5 x 100g UDL experiment?</t>
  </si>
  <si>
    <t>Load (g)</t>
  </si>
  <si>
    <t>Load (N)</t>
  </si>
  <si>
    <t>R1 (N)</t>
  </si>
  <si>
    <t>R2 (N)</t>
  </si>
  <si>
    <t>R1+R2 (N)</t>
  </si>
  <si>
    <t>Load W=500g= 4.9N</t>
  </si>
  <si>
    <t>Load 1</t>
  </si>
  <si>
    <t>Load 2</t>
  </si>
  <si>
    <t>Load 3</t>
  </si>
  <si>
    <t>Load 4</t>
  </si>
  <si>
    <t>Load 5</t>
  </si>
  <si>
    <t>Total Load</t>
  </si>
  <si>
    <t>R1</t>
  </si>
  <si>
    <t>R2</t>
  </si>
  <si>
    <t>R1+R2</t>
  </si>
  <si>
    <t>Answer</t>
  </si>
  <si>
    <t>L=0.36m</t>
  </si>
  <si>
    <t>(g)</t>
  </si>
  <si>
    <t>(N)</t>
  </si>
  <si>
    <t>For the point load along the beam, what do you notice about the sum of the reaction forces, irrispective of where the load is?</t>
  </si>
  <si>
    <t>A (m)</t>
  </si>
  <si>
    <t>B (m)</t>
  </si>
  <si>
    <t>Measured</t>
  </si>
  <si>
    <t>Theoretical</t>
  </si>
  <si>
    <t>R1 + R2 (N)</t>
  </si>
  <si>
    <t>If there are any differences between the actual results and the theory. Can you explain them?</t>
  </si>
  <si>
    <t>Consider the case where the UDL runs from directly under the support to the centre of the beam. Where could you consider he load to be concentrated?  Would R1 and R2 be equal?</t>
  </si>
  <si>
    <t>ES8 Friction and Inclined Planes</t>
  </si>
  <si>
    <t>Experiment 1 Inclined Plane</t>
  </si>
  <si>
    <t>Experiment 2 Friction</t>
  </si>
  <si>
    <t>Experiment 3 Sliding Friction</t>
  </si>
  <si>
    <t>Experiment 4 Angle of Friction</t>
  </si>
  <si>
    <t>Part A Static Coefficient of Friction</t>
  </si>
  <si>
    <t>Weight of Roller (g):</t>
  </si>
  <si>
    <t>Metal Plane Surface</t>
  </si>
  <si>
    <t>Rubber Plane Surface</t>
  </si>
  <si>
    <t xml:space="preserve">Static Metal </t>
  </si>
  <si>
    <t>Surfaces</t>
  </si>
  <si>
    <r>
      <t xml:space="preserve">Angle </t>
    </r>
    <r>
      <rPr>
        <sz val="11"/>
        <color theme="1"/>
        <rFont val="Calibri"/>
        <family val="2"/>
      </rPr>
      <t>θ</t>
    </r>
  </si>
  <si>
    <t>Tan θ</t>
  </si>
  <si>
    <t>Force W (N):</t>
  </si>
  <si>
    <t>Test Surface</t>
  </si>
  <si>
    <t>Hanger Weight (g)</t>
  </si>
  <si>
    <t>Horizontal Force W (N)</t>
  </si>
  <si>
    <t>Metal to Metal</t>
  </si>
  <si>
    <t>Normal Reaction</t>
  </si>
  <si>
    <t>Parallel Reaction</t>
  </si>
  <si>
    <t>Metal Friction Plate</t>
  </si>
  <si>
    <t>Sled Weight Added (g)</t>
  </si>
  <si>
    <t>Total Weight including Empty Sled (g)</t>
  </si>
  <si>
    <t>Total Force due to Sled (W) (N)</t>
  </si>
  <si>
    <t>Pulling Weight (g)</t>
  </si>
  <si>
    <t>Pulling Force (N)</t>
  </si>
  <si>
    <t>Wood to Wood</t>
  </si>
  <si>
    <t xml:space="preserve">Plane Angle </t>
  </si>
  <si>
    <t xml:space="preserve">Predicted </t>
  </si>
  <si>
    <t>Actual</t>
  </si>
  <si>
    <t>Wheels</t>
  </si>
  <si>
    <t>Plastic to Plastic</t>
  </si>
  <si>
    <t xml:space="preserve">θ </t>
  </si>
  <si>
    <t xml:space="preserve">Normal </t>
  </si>
  <si>
    <t>Roller Set</t>
  </si>
  <si>
    <t>80 (4x20)</t>
  </si>
  <si>
    <t>Metal to Rubber</t>
  </si>
  <si>
    <t>(degrees)</t>
  </si>
  <si>
    <t xml:space="preserve">Reaction </t>
  </si>
  <si>
    <t>160 (4x40)</t>
  </si>
  <si>
    <t xml:space="preserve">Force </t>
  </si>
  <si>
    <t>Weight</t>
  </si>
  <si>
    <t>240 (4X60)</t>
  </si>
  <si>
    <t>(Rn)(Wcosθ)(N)</t>
  </si>
  <si>
    <t>(Rn)(N)</t>
  </si>
  <si>
    <t>(Rp)(WSineθ)(N)</t>
  </si>
  <si>
    <t>(Rp)(N)</t>
  </si>
  <si>
    <t>320 (4x80)</t>
  </si>
  <si>
    <t>Static Wood</t>
  </si>
  <si>
    <t>Do your answers compare well with the typical values show in the guidance notes? Explain any differences.</t>
  </si>
  <si>
    <t>Why does it not matter about the weights in the sled for this test? (Think about how W affects F and Rn)</t>
  </si>
  <si>
    <t>Static Plastic</t>
  </si>
  <si>
    <t>Construct a Pulling Force versus Force due to Sled Weight graph for each material.</t>
  </si>
  <si>
    <t>Part B Kinetic Coefficient of Friction</t>
  </si>
  <si>
    <t xml:space="preserve">Kinetic Metal </t>
  </si>
  <si>
    <t>Kinetic Wood</t>
  </si>
  <si>
    <t>Kinetic Plastic</t>
  </si>
  <si>
    <t>ES13 Experiment 1: Spur Gears</t>
  </si>
  <si>
    <t>ES13 Experiment 2: Bevel Gears</t>
  </si>
  <si>
    <t>ES13 Experiment 2: Worm Gears</t>
  </si>
  <si>
    <t>Part A (Small:Small)</t>
  </si>
  <si>
    <t>Part B (Small:Medium)</t>
  </si>
  <si>
    <t>Part C (Small: Small with Idler)</t>
  </si>
  <si>
    <t>Part D (Compound Gears)</t>
  </si>
  <si>
    <t>Driver</t>
  </si>
  <si>
    <t>Follower</t>
  </si>
  <si>
    <t>Idler</t>
  </si>
  <si>
    <t>Small Gear</t>
  </si>
  <si>
    <t>Ratio</t>
  </si>
  <si>
    <t>Small Gear (front)</t>
  </si>
  <si>
    <t>Medium Gear</t>
  </si>
  <si>
    <t>Small Gear (back)</t>
  </si>
  <si>
    <t>Larger Gear</t>
  </si>
  <si>
    <t>Large Gear (front)</t>
  </si>
  <si>
    <t>Medium Gear (Front)</t>
  </si>
  <si>
    <t>Large Gear</t>
  </si>
  <si>
    <t>Worm Shaft</t>
  </si>
  <si>
    <t>Worm Wheel</t>
  </si>
  <si>
    <t>A</t>
  </si>
  <si>
    <t>B</t>
  </si>
  <si>
    <t>A:B</t>
  </si>
  <si>
    <t>C</t>
  </si>
  <si>
    <t>D</t>
  </si>
  <si>
    <t>Teeth</t>
  </si>
  <si>
    <t>PCD (mm)</t>
  </si>
  <si>
    <t>60mm</t>
  </si>
  <si>
    <t>Velocity (turns)</t>
  </si>
  <si>
    <t>Direction</t>
  </si>
  <si>
    <t>Clockwise</t>
  </si>
  <si>
    <t>Anti-Clockwise</t>
  </si>
  <si>
    <t>Anti-clockwise</t>
  </si>
  <si>
    <t>Gears: Bevel Gears</t>
  </si>
  <si>
    <t>Gears: Worm Gears</t>
  </si>
  <si>
    <t>Velocity Ratio: 4:1</t>
  </si>
  <si>
    <t>Velocity Ratio: 40:1</t>
  </si>
  <si>
    <t>Gears: Small:Small</t>
  </si>
  <si>
    <t>Gears: Small:Medium</t>
  </si>
  <si>
    <t>Gears: Small: Small with Idler</t>
  </si>
  <si>
    <t>Effort (g)</t>
  </si>
  <si>
    <t xml:space="preserve">Mechanical </t>
  </si>
  <si>
    <t xml:space="preserve">Efficiency </t>
  </si>
  <si>
    <t>Velocity Ratio: 1</t>
  </si>
  <si>
    <t>Velocity Ratio: 5</t>
  </si>
  <si>
    <t>Advantage</t>
  </si>
  <si>
    <t>(%)</t>
  </si>
  <si>
    <t>Gears: Small: Compound</t>
  </si>
  <si>
    <t>Velocity Ratio: 2.143</t>
  </si>
  <si>
    <t>Graph of Load v effort</t>
  </si>
  <si>
    <t>Graph of Efficiency v Load</t>
  </si>
  <si>
    <t xml:space="preserve">ES17 Rotational Friction </t>
  </si>
  <si>
    <t xml:space="preserve"> 1. The Wedge</t>
  </si>
  <si>
    <t>2. The Screw Jack</t>
  </si>
  <si>
    <t>3. Bearings</t>
  </si>
  <si>
    <t>Experimental Procedure Part B</t>
  </si>
  <si>
    <t>Load (W)</t>
  </si>
  <si>
    <t>Effort (F)</t>
  </si>
  <si>
    <t>MA</t>
  </si>
  <si>
    <t>Efficiency</t>
  </si>
  <si>
    <t>Ball Bearing</t>
  </si>
  <si>
    <t>Oil Sintered Bearing</t>
  </si>
  <si>
    <t>Brass Bearing</t>
  </si>
  <si>
    <t>Tufnol Bearing</t>
  </si>
  <si>
    <t>What do you notice about the efficiency of the bearings?</t>
  </si>
  <si>
    <t>%</t>
  </si>
  <si>
    <t>If you were designing a high efficiency machine and cost was no object, which bearings would you fit in your machine?</t>
  </si>
  <si>
    <t>The Tufnol bearing may give the worst results, why would it still be useful?</t>
  </si>
  <si>
    <t>Wedge: 18.5 degrees VR:</t>
  </si>
  <si>
    <t>Wedge: 4.75 degrees VR:</t>
  </si>
  <si>
    <t xml:space="preserve"> VR:1</t>
  </si>
  <si>
    <t>Weight of Empty Sled (g)=260g</t>
  </si>
  <si>
    <t>Weight of Empty Sled (g)=160g</t>
  </si>
  <si>
    <t>Weight of Empty Sled (g)=170g</t>
  </si>
  <si>
    <t>Weight of Empty Sled (g)= 260</t>
  </si>
  <si>
    <t>Weight of Empty Sled (g)= 160</t>
  </si>
  <si>
    <t>Weight of Empty Sled (g)= 170</t>
  </si>
  <si>
    <t xml:space="preserve"> VR:50.3</t>
  </si>
  <si>
    <t>Predicted Overall Velocity Ratio = BxD/AxC=20*100/140*60=0.24</t>
  </si>
  <si>
    <t>Overall Actual Velocity Ratio = 5:21</t>
  </si>
  <si>
    <t>The X on the graph is Effort F and the Y on the graph is Load W</t>
  </si>
  <si>
    <t>The graph plotted shows Load on Efficiency</t>
  </si>
  <si>
    <t>The graph shows the Pulling Force (N) vs Total Force due to Sled (W) (N)</t>
  </si>
  <si>
    <t>The graph plotted shows the Pulling Force  (N) vs Total Force due (W) (N)</t>
  </si>
  <si>
    <t>This graph shows Pulling Force (N) vs Total Force due to Sled (W) (N)</t>
  </si>
  <si>
    <t xml:space="preserve">ws Efficiency </t>
  </si>
  <si>
    <t>Load W</t>
  </si>
  <si>
    <t>This graph shows the Effort (F) vs Load (W)</t>
  </si>
  <si>
    <t>The graph is plotted to show the Efficiency  vs Load W</t>
  </si>
  <si>
    <t>Graph plotted here shows the Effort (F) vs Load (W)</t>
  </si>
  <si>
    <t>The graph shows the Efficiency plotted vs Load(W)</t>
  </si>
  <si>
    <t>Yes, our calculated friction coefficients are consistent with  typical number listed in the guidance note.</t>
  </si>
  <si>
    <t>It doesn’t make a difference, since both the friction force F and the normal reaction Rₙ are directly proportional to the sled’s weight W</t>
  </si>
  <si>
    <t>The bearings is quite efficient and they don’t change much even with different loads.</t>
  </si>
  <si>
    <t>The oil Sintered, remains consistent with high efficiency</t>
  </si>
  <si>
    <t>They are light and have a very high wear resistance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</si>
</sst>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ptos Narrow"/>
      <family val="2"/>
      <scheme val="minor"/>
    </font>
    <font>
      <b/>
      <sz val="11"/>
      <color theme="1"/>
      <name val="Aptos Narrow"/>
      <family val="2"/>
      <scheme val="minor"/>
    </font>
    <font>
      <sz val="11"/>
      <color theme="1"/>
      <name val="Calibri"/>
      <family val="2"/>
    </font>
    <font>
      <b/>
      <i/>
      <sz val="11"/>
      <color theme="1"/>
      <name val="Aptos Narrow"/>
      <family val="2"/>
      <scheme val="minor"/>
    </font>
  </fonts>
  <fills count="9">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theme="3" tint="0.89999084444715716"/>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98">
    <border>
      <left/>
      <right/>
      <top/>
      <bottom/>
      <diagonal/>
    </border>
    <border>
      <left style="thick">
        <color auto="1"/>
      </left>
      <right style="thick">
        <color auto="1"/>
      </right>
      <top style="thick">
        <color auto="1"/>
      </top>
      <bottom style="thick">
        <color auto="1"/>
      </bottom>
      <diagonal/>
    </border>
    <border>
      <left style="thick">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ck">
        <color auto="1"/>
      </right>
      <top/>
      <bottom style="thin">
        <color auto="1"/>
      </bottom>
      <diagonal/>
    </border>
    <border>
      <left style="thick">
        <color auto="1"/>
      </left>
      <right style="thin">
        <color auto="1"/>
      </right>
      <top style="thick">
        <color auto="1"/>
      </top>
      <bottom style="medium">
        <color auto="1"/>
      </bottom>
      <diagonal/>
    </border>
    <border>
      <left style="thin">
        <color auto="1"/>
      </left>
      <right style="thin">
        <color auto="1"/>
      </right>
      <top style="thick">
        <color auto="1"/>
      </top>
      <bottom style="medium">
        <color auto="1"/>
      </bottom>
      <diagonal/>
    </border>
    <border>
      <left style="thin">
        <color auto="1"/>
      </left>
      <right style="thick">
        <color auto="1"/>
      </right>
      <top style="thick">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right style="thin">
        <color auto="1"/>
      </right>
      <top style="thick">
        <color auto="1"/>
      </top>
      <bottom style="thin">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right/>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style="thick">
        <color auto="1"/>
      </right>
      <top/>
      <bottom style="thick">
        <color auto="1"/>
      </bottom>
      <diagonal/>
    </border>
    <border>
      <left style="thick">
        <color auto="1"/>
      </left>
      <right style="thin">
        <color auto="1"/>
      </right>
      <top style="thick">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
      <left/>
      <right style="thin">
        <color auto="1"/>
      </right>
      <top style="thick">
        <color auto="1"/>
      </top>
      <bottom style="thick">
        <color auto="1"/>
      </bottom>
      <diagonal/>
    </border>
    <border>
      <left style="thin">
        <color auto="1"/>
      </left>
      <right/>
      <top style="thick">
        <color auto="1"/>
      </top>
      <bottom style="thick">
        <color auto="1"/>
      </bottom>
      <diagonal/>
    </border>
    <border>
      <left style="thick">
        <color auto="1"/>
      </left>
      <right style="thick">
        <color auto="1"/>
      </right>
      <top/>
      <bottom/>
      <diagonal/>
    </border>
    <border>
      <left style="thick">
        <color auto="1"/>
      </left>
      <right style="thin">
        <color auto="1"/>
      </right>
      <top style="thin">
        <color auto="1"/>
      </top>
      <bottom/>
      <diagonal/>
    </border>
    <border>
      <left/>
      <right style="thin">
        <color auto="1"/>
      </right>
      <top/>
      <bottom style="thin">
        <color auto="1"/>
      </bottom>
      <diagonal/>
    </border>
    <border>
      <left/>
      <right style="thin">
        <color auto="1"/>
      </right>
      <top style="thin">
        <color auto="1"/>
      </top>
      <bottom style="thin">
        <color auto="1"/>
      </bottom>
      <diagonal/>
    </border>
    <border>
      <left/>
      <right style="thin">
        <color auto="1"/>
      </right>
      <top style="thin">
        <color auto="1"/>
      </top>
      <bottom style="thick">
        <color auto="1"/>
      </bottom>
      <diagonal/>
    </border>
    <border>
      <left style="thick">
        <color auto="1"/>
      </left>
      <right style="thick">
        <color auto="1"/>
      </right>
      <top style="thick">
        <color auto="1"/>
      </top>
      <bottom style="thin">
        <color auto="1"/>
      </bottom>
      <diagonal/>
    </border>
    <border>
      <left style="thick">
        <color auto="1"/>
      </left>
      <right style="thick">
        <color auto="1"/>
      </right>
      <top style="thin">
        <color auto="1"/>
      </top>
      <bottom style="thin">
        <color auto="1"/>
      </bottom>
      <diagonal/>
    </border>
    <border>
      <left style="thick">
        <color auto="1"/>
      </left>
      <right style="thick">
        <color auto="1"/>
      </right>
      <top style="thin">
        <color auto="1"/>
      </top>
      <bottom style="thick">
        <color auto="1"/>
      </bottom>
      <diagonal/>
    </border>
    <border>
      <left style="thick">
        <color auto="1"/>
      </left>
      <right style="thick">
        <color auto="1"/>
      </right>
      <top/>
      <bottom style="thin">
        <color auto="1"/>
      </bottom>
      <diagonal/>
    </border>
    <border>
      <left style="thick">
        <color auto="1"/>
      </left>
      <right style="thin">
        <color auto="1"/>
      </right>
      <top style="thick">
        <color auto="1"/>
      </top>
      <bottom/>
      <diagonal/>
    </border>
    <border>
      <left style="thin">
        <color auto="1"/>
      </left>
      <right style="thin">
        <color auto="1"/>
      </right>
      <top style="thick">
        <color auto="1"/>
      </top>
      <bottom/>
      <diagonal/>
    </border>
    <border>
      <left style="thin">
        <color auto="1"/>
      </left>
      <right style="thick">
        <color auto="1"/>
      </right>
      <top style="thick">
        <color auto="1"/>
      </top>
      <bottom/>
      <diagonal/>
    </border>
    <border>
      <left style="thick">
        <color auto="1"/>
      </left>
      <right style="thin">
        <color auto="1"/>
      </right>
      <top/>
      <bottom/>
      <diagonal/>
    </border>
    <border>
      <left style="thin">
        <color auto="1"/>
      </left>
      <right style="thin">
        <color auto="1"/>
      </right>
      <top/>
      <bottom/>
      <diagonal/>
    </border>
    <border>
      <left style="thin">
        <color auto="1"/>
      </left>
      <right style="thick">
        <color auto="1"/>
      </right>
      <top/>
      <bottom/>
      <diagonal/>
    </border>
    <border>
      <left style="thick">
        <color auto="1"/>
      </left>
      <right style="thin">
        <color auto="1"/>
      </right>
      <top/>
      <bottom style="thick">
        <color auto="1"/>
      </bottom>
      <diagonal/>
    </border>
    <border>
      <left style="thin">
        <color auto="1"/>
      </left>
      <right style="thin">
        <color auto="1"/>
      </right>
      <top/>
      <bottom style="thick">
        <color auto="1"/>
      </bottom>
      <diagonal/>
    </border>
    <border>
      <left style="thin">
        <color auto="1"/>
      </left>
      <right style="thick">
        <color auto="1"/>
      </right>
      <top/>
      <bottom style="thick">
        <color auto="1"/>
      </bottom>
      <diagonal/>
    </border>
    <border>
      <left/>
      <right style="thin">
        <color auto="1"/>
      </right>
      <top style="thick">
        <color auto="1"/>
      </top>
      <bottom/>
      <diagonal/>
    </border>
    <border>
      <left/>
      <right style="thin">
        <color auto="1"/>
      </right>
      <top/>
      <bottom/>
      <diagonal/>
    </border>
    <border>
      <left/>
      <right style="thin">
        <color auto="1"/>
      </right>
      <top/>
      <bottom style="thick">
        <color auto="1"/>
      </bottom>
      <diagonal/>
    </border>
    <border>
      <left style="thick">
        <color auto="1"/>
      </left>
      <right/>
      <top style="thin">
        <color auto="1"/>
      </top>
      <bottom style="thick">
        <color auto="1"/>
      </bottom>
      <diagonal/>
    </border>
    <border>
      <left/>
      <right/>
      <top style="thin">
        <color auto="1"/>
      </top>
      <bottom style="thick">
        <color auto="1"/>
      </bottom>
      <diagonal/>
    </border>
    <border>
      <left/>
      <right style="thick">
        <color auto="1"/>
      </right>
      <top style="thin">
        <color auto="1"/>
      </top>
      <bottom style="thick">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s>
  <cellStyleXfs count="1">
    <xf numFmtId="0" fontId="0" fillId="0" borderId="0"/>
  </cellStyleXfs>
  <cellXfs count="352">
    <xf numFmtId="0" fontId="0" fillId="0" borderId="0" xfId="0"/>
    <xf numFmtId="0" fontId="1" fillId="0" borderId="0" xfId="0" applyFont="1"/>
    <xf numFmtId="0" fontId="0" fillId="2" borderId="2" xfId="0" applyFill="1" applyBorder="1"/>
    <xf numFmtId="0" fontId="0" fillId="2" borderId="3" xfId="0" applyFill="1" applyBorder="1"/>
    <xf numFmtId="0" fontId="0" fillId="2" borderId="5" xfId="0" applyFill="1" applyBorder="1"/>
    <xf numFmtId="0" fontId="0" fillId="2" borderId="6" xfId="0" applyFill="1" applyBorder="1"/>
    <xf numFmtId="0" fontId="0" fillId="2" borderId="8" xfId="0" applyFill="1" applyBorder="1"/>
    <xf numFmtId="0" fontId="0" fillId="3" borderId="3" xfId="0" applyFill="1" applyBorder="1"/>
    <xf numFmtId="0" fontId="0" fillId="3" borderId="4" xfId="0" applyFill="1" applyBorder="1"/>
    <xf numFmtId="0" fontId="0" fillId="3" borderId="6" xfId="0" applyFill="1" applyBorder="1"/>
    <xf numFmtId="0" fontId="0" fillId="3" borderId="9" xfId="0" applyFill="1" applyBorder="1"/>
    <xf numFmtId="0" fontId="0" fillId="2" borderId="2" xfId="0" applyFill="1" applyBorder="1" applyAlignment="1">
      <alignment horizontal="center"/>
    </xf>
    <xf numFmtId="0" fontId="0" fillId="2" borderId="3"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2" borderId="5" xfId="0" applyFill="1" applyBorder="1" applyAlignment="1">
      <alignment horizontal="center"/>
    </xf>
    <xf numFmtId="0" fontId="0" fillId="2" borderId="6" xfId="0" applyFill="1" applyBorder="1" applyAlignment="1">
      <alignment horizontal="center"/>
    </xf>
    <xf numFmtId="0" fontId="0" fillId="3" borderId="6" xfId="0" applyFill="1" applyBorder="1" applyAlignment="1">
      <alignment horizontal="center"/>
    </xf>
    <xf numFmtId="0" fontId="0" fillId="3"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0" fillId="3" borderId="9" xfId="0" applyFill="1" applyBorder="1" applyAlignment="1">
      <alignment horizontal="center"/>
    </xf>
    <xf numFmtId="0" fontId="0" fillId="2" borderId="11" xfId="0" applyFill="1" applyBorder="1" applyAlignment="1">
      <alignment horizontal="center"/>
    </xf>
    <xf numFmtId="0" fontId="0" fillId="3" borderId="11" xfId="0" applyFill="1" applyBorder="1" applyAlignment="1">
      <alignment horizontal="center"/>
    </xf>
    <xf numFmtId="0" fontId="0" fillId="3" borderId="5" xfId="0" applyFill="1" applyBorder="1" applyAlignment="1">
      <alignment horizontal="center"/>
    </xf>
    <xf numFmtId="0" fontId="0" fillId="3" borderId="8" xfId="0" applyFill="1" applyBorder="1" applyAlignment="1">
      <alignment horizontal="center"/>
    </xf>
    <xf numFmtId="0" fontId="0" fillId="0" borderId="33" xfId="0" applyBorder="1"/>
    <xf numFmtId="0" fontId="0" fillId="3" borderId="23" xfId="0" applyFill="1" applyBorder="1"/>
    <xf numFmtId="0" fontId="0" fillId="3" borderId="11" xfId="0" applyFill="1" applyBorder="1"/>
    <xf numFmtId="0" fontId="0" fillId="3" borderId="12" xfId="0" applyFill="1" applyBorder="1"/>
    <xf numFmtId="0" fontId="0" fillId="3" borderId="5" xfId="0" applyFill="1" applyBorder="1"/>
    <xf numFmtId="0" fontId="0" fillId="3" borderId="8" xfId="0" applyFill="1" applyBorder="1"/>
    <xf numFmtId="0" fontId="0" fillId="2" borderId="4" xfId="0" applyFill="1" applyBorder="1"/>
    <xf numFmtId="0" fontId="0" fillId="2" borderId="7" xfId="0" applyFill="1" applyBorder="1"/>
    <xf numFmtId="0" fontId="0" fillId="4" borderId="2" xfId="0" applyFill="1" applyBorder="1"/>
    <xf numFmtId="0" fontId="0" fillId="4" borderId="3" xfId="0" applyFill="1" applyBorder="1"/>
    <xf numFmtId="0" fontId="0" fillId="4" borderId="4" xfId="0" applyFill="1" applyBorder="1"/>
    <xf numFmtId="0" fontId="0" fillId="4" borderId="40" xfId="0" applyFill="1" applyBorder="1"/>
    <xf numFmtId="0" fontId="0" fillId="4" borderId="9" xfId="0" applyFill="1" applyBorder="1"/>
    <xf numFmtId="0" fontId="0" fillId="4" borderId="10" xfId="0" applyFill="1" applyBorder="1"/>
    <xf numFmtId="0" fontId="0" fillId="4" borderId="24" xfId="0" applyFill="1" applyBorder="1"/>
    <xf numFmtId="0" fontId="0" fillId="4" borderId="26" xfId="0" applyFill="1" applyBorder="1" applyAlignment="1">
      <alignment horizontal="center"/>
    </xf>
    <xf numFmtId="0" fontId="0" fillId="4" borderId="39" xfId="0" applyFill="1" applyBorder="1" applyAlignment="1">
      <alignment horizontal="center"/>
    </xf>
    <xf numFmtId="0" fontId="0" fillId="4" borderId="28" xfId="0" applyFill="1" applyBorder="1" applyAlignment="1">
      <alignment horizontal="center"/>
    </xf>
    <xf numFmtId="0" fontId="0" fillId="4" borderId="24" xfId="0" applyFill="1" applyBorder="1" applyAlignment="1">
      <alignment horizontal="center"/>
    </xf>
    <xf numFmtId="0" fontId="0" fillId="4" borderId="0" xfId="0" applyFill="1" applyAlignment="1">
      <alignment horizontal="center"/>
    </xf>
    <xf numFmtId="0" fontId="0" fillId="4" borderId="25" xfId="0" applyFill="1" applyBorder="1"/>
    <xf numFmtId="0" fontId="0" fillId="4" borderId="25" xfId="0" applyFill="1" applyBorder="1" applyAlignment="1">
      <alignment horizontal="center"/>
    </xf>
    <xf numFmtId="0" fontId="0" fillId="4" borderId="11" xfId="0" applyFill="1" applyBorder="1"/>
    <xf numFmtId="0" fontId="0" fillId="4" borderId="5" xfId="0" applyFill="1" applyBorder="1"/>
    <xf numFmtId="0" fontId="0" fillId="4" borderId="8" xfId="0" applyFill="1" applyBorder="1"/>
    <xf numFmtId="0" fontId="0" fillId="5" borderId="1" xfId="0" applyFill="1" applyBorder="1" applyAlignment="1">
      <alignment horizontal="center"/>
    </xf>
    <xf numFmtId="0" fontId="0" fillId="5" borderId="6" xfId="0" applyFill="1" applyBorder="1" applyAlignment="1">
      <alignment horizontal="center"/>
    </xf>
    <xf numFmtId="0" fontId="0" fillId="5" borderId="44" xfId="0" applyFill="1" applyBorder="1" applyAlignment="1">
      <alignment horizontal="center"/>
    </xf>
    <xf numFmtId="0" fontId="0" fillId="5" borderId="45" xfId="0" applyFill="1" applyBorder="1" applyAlignment="1">
      <alignment horizontal="center"/>
    </xf>
    <xf numFmtId="0" fontId="0" fillId="5" borderId="46" xfId="0" applyFill="1" applyBorder="1" applyAlignment="1">
      <alignment horizontal="center"/>
    </xf>
    <xf numFmtId="0" fontId="3" fillId="0" borderId="0" xfId="0" applyFont="1" applyAlignment="1">
      <alignment horizontal="left"/>
    </xf>
    <xf numFmtId="0" fontId="0" fillId="2" borderId="34" xfId="0" applyFill="1" applyBorder="1" applyAlignment="1">
      <alignment horizontal="center"/>
    </xf>
    <xf numFmtId="0" fontId="0" fillId="2" borderId="35" xfId="0" applyFill="1" applyBorder="1" applyAlignment="1">
      <alignment horizontal="center"/>
    </xf>
    <xf numFmtId="0" fontId="0" fillId="2" borderId="36" xfId="0" applyFill="1" applyBorder="1" applyAlignment="1">
      <alignment horizontal="center"/>
    </xf>
    <xf numFmtId="0" fontId="0" fillId="4" borderId="34" xfId="0" applyFill="1" applyBorder="1" applyAlignment="1">
      <alignment horizontal="center"/>
    </xf>
    <xf numFmtId="0" fontId="0" fillId="4" borderId="35" xfId="0" applyFill="1" applyBorder="1" applyAlignment="1">
      <alignment horizontal="center"/>
    </xf>
    <xf numFmtId="0" fontId="0" fillId="4" borderId="36" xfId="0" applyFill="1" applyBorder="1" applyAlignment="1">
      <alignment horizontal="center"/>
    </xf>
    <xf numFmtId="0" fontId="0" fillId="4" borderId="11" xfId="0" applyFill="1" applyBorder="1" applyAlignment="1">
      <alignment horizontal="center"/>
    </xf>
    <xf numFmtId="0" fontId="0" fillId="4" borderId="5" xfId="0" applyFill="1" applyBorder="1" applyAlignment="1">
      <alignment horizontal="center"/>
    </xf>
    <xf numFmtId="0" fontId="0" fillId="4" borderId="8" xfId="0" applyFill="1" applyBorder="1" applyAlignment="1">
      <alignment horizontal="center"/>
    </xf>
    <xf numFmtId="0" fontId="0" fillId="3" borderId="34" xfId="0" applyFill="1" applyBorder="1" applyAlignment="1">
      <alignment horizontal="center"/>
    </xf>
    <xf numFmtId="0" fontId="0" fillId="3" borderId="35" xfId="0" applyFill="1" applyBorder="1" applyAlignment="1">
      <alignment horizontal="center"/>
    </xf>
    <xf numFmtId="0" fontId="0" fillId="3" borderId="36" xfId="0" applyFill="1" applyBorder="1" applyAlignment="1">
      <alignment horizontal="center"/>
    </xf>
    <xf numFmtId="0" fontId="3" fillId="0" borderId="0" xfId="0" applyFont="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0" borderId="31" xfId="0" applyBorder="1"/>
    <xf numFmtId="0" fontId="0" fillId="3" borderId="48" xfId="0" applyFill="1" applyBorder="1" applyAlignment="1">
      <alignment horizontal="center"/>
    </xf>
    <xf numFmtId="0" fontId="0" fillId="3" borderId="49" xfId="0" applyFill="1" applyBorder="1" applyAlignment="1">
      <alignment horizontal="center"/>
    </xf>
    <xf numFmtId="0" fontId="0" fillId="3" borderId="50" xfId="0" applyFill="1" applyBorder="1" applyAlignment="1">
      <alignment horizontal="center"/>
    </xf>
    <xf numFmtId="0" fontId="0" fillId="3" borderId="51" xfId="0" applyFill="1" applyBorder="1" applyAlignment="1">
      <alignment horizontal="center"/>
    </xf>
    <xf numFmtId="0" fontId="0" fillId="3" borderId="52" xfId="0" applyFill="1" applyBorder="1" applyAlignment="1">
      <alignment horizontal="center"/>
    </xf>
    <xf numFmtId="0" fontId="0" fillId="3" borderId="53" xfId="0" applyFill="1" applyBorder="1" applyAlignment="1">
      <alignment horizontal="center"/>
    </xf>
    <xf numFmtId="0" fontId="0" fillId="3" borderId="54" xfId="0" applyFill="1" applyBorder="1" applyAlignment="1">
      <alignment horizontal="center"/>
    </xf>
    <xf numFmtId="0" fontId="0" fillId="3" borderId="55" xfId="0" applyFill="1" applyBorder="1" applyAlignment="1">
      <alignment horizontal="center"/>
    </xf>
    <xf numFmtId="0" fontId="0" fillId="3" borderId="56" xfId="0" applyFill="1" applyBorder="1" applyAlignment="1">
      <alignment horizontal="center"/>
    </xf>
    <xf numFmtId="0" fontId="0" fillId="3" borderId="47" xfId="0" applyFill="1" applyBorder="1" applyAlignment="1">
      <alignment horizontal="right"/>
    </xf>
    <xf numFmtId="0" fontId="0" fillId="3" borderId="45" xfId="0" applyFill="1" applyBorder="1"/>
    <xf numFmtId="0" fontId="0" fillId="3" borderId="46" xfId="0" applyFill="1" applyBorder="1"/>
    <xf numFmtId="0" fontId="0" fillId="2" borderId="48" xfId="0" applyFill="1" applyBorder="1" applyAlignment="1">
      <alignment horizontal="center"/>
    </xf>
    <xf numFmtId="0" fontId="0" fillId="2" borderId="49" xfId="0" applyFill="1" applyBorder="1" applyAlignment="1">
      <alignment horizontal="center"/>
    </xf>
    <xf numFmtId="0" fontId="0" fillId="2" borderId="50" xfId="0" applyFill="1" applyBorder="1" applyAlignment="1">
      <alignment horizontal="center"/>
    </xf>
    <xf numFmtId="0" fontId="0" fillId="2" borderId="51" xfId="0" applyFill="1" applyBorder="1" applyAlignment="1">
      <alignment horizontal="center"/>
    </xf>
    <xf numFmtId="0" fontId="0" fillId="2" borderId="52" xfId="0" applyFill="1" applyBorder="1" applyAlignment="1">
      <alignment horizontal="center"/>
    </xf>
    <xf numFmtId="0" fontId="0" fillId="2" borderId="53" xfId="0" applyFill="1" applyBorder="1" applyAlignment="1">
      <alignment horizontal="center"/>
    </xf>
    <xf numFmtId="0" fontId="0" fillId="2" borderId="54" xfId="0" applyFill="1" applyBorder="1" applyAlignment="1">
      <alignment horizontal="center"/>
    </xf>
    <xf numFmtId="0" fontId="0" fillId="2" borderId="55" xfId="0" applyFill="1" applyBorder="1" applyAlignment="1">
      <alignment horizontal="center"/>
    </xf>
    <xf numFmtId="0" fontId="0" fillId="2" borderId="56" xfId="0" applyFill="1" applyBorder="1" applyAlignment="1">
      <alignment horizontal="center"/>
    </xf>
    <xf numFmtId="0" fontId="0" fillId="2" borderId="11" xfId="0" applyFill="1" applyBorder="1"/>
    <xf numFmtId="0" fontId="0" fillId="2" borderId="24" xfId="0" applyFill="1" applyBorder="1" applyAlignment="1">
      <alignment horizontal="center"/>
    </xf>
    <xf numFmtId="0" fontId="0" fillId="2" borderId="25" xfId="0" applyFill="1" applyBorder="1" applyAlignment="1">
      <alignment horizontal="center"/>
    </xf>
    <xf numFmtId="0" fontId="0" fillId="2" borderId="47" xfId="0" applyFill="1" applyBorder="1" applyAlignment="1">
      <alignment horizontal="right"/>
    </xf>
    <xf numFmtId="0" fontId="0" fillId="2" borderId="45" xfId="0" applyFill="1" applyBorder="1"/>
    <xf numFmtId="0" fontId="0" fillId="2" borderId="46" xfId="0" applyFill="1" applyBorder="1"/>
    <xf numFmtId="0" fontId="0" fillId="4" borderId="48" xfId="0" applyFill="1" applyBorder="1" applyAlignment="1">
      <alignment horizontal="center"/>
    </xf>
    <xf numFmtId="0" fontId="0" fillId="4" borderId="57" xfId="0" applyFill="1" applyBorder="1" applyAlignment="1">
      <alignment horizontal="center"/>
    </xf>
    <xf numFmtId="0" fontId="0" fillId="4" borderId="49" xfId="0" applyFill="1" applyBorder="1" applyAlignment="1">
      <alignment horizontal="center"/>
    </xf>
    <xf numFmtId="0" fontId="0" fillId="4" borderId="50" xfId="0" applyFill="1" applyBorder="1" applyAlignment="1">
      <alignment horizontal="center"/>
    </xf>
    <xf numFmtId="0" fontId="0" fillId="4" borderId="51" xfId="0" applyFill="1" applyBorder="1" applyAlignment="1">
      <alignment horizontal="center"/>
    </xf>
    <xf numFmtId="0" fontId="0" fillId="4" borderId="58" xfId="0" applyFill="1" applyBorder="1" applyAlignment="1">
      <alignment horizontal="center"/>
    </xf>
    <xf numFmtId="0" fontId="0" fillId="4" borderId="52" xfId="0" applyFill="1" applyBorder="1" applyAlignment="1">
      <alignment horizontal="center"/>
    </xf>
    <xf numFmtId="0" fontId="0" fillId="4" borderId="53" xfId="0" applyFill="1" applyBorder="1" applyAlignment="1">
      <alignment horizontal="center"/>
    </xf>
    <xf numFmtId="0" fontId="0" fillId="4" borderId="54" xfId="0" applyFill="1" applyBorder="1" applyAlignment="1">
      <alignment horizontal="center"/>
    </xf>
    <xf numFmtId="0" fontId="0" fillId="4" borderId="59" xfId="0" applyFill="1" applyBorder="1" applyAlignment="1">
      <alignment horizontal="center"/>
    </xf>
    <xf numFmtId="0" fontId="0" fillId="4" borderId="55" xfId="0" applyFill="1" applyBorder="1" applyAlignment="1">
      <alignment horizontal="center"/>
    </xf>
    <xf numFmtId="0" fontId="0" fillId="4" borderId="56" xfId="0" applyFill="1" applyBorder="1" applyAlignment="1">
      <alignment horizontal="center"/>
    </xf>
    <xf numFmtId="0" fontId="0" fillId="4" borderId="47" xfId="0" applyFill="1" applyBorder="1" applyAlignment="1">
      <alignment horizontal="right"/>
    </xf>
    <xf numFmtId="0" fontId="0" fillId="4" borderId="45" xfId="0" applyFill="1" applyBorder="1"/>
    <xf numFmtId="0" fontId="0" fillId="4" borderId="46" xfId="0" applyFill="1" applyBorder="1"/>
    <xf numFmtId="0" fontId="0" fillId="5" borderId="48" xfId="0" applyFill="1" applyBorder="1" applyAlignment="1">
      <alignment horizontal="center"/>
    </xf>
    <xf numFmtId="0" fontId="0" fillId="5" borderId="49" xfId="0" applyFill="1" applyBorder="1" applyAlignment="1">
      <alignment horizontal="center"/>
    </xf>
    <xf numFmtId="0" fontId="0" fillId="5" borderId="50" xfId="0" applyFill="1" applyBorder="1" applyAlignment="1">
      <alignment horizontal="center"/>
    </xf>
    <xf numFmtId="0" fontId="0" fillId="5" borderId="51" xfId="0" applyFill="1" applyBorder="1" applyAlignment="1">
      <alignment horizontal="center"/>
    </xf>
    <xf numFmtId="0" fontId="0" fillId="5" borderId="52" xfId="0" applyFill="1" applyBorder="1" applyAlignment="1">
      <alignment horizontal="center"/>
    </xf>
    <xf numFmtId="0" fontId="0" fillId="5" borderId="53" xfId="0" applyFill="1" applyBorder="1" applyAlignment="1">
      <alignment horizontal="center"/>
    </xf>
    <xf numFmtId="0" fontId="0" fillId="5" borderId="54" xfId="0" applyFill="1" applyBorder="1" applyAlignment="1">
      <alignment horizontal="center"/>
    </xf>
    <xf numFmtId="0" fontId="0" fillId="5" borderId="55" xfId="0" applyFill="1" applyBorder="1" applyAlignment="1">
      <alignment horizontal="center"/>
    </xf>
    <xf numFmtId="0" fontId="0" fillId="5" borderId="56" xfId="0" applyFill="1" applyBorder="1" applyAlignment="1">
      <alignment horizontal="center"/>
    </xf>
    <xf numFmtId="0" fontId="0" fillId="5" borderId="2" xfId="0" applyFill="1" applyBorder="1"/>
    <xf numFmtId="0" fontId="0" fillId="5" borderId="24" xfId="0" applyFill="1" applyBorder="1" applyAlignment="1">
      <alignment horizontal="center"/>
    </xf>
    <xf numFmtId="0" fontId="0" fillId="5" borderId="25" xfId="0" applyFill="1" applyBorder="1" applyAlignment="1">
      <alignment horizontal="center"/>
    </xf>
    <xf numFmtId="0" fontId="0" fillId="5" borderId="47" xfId="0" applyFill="1" applyBorder="1" applyAlignment="1">
      <alignment horizontal="right"/>
    </xf>
    <xf numFmtId="0" fontId="0" fillId="5" borderId="45" xfId="0" applyFill="1" applyBorder="1"/>
    <xf numFmtId="0" fontId="0" fillId="5" borderId="46" xfId="0" applyFill="1" applyBorder="1"/>
    <xf numFmtId="0" fontId="0" fillId="0" borderId="65" xfId="0" applyBorder="1"/>
    <xf numFmtId="0" fontId="0" fillId="0" borderId="70" xfId="0" applyBorder="1"/>
    <xf numFmtId="0" fontId="0" fillId="4" borderId="64" xfId="0" applyFill="1" applyBorder="1"/>
    <xf numFmtId="0" fontId="0" fillId="4" borderId="65" xfId="0" applyFill="1" applyBorder="1"/>
    <xf numFmtId="0" fontId="0" fillId="4" borderId="66" xfId="0" applyFill="1" applyBorder="1"/>
    <xf numFmtId="0" fontId="0" fillId="4" borderId="67" xfId="0" applyFill="1" applyBorder="1"/>
    <xf numFmtId="0" fontId="0" fillId="4" borderId="0" xfId="0" applyFill="1"/>
    <xf numFmtId="0" fontId="0" fillId="4" borderId="68" xfId="0" applyFill="1" applyBorder="1"/>
    <xf numFmtId="0" fontId="0" fillId="4" borderId="69" xfId="0" applyFill="1" applyBorder="1"/>
    <xf numFmtId="0" fontId="0" fillId="4" borderId="70" xfId="0" applyFill="1" applyBorder="1"/>
    <xf numFmtId="0" fontId="0" fillId="4" borderId="71" xfId="0" applyFill="1" applyBorder="1"/>
    <xf numFmtId="0" fontId="0" fillId="5" borderId="67" xfId="0" applyFill="1" applyBorder="1" applyAlignment="1">
      <alignment horizontal="center"/>
    </xf>
    <xf numFmtId="0" fontId="0" fillId="5" borderId="0" xfId="0" applyFill="1" applyAlignment="1">
      <alignment horizontal="center"/>
    </xf>
    <xf numFmtId="0" fontId="0" fillId="5" borderId="68" xfId="0" applyFill="1" applyBorder="1" applyAlignment="1">
      <alignment horizontal="center"/>
    </xf>
    <xf numFmtId="0" fontId="0" fillId="5" borderId="69" xfId="0" applyFill="1" applyBorder="1" applyAlignment="1">
      <alignment horizontal="center"/>
    </xf>
    <xf numFmtId="0" fontId="0" fillId="5" borderId="70" xfId="0" applyFill="1" applyBorder="1" applyAlignment="1">
      <alignment horizontal="center"/>
    </xf>
    <xf numFmtId="0" fontId="0" fillId="5" borderId="71" xfId="0" applyFill="1" applyBorder="1" applyAlignment="1">
      <alignment horizontal="center"/>
    </xf>
    <xf numFmtId="0" fontId="0" fillId="5" borderId="75" xfId="0" applyFill="1" applyBorder="1" applyAlignment="1">
      <alignment horizontal="center"/>
    </xf>
    <xf numFmtId="0" fontId="0" fillId="5" borderId="76" xfId="0" applyFill="1" applyBorder="1" applyAlignment="1">
      <alignment horizontal="center"/>
    </xf>
    <xf numFmtId="0" fontId="0" fillId="5" borderId="77" xfId="0" applyFill="1" applyBorder="1" applyAlignment="1">
      <alignment horizontal="center"/>
    </xf>
    <xf numFmtId="0" fontId="0" fillId="5" borderId="78" xfId="0" applyFill="1" applyBorder="1" applyAlignment="1">
      <alignment horizontal="center"/>
    </xf>
    <xf numFmtId="0" fontId="0" fillId="5" borderId="80" xfId="0" applyFill="1" applyBorder="1" applyAlignment="1">
      <alignment horizontal="center"/>
    </xf>
    <xf numFmtId="0" fontId="0" fillId="5" borderId="81" xfId="0" applyFill="1" applyBorder="1" applyAlignment="1">
      <alignment horizontal="center"/>
    </xf>
    <xf numFmtId="0" fontId="0" fillId="5" borderId="82" xfId="0" applyFill="1" applyBorder="1" applyAlignment="1">
      <alignment horizontal="center"/>
    </xf>
    <xf numFmtId="0" fontId="0" fillId="0" borderId="83" xfId="0" applyBorder="1"/>
    <xf numFmtId="0" fontId="0" fillId="4" borderId="78" xfId="0" applyFill="1" applyBorder="1" applyAlignment="1">
      <alignment horizontal="center"/>
    </xf>
    <xf numFmtId="0" fontId="0" fillId="4" borderId="80" xfId="0" applyFill="1" applyBorder="1" applyAlignment="1">
      <alignment horizontal="center"/>
    </xf>
    <xf numFmtId="0" fontId="1" fillId="4" borderId="75" xfId="0" applyFont="1" applyFill="1" applyBorder="1"/>
    <xf numFmtId="0" fontId="0" fillId="5" borderId="63" xfId="0" applyFill="1" applyBorder="1"/>
    <xf numFmtId="0" fontId="0" fillId="4" borderId="94" xfId="0" applyFill="1" applyBorder="1" applyAlignment="1">
      <alignment horizontal="center"/>
    </xf>
    <xf numFmtId="0" fontId="0" fillId="4" borderId="93" xfId="0" applyFill="1" applyBorder="1" applyAlignment="1">
      <alignment horizontal="center"/>
    </xf>
    <xf numFmtId="0" fontId="0" fillId="5" borderId="93" xfId="0" applyFill="1" applyBorder="1"/>
    <xf numFmtId="0" fontId="0" fillId="5" borderId="94" xfId="0" applyFill="1" applyBorder="1"/>
    <xf numFmtId="0" fontId="0" fillId="5" borderId="95" xfId="0" applyFill="1" applyBorder="1"/>
    <xf numFmtId="0" fontId="0" fillId="2" borderId="75" xfId="0" applyFill="1" applyBorder="1" applyAlignment="1">
      <alignment horizontal="center"/>
    </xf>
    <xf numFmtId="0" fontId="0" fillId="2" borderId="76" xfId="0" applyFill="1" applyBorder="1" applyAlignment="1">
      <alignment horizontal="center"/>
    </xf>
    <xf numFmtId="0" fontId="0" fillId="2" borderId="77" xfId="0" applyFill="1" applyBorder="1" applyAlignment="1">
      <alignment horizontal="center"/>
    </xf>
    <xf numFmtId="0" fontId="0" fillId="2" borderId="80" xfId="0" applyFill="1" applyBorder="1" applyAlignment="1">
      <alignment horizontal="center"/>
    </xf>
    <xf numFmtId="0" fontId="0" fillId="2" borderId="81" xfId="0" applyFill="1" applyBorder="1" applyAlignment="1">
      <alignment horizontal="center"/>
    </xf>
    <xf numFmtId="0" fontId="0" fillId="2" borderId="82" xfId="0" applyFill="1" applyBorder="1" applyAlignment="1">
      <alignment horizontal="center"/>
    </xf>
    <xf numFmtId="0" fontId="0" fillId="2" borderId="78" xfId="0" applyFill="1" applyBorder="1" applyAlignment="1">
      <alignment horizontal="center"/>
    </xf>
    <xf numFmtId="0" fontId="0" fillId="3" borderId="75" xfId="0" applyFill="1" applyBorder="1" applyAlignment="1">
      <alignment horizontal="center"/>
    </xf>
    <xf numFmtId="0" fontId="0" fillId="3" borderId="76" xfId="0" applyFill="1" applyBorder="1" applyAlignment="1">
      <alignment horizontal="center"/>
    </xf>
    <xf numFmtId="0" fontId="0" fillId="3" borderId="77" xfId="0" applyFill="1" applyBorder="1" applyAlignment="1">
      <alignment horizontal="center"/>
    </xf>
    <xf numFmtId="0" fontId="0" fillId="3" borderId="80" xfId="0" applyFill="1" applyBorder="1" applyAlignment="1">
      <alignment horizontal="center"/>
    </xf>
    <xf numFmtId="0" fontId="0" fillId="3" borderId="81" xfId="0" applyFill="1" applyBorder="1" applyAlignment="1">
      <alignment horizontal="center"/>
    </xf>
    <xf numFmtId="0" fontId="0" fillId="3" borderId="82" xfId="0" applyFill="1" applyBorder="1" applyAlignment="1">
      <alignment horizontal="center"/>
    </xf>
    <xf numFmtId="0" fontId="0" fillId="3" borderId="78" xfId="0" applyFill="1" applyBorder="1" applyAlignment="1">
      <alignment horizontal="center"/>
    </xf>
    <xf numFmtId="0" fontId="0" fillId="4" borderId="75" xfId="0" applyFill="1" applyBorder="1" applyAlignment="1">
      <alignment horizontal="center"/>
    </xf>
    <xf numFmtId="0" fontId="0" fillId="4" borderId="76" xfId="0" applyFill="1" applyBorder="1" applyAlignment="1">
      <alignment horizontal="center"/>
    </xf>
    <xf numFmtId="0" fontId="0" fillId="4" borderId="77" xfId="0" applyFill="1" applyBorder="1" applyAlignment="1">
      <alignment horizontal="center"/>
    </xf>
    <xf numFmtId="0" fontId="0" fillId="4" borderId="81" xfId="0" applyFill="1" applyBorder="1" applyAlignment="1">
      <alignment horizontal="center"/>
    </xf>
    <xf numFmtId="0" fontId="0" fillId="4" borderId="82" xfId="0" applyFill="1" applyBorder="1" applyAlignment="1">
      <alignment horizontal="center"/>
    </xf>
    <xf numFmtId="0" fontId="0" fillId="2" borderId="17" xfId="0" applyFill="1" applyBorder="1"/>
    <xf numFmtId="0" fontId="0" fillId="3" borderId="17" xfId="0" applyFill="1" applyBorder="1"/>
    <xf numFmtId="0" fontId="0" fillId="2" borderId="18" xfId="0" applyFill="1" applyBorder="1"/>
    <xf numFmtId="0" fontId="0" fillId="3" borderId="18" xfId="0" applyFill="1" applyBorder="1"/>
    <xf numFmtId="0" fontId="0" fillId="2" borderId="19" xfId="0" applyFill="1" applyBorder="1"/>
    <xf numFmtId="0" fontId="0" fillId="3" borderId="19" xfId="0" applyFill="1" applyBorder="1"/>
    <xf numFmtId="0" fontId="0" fillId="2" borderId="14" xfId="0" applyFill="1" applyBorder="1" applyAlignment="1">
      <alignment horizontal="center"/>
    </xf>
    <xf numFmtId="0" fontId="0" fillId="2" borderId="15" xfId="0" applyFill="1" applyBorder="1" applyAlignment="1">
      <alignment horizontal="center"/>
    </xf>
    <xf numFmtId="0" fontId="0" fillId="2" borderId="16" xfId="0" applyFill="1" applyBorder="1" applyAlignment="1">
      <alignment horizontal="center"/>
    </xf>
    <xf numFmtId="0" fontId="0" fillId="3" borderId="14" xfId="0" applyFill="1" applyBorder="1" applyAlignment="1">
      <alignment horizontal="center"/>
    </xf>
    <xf numFmtId="0" fontId="0" fillId="3" borderId="15" xfId="0" applyFill="1" applyBorder="1" applyAlignment="1">
      <alignment horizontal="center"/>
    </xf>
    <xf numFmtId="0" fontId="0" fillId="3" borderId="16" xfId="0" applyFill="1" applyBorder="1" applyAlignment="1">
      <alignment horizontal="center"/>
    </xf>
    <xf numFmtId="0" fontId="0" fillId="2" borderId="12" xfId="0" applyFill="1" applyBorder="1" applyAlignment="1">
      <alignment horizontal="center"/>
    </xf>
    <xf numFmtId="0" fontId="0" fillId="2" borderId="13" xfId="0" applyFill="1" applyBorder="1" applyAlignment="1">
      <alignment horizontal="center"/>
    </xf>
    <xf numFmtId="0" fontId="0" fillId="3" borderId="12" xfId="0" applyFill="1" applyBorder="1" applyAlignment="1">
      <alignment horizontal="center"/>
    </xf>
    <xf numFmtId="0" fontId="0" fillId="3" borderId="13" xfId="0" applyFill="1" applyBorder="1" applyAlignment="1">
      <alignment horizontal="center"/>
    </xf>
    <xf numFmtId="0" fontId="0" fillId="8" borderId="64" xfId="0" applyFill="1" applyBorder="1" applyProtection="1">
      <protection locked="0"/>
    </xf>
    <xf numFmtId="0" fontId="0" fillId="8" borderId="65" xfId="0" applyFill="1" applyBorder="1" applyProtection="1">
      <protection locked="0"/>
    </xf>
    <xf numFmtId="0" fontId="0" fillId="8" borderId="66" xfId="0" applyFill="1" applyBorder="1" applyProtection="1">
      <protection locked="0"/>
    </xf>
    <xf numFmtId="0" fontId="0" fillId="8" borderId="67" xfId="0" applyFill="1" applyBorder="1" applyProtection="1">
      <protection locked="0"/>
    </xf>
    <xf numFmtId="0" fontId="0" fillId="8" borderId="0" xfId="0" applyFill="1" applyProtection="1">
      <protection locked="0"/>
    </xf>
    <xf numFmtId="0" fontId="0" fillId="8" borderId="68" xfId="0" applyFill="1" applyBorder="1" applyProtection="1">
      <protection locked="0"/>
    </xf>
    <xf numFmtId="0" fontId="0" fillId="8" borderId="69" xfId="0" applyFill="1" applyBorder="1" applyProtection="1">
      <protection locked="0"/>
    </xf>
    <xf numFmtId="0" fontId="0" fillId="8" borderId="70" xfId="0" applyFill="1" applyBorder="1" applyProtection="1">
      <protection locked="0"/>
    </xf>
    <xf numFmtId="0" fontId="0" fillId="8" borderId="71" xfId="0" applyFill="1" applyBorder="1" applyProtection="1">
      <protection locked="0"/>
    </xf>
    <xf numFmtId="0" fontId="0" fillId="0" borderId="6" xfId="0" applyBorder="1" applyAlignment="1" applyProtection="1">
      <alignment horizontal="center"/>
      <protection locked="0"/>
    </xf>
    <xf numFmtId="0" fontId="0" fillId="0" borderId="79" xfId="0" applyBorder="1" applyAlignment="1" applyProtection="1">
      <alignment horizontal="center"/>
      <protection locked="0"/>
    </xf>
    <xf numFmtId="0" fontId="0" fillId="0" borderId="81" xfId="0" applyBorder="1" applyAlignment="1" applyProtection="1">
      <alignment horizontal="center"/>
      <protection locked="0"/>
    </xf>
    <xf numFmtId="0" fontId="0" fillId="0" borderId="82" xfId="0" applyBorder="1" applyAlignment="1" applyProtection="1">
      <alignment horizontal="center"/>
      <protection locked="0"/>
    </xf>
    <xf numFmtId="0" fontId="0" fillId="0" borderId="6" xfId="0" applyBorder="1" applyProtection="1">
      <protection locked="0"/>
    </xf>
    <xf numFmtId="0" fontId="0" fillId="0" borderId="7" xfId="0" applyBorder="1" applyProtection="1">
      <protection locked="0"/>
    </xf>
    <xf numFmtId="0" fontId="0" fillId="0" borderId="9" xfId="0" applyBorder="1" applyProtection="1">
      <protection locked="0"/>
    </xf>
    <xf numFmtId="0" fontId="0" fillId="0" borderId="10" xfId="0" applyBorder="1" applyProtection="1">
      <protection locked="0"/>
    </xf>
    <xf numFmtId="0" fontId="0" fillId="0" borderId="9" xfId="0" applyBorder="1" applyAlignment="1" applyProtection="1">
      <alignment horizontal="center"/>
      <protection locked="0"/>
    </xf>
    <xf numFmtId="0" fontId="0" fillId="0" borderId="7"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12" xfId="0" applyBorder="1" applyProtection="1">
      <protection locked="0"/>
    </xf>
    <xf numFmtId="0" fontId="0" fillId="8" borderId="41" xfId="0" applyFill="1" applyBorder="1" applyAlignment="1" applyProtection="1">
      <alignment horizontal="center"/>
      <protection locked="0"/>
    </xf>
    <xf numFmtId="0" fontId="0" fillId="8" borderId="12" xfId="0" applyFill="1" applyBorder="1" applyAlignment="1" applyProtection="1">
      <alignment horizontal="center"/>
      <protection locked="0"/>
    </xf>
    <xf numFmtId="0" fontId="0" fillId="8" borderId="42" xfId="0" applyFill="1" applyBorder="1" applyAlignment="1" applyProtection="1">
      <alignment horizontal="center"/>
      <protection locked="0"/>
    </xf>
    <xf numFmtId="0" fontId="0" fillId="8" borderId="6" xfId="0" applyFill="1" applyBorder="1" applyAlignment="1" applyProtection="1">
      <alignment horizontal="center"/>
      <protection locked="0"/>
    </xf>
    <xf numFmtId="0" fontId="0" fillId="8" borderId="43" xfId="0" applyFill="1" applyBorder="1" applyAlignment="1" applyProtection="1">
      <alignment horizontal="center"/>
      <protection locked="0"/>
    </xf>
    <xf numFmtId="0" fontId="0" fillId="8" borderId="9" xfId="0" applyFill="1" applyBorder="1" applyAlignment="1" applyProtection="1">
      <alignment horizontal="center"/>
      <protection locked="0"/>
    </xf>
    <xf numFmtId="0" fontId="0" fillId="8" borderId="93" xfId="0" applyFill="1" applyBorder="1" applyProtection="1">
      <protection locked="0"/>
    </xf>
    <xf numFmtId="0" fontId="0" fillId="8" borderId="94" xfId="0" applyFill="1" applyBorder="1" applyProtection="1">
      <protection locked="0"/>
    </xf>
    <xf numFmtId="0" fontId="0" fillId="8" borderId="95" xfId="0" applyFill="1" applyBorder="1" applyProtection="1">
      <protection locked="0"/>
    </xf>
    <xf numFmtId="0" fontId="0" fillId="0" borderId="12"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47" xfId="0" applyBorder="1" applyAlignment="1" applyProtection="1">
      <alignment horizontal="center"/>
      <protection locked="0"/>
    </xf>
    <xf numFmtId="0" fontId="0" fillId="0" borderId="45" xfId="0" applyBorder="1" applyAlignment="1" applyProtection="1">
      <alignment horizontal="center"/>
      <protection locked="0"/>
    </xf>
    <xf numFmtId="0" fontId="0" fillId="0" borderId="46" xfId="0" applyBorder="1" applyAlignment="1" applyProtection="1">
      <alignment horizontal="center"/>
      <protection locked="0"/>
    </xf>
    <xf numFmtId="0" fontId="0" fillId="0" borderId="45" xfId="0" applyBorder="1" applyProtection="1">
      <protection locked="0"/>
    </xf>
    <xf numFmtId="0" fontId="0" fillId="0" borderId="46" xfId="0" applyBorder="1" applyProtection="1">
      <protection locked="0"/>
    </xf>
    <xf numFmtId="0" fontId="0" fillId="0" borderId="6" xfId="0" applyBorder="1" applyAlignment="1">
      <alignment horizontal="center"/>
    </xf>
    <xf numFmtId="0" fontId="0" fillId="0" borderId="9" xfId="0" applyBorder="1" applyAlignment="1">
      <alignment horizontal="center"/>
    </xf>
    <xf numFmtId="0" fontId="0" fillId="6" borderId="10" xfId="0" applyFill="1" applyBorder="1" applyAlignment="1">
      <alignment horizontal="center"/>
    </xf>
    <xf numFmtId="0" fontId="0" fillId="0" borderId="47" xfId="0" applyBorder="1" applyAlignment="1">
      <alignment horizontal="center"/>
    </xf>
    <xf numFmtId="0" fontId="0" fillId="7" borderId="6" xfId="0" applyFill="1" applyBorder="1" applyAlignment="1">
      <alignment horizontal="center"/>
    </xf>
    <xf numFmtId="0" fontId="0" fillId="7" borderId="9" xfId="0" applyFill="1" applyBorder="1" applyAlignment="1">
      <alignment horizontal="center"/>
    </xf>
    <xf numFmtId="0" fontId="0" fillId="0" borderId="0" xfId="0" applyProtection="1">
      <protection locked="0"/>
    </xf>
    <xf numFmtId="0" fontId="0" fillId="0" borderId="3" xfId="0" applyBorder="1" applyAlignment="1" applyProtection="1">
      <alignment horizontal="center"/>
      <protection locked="0"/>
    </xf>
    <xf numFmtId="0" fontId="0" fillId="0" borderId="4" xfId="0" applyBorder="1" applyAlignment="1" applyProtection="1">
      <alignment horizontal="center"/>
      <protection locked="0"/>
    </xf>
    <xf numFmtId="0" fontId="0" fillId="0" borderId="12" xfId="0" applyBorder="1" applyAlignment="1">
      <alignment horizontal="center"/>
    </xf>
    <xf numFmtId="0" fontId="0" fillId="0" borderId="76" xfId="0" applyBorder="1" applyAlignment="1" applyProtection="1">
      <alignment horizontal="center"/>
      <protection locked="0"/>
    </xf>
    <xf numFmtId="0" fontId="0" fillId="0" borderId="74" xfId="0" applyBorder="1" applyProtection="1">
      <protection locked="0"/>
    </xf>
    <xf numFmtId="20" fontId="0" fillId="0" borderId="13" xfId="0" applyNumberFormat="1" applyBorder="1" applyAlignment="1" applyProtection="1">
      <alignment horizontal="center"/>
      <protection locked="0"/>
    </xf>
    <xf numFmtId="20" fontId="0" fillId="0" borderId="7" xfId="0" applyNumberFormat="1" applyBorder="1" applyAlignment="1" applyProtection="1">
      <alignment horizontal="center"/>
      <protection locked="0"/>
    </xf>
    <xf numFmtId="2" fontId="0" fillId="0" borderId="47" xfId="0" applyNumberFormat="1" applyBorder="1" applyAlignment="1" applyProtection="1">
      <alignment horizontal="center"/>
      <protection locked="0"/>
    </xf>
    <xf numFmtId="20" fontId="0" fillId="6" borderId="10" xfId="0" applyNumberFormat="1" applyFill="1" applyBorder="1" applyAlignment="1">
      <alignment horizontal="center"/>
    </xf>
    <xf numFmtId="2" fontId="0" fillId="0" borderId="7" xfId="0" applyNumberFormat="1" applyBorder="1" applyProtection="1">
      <protection locked="0"/>
    </xf>
    <xf numFmtId="2" fontId="0" fillId="8" borderId="12" xfId="0" applyNumberFormat="1" applyFill="1" applyBorder="1" applyAlignment="1" applyProtection="1">
      <alignment horizontal="center"/>
      <protection locked="0"/>
    </xf>
    <xf numFmtId="2" fontId="0" fillId="8" borderId="13" xfId="0" applyNumberFormat="1" applyFill="1" applyBorder="1" applyAlignment="1" applyProtection="1">
      <alignment horizontal="center"/>
      <protection locked="0"/>
    </xf>
    <xf numFmtId="0" fontId="0" fillId="0" borderId="52" xfId="0" applyBorder="1" applyAlignment="1" applyProtection="1">
      <alignment horizontal="center"/>
      <protection locked="0"/>
    </xf>
    <xf numFmtId="2" fontId="0" fillId="0" borderId="6" xfId="0" applyNumberFormat="1" applyBorder="1" applyAlignment="1" applyProtection="1">
      <alignment horizontal="center"/>
      <protection locked="0"/>
    </xf>
    <xf numFmtId="2" fontId="0" fillId="0" borderId="13" xfId="0" applyNumberFormat="1" applyBorder="1" applyAlignment="1" applyProtection="1">
      <alignment horizontal="center"/>
      <protection locked="0"/>
    </xf>
    <xf numFmtId="2" fontId="0" fillId="0" borderId="12" xfId="0" applyNumberFormat="1" applyBorder="1" applyAlignment="1" applyProtection="1">
      <alignment horizontal="center"/>
      <protection locked="0"/>
    </xf>
    <xf numFmtId="2" fontId="0" fillId="0" borderId="76" xfId="0" applyNumberFormat="1" applyBorder="1" applyAlignment="1" applyProtection="1">
      <alignment horizontal="center"/>
      <protection locked="0"/>
    </xf>
    <xf numFmtId="2" fontId="0" fillId="0" borderId="77" xfId="0" applyNumberFormat="1" applyBorder="1" applyAlignment="1" applyProtection="1">
      <alignment horizontal="center"/>
      <protection locked="0"/>
    </xf>
    <xf numFmtId="2" fontId="0" fillId="0" borderId="0" xfId="0" applyNumberFormat="1"/>
    <xf numFmtId="20" fontId="0" fillId="0" borderId="10" xfId="0" applyNumberFormat="1" applyBorder="1" applyAlignment="1" applyProtection="1">
      <alignment horizontal="center"/>
      <protection locked="0"/>
    </xf>
    <xf numFmtId="2" fontId="0" fillId="0" borderId="9" xfId="0" applyNumberFormat="1" applyBorder="1" applyAlignment="1" applyProtection="1">
      <alignment horizontal="center"/>
      <protection locked="0"/>
    </xf>
    <xf numFmtId="0" fontId="0" fillId="0" borderId="27"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0" fillId="0" borderId="32" xfId="0" applyBorder="1" applyAlignment="1">
      <alignment horizontal="center"/>
    </xf>
    <xf numFmtId="0" fontId="0" fillId="0" borderId="26" xfId="0" applyBorder="1" applyAlignment="1">
      <alignment horizontal="center"/>
    </xf>
    <xf numFmtId="0" fontId="0" fillId="0" borderId="33" xfId="0" applyBorder="1" applyAlignment="1">
      <alignment horizontal="center"/>
    </xf>
    <xf numFmtId="0" fontId="0" fillId="5" borderId="60" xfId="0" applyFill="1" applyBorder="1" applyAlignment="1">
      <alignment horizontal="center"/>
    </xf>
    <xf numFmtId="0" fontId="0" fillId="5" borderId="61" xfId="0" applyFill="1" applyBorder="1" applyAlignment="1">
      <alignment horizontal="center"/>
    </xf>
    <xf numFmtId="0" fontId="0" fillId="5" borderId="62" xfId="0" applyFill="1" applyBorder="1" applyAlignment="1">
      <alignment horizontal="center"/>
    </xf>
    <xf numFmtId="0" fontId="0" fillId="4" borderId="84" xfId="0" applyFill="1" applyBorder="1"/>
    <xf numFmtId="0" fontId="0" fillId="4" borderId="85" xfId="0" applyFill="1" applyBorder="1"/>
    <xf numFmtId="0" fontId="0" fillId="4" borderId="86" xfId="0" applyFill="1" applyBorder="1"/>
    <xf numFmtId="0" fontId="0" fillId="8" borderId="90" xfId="0" applyFill="1" applyBorder="1" applyProtection="1">
      <protection locked="0"/>
    </xf>
    <xf numFmtId="0" fontId="0" fillId="8" borderId="91" xfId="0" applyFill="1" applyBorder="1" applyProtection="1">
      <protection locked="0"/>
    </xf>
    <xf numFmtId="0" fontId="0" fillId="8" borderId="92" xfId="0" applyFill="1" applyBorder="1" applyProtection="1">
      <protection locked="0"/>
    </xf>
    <xf numFmtId="0" fontId="0" fillId="8" borderId="84" xfId="0" applyFill="1" applyBorder="1" applyProtection="1">
      <protection locked="0"/>
    </xf>
    <xf numFmtId="0" fontId="0" fillId="8" borderId="85" xfId="0" applyFill="1" applyBorder="1" applyProtection="1">
      <protection locked="0"/>
    </xf>
    <xf numFmtId="0" fontId="0" fillId="8" borderId="86" xfId="0" applyFill="1" applyBorder="1" applyProtection="1">
      <protection locked="0"/>
    </xf>
    <xf numFmtId="0" fontId="0" fillId="0" borderId="84" xfId="0" applyBorder="1" applyProtection="1">
      <protection locked="0"/>
    </xf>
    <xf numFmtId="0" fontId="0" fillId="0" borderId="85" xfId="0" applyBorder="1" applyProtection="1">
      <protection locked="0"/>
    </xf>
    <xf numFmtId="0" fontId="0" fillId="0" borderId="86" xfId="0" applyBorder="1" applyProtection="1">
      <protection locked="0"/>
    </xf>
    <xf numFmtId="0" fontId="0" fillId="4" borderId="87" xfId="0" applyFill="1" applyBorder="1"/>
    <xf numFmtId="0" fontId="0" fillId="4" borderId="88" xfId="0" applyFill="1" applyBorder="1"/>
    <xf numFmtId="0" fontId="0" fillId="4" borderId="89" xfId="0" applyFill="1" applyBorder="1"/>
    <xf numFmtId="0" fontId="0" fillId="5" borderId="72" xfId="0" applyFill="1" applyBorder="1" applyAlignment="1">
      <alignment horizontal="center"/>
    </xf>
    <xf numFmtId="0" fontId="0" fillId="5" borderId="73" xfId="0" applyFill="1" applyBorder="1" applyAlignment="1">
      <alignment horizontal="center"/>
    </xf>
    <xf numFmtId="0" fontId="0" fillId="5" borderId="74" xfId="0" applyFill="1" applyBorder="1" applyAlignment="1">
      <alignment horizontal="center"/>
    </xf>
    <xf numFmtId="0" fontId="0" fillId="4" borderId="72" xfId="0" applyFill="1" applyBorder="1" applyAlignment="1">
      <alignment horizontal="center"/>
    </xf>
    <xf numFmtId="0" fontId="0" fillId="4" borderId="73" xfId="0" applyFill="1" applyBorder="1" applyAlignment="1">
      <alignment horizontal="center"/>
    </xf>
    <xf numFmtId="0" fontId="0" fillId="4" borderId="74" xfId="0" applyFill="1" applyBorder="1" applyAlignment="1">
      <alignment horizontal="center"/>
    </xf>
    <xf numFmtId="0" fontId="0" fillId="3" borderId="32" xfId="0" applyFill="1" applyBorder="1" applyAlignment="1">
      <alignment horizontal="center"/>
    </xf>
    <xf numFmtId="0" fontId="0" fillId="3" borderId="26" xfId="0" applyFill="1" applyBorder="1" applyAlignment="1">
      <alignment horizontal="center"/>
    </xf>
    <xf numFmtId="0" fontId="0" fillId="3" borderId="33" xfId="0" applyFill="1" applyBorder="1" applyAlignment="1">
      <alignment horizontal="center"/>
    </xf>
    <xf numFmtId="0" fontId="0" fillId="2" borderId="1" xfId="0" applyFill="1" applyBorder="1" applyAlignment="1">
      <alignment horizontal="center"/>
    </xf>
    <xf numFmtId="0" fontId="0" fillId="3" borderId="1" xfId="0" applyFill="1" applyBorder="1" applyAlignment="1">
      <alignment horizontal="center"/>
    </xf>
    <xf numFmtId="0" fontId="0" fillId="2" borderId="20" xfId="0" applyFill="1" applyBorder="1" applyAlignment="1">
      <alignment horizontal="center"/>
    </xf>
    <xf numFmtId="0" fontId="0" fillId="2" borderId="21" xfId="0" applyFill="1" applyBorder="1" applyAlignment="1">
      <alignment horizontal="center"/>
    </xf>
    <xf numFmtId="0" fontId="0" fillId="2" borderId="22" xfId="0" applyFill="1" applyBorder="1" applyAlignment="1">
      <alignment horizontal="center"/>
    </xf>
    <xf numFmtId="0" fontId="0" fillId="3" borderId="21" xfId="0" applyFill="1" applyBorder="1" applyAlignment="1">
      <alignment horizontal="center"/>
    </xf>
    <xf numFmtId="0" fontId="0" fillId="3" borderId="22" xfId="0" applyFill="1" applyBorder="1" applyAlignment="1">
      <alignment horizontal="center"/>
    </xf>
    <xf numFmtId="0" fontId="0" fillId="3" borderId="20" xfId="0" applyFill="1" applyBorder="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3" borderId="27" xfId="0" applyFill="1" applyBorder="1" applyAlignment="1">
      <alignment horizontal="center"/>
    </xf>
    <xf numFmtId="0" fontId="0" fillId="3" borderId="28" xfId="0" applyFill="1" applyBorder="1" applyAlignment="1">
      <alignment horizontal="center"/>
    </xf>
    <xf numFmtId="0" fontId="0" fillId="3" borderId="29" xfId="0" applyFill="1" applyBorder="1" applyAlignment="1">
      <alignment horizontal="center"/>
    </xf>
    <xf numFmtId="0" fontId="0" fillId="3" borderId="30" xfId="0" applyFill="1" applyBorder="1" applyAlignment="1">
      <alignment horizontal="center"/>
    </xf>
    <xf numFmtId="0" fontId="0" fillId="3" borderId="0" xfId="0" applyFill="1" applyAlignment="1">
      <alignment horizontal="center"/>
    </xf>
    <xf numFmtId="0" fontId="0" fillId="3" borderId="31" xfId="0" applyFill="1" applyBorder="1" applyAlignment="1">
      <alignment horizontal="center"/>
    </xf>
    <xf numFmtId="0" fontId="0" fillId="8" borderId="96" xfId="0" applyFill="1" applyBorder="1" applyAlignment="1" applyProtection="1">
      <alignment horizontal="left"/>
      <protection locked="0"/>
    </xf>
    <xf numFmtId="0" fontId="0" fillId="8" borderId="85" xfId="0" applyFill="1" applyBorder="1" applyAlignment="1" applyProtection="1">
      <alignment horizontal="left"/>
      <protection locked="0"/>
    </xf>
    <xf numFmtId="0" fontId="0" fillId="8" borderId="86" xfId="0" applyFill="1" applyBorder="1" applyAlignment="1" applyProtection="1">
      <alignment horizontal="left"/>
      <protection locked="0"/>
    </xf>
    <xf numFmtId="0" fontId="0" fillId="4" borderId="97" xfId="0" applyFill="1" applyBorder="1" applyAlignment="1">
      <alignment horizontal="left"/>
    </xf>
    <xf numFmtId="0" fontId="0" fillId="4" borderId="88" xfId="0" applyFill="1" applyBorder="1" applyAlignment="1">
      <alignment horizontal="left"/>
    </xf>
    <xf numFmtId="0" fontId="0" fillId="4" borderId="89" xfId="0" applyFill="1" applyBorder="1" applyAlignment="1">
      <alignment horizontal="left"/>
    </xf>
    <xf numFmtId="0" fontId="0" fillId="4" borderId="96" xfId="0" applyFill="1" applyBorder="1" applyAlignment="1">
      <alignment horizontal="left"/>
    </xf>
    <xf numFmtId="0" fontId="0" fillId="4" borderId="85" xfId="0" applyFill="1" applyBorder="1" applyAlignment="1">
      <alignment horizontal="left"/>
    </xf>
    <xf numFmtId="0" fontId="0" fillId="4" borderId="86" xfId="0" applyFill="1" applyBorder="1" applyAlignment="1">
      <alignment horizontal="left"/>
    </xf>
    <xf numFmtId="0" fontId="0" fillId="2" borderId="27" xfId="0" applyFill="1" applyBorder="1" applyAlignment="1">
      <alignment horizontal="center"/>
    </xf>
    <xf numFmtId="0" fontId="0" fillId="2" borderId="28" xfId="0" applyFill="1" applyBorder="1" applyAlignment="1">
      <alignment horizontal="center"/>
    </xf>
    <xf numFmtId="0" fontId="0" fillId="2" borderId="29" xfId="0" applyFill="1" applyBorder="1" applyAlignment="1">
      <alignment horizontal="center"/>
    </xf>
    <xf numFmtId="0" fontId="0" fillId="2" borderId="32" xfId="0" applyFill="1" applyBorder="1" applyAlignment="1">
      <alignment horizontal="center"/>
    </xf>
    <xf numFmtId="0" fontId="0" fillId="2" borderId="26" xfId="0" applyFill="1" applyBorder="1" applyAlignment="1">
      <alignment horizontal="center"/>
    </xf>
    <xf numFmtId="0" fontId="0" fillId="2" borderId="33" xfId="0" applyFill="1" applyBorder="1" applyAlignment="1">
      <alignment horizontal="center"/>
    </xf>
    <xf numFmtId="0" fontId="0" fillId="4" borderId="27" xfId="0" applyFill="1" applyBorder="1" applyAlignment="1">
      <alignment horizontal="center"/>
    </xf>
    <xf numFmtId="0" fontId="0" fillId="4" borderId="28" xfId="0" applyFill="1" applyBorder="1" applyAlignment="1">
      <alignment horizontal="center"/>
    </xf>
    <xf numFmtId="0" fontId="0" fillId="4" borderId="29" xfId="0" applyFill="1" applyBorder="1" applyAlignment="1">
      <alignment horizontal="center"/>
    </xf>
    <xf numFmtId="0" fontId="0" fillId="4" borderId="32" xfId="0" applyFill="1" applyBorder="1" applyAlignment="1">
      <alignment horizontal="center"/>
    </xf>
    <xf numFmtId="0" fontId="0" fillId="4" borderId="26" xfId="0" applyFill="1" applyBorder="1" applyAlignment="1">
      <alignment horizontal="center"/>
    </xf>
    <xf numFmtId="0" fontId="0" fillId="4" borderId="33" xfId="0" applyFill="1" applyBorder="1" applyAlignment="1">
      <alignment horizontal="center"/>
    </xf>
    <xf numFmtId="0" fontId="0" fillId="5" borderId="20" xfId="0" applyFill="1" applyBorder="1" applyAlignment="1">
      <alignment horizontal="center"/>
    </xf>
    <xf numFmtId="0" fontId="0" fillId="5" borderId="22" xfId="0" applyFill="1" applyBorder="1" applyAlignment="1">
      <alignment horizontal="center"/>
    </xf>
    <xf numFmtId="0" fontId="0" fillId="4" borderId="37" xfId="0" applyFill="1" applyBorder="1" applyAlignment="1">
      <alignment horizontal="center"/>
    </xf>
    <xf numFmtId="0" fontId="0" fillId="4" borderId="38" xfId="0" applyFill="1" applyBorder="1" applyAlignment="1">
      <alignment horizontal="center"/>
    </xf>
    <xf numFmtId="0" fontId="0" fillId="4" borderId="21" xfId="0" applyFill="1" applyBorder="1" applyAlignment="1">
      <alignment horizontal="center"/>
    </xf>
    <xf numFmtId="0" fontId="0" fillId="4" borderId="22" xfId="0" applyFill="1" applyBorder="1" applyAlignment="1">
      <alignment horizontal="center"/>
    </xf>
    <xf numFmtId="0" fontId="0" fillId="5" borderId="1" xfId="0" applyFill="1" applyBorder="1" applyAlignment="1">
      <alignment horizontal="center"/>
    </xf>
    <xf numFmtId="0" fontId="0" fillId="0" borderId="72" xfId="0" applyBorder="1" applyAlignment="1">
      <alignment horizontal="center"/>
    </xf>
    <xf numFmtId="0" fontId="0" fillId="0" borderId="73" xfId="0" applyBorder="1" applyAlignment="1">
      <alignment horizontal="center"/>
    </xf>
    <xf numFmtId="0" fontId="0" fillId="0" borderId="74" xfId="0" applyBorder="1" applyAlignment="1">
      <alignment horizontal="center"/>
    </xf>
    <xf numFmtId="0" fontId="0" fillId="4" borderId="87" xfId="0" applyFill="1" applyBorder="1" applyAlignment="1">
      <alignment horizontal="left"/>
    </xf>
    <xf numFmtId="0" fontId="0" fillId="0" borderId="84" xfId="0" applyBorder="1" applyAlignment="1" applyProtection="1">
      <alignment horizontal="left"/>
      <protection locked="0"/>
    </xf>
    <xf numFmtId="0" fontId="0" fillId="0" borderId="85" xfId="0" applyBorder="1" applyAlignment="1" applyProtection="1">
      <alignment horizontal="left"/>
      <protection locked="0"/>
    </xf>
    <xf numFmtId="0" fontId="0" fillId="0" borderId="86" xfId="0" applyBorder="1" applyAlignment="1" applyProtection="1">
      <alignment horizontal="left"/>
      <protection locked="0"/>
    </xf>
    <xf numFmtId="0" fontId="0" fillId="4" borderId="84" xfId="0" applyFill="1" applyBorder="1" applyAlignment="1">
      <alignment horizontal="left"/>
    </xf>
    <xf numFmtId="0" fontId="0" fillId="0" borderId="90" xfId="0" applyBorder="1" applyAlignment="1" applyProtection="1">
      <alignment horizontal="left"/>
      <protection locked="0"/>
    </xf>
    <xf numFmtId="0" fontId="0" fillId="0" borderId="91" xfId="0" applyBorder="1" applyAlignment="1" applyProtection="1">
      <alignment horizontal="left"/>
      <protection locked="0"/>
    </xf>
    <xf numFmtId="0" fontId="0" fillId="0" borderId="92" xfId="0" applyBorder="1" applyAlignment="1" applyProtection="1">
      <alignment horizontal="left"/>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21.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_rels/chart22.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_rels/chart23.xml.rels><?xml version="1.0" encoding="UTF-8" standalone="yes"?>
<Relationships xmlns="http://schemas.openxmlformats.org/package/2006/relationships"><Relationship Id="rId2" Type="http://schemas.microsoft.com/office/2011/relationships/chartColorStyle" Target="colors23.xml"/><Relationship Id="rId1" Type="http://schemas.microsoft.com/office/2011/relationships/chartStyle" Target="style2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Gear:Small:Small</a:t>
            </a:r>
          </a:p>
          <a:p>
            <a:pPr>
              <a:defRPr/>
            </a:pPr>
            <a:r>
              <a:rPr lang="en-US"/>
              <a:t>Effort vs Load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c:spPr>
          <c:marker>
            <c:symbol val="circle"/>
            <c:size val="5"/>
            <c:spPr>
              <a:solidFill>
                <a:schemeClr val="accent1"/>
              </a:solidFill>
              <a:ln w="9525">
                <a:solidFill>
                  <a:schemeClr val="accent1"/>
                </a:solidFill>
              </a:ln>
              <a:effectLst/>
            </c:spPr>
          </c:marker>
          <c:xVal>
            <c:numRef>
              <c:f>Gears!$B$16:$B$23</c:f>
              <c:numCache>
                <c:formatCode>General</c:formatCode>
                <c:ptCount val="8"/>
                <c:pt idx="0">
                  <c:v>61</c:v>
                </c:pt>
                <c:pt idx="1">
                  <c:v>115</c:v>
                </c:pt>
                <c:pt idx="2">
                  <c:v>172</c:v>
                </c:pt>
                <c:pt idx="3">
                  <c:v>226</c:v>
                </c:pt>
                <c:pt idx="4">
                  <c:v>282</c:v>
                </c:pt>
                <c:pt idx="5">
                  <c:v>340</c:v>
                </c:pt>
                <c:pt idx="6">
                  <c:v>400</c:v>
                </c:pt>
                <c:pt idx="7">
                  <c:v>460</c:v>
                </c:pt>
              </c:numCache>
            </c:numRef>
          </c:xVal>
          <c:yVal>
            <c:numRef>
              <c:f>Gears!$A$16:$A$23</c:f>
              <c:numCache>
                <c:formatCode>General</c:formatCode>
                <c:ptCount val="8"/>
                <c:pt idx="0">
                  <c:v>50</c:v>
                </c:pt>
                <c:pt idx="1">
                  <c:v>100</c:v>
                </c:pt>
                <c:pt idx="2">
                  <c:v>150</c:v>
                </c:pt>
                <c:pt idx="3">
                  <c:v>200</c:v>
                </c:pt>
                <c:pt idx="4">
                  <c:v>250</c:v>
                </c:pt>
                <c:pt idx="5">
                  <c:v>300</c:v>
                </c:pt>
                <c:pt idx="6">
                  <c:v>350</c:v>
                </c:pt>
                <c:pt idx="7">
                  <c:v>400</c:v>
                </c:pt>
              </c:numCache>
            </c:numRef>
          </c:yVal>
          <c:smooth val="0"/>
          <c:extLst>
            <c:ext xmlns:c16="http://schemas.microsoft.com/office/drawing/2014/chart" uri="{C3380CC4-5D6E-409C-BE32-E72D297353CC}">
              <c16:uniqueId val="{00000000-2010-468F-A0EB-110C633FD250}"/>
            </c:ext>
          </c:extLst>
        </c:ser>
        <c:dLbls>
          <c:showLegendKey val="0"/>
          <c:showVal val="0"/>
          <c:showCatName val="0"/>
          <c:showSerName val="0"/>
          <c:showPercent val="0"/>
          <c:showBubbleSize val="0"/>
        </c:dLbls>
        <c:axId val="1133804495"/>
        <c:axId val="1133822735"/>
      </c:scatterChart>
      <c:valAx>
        <c:axId val="113380449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33822735"/>
        <c:crosses val="autoZero"/>
        <c:crossBetween val="midCat"/>
      </c:valAx>
      <c:valAx>
        <c:axId val="113382273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3380449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Gear:Small:Small</a:t>
            </a:r>
          </a:p>
          <a:p>
            <a:pPr>
              <a:defRPr/>
            </a:pPr>
            <a:r>
              <a:rPr lang="en-US"/>
              <a:t>Efficiency vs Load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c:spPr>
          <c:marker>
            <c:symbol val="circle"/>
            <c:size val="5"/>
            <c:spPr>
              <a:solidFill>
                <a:schemeClr val="accent1"/>
              </a:solidFill>
              <a:ln w="9525">
                <a:solidFill>
                  <a:schemeClr val="accent1"/>
                </a:solidFill>
              </a:ln>
              <a:effectLst/>
            </c:spPr>
          </c:marker>
          <c:xVal>
            <c:numRef>
              <c:f>Gears!$D$16:$D$23</c:f>
              <c:numCache>
                <c:formatCode>0.00</c:formatCode>
                <c:ptCount val="8"/>
                <c:pt idx="0">
                  <c:v>81.967213114754102</c:v>
                </c:pt>
                <c:pt idx="1">
                  <c:v>86.956521739130437</c:v>
                </c:pt>
                <c:pt idx="2">
                  <c:v>87.20930232558139</c:v>
                </c:pt>
                <c:pt idx="3">
                  <c:v>88.495575221238937</c:v>
                </c:pt>
                <c:pt idx="4">
                  <c:v>88.652482269503537</c:v>
                </c:pt>
                <c:pt idx="5">
                  <c:v>88.235294117647058</c:v>
                </c:pt>
                <c:pt idx="6">
                  <c:v>87.5</c:v>
                </c:pt>
                <c:pt idx="7">
                  <c:v>86.956521739130437</c:v>
                </c:pt>
              </c:numCache>
            </c:numRef>
          </c:xVal>
          <c:yVal>
            <c:numRef>
              <c:f>Gears!$A$16:$A$23</c:f>
              <c:numCache>
                <c:formatCode>General</c:formatCode>
                <c:ptCount val="8"/>
                <c:pt idx="0">
                  <c:v>50</c:v>
                </c:pt>
                <c:pt idx="1">
                  <c:v>100</c:v>
                </c:pt>
                <c:pt idx="2">
                  <c:v>150</c:v>
                </c:pt>
                <c:pt idx="3">
                  <c:v>200</c:v>
                </c:pt>
                <c:pt idx="4">
                  <c:v>250</c:v>
                </c:pt>
                <c:pt idx="5">
                  <c:v>300</c:v>
                </c:pt>
                <c:pt idx="6">
                  <c:v>350</c:v>
                </c:pt>
                <c:pt idx="7">
                  <c:v>400</c:v>
                </c:pt>
              </c:numCache>
            </c:numRef>
          </c:yVal>
          <c:smooth val="0"/>
          <c:extLst>
            <c:ext xmlns:c16="http://schemas.microsoft.com/office/drawing/2014/chart" uri="{C3380CC4-5D6E-409C-BE32-E72D297353CC}">
              <c16:uniqueId val="{00000000-96B3-4D29-BD4B-69496C4C5E1E}"/>
            </c:ext>
          </c:extLst>
        </c:ser>
        <c:dLbls>
          <c:showLegendKey val="0"/>
          <c:showVal val="0"/>
          <c:showCatName val="0"/>
          <c:showSerName val="0"/>
          <c:showPercent val="0"/>
          <c:showBubbleSize val="0"/>
        </c:dLbls>
        <c:axId val="1133805935"/>
        <c:axId val="1133811215"/>
      </c:scatterChart>
      <c:valAx>
        <c:axId val="1133805935"/>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33811215"/>
        <c:crosses val="autoZero"/>
        <c:crossBetween val="midCat"/>
      </c:valAx>
      <c:valAx>
        <c:axId val="113381121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3380593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Gears:Small:Medium</a:t>
            </a:r>
          </a:p>
          <a:p>
            <a:pPr>
              <a:defRPr/>
            </a:pPr>
            <a:r>
              <a:rPr lang="en-US"/>
              <a:t>Effort (G)</a:t>
            </a:r>
            <a:r>
              <a:rPr lang="en-US" baseline="0"/>
              <a:t> vs Load (G)</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c:spPr>
          <c:marker>
            <c:symbol val="circle"/>
            <c:size val="5"/>
            <c:spPr>
              <a:solidFill>
                <a:schemeClr val="accent1"/>
              </a:solidFill>
              <a:ln w="9525">
                <a:solidFill>
                  <a:schemeClr val="accent1"/>
                </a:solidFill>
              </a:ln>
              <a:effectLst/>
            </c:spPr>
          </c:marker>
          <c:xVal>
            <c:numRef>
              <c:f>Gears!$G$16:$G$23</c:f>
              <c:numCache>
                <c:formatCode>General</c:formatCode>
                <c:ptCount val="8"/>
                <c:pt idx="0">
                  <c:v>10</c:v>
                </c:pt>
                <c:pt idx="1">
                  <c:v>20</c:v>
                </c:pt>
                <c:pt idx="2">
                  <c:v>30</c:v>
                </c:pt>
                <c:pt idx="3">
                  <c:v>40</c:v>
                </c:pt>
                <c:pt idx="4">
                  <c:v>50</c:v>
                </c:pt>
                <c:pt idx="5">
                  <c:v>60</c:v>
                </c:pt>
                <c:pt idx="6">
                  <c:v>70</c:v>
                </c:pt>
                <c:pt idx="7">
                  <c:v>80</c:v>
                </c:pt>
              </c:numCache>
            </c:numRef>
          </c:xVal>
          <c:yVal>
            <c:numRef>
              <c:f>Gears!$F$16:$F$23</c:f>
              <c:numCache>
                <c:formatCode>General</c:formatCode>
                <c:ptCount val="8"/>
                <c:pt idx="0">
                  <c:v>50</c:v>
                </c:pt>
                <c:pt idx="1">
                  <c:v>100</c:v>
                </c:pt>
                <c:pt idx="2">
                  <c:v>150</c:v>
                </c:pt>
                <c:pt idx="3">
                  <c:v>200</c:v>
                </c:pt>
                <c:pt idx="4">
                  <c:v>250</c:v>
                </c:pt>
                <c:pt idx="5">
                  <c:v>300</c:v>
                </c:pt>
                <c:pt idx="6">
                  <c:v>350</c:v>
                </c:pt>
                <c:pt idx="7">
                  <c:v>400</c:v>
                </c:pt>
              </c:numCache>
            </c:numRef>
          </c:yVal>
          <c:smooth val="0"/>
          <c:extLst>
            <c:ext xmlns:c16="http://schemas.microsoft.com/office/drawing/2014/chart" uri="{C3380CC4-5D6E-409C-BE32-E72D297353CC}">
              <c16:uniqueId val="{00000000-1A3C-406A-8141-5319DBA9F9F7}"/>
            </c:ext>
          </c:extLst>
        </c:ser>
        <c:dLbls>
          <c:showLegendKey val="0"/>
          <c:showVal val="0"/>
          <c:showCatName val="0"/>
          <c:showSerName val="0"/>
          <c:showPercent val="0"/>
          <c:showBubbleSize val="0"/>
        </c:dLbls>
        <c:axId val="1872865728"/>
        <c:axId val="1872870048"/>
      </c:scatterChart>
      <c:valAx>
        <c:axId val="187286572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72870048"/>
        <c:crosses val="autoZero"/>
        <c:crossBetween val="midCat"/>
      </c:valAx>
      <c:valAx>
        <c:axId val="187287004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72865728"/>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Gears:Small:Medium</a:t>
            </a:r>
          </a:p>
          <a:p>
            <a:pPr>
              <a:defRPr/>
            </a:pPr>
            <a:r>
              <a:rPr lang="en-US"/>
              <a:t>Efficiency vs Load (G)</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c:spPr>
          <c:marker>
            <c:symbol val="circle"/>
            <c:size val="5"/>
            <c:spPr>
              <a:solidFill>
                <a:schemeClr val="accent1"/>
              </a:solidFill>
              <a:ln w="9525">
                <a:solidFill>
                  <a:schemeClr val="accent1"/>
                </a:solidFill>
              </a:ln>
              <a:effectLst/>
            </c:spPr>
          </c:marker>
          <c:xVal>
            <c:numRef>
              <c:f>Gears!$I$16:$I$23</c:f>
              <c:numCache>
                <c:formatCode>General</c:formatCode>
                <c:ptCount val="8"/>
                <c:pt idx="0">
                  <c:v>100</c:v>
                </c:pt>
                <c:pt idx="1">
                  <c:v>100</c:v>
                </c:pt>
                <c:pt idx="2">
                  <c:v>100</c:v>
                </c:pt>
                <c:pt idx="3">
                  <c:v>100</c:v>
                </c:pt>
                <c:pt idx="4">
                  <c:v>100</c:v>
                </c:pt>
                <c:pt idx="5">
                  <c:v>100</c:v>
                </c:pt>
                <c:pt idx="6">
                  <c:v>100</c:v>
                </c:pt>
                <c:pt idx="7">
                  <c:v>100</c:v>
                </c:pt>
              </c:numCache>
            </c:numRef>
          </c:xVal>
          <c:yVal>
            <c:numRef>
              <c:f>Gears!$F$16:$F$23</c:f>
              <c:numCache>
                <c:formatCode>General</c:formatCode>
                <c:ptCount val="8"/>
                <c:pt idx="0">
                  <c:v>50</c:v>
                </c:pt>
                <c:pt idx="1">
                  <c:v>100</c:v>
                </c:pt>
                <c:pt idx="2">
                  <c:v>150</c:v>
                </c:pt>
                <c:pt idx="3">
                  <c:v>200</c:v>
                </c:pt>
                <c:pt idx="4">
                  <c:v>250</c:v>
                </c:pt>
                <c:pt idx="5">
                  <c:v>300</c:v>
                </c:pt>
                <c:pt idx="6">
                  <c:v>350</c:v>
                </c:pt>
                <c:pt idx="7">
                  <c:v>400</c:v>
                </c:pt>
              </c:numCache>
            </c:numRef>
          </c:yVal>
          <c:smooth val="0"/>
          <c:extLst>
            <c:ext xmlns:c16="http://schemas.microsoft.com/office/drawing/2014/chart" uri="{C3380CC4-5D6E-409C-BE32-E72D297353CC}">
              <c16:uniqueId val="{00000000-5955-4421-AC40-167E1E4271E6}"/>
            </c:ext>
          </c:extLst>
        </c:ser>
        <c:dLbls>
          <c:showLegendKey val="0"/>
          <c:showVal val="0"/>
          <c:showCatName val="0"/>
          <c:showSerName val="0"/>
          <c:showPercent val="0"/>
          <c:showBubbleSize val="0"/>
        </c:dLbls>
        <c:axId val="1127316543"/>
        <c:axId val="1127317023"/>
      </c:scatterChart>
      <c:valAx>
        <c:axId val="1127316543"/>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27317023"/>
        <c:crosses val="autoZero"/>
        <c:crossBetween val="midCat"/>
      </c:valAx>
      <c:valAx>
        <c:axId val="112731702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2731654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Gears:Small:Small with Idler</a:t>
            </a:r>
          </a:p>
          <a:p>
            <a:pPr>
              <a:defRPr/>
            </a:pPr>
            <a:r>
              <a:rPr lang="en-US"/>
              <a:t>Effort(G)</a:t>
            </a:r>
            <a:r>
              <a:rPr lang="en-US" baseline="0"/>
              <a:t> vs Load (G)</a:t>
            </a:r>
            <a:endParaRPr lang="en-US"/>
          </a:p>
        </c:rich>
      </c:tx>
      <c:layout>
        <c:manualLayout>
          <c:xMode val="edge"/>
          <c:yMode val="edge"/>
          <c:x val="0.30834711286089239"/>
          <c:y val="2.7777777777777776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c:spPr>
          <c:marker>
            <c:symbol val="circle"/>
            <c:size val="5"/>
            <c:spPr>
              <a:solidFill>
                <a:schemeClr val="accent1"/>
              </a:solidFill>
              <a:ln w="9525">
                <a:solidFill>
                  <a:schemeClr val="accent1"/>
                </a:solidFill>
              </a:ln>
              <a:effectLst/>
            </c:spPr>
          </c:marker>
          <c:xVal>
            <c:numRef>
              <c:f>Gears!$L$16:$L$23</c:f>
              <c:numCache>
                <c:formatCode>General</c:formatCode>
                <c:ptCount val="8"/>
                <c:pt idx="0">
                  <c:v>120</c:v>
                </c:pt>
                <c:pt idx="1">
                  <c:v>135</c:v>
                </c:pt>
                <c:pt idx="2">
                  <c:v>190</c:v>
                </c:pt>
                <c:pt idx="3">
                  <c:v>250</c:v>
                </c:pt>
                <c:pt idx="4">
                  <c:v>299</c:v>
                </c:pt>
                <c:pt idx="5">
                  <c:v>350</c:v>
                </c:pt>
                <c:pt idx="6">
                  <c:v>420</c:v>
                </c:pt>
                <c:pt idx="7">
                  <c:v>470</c:v>
                </c:pt>
              </c:numCache>
            </c:numRef>
          </c:xVal>
          <c:yVal>
            <c:numRef>
              <c:f>Gears!$K$16:$K$23</c:f>
              <c:numCache>
                <c:formatCode>General</c:formatCode>
                <c:ptCount val="8"/>
                <c:pt idx="0">
                  <c:v>50</c:v>
                </c:pt>
                <c:pt idx="1">
                  <c:v>100</c:v>
                </c:pt>
                <c:pt idx="2">
                  <c:v>150</c:v>
                </c:pt>
                <c:pt idx="3">
                  <c:v>200</c:v>
                </c:pt>
                <c:pt idx="4">
                  <c:v>250</c:v>
                </c:pt>
                <c:pt idx="5">
                  <c:v>300</c:v>
                </c:pt>
                <c:pt idx="6">
                  <c:v>350</c:v>
                </c:pt>
                <c:pt idx="7">
                  <c:v>400</c:v>
                </c:pt>
              </c:numCache>
            </c:numRef>
          </c:yVal>
          <c:smooth val="0"/>
          <c:extLst>
            <c:ext xmlns:c16="http://schemas.microsoft.com/office/drawing/2014/chart" uri="{C3380CC4-5D6E-409C-BE32-E72D297353CC}">
              <c16:uniqueId val="{00000000-855D-4A5B-B776-9B3B4C24F262}"/>
            </c:ext>
          </c:extLst>
        </c:ser>
        <c:dLbls>
          <c:showLegendKey val="0"/>
          <c:showVal val="0"/>
          <c:showCatName val="0"/>
          <c:showSerName val="0"/>
          <c:showPercent val="0"/>
          <c:showBubbleSize val="0"/>
        </c:dLbls>
        <c:axId val="20486991"/>
        <c:axId val="20480271"/>
      </c:scatterChart>
      <c:valAx>
        <c:axId val="20486991"/>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480271"/>
        <c:crosses val="autoZero"/>
        <c:crossBetween val="midCat"/>
      </c:valAx>
      <c:valAx>
        <c:axId val="2048027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486991"/>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Gears:Small:Small with Idler</a:t>
            </a:r>
          </a:p>
          <a:p>
            <a:pPr>
              <a:defRPr/>
            </a:pPr>
            <a:r>
              <a:rPr lang="en-US"/>
              <a:t>Efficiency</a:t>
            </a:r>
            <a:r>
              <a:rPr lang="en-US" baseline="0"/>
              <a:t> vs Load (G)</a:t>
            </a:r>
            <a:endParaRPr lang="en-US"/>
          </a:p>
          <a:p>
            <a:pPr>
              <a:defRPr/>
            </a:pP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c:spPr>
          <c:marker>
            <c:symbol val="circle"/>
            <c:size val="5"/>
            <c:spPr>
              <a:solidFill>
                <a:schemeClr val="accent1"/>
              </a:solidFill>
              <a:ln w="9525">
                <a:solidFill>
                  <a:schemeClr val="accent1"/>
                </a:solidFill>
              </a:ln>
              <a:effectLst/>
            </c:spPr>
          </c:marker>
          <c:xVal>
            <c:numRef>
              <c:f>Gears!$N$16:$N$23</c:f>
              <c:numCache>
                <c:formatCode>0.00</c:formatCode>
                <c:ptCount val="8"/>
                <c:pt idx="0">
                  <c:v>41.666666666666671</c:v>
                </c:pt>
                <c:pt idx="1">
                  <c:v>74.074074074074076</c:v>
                </c:pt>
                <c:pt idx="2">
                  <c:v>78.94736842105263</c:v>
                </c:pt>
                <c:pt idx="3">
                  <c:v>80</c:v>
                </c:pt>
                <c:pt idx="4">
                  <c:v>83.61204013377926</c:v>
                </c:pt>
                <c:pt idx="5">
                  <c:v>85.714285714285708</c:v>
                </c:pt>
                <c:pt idx="6">
                  <c:v>83.333333333333343</c:v>
                </c:pt>
                <c:pt idx="7">
                  <c:v>85.106382978723403</c:v>
                </c:pt>
              </c:numCache>
            </c:numRef>
          </c:xVal>
          <c:yVal>
            <c:numRef>
              <c:f>Gears!$K$16:$K$23</c:f>
              <c:numCache>
                <c:formatCode>General</c:formatCode>
                <c:ptCount val="8"/>
                <c:pt idx="0">
                  <c:v>50</c:v>
                </c:pt>
                <c:pt idx="1">
                  <c:v>100</c:v>
                </c:pt>
                <c:pt idx="2">
                  <c:v>150</c:v>
                </c:pt>
                <c:pt idx="3">
                  <c:v>200</c:v>
                </c:pt>
                <c:pt idx="4">
                  <c:v>250</c:v>
                </c:pt>
                <c:pt idx="5">
                  <c:v>300</c:v>
                </c:pt>
                <c:pt idx="6">
                  <c:v>350</c:v>
                </c:pt>
                <c:pt idx="7">
                  <c:v>400</c:v>
                </c:pt>
              </c:numCache>
            </c:numRef>
          </c:yVal>
          <c:smooth val="0"/>
          <c:extLst>
            <c:ext xmlns:c16="http://schemas.microsoft.com/office/drawing/2014/chart" uri="{C3380CC4-5D6E-409C-BE32-E72D297353CC}">
              <c16:uniqueId val="{00000000-A89A-4DF7-994E-7E7D8DA6996C}"/>
            </c:ext>
          </c:extLst>
        </c:ser>
        <c:dLbls>
          <c:showLegendKey val="0"/>
          <c:showVal val="0"/>
          <c:showCatName val="0"/>
          <c:showSerName val="0"/>
          <c:showPercent val="0"/>
          <c:showBubbleSize val="0"/>
        </c:dLbls>
        <c:axId val="964532591"/>
        <c:axId val="964533551"/>
      </c:scatterChart>
      <c:valAx>
        <c:axId val="964532591"/>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4533551"/>
        <c:crosses val="autoZero"/>
        <c:crossBetween val="midCat"/>
      </c:valAx>
      <c:valAx>
        <c:axId val="96453355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4532591"/>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Gears:Small:Compound</a:t>
            </a:r>
          </a:p>
          <a:p>
            <a:pPr>
              <a:defRPr/>
            </a:pPr>
            <a:r>
              <a:rPr lang="en-US"/>
              <a:t>Effort</a:t>
            </a:r>
            <a:r>
              <a:rPr lang="en-US" baseline="0"/>
              <a:t> (G) vs  Load (G)</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Gears!$R$20:$R$27</c:f>
              <c:numCache>
                <c:formatCode>General</c:formatCode>
                <c:ptCount val="8"/>
                <c:pt idx="0">
                  <c:v>40</c:v>
                </c:pt>
                <c:pt idx="1">
                  <c:v>60</c:v>
                </c:pt>
                <c:pt idx="2">
                  <c:v>90</c:v>
                </c:pt>
                <c:pt idx="3">
                  <c:v>120</c:v>
                </c:pt>
                <c:pt idx="4">
                  <c:v>140</c:v>
                </c:pt>
                <c:pt idx="5">
                  <c:v>160</c:v>
                </c:pt>
                <c:pt idx="6">
                  <c:v>190</c:v>
                </c:pt>
                <c:pt idx="7">
                  <c:v>220</c:v>
                </c:pt>
              </c:numCache>
            </c:numRef>
          </c:xVal>
          <c:yVal>
            <c:numRef>
              <c:f>Gears!$Q$20:$Q$27</c:f>
              <c:numCache>
                <c:formatCode>General</c:formatCode>
                <c:ptCount val="8"/>
                <c:pt idx="0">
                  <c:v>50</c:v>
                </c:pt>
                <c:pt idx="1">
                  <c:v>100</c:v>
                </c:pt>
                <c:pt idx="2">
                  <c:v>150</c:v>
                </c:pt>
                <c:pt idx="3">
                  <c:v>200</c:v>
                </c:pt>
                <c:pt idx="4">
                  <c:v>250</c:v>
                </c:pt>
                <c:pt idx="5">
                  <c:v>300</c:v>
                </c:pt>
                <c:pt idx="6">
                  <c:v>350</c:v>
                </c:pt>
                <c:pt idx="7">
                  <c:v>400</c:v>
                </c:pt>
              </c:numCache>
            </c:numRef>
          </c:yVal>
          <c:smooth val="0"/>
          <c:extLst>
            <c:ext xmlns:c16="http://schemas.microsoft.com/office/drawing/2014/chart" uri="{C3380CC4-5D6E-409C-BE32-E72D297353CC}">
              <c16:uniqueId val="{00000000-082E-4708-A904-3437C72BFE6E}"/>
            </c:ext>
          </c:extLst>
        </c:ser>
        <c:dLbls>
          <c:showLegendKey val="0"/>
          <c:showVal val="0"/>
          <c:showCatName val="0"/>
          <c:showSerName val="0"/>
          <c:showPercent val="0"/>
          <c:showBubbleSize val="0"/>
        </c:dLbls>
        <c:axId val="89676799"/>
        <c:axId val="89674879"/>
      </c:scatterChart>
      <c:valAx>
        <c:axId val="8967679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9674879"/>
        <c:crosses val="autoZero"/>
        <c:crossBetween val="midCat"/>
      </c:valAx>
      <c:valAx>
        <c:axId val="8967487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967679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Gears:Small:Compound</a:t>
            </a:r>
          </a:p>
          <a:p>
            <a:pPr>
              <a:defRPr/>
            </a:pPr>
            <a:r>
              <a:rPr lang="en-US"/>
              <a:t>Efficiency vs Load (G)</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Gears!$T$20:$T$27</c:f>
              <c:numCache>
                <c:formatCode>0.00</c:formatCode>
                <c:ptCount val="8"/>
                <c:pt idx="0">
                  <c:v>58.329444703686427</c:v>
                </c:pt>
                <c:pt idx="1">
                  <c:v>77.772592938248579</c:v>
                </c:pt>
                <c:pt idx="2">
                  <c:v>77.772592938248579</c:v>
                </c:pt>
                <c:pt idx="3">
                  <c:v>77.772592938248579</c:v>
                </c:pt>
                <c:pt idx="4">
                  <c:v>83.327778148123471</c:v>
                </c:pt>
                <c:pt idx="5">
                  <c:v>87.49416705552963</c:v>
                </c:pt>
                <c:pt idx="6">
                  <c:v>85.959181668590517</c:v>
                </c:pt>
                <c:pt idx="7">
                  <c:v>84.842828659907525</c:v>
                </c:pt>
              </c:numCache>
            </c:numRef>
          </c:xVal>
          <c:yVal>
            <c:numRef>
              <c:f>Gears!$Q$20:$Q$27</c:f>
              <c:numCache>
                <c:formatCode>General</c:formatCode>
                <c:ptCount val="8"/>
                <c:pt idx="0">
                  <c:v>50</c:v>
                </c:pt>
                <c:pt idx="1">
                  <c:v>100</c:v>
                </c:pt>
                <c:pt idx="2">
                  <c:v>150</c:v>
                </c:pt>
                <c:pt idx="3">
                  <c:v>200</c:v>
                </c:pt>
                <c:pt idx="4">
                  <c:v>250</c:v>
                </c:pt>
                <c:pt idx="5">
                  <c:v>300</c:v>
                </c:pt>
                <c:pt idx="6">
                  <c:v>350</c:v>
                </c:pt>
                <c:pt idx="7">
                  <c:v>400</c:v>
                </c:pt>
              </c:numCache>
            </c:numRef>
          </c:yVal>
          <c:smooth val="0"/>
          <c:extLst>
            <c:ext xmlns:c16="http://schemas.microsoft.com/office/drawing/2014/chart" uri="{C3380CC4-5D6E-409C-BE32-E72D297353CC}">
              <c16:uniqueId val="{00000000-23D9-4603-9842-D18ACB48DC25}"/>
            </c:ext>
          </c:extLst>
        </c:ser>
        <c:dLbls>
          <c:showLegendKey val="0"/>
          <c:showVal val="0"/>
          <c:showCatName val="0"/>
          <c:showSerName val="0"/>
          <c:showPercent val="0"/>
          <c:showBubbleSize val="0"/>
        </c:dLbls>
        <c:axId val="964592111"/>
        <c:axId val="964599311"/>
      </c:scatterChart>
      <c:valAx>
        <c:axId val="964592111"/>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4599311"/>
        <c:crosses val="autoZero"/>
        <c:crossBetween val="midCat"/>
      </c:valAx>
      <c:valAx>
        <c:axId val="96459931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4592111"/>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Gears:Bevel Gears</a:t>
            </a:r>
          </a:p>
          <a:p>
            <a:pPr>
              <a:defRPr/>
            </a:pPr>
            <a:r>
              <a:rPr lang="en-US"/>
              <a:t>Effort (G) vs Load (G)</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Gears!$Y$14:$Y$20</c:f>
              <c:numCache>
                <c:formatCode>General</c:formatCode>
                <c:ptCount val="7"/>
                <c:pt idx="0">
                  <c:v>40</c:v>
                </c:pt>
                <c:pt idx="1">
                  <c:v>60</c:v>
                </c:pt>
                <c:pt idx="2">
                  <c:v>70</c:v>
                </c:pt>
                <c:pt idx="3">
                  <c:v>100</c:v>
                </c:pt>
                <c:pt idx="4">
                  <c:v>130</c:v>
                </c:pt>
                <c:pt idx="5">
                  <c:v>140</c:v>
                </c:pt>
                <c:pt idx="6">
                  <c:v>150</c:v>
                </c:pt>
              </c:numCache>
            </c:numRef>
          </c:xVal>
          <c:yVal>
            <c:numRef>
              <c:f>Gears!$X$14:$X$20</c:f>
              <c:numCache>
                <c:formatCode>General</c:formatCode>
                <c:ptCount val="7"/>
                <c:pt idx="0">
                  <c:v>150</c:v>
                </c:pt>
                <c:pt idx="1">
                  <c:v>200</c:v>
                </c:pt>
                <c:pt idx="2">
                  <c:v>250</c:v>
                </c:pt>
                <c:pt idx="3">
                  <c:v>300</c:v>
                </c:pt>
                <c:pt idx="4">
                  <c:v>350</c:v>
                </c:pt>
                <c:pt idx="5">
                  <c:v>400</c:v>
                </c:pt>
                <c:pt idx="6">
                  <c:v>450</c:v>
                </c:pt>
              </c:numCache>
            </c:numRef>
          </c:yVal>
          <c:smooth val="0"/>
          <c:extLst>
            <c:ext xmlns:c16="http://schemas.microsoft.com/office/drawing/2014/chart" uri="{C3380CC4-5D6E-409C-BE32-E72D297353CC}">
              <c16:uniqueId val="{00000000-40AC-4BBC-8C32-91819543C370}"/>
            </c:ext>
          </c:extLst>
        </c:ser>
        <c:dLbls>
          <c:showLegendKey val="0"/>
          <c:showVal val="0"/>
          <c:showCatName val="0"/>
          <c:showSerName val="0"/>
          <c:showPercent val="0"/>
          <c:showBubbleSize val="0"/>
        </c:dLbls>
        <c:axId val="145927167"/>
        <c:axId val="145927647"/>
      </c:scatterChart>
      <c:valAx>
        <c:axId val="145927167"/>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5927647"/>
        <c:crosses val="autoZero"/>
        <c:crossBetween val="midCat"/>
      </c:valAx>
      <c:valAx>
        <c:axId val="145927647"/>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5927167"/>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Gears:Bevel Gears</a:t>
            </a:r>
          </a:p>
          <a:p>
            <a:pPr>
              <a:defRPr/>
            </a:pPr>
            <a:r>
              <a:rPr lang="en-US"/>
              <a:t>Efficiency vs Load (G)</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Gears!$AA$14:$AA$20</c:f>
              <c:numCache>
                <c:formatCode>0.00</c:formatCode>
                <c:ptCount val="7"/>
                <c:pt idx="0">
                  <c:v>93.75</c:v>
                </c:pt>
                <c:pt idx="1">
                  <c:v>83.333333333333343</c:v>
                </c:pt>
                <c:pt idx="2">
                  <c:v>89.285714285714292</c:v>
                </c:pt>
                <c:pt idx="3">
                  <c:v>75</c:v>
                </c:pt>
                <c:pt idx="4">
                  <c:v>67.307692307692307</c:v>
                </c:pt>
                <c:pt idx="5">
                  <c:v>71.428571428571431</c:v>
                </c:pt>
                <c:pt idx="6">
                  <c:v>75</c:v>
                </c:pt>
              </c:numCache>
            </c:numRef>
          </c:xVal>
          <c:yVal>
            <c:numRef>
              <c:f>Gears!$X$14:$X$20</c:f>
              <c:numCache>
                <c:formatCode>General</c:formatCode>
                <c:ptCount val="7"/>
                <c:pt idx="0">
                  <c:v>150</c:v>
                </c:pt>
                <c:pt idx="1">
                  <c:v>200</c:v>
                </c:pt>
                <c:pt idx="2">
                  <c:v>250</c:v>
                </c:pt>
                <c:pt idx="3">
                  <c:v>300</c:v>
                </c:pt>
                <c:pt idx="4">
                  <c:v>350</c:v>
                </c:pt>
                <c:pt idx="5">
                  <c:v>400</c:v>
                </c:pt>
                <c:pt idx="6">
                  <c:v>450</c:v>
                </c:pt>
              </c:numCache>
            </c:numRef>
          </c:yVal>
          <c:smooth val="0"/>
          <c:extLst>
            <c:ext xmlns:c16="http://schemas.microsoft.com/office/drawing/2014/chart" uri="{C3380CC4-5D6E-409C-BE32-E72D297353CC}">
              <c16:uniqueId val="{00000000-5245-4BB6-82E6-2D49D3BC5C62}"/>
            </c:ext>
          </c:extLst>
        </c:ser>
        <c:dLbls>
          <c:showLegendKey val="0"/>
          <c:showVal val="0"/>
          <c:showCatName val="0"/>
          <c:showSerName val="0"/>
          <c:showPercent val="0"/>
          <c:showBubbleSize val="0"/>
        </c:dLbls>
        <c:axId val="964599791"/>
        <c:axId val="964600271"/>
      </c:scatterChart>
      <c:valAx>
        <c:axId val="964599791"/>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4600271"/>
        <c:crosses val="autoZero"/>
        <c:crossBetween val="midCat"/>
      </c:valAx>
      <c:valAx>
        <c:axId val="96460027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4599791"/>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Gears:</a:t>
            </a:r>
            <a:r>
              <a:rPr lang="en-US" baseline="0"/>
              <a:t> Worm Gears</a:t>
            </a:r>
          </a:p>
          <a:p>
            <a:pPr>
              <a:defRPr/>
            </a:pPr>
            <a:r>
              <a:rPr lang="en-US" baseline="0"/>
              <a:t>Effort (G) vs Load (G)</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Gears!$AE$14:$AE$20</c:f>
              <c:numCache>
                <c:formatCode>General</c:formatCode>
                <c:ptCount val="7"/>
                <c:pt idx="0">
                  <c:v>50</c:v>
                </c:pt>
                <c:pt idx="1">
                  <c:v>60</c:v>
                </c:pt>
                <c:pt idx="2">
                  <c:v>70</c:v>
                </c:pt>
                <c:pt idx="3">
                  <c:v>90</c:v>
                </c:pt>
                <c:pt idx="4">
                  <c:v>100</c:v>
                </c:pt>
                <c:pt idx="5">
                  <c:v>110</c:v>
                </c:pt>
                <c:pt idx="6">
                  <c:v>120</c:v>
                </c:pt>
              </c:numCache>
            </c:numRef>
          </c:xVal>
          <c:yVal>
            <c:numRef>
              <c:f>Gears!$AD$14:$AD$20</c:f>
              <c:numCache>
                <c:formatCode>General</c:formatCode>
                <c:ptCount val="7"/>
                <c:pt idx="0">
                  <c:v>200</c:v>
                </c:pt>
                <c:pt idx="1">
                  <c:v>250</c:v>
                </c:pt>
                <c:pt idx="2">
                  <c:v>300</c:v>
                </c:pt>
                <c:pt idx="3">
                  <c:v>350</c:v>
                </c:pt>
                <c:pt idx="4">
                  <c:v>400</c:v>
                </c:pt>
                <c:pt idx="5">
                  <c:v>450</c:v>
                </c:pt>
                <c:pt idx="6">
                  <c:v>500</c:v>
                </c:pt>
              </c:numCache>
            </c:numRef>
          </c:yVal>
          <c:smooth val="0"/>
          <c:extLst>
            <c:ext xmlns:c16="http://schemas.microsoft.com/office/drawing/2014/chart" uri="{C3380CC4-5D6E-409C-BE32-E72D297353CC}">
              <c16:uniqueId val="{00000001-4152-40CF-A664-E646A67B5E64}"/>
            </c:ext>
          </c:extLst>
        </c:ser>
        <c:dLbls>
          <c:showLegendKey val="0"/>
          <c:showVal val="0"/>
          <c:showCatName val="0"/>
          <c:showSerName val="0"/>
          <c:showPercent val="0"/>
          <c:showBubbleSize val="0"/>
        </c:dLbls>
        <c:axId val="102938543"/>
        <c:axId val="102937583"/>
      </c:scatterChart>
      <c:valAx>
        <c:axId val="102938543"/>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2937583"/>
        <c:crosses val="autoZero"/>
        <c:crossBetween val="midCat"/>
      </c:valAx>
      <c:valAx>
        <c:axId val="10293758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293854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Gears:Worm Gears</a:t>
            </a:r>
          </a:p>
          <a:p>
            <a:pPr>
              <a:defRPr/>
            </a:pPr>
            <a:r>
              <a:rPr lang="en-US"/>
              <a:t>Efficiency</a:t>
            </a:r>
            <a:r>
              <a:rPr lang="en-US" baseline="0"/>
              <a:t> vs Load (G)</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Gears!$AG$14:$AG$20</c:f>
              <c:numCache>
                <c:formatCode>0.00</c:formatCode>
                <c:ptCount val="7"/>
                <c:pt idx="0">
                  <c:v>10</c:v>
                </c:pt>
                <c:pt idx="1">
                  <c:v>10.416666666666668</c:v>
                </c:pt>
                <c:pt idx="2">
                  <c:v>10.714285714285714</c:v>
                </c:pt>
                <c:pt idx="3">
                  <c:v>9.7222222222222232</c:v>
                </c:pt>
                <c:pt idx="4">
                  <c:v>10</c:v>
                </c:pt>
                <c:pt idx="5">
                  <c:v>10.227272727272727</c:v>
                </c:pt>
                <c:pt idx="6">
                  <c:v>10.416666666666668</c:v>
                </c:pt>
              </c:numCache>
            </c:numRef>
          </c:xVal>
          <c:yVal>
            <c:numRef>
              <c:f>Gears!$AD$14:$AD$20</c:f>
              <c:numCache>
                <c:formatCode>General</c:formatCode>
                <c:ptCount val="7"/>
                <c:pt idx="0">
                  <c:v>200</c:v>
                </c:pt>
                <c:pt idx="1">
                  <c:v>250</c:v>
                </c:pt>
                <c:pt idx="2">
                  <c:v>300</c:v>
                </c:pt>
                <c:pt idx="3">
                  <c:v>350</c:v>
                </c:pt>
                <c:pt idx="4">
                  <c:v>400</c:v>
                </c:pt>
                <c:pt idx="5">
                  <c:v>450</c:v>
                </c:pt>
                <c:pt idx="6">
                  <c:v>500</c:v>
                </c:pt>
              </c:numCache>
            </c:numRef>
          </c:yVal>
          <c:smooth val="0"/>
          <c:extLst>
            <c:ext xmlns:c16="http://schemas.microsoft.com/office/drawing/2014/chart" uri="{C3380CC4-5D6E-409C-BE32-E72D297353CC}">
              <c16:uniqueId val="{00000000-7F06-43BA-A1B3-02993FD8D38B}"/>
            </c:ext>
          </c:extLst>
        </c:ser>
        <c:dLbls>
          <c:showLegendKey val="0"/>
          <c:showVal val="0"/>
          <c:showCatName val="0"/>
          <c:showSerName val="0"/>
          <c:showPercent val="0"/>
          <c:showBubbleSize val="0"/>
        </c:dLbls>
        <c:axId val="141584911"/>
        <c:axId val="141587791"/>
      </c:scatterChart>
      <c:valAx>
        <c:axId val="141584911"/>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1587791"/>
        <c:crosses val="autoZero"/>
        <c:crossBetween val="midCat"/>
      </c:valAx>
      <c:valAx>
        <c:axId val="14158779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1584911"/>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r>
              <a:rPr lang="en-US"/>
              <a:t>Static Metal</a:t>
            </a:r>
          </a:p>
          <a:p>
            <a:pPr>
              <a:defRPr/>
            </a:pPr>
            <a:r>
              <a:rPr lang="en-US"/>
              <a:t>Pulling force F vs Sled (W) (N)</a:t>
            </a:r>
          </a:p>
        </c:rich>
      </c:tx>
      <c:layout>
        <c:manualLayout>
          <c:xMode val="edge"/>
          <c:yMode val="edge"/>
          <c:x val="0.18986111111111112"/>
          <c:y val="0"/>
        </c:manualLayout>
      </c:layout>
      <c:overlay val="0"/>
      <c:spPr>
        <a:noFill/>
        <a:ln>
          <a:noFill/>
        </a:ln>
        <a:effectLst/>
      </c:spPr>
      <c:txPr>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endParaRPr lang="en-US"/>
        </a:p>
      </c:txPr>
    </c:title>
    <c:autoTitleDeleted val="0"/>
    <c:plotArea>
      <c:layout>
        <c:manualLayout>
          <c:layoutTarget val="inner"/>
          <c:xMode val="edge"/>
          <c:yMode val="edge"/>
          <c:x val="7.1747594050743657E-2"/>
          <c:y val="2.5428331875182269E-2"/>
          <c:w val="0.8615579615048119"/>
          <c:h val="0.63084135316418777"/>
        </c:manualLayout>
      </c:layout>
      <c:scatterChart>
        <c:scatterStyle val="lineMarker"/>
        <c:varyColors val="0"/>
        <c:ser>
          <c:idx val="0"/>
          <c:order val="0"/>
          <c:spPr>
            <a:ln w="28575" cap="rnd">
              <a:solidFill>
                <a:schemeClr val="lt1">
                  <a:alpha val="50000"/>
                </a:schemeClr>
              </a:solidFill>
              <a:round/>
            </a:ln>
            <a:effectLst>
              <a:outerShdw dist="25400" dir="2700000" algn="tl" rotWithShape="0">
                <a:schemeClr val="accent1"/>
              </a:outerShdw>
            </a:effectLst>
          </c:spPr>
          <c:marker>
            <c:symbol val="circle"/>
            <c:size val="6"/>
            <c:spPr>
              <a:solidFill>
                <a:schemeClr val="accent1"/>
              </a:solidFill>
              <a:ln w="22225">
                <a:solidFill>
                  <a:schemeClr val="lt1"/>
                </a:solidFill>
                <a:round/>
              </a:ln>
              <a:effectLst/>
            </c:spPr>
          </c:marker>
          <c:xVal>
            <c:numRef>
              <c:f>Friction!$T$8:$T$12</c:f>
              <c:numCache>
                <c:formatCode>0.00</c:formatCode>
                <c:ptCount val="5"/>
                <c:pt idx="0">
                  <c:v>9.8100000000000007E-2</c:v>
                </c:pt>
                <c:pt idx="1">
                  <c:v>0.78480000000000005</c:v>
                </c:pt>
                <c:pt idx="2">
                  <c:v>0.78480000000000005</c:v>
                </c:pt>
                <c:pt idx="3">
                  <c:v>0.78480000000000005</c:v>
                </c:pt>
                <c:pt idx="4">
                  <c:v>0.88290000000000002</c:v>
                </c:pt>
              </c:numCache>
            </c:numRef>
          </c:xVal>
          <c:yVal>
            <c:numRef>
              <c:f>Friction!$R$8:$R$12</c:f>
              <c:numCache>
                <c:formatCode>0.00</c:formatCode>
                <c:ptCount val="5"/>
                <c:pt idx="0">
                  <c:v>2.6487000000000003</c:v>
                </c:pt>
                <c:pt idx="1">
                  <c:v>3.3354000000000004</c:v>
                </c:pt>
                <c:pt idx="2">
                  <c:v>3.3354000000000004</c:v>
                </c:pt>
                <c:pt idx="3">
                  <c:v>3.3354000000000004</c:v>
                </c:pt>
                <c:pt idx="4">
                  <c:v>3.4335</c:v>
                </c:pt>
              </c:numCache>
            </c:numRef>
          </c:yVal>
          <c:smooth val="0"/>
          <c:extLst>
            <c:ext xmlns:c16="http://schemas.microsoft.com/office/drawing/2014/chart" uri="{C3380CC4-5D6E-409C-BE32-E72D297353CC}">
              <c16:uniqueId val="{00000000-D1DF-47B8-BE61-D1FFCC50F615}"/>
            </c:ext>
          </c:extLst>
        </c:ser>
        <c:dLbls>
          <c:showLegendKey val="0"/>
          <c:showVal val="0"/>
          <c:showCatName val="0"/>
          <c:showSerName val="0"/>
          <c:showPercent val="0"/>
          <c:showBubbleSize val="0"/>
        </c:dLbls>
        <c:axId val="1045235311"/>
        <c:axId val="1045236271"/>
      </c:scatterChart>
      <c:valAx>
        <c:axId val="1045235311"/>
        <c:scaling>
          <c:orientation val="minMax"/>
        </c:scaling>
        <c:delete val="0"/>
        <c:axPos val="b"/>
        <c:majorGridlines>
          <c:spPr>
            <a:ln w="9525" cap="flat" cmpd="sng" algn="ctr">
              <a:solidFill>
                <a:schemeClr val="lt1">
                  <a:alpha val="2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n-US"/>
          </a:p>
        </c:txPr>
        <c:crossAx val="1045236271"/>
        <c:crosses val="autoZero"/>
        <c:crossBetween val="midCat"/>
      </c:valAx>
      <c:valAx>
        <c:axId val="1045236271"/>
        <c:scaling>
          <c:orientation val="minMax"/>
        </c:scaling>
        <c:delete val="0"/>
        <c:axPos val="l"/>
        <c:majorGridlines>
          <c:spPr>
            <a:ln w="9525" cap="flat" cmpd="sng" algn="ctr">
              <a:solidFill>
                <a:schemeClr val="lt1">
                  <a:alpha val="2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n-US"/>
          </a:p>
        </c:txPr>
        <c:crossAx val="1045235311"/>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accent1"/>
    </a:solidFill>
    <a:ln w="9525" cap="flat" cmpd="sng" algn="ctr">
      <a:solidFill>
        <a:schemeClr val="accent1"/>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r>
              <a:rPr lang="en-US"/>
              <a:t>Static Wood</a:t>
            </a:r>
          </a:p>
        </c:rich>
      </c:tx>
      <c:overlay val="0"/>
      <c:spPr>
        <a:noFill/>
        <a:ln>
          <a:noFill/>
        </a:ln>
        <a:effectLst/>
      </c:spPr>
      <c:txPr>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endParaRPr lang="en-US"/>
        </a:p>
      </c:txPr>
    </c:title>
    <c:autoTitleDeleted val="0"/>
    <c:plotArea>
      <c:layout/>
      <c:scatterChart>
        <c:scatterStyle val="lineMarker"/>
        <c:varyColors val="0"/>
        <c:ser>
          <c:idx val="0"/>
          <c:order val="0"/>
          <c:spPr>
            <a:ln w="22225" cap="rnd">
              <a:solidFill>
                <a:schemeClr val="accent1"/>
              </a:solidFill>
            </a:ln>
            <a:effectLst>
              <a:glow rad="139700">
                <a:schemeClr val="accent1">
                  <a:satMod val="175000"/>
                  <a:alpha val="14000"/>
                </a:schemeClr>
              </a:glow>
            </a:effectLst>
          </c:spPr>
          <c:marker>
            <c:symbol val="circle"/>
            <c:size val="3"/>
            <c:spPr>
              <a:solidFill>
                <a:schemeClr val="accent1">
                  <a:lumMod val="60000"/>
                  <a:lumOff val="40000"/>
                </a:schemeClr>
              </a:solidFill>
              <a:ln>
                <a:noFill/>
              </a:ln>
              <a:effectLst>
                <a:glow rad="63500">
                  <a:schemeClr val="accent1">
                    <a:satMod val="175000"/>
                    <a:alpha val="25000"/>
                  </a:schemeClr>
                </a:glow>
              </a:effectLst>
            </c:spPr>
          </c:marker>
          <c:xVal>
            <c:numRef>
              <c:f>Friction!$T$17:$T$21</c:f>
              <c:numCache>
                <c:formatCode>0.00</c:formatCode>
                <c:ptCount val="5"/>
                <c:pt idx="0">
                  <c:v>0.49050000000000005</c:v>
                </c:pt>
                <c:pt idx="1">
                  <c:v>0.68670000000000009</c:v>
                </c:pt>
                <c:pt idx="2">
                  <c:v>0.98100000000000009</c:v>
                </c:pt>
                <c:pt idx="3">
                  <c:v>0.98100000000000009</c:v>
                </c:pt>
                <c:pt idx="4">
                  <c:v>1.2753000000000001</c:v>
                </c:pt>
              </c:numCache>
            </c:numRef>
          </c:xVal>
          <c:yVal>
            <c:numRef>
              <c:f>Friction!$R$17:$R$21</c:f>
              <c:numCache>
                <c:formatCode>0.00</c:formatCode>
                <c:ptCount val="5"/>
                <c:pt idx="0">
                  <c:v>2.0600999999999998</c:v>
                </c:pt>
                <c:pt idx="1">
                  <c:v>2.2563000000000004</c:v>
                </c:pt>
                <c:pt idx="2">
                  <c:v>2.5506000000000002</c:v>
                </c:pt>
                <c:pt idx="3">
                  <c:v>2.5506000000000002</c:v>
                </c:pt>
                <c:pt idx="4">
                  <c:v>2.8449</c:v>
                </c:pt>
              </c:numCache>
            </c:numRef>
          </c:yVal>
          <c:smooth val="0"/>
          <c:extLst>
            <c:ext xmlns:c16="http://schemas.microsoft.com/office/drawing/2014/chart" uri="{C3380CC4-5D6E-409C-BE32-E72D297353CC}">
              <c16:uniqueId val="{00000000-7DA7-4F1E-B7BE-1AC2925CC758}"/>
            </c:ext>
          </c:extLst>
        </c:ser>
        <c:dLbls>
          <c:showLegendKey val="0"/>
          <c:showVal val="0"/>
          <c:showCatName val="0"/>
          <c:showSerName val="0"/>
          <c:showPercent val="0"/>
          <c:showBubbleSize val="0"/>
        </c:dLbls>
        <c:axId val="1035089295"/>
        <c:axId val="1035087375"/>
      </c:scatterChart>
      <c:valAx>
        <c:axId val="1035089295"/>
        <c:scaling>
          <c:orientation val="minMax"/>
        </c:scaling>
        <c:delete val="0"/>
        <c:axPos val="b"/>
        <c:majorGridlines>
          <c:spPr>
            <a:ln w="9525" cap="flat" cmpd="sng" algn="ctr">
              <a:solidFill>
                <a:schemeClr val="dk1">
                  <a:lumMod val="65000"/>
                  <a:lumOff val="35000"/>
                  <a:alpha val="75000"/>
                </a:schemeClr>
              </a:solidFill>
              <a:round/>
            </a:ln>
            <a:effectLst/>
          </c:spPr>
        </c:majorGridlines>
        <c:numFmt formatCode="0.00" sourceLinked="1"/>
        <c:majorTickMark val="none"/>
        <c:minorTickMark val="none"/>
        <c:tickLblPos val="nextTo"/>
        <c:spPr>
          <a:noFill/>
          <a:ln w="9525" cap="flat" cmpd="sng" algn="ctr">
            <a:no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035087375"/>
        <c:crosses val="autoZero"/>
        <c:crossBetween val="midCat"/>
      </c:valAx>
      <c:valAx>
        <c:axId val="1035087375"/>
        <c:scaling>
          <c:orientation val="minMax"/>
        </c:scaling>
        <c:delete val="0"/>
        <c:axPos val="l"/>
        <c:majorGridlines>
          <c:spPr>
            <a:ln w="9525" cap="flat" cmpd="sng" algn="ctr">
              <a:solidFill>
                <a:schemeClr val="dk1">
                  <a:lumMod val="65000"/>
                  <a:lumOff val="35000"/>
                  <a:alpha val="75000"/>
                </a:schemeClr>
              </a:solidFill>
              <a:round/>
            </a:ln>
            <a:effectLst/>
          </c:spPr>
        </c:majorGridlines>
        <c:numFmt formatCode="0.00"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03508929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r>
              <a:rPr lang="en-US"/>
              <a:t>Static Plastic</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7.1747594050743657E-2"/>
          <c:y val="0.20598388743073781"/>
          <c:w val="0.8615579615048119"/>
          <c:h val="0.70993839311752693"/>
        </c:manualLayout>
      </c:layout>
      <c:scatterChart>
        <c:scatterStyle val="lineMarker"/>
        <c:varyColors val="0"/>
        <c:ser>
          <c:idx val="0"/>
          <c:order val="0"/>
          <c:spPr>
            <a:ln w="9525" cap="rnd">
              <a:solidFill>
                <a:schemeClr val="accent1"/>
              </a:solidFill>
              <a:round/>
            </a:ln>
            <a:effectLst>
              <a:outerShdw blurRad="57150" dist="19050" dir="5400000" algn="ctr" rotWithShape="0">
                <a:srgbClr val="000000">
                  <a:alpha val="63000"/>
                </a:srgbClr>
              </a:outerShdw>
            </a:effectLst>
          </c:spPr>
          <c:marker>
            <c:symbol val="circle"/>
            <c:size val="6"/>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9525" cap="rnd">
                <a:solidFill>
                  <a:schemeClr val="accent1"/>
                </a:solidFill>
                <a:round/>
              </a:ln>
              <a:effectLst>
                <a:outerShdw blurRad="57150" dist="19050" dir="5400000" algn="ctr" rotWithShape="0">
                  <a:srgbClr val="000000">
                    <a:alpha val="63000"/>
                  </a:srgbClr>
                </a:outerShdw>
              </a:effectLst>
            </c:spPr>
          </c:marker>
          <c:xVal>
            <c:numRef>
              <c:f>Friction!$T$26:$T$30</c:f>
              <c:numCache>
                <c:formatCode>0.00</c:formatCode>
                <c:ptCount val="5"/>
                <c:pt idx="0">
                  <c:v>0.49050000000000005</c:v>
                </c:pt>
                <c:pt idx="1">
                  <c:v>0.68670000000000009</c:v>
                </c:pt>
                <c:pt idx="2">
                  <c:v>0.78480000000000005</c:v>
                </c:pt>
                <c:pt idx="3">
                  <c:v>0.98100000000000009</c:v>
                </c:pt>
                <c:pt idx="4">
                  <c:v>1.1772</c:v>
                </c:pt>
              </c:numCache>
            </c:numRef>
          </c:xVal>
          <c:yVal>
            <c:numRef>
              <c:f>Friction!$R$26:$R$30</c:f>
              <c:numCache>
                <c:formatCode>0.00</c:formatCode>
                <c:ptCount val="5"/>
                <c:pt idx="0">
                  <c:v>2.0600999999999998</c:v>
                </c:pt>
                <c:pt idx="1">
                  <c:v>2.2563000000000004</c:v>
                </c:pt>
                <c:pt idx="2">
                  <c:v>2.3544</c:v>
                </c:pt>
                <c:pt idx="3">
                  <c:v>2.5506000000000002</c:v>
                </c:pt>
                <c:pt idx="4">
                  <c:v>2.7468000000000004</c:v>
                </c:pt>
              </c:numCache>
            </c:numRef>
          </c:yVal>
          <c:smooth val="0"/>
          <c:extLst>
            <c:ext xmlns:c16="http://schemas.microsoft.com/office/drawing/2014/chart" uri="{C3380CC4-5D6E-409C-BE32-E72D297353CC}">
              <c16:uniqueId val="{00000000-F927-4077-8A1C-D476F557C5D5}"/>
            </c:ext>
          </c:extLst>
        </c:ser>
        <c:dLbls>
          <c:showLegendKey val="0"/>
          <c:showVal val="0"/>
          <c:showCatName val="0"/>
          <c:showSerName val="0"/>
          <c:showPercent val="0"/>
          <c:showBubbleSize val="0"/>
        </c:dLbls>
        <c:axId val="1964489504"/>
        <c:axId val="1964491424"/>
      </c:scatterChart>
      <c:valAx>
        <c:axId val="1964489504"/>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12700"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64491424"/>
        <c:crosses val="autoZero"/>
        <c:crossBetween val="midCat"/>
      </c:valAx>
      <c:valAx>
        <c:axId val="1964491424"/>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6448950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r>
              <a:rPr lang="en-US"/>
              <a:t>The Wedge</a:t>
            </a:r>
          </a:p>
          <a:p>
            <a:pPr>
              <a:defRPr/>
            </a:pPr>
            <a:r>
              <a:rPr lang="en-US"/>
              <a:t>Effort(F) vs Load (W)</a:t>
            </a:r>
          </a:p>
        </c:rich>
      </c:tx>
      <c:overlay val="0"/>
      <c:spPr>
        <a:noFill/>
        <a:ln>
          <a:noFill/>
        </a:ln>
        <a:effectLst/>
      </c:spPr>
      <c:txPr>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endParaRPr lang="en-US"/>
        </a:p>
      </c:txPr>
    </c:title>
    <c:autoTitleDeleted val="0"/>
    <c:plotArea>
      <c:layout>
        <c:manualLayout>
          <c:layoutTarget val="inner"/>
          <c:xMode val="edge"/>
          <c:yMode val="edge"/>
          <c:x val="6.5247594050743651E-2"/>
          <c:y val="0.17634259259259263"/>
          <c:w val="0.75741907261592301"/>
          <c:h val="0.72125801983085447"/>
        </c:manualLayout>
      </c:layout>
      <c:scatterChart>
        <c:scatterStyle val="lineMarker"/>
        <c:varyColors val="0"/>
        <c:ser>
          <c:idx val="0"/>
          <c:order val="0"/>
          <c:spPr>
            <a:ln w="28575" cap="rnd">
              <a:solidFill>
                <a:schemeClr val="lt1">
                  <a:alpha val="50000"/>
                </a:schemeClr>
              </a:solidFill>
              <a:round/>
            </a:ln>
            <a:effectLst>
              <a:outerShdw dist="25400" dir="2700000" algn="tl" rotWithShape="0">
                <a:schemeClr val="accent1"/>
              </a:outerShdw>
            </a:effectLst>
          </c:spPr>
          <c:marker>
            <c:symbol val="circle"/>
            <c:size val="6"/>
            <c:spPr>
              <a:solidFill>
                <a:schemeClr val="accent1"/>
              </a:solidFill>
              <a:ln w="22225">
                <a:solidFill>
                  <a:schemeClr val="lt1"/>
                </a:solidFill>
                <a:round/>
              </a:ln>
              <a:effectLst/>
            </c:spPr>
          </c:marker>
          <c:xVal>
            <c:numRef>
              <c:f>'Rotational Friction'!$B$7:$B$16</c:f>
              <c:numCache>
                <c:formatCode>General</c:formatCode>
                <c:ptCount val="10"/>
                <c:pt idx="0">
                  <c:v>60</c:v>
                </c:pt>
                <c:pt idx="1">
                  <c:v>90</c:v>
                </c:pt>
                <c:pt idx="2">
                  <c:v>120</c:v>
                </c:pt>
                <c:pt idx="3">
                  <c:v>150</c:v>
                </c:pt>
                <c:pt idx="4">
                  <c:v>180</c:v>
                </c:pt>
                <c:pt idx="5">
                  <c:v>210</c:v>
                </c:pt>
                <c:pt idx="6">
                  <c:v>240</c:v>
                </c:pt>
                <c:pt idx="7">
                  <c:v>260</c:v>
                </c:pt>
                <c:pt idx="8">
                  <c:v>280</c:v>
                </c:pt>
                <c:pt idx="9">
                  <c:v>310</c:v>
                </c:pt>
              </c:numCache>
            </c:numRef>
          </c:xVal>
          <c:yVal>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0-C4C1-4D9C-AEB4-882F1703DE16}"/>
            </c:ext>
          </c:extLst>
        </c:ser>
        <c:dLbls>
          <c:showLegendKey val="0"/>
          <c:showVal val="0"/>
          <c:showCatName val="0"/>
          <c:showSerName val="0"/>
          <c:showPercent val="0"/>
          <c:showBubbleSize val="0"/>
        </c:dLbls>
        <c:axId val="1031559807"/>
        <c:axId val="1031560287"/>
      </c:scatterChart>
      <c:valAx>
        <c:axId val="1031559807"/>
        <c:scaling>
          <c:orientation val="minMax"/>
        </c:scaling>
        <c:delete val="0"/>
        <c:axPos val="b"/>
        <c:majorGridlines>
          <c:spPr>
            <a:ln w="9525" cap="flat" cmpd="sng" algn="ctr">
              <a:solidFill>
                <a:schemeClr val="lt1">
                  <a:alpha val="25000"/>
                </a:schemeClr>
              </a:solidFill>
              <a:round/>
            </a:ln>
            <a:effectLst/>
          </c:spPr>
        </c:majorGridlines>
        <c:numFmt formatCode="General" sourceLinked="1"/>
        <c:majorTickMark val="none"/>
        <c:minorTickMark val="none"/>
        <c:tickLblPos val="nextTo"/>
        <c:spPr>
          <a:noFill/>
          <a:ln w="12700" cap="flat" cmpd="sng" algn="ctr">
            <a:solidFill>
              <a:schemeClr val="lt1">
                <a:alpha val="25000"/>
              </a:schemeClr>
            </a:solidFill>
            <a:round/>
          </a:ln>
          <a:effectLst/>
        </c:spPr>
        <c:txPr>
          <a:bodyPr rot="-60000000" spcFirstLastPara="1" vertOverflow="ellipsis" vert="horz" wrap="square" anchor="ctr" anchorCtr="1"/>
          <a:lstStyle/>
          <a:p>
            <a:pPr>
              <a:defRPr sz="900" b="0" i="0" u="none" strike="noStrike" kern="1200" spc="100" baseline="0">
                <a:solidFill>
                  <a:schemeClr val="lt1"/>
                </a:solidFill>
                <a:latin typeface="+mn-lt"/>
                <a:ea typeface="+mn-ea"/>
                <a:cs typeface="+mn-cs"/>
              </a:defRPr>
            </a:pPr>
            <a:endParaRPr lang="en-US"/>
          </a:p>
        </c:txPr>
        <c:crossAx val="1031560287"/>
        <c:crosses val="autoZero"/>
        <c:crossBetween val="midCat"/>
      </c:valAx>
      <c:valAx>
        <c:axId val="1031560287"/>
        <c:scaling>
          <c:orientation val="minMax"/>
        </c:scaling>
        <c:delete val="0"/>
        <c:axPos val="l"/>
        <c:majorGridlines>
          <c:spPr>
            <a:ln w="9525" cap="flat" cmpd="sng" algn="ctr">
              <a:solidFill>
                <a:schemeClr val="lt1">
                  <a:alpha val="2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n-US"/>
          </a:p>
        </c:txPr>
        <c:crossAx val="1031559807"/>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accent1"/>
    </a:solidFill>
    <a:ln w="9525" cap="flat" cmpd="sng" algn="ctr">
      <a:solidFill>
        <a:schemeClr val="accent1"/>
      </a:solidFill>
      <a:round/>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r>
              <a:rPr lang="en-GB"/>
              <a:t> The Wedge</a:t>
            </a:r>
          </a:p>
          <a:p>
            <a:pPr>
              <a:defRPr/>
            </a:pPr>
            <a:r>
              <a:rPr lang="en-GB"/>
              <a:t>Efficiency vs Load</a:t>
            </a:r>
          </a:p>
        </c:rich>
      </c:tx>
      <c:overlay val="0"/>
      <c:spPr>
        <a:noFill/>
        <a:ln>
          <a:noFill/>
        </a:ln>
        <a:effectLst/>
      </c:spPr>
      <c:txPr>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endParaRPr lang="en-US"/>
        </a:p>
      </c:txPr>
    </c:title>
    <c:autoTitleDeleted val="0"/>
    <c:plotArea>
      <c:layout>
        <c:manualLayout>
          <c:layoutTarget val="inner"/>
          <c:xMode val="edge"/>
          <c:yMode val="edge"/>
          <c:x val="8.441426071741033E-2"/>
          <c:y val="0.19486111111111112"/>
          <c:w val="0.85214129483814527"/>
          <c:h val="0.72125801983085447"/>
        </c:manualLayout>
      </c:layout>
      <c:scatterChart>
        <c:scatterStyle val="lineMarker"/>
        <c:varyColors val="0"/>
        <c:ser>
          <c:idx val="0"/>
          <c:order val="0"/>
          <c:spPr>
            <a:ln w="25400" cap="rnd">
              <a:noFill/>
              <a:round/>
            </a:ln>
            <a:effectLst>
              <a:outerShdw dist="25400" dir="2700000" algn="tl" rotWithShape="0">
                <a:schemeClr val="accent1"/>
              </a:outerShdw>
            </a:effectLst>
          </c:spPr>
          <c:marker>
            <c:symbol val="circle"/>
            <c:size val="6"/>
            <c:spPr>
              <a:solidFill>
                <a:schemeClr val="accent1"/>
              </a:solidFill>
              <a:ln w="22225">
                <a:solidFill>
                  <a:schemeClr val="lt1"/>
                </a:solidFill>
                <a:round/>
              </a:ln>
              <a:effectLst/>
            </c:spPr>
          </c:marker>
          <c:xVal>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Friction'!$D$7:$D$16</c:f>
              <c:numCache>
                <c:formatCode>0.00</c:formatCode>
                <c:ptCount val="10"/>
                <c:pt idx="0">
                  <c:v>27.777777777777779</c:v>
                </c:pt>
                <c:pt idx="1">
                  <c:v>37.037037037037038</c:v>
                </c:pt>
                <c:pt idx="2">
                  <c:v>41.666666666666671</c:v>
                </c:pt>
                <c:pt idx="3">
                  <c:v>44.444444444444443</c:v>
                </c:pt>
                <c:pt idx="4">
                  <c:v>46.296296296296298</c:v>
                </c:pt>
                <c:pt idx="5">
                  <c:v>47.61904761904762</c:v>
                </c:pt>
                <c:pt idx="6">
                  <c:v>48.611111111111107</c:v>
                </c:pt>
                <c:pt idx="7">
                  <c:v>51.282051282051292</c:v>
                </c:pt>
                <c:pt idx="8">
                  <c:v>53.571428571428569</c:v>
                </c:pt>
                <c:pt idx="9">
                  <c:v>53.763440860215049</c:v>
                </c:pt>
              </c:numCache>
            </c:numRef>
          </c:yVal>
          <c:smooth val="0"/>
          <c:extLst>
            <c:ext xmlns:c16="http://schemas.microsoft.com/office/drawing/2014/chart" uri="{C3380CC4-5D6E-409C-BE32-E72D297353CC}">
              <c16:uniqueId val="{00000001-52A2-4D77-9A95-592FE93E2BA1}"/>
            </c:ext>
          </c:extLst>
        </c:ser>
        <c:dLbls>
          <c:showLegendKey val="0"/>
          <c:showVal val="0"/>
          <c:showCatName val="0"/>
          <c:showSerName val="0"/>
          <c:showPercent val="0"/>
          <c:showBubbleSize val="0"/>
        </c:dLbls>
        <c:axId val="1044898527"/>
        <c:axId val="1044901407"/>
      </c:scatterChart>
      <c:valAx>
        <c:axId val="1044898527"/>
        <c:scaling>
          <c:orientation val="minMax"/>
        </c:scaling>
        <c:delete val="0"/>
        <c:axPos val="b"/>
        <c:majorGridlines>
          <c:spPr>
            <a:ln w="9525" cap="flat" cmpd="sng" algn="ctr">
              <a:solidFill>
                <a:schemeClr val="lt1">
                  <a:alpha val="2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n-US"/>
          </a:p>
        </c:txPr>
        <c:crossAx val="1044901407"/>
        <c:crosses val="autoZero"/>
        <c:crossBetween val="midCat"/>
      </c:valAx>
      <c:valAx>
        <c:axId val="1044901407"/>
        <c:scaling>
          <c:orientation val="minMax"/>
        </c:scaling>
        <c:delete val="0"/>
        <c:axPos val="l"/>
        <c:majorGridlines>
          <c:spPr>
            <a:ln w="9525" cap="flat" cmpd="sng" algn="ctr">
              <a:solidFill>
                <a:schemeClr val="lt1">
                  <a:alpha val="2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n-US"/>
          </a:p>
        </c:txPr>
        <c:crossAx val="1044898527"/>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accent1"/>
    </a:solidFill>
    <a:ln w="9525" cap="flat" cmpd="sng" algn="ctr">
      <a:solidFill>
        <a:schemeClr val="accent1"/>
      </a:solidFill>
      <a:round/>
    </a:ln>
    <a:effectLst/>
  </c:spPr>
  <c:txPr>
    <a:bodyPr/>
    <a:lstStyle/>
    <a:p>
      <a:pPr>
        <a:defRPr/>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r>
              <a:rPr lang="en-GB"/>
              <a:t>Wedge</a:t>
            </a:r>
          </a:p>
          <a:p>
            <a:pPr>
              <a:defRPr/>
            </a:pPr>
            <a:r>
              <a:rPr lang="en-GB"/>
              <a:t>Effort vs Load</a:t>
            </a:r>
          </a:p>
        </c:rich>
      </c:tx>
      <c:overlay val="0"/>
      <c:spPr>
        <a:noFill/>
        <a:ln>
          <a:noFill/>
        </a:ln>
        <a:effectLst/>
      </c:spPr>
      <c:txPr>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endParaRPr lang="en-US"/>
        </a:p>
      </c:txPr>
    </c:title>
    <c:autoTitleDeleted val="0"/>
    <c:plotArea>
      <c:layout>
        <c:manualLayout>
          <c:layoutTarget val="inner"/>
          <c:xMode val="edge"/>
          <c:yMode val="edge"/>
          <c:x val="7.8454020902697791E-2"/>
          <c:y val="0.13004629629629633"/>
          <c:w val="0.84526007395368163"/>
          <c:h val="0.72125801983085447"/>
        </c:manualLayout>
      </c:layout>
      <c:scatterChart>
        <c:scatterStyle val="lineMarker"/>
        <c:varyColors val="0"/>
        <c:ser>
          <c:idx val="0"/>
          <c:order val="0"/>
          <c:spPr>
            <a:ln w="25400" cap="rnd">
              <a:noFill/>
              <a:round/>
            </a:ln>
            <a:effectLst>
              <a:outerShdw dist="25400" dir="2700000" algn="tl" rotWithShape="0">
                <a:schemeClr val="accent1"/>
              </a:outerShdw>
            </a:effectLst>
          </c:spPr>
          <c:marker>
            <c:symbol val="circle"/>
            <c:size val="6"/>
            <c:spPr>
              <a:solidFill>
                <a:schemeClr val="accent1"/>
              </a:solidFill>
              <a:ln w="22225">
                <a:solidFill>
                  <a:schemeClr val="lt1"/>
                </a:solidFill>
                <a:round/>
              </a:ln>
              <a:effectLst/>
            </c:spPr>
          </c:marker>
          <c:xVal>
            <c:numRef>
              <c:f>'Rotational Friction'!$G$7:$G$16</c:f>
              <c:numCache>
                <c:formatCode>General</c:formatCode>
                <c:ptCount val="10"/>
                <c:pt idx="0">
                  <c:v>34</c:v>
                </c:pt>
                <c:pt idx="1">
                  <c:v>50</c:v>
                </c:pt>
                <c:pt idx="2">
                  <c:v>70</c:v>
                </c:pt>
                <c:pt idx="3">
                  <c:v>80</c:v>
                </c:pt>
                <c:pt idx="4">
                  <c:v>100</c:v>
                </c:pt>
                <c:pt idx="5">
                  <c:v>110</c:v>
                </c:pt>
                <c:pt idx="6">
                  <c:v>120</c:v>
                </c:pt>
                <c:pt idx="7">
                  <c:v>130</c:v>
                </c:pt>
                <c:pt idx="8">
                  <c:v>150</c:v>
                </c:pt>
                <c:pt idx="9">
                  <c:v>160</c:v>
                </c:pt>
              </c:numCache>
            </c:numRef>
          </c:xVal>
          <c:yVal>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0-9AB6-40EF-B6F8-B2C4AFA7B663}"/>
            </c:ext>
          </c:extLst>
        </c:ser>
        <c:dLbls>
          <c:showLegendKey val="0"/>
          <c:showVal val="0"/>
          <c:showCatName val="0"/>
          <c:showSerName val="0"/>
          <c:showPercent val="0"/>
          <c:showBubbleSize val="0"/>
        </c:dLbls>
        <c:axId val="1024693023"/>
        <c:axId val="1024693503"/>
      </c:scatterChart>
      <c:valAx>
        <c:axId val="1024693023"/>
        <c:scaling>
          <c:orientation val="minMax"/>
        </c:scaling>
        <c:delete val="0"/>
        <c:axPos val="b"/>
        <c:majorGridlines>
          <c:spPr>
            <a:ln w="9525" cap="flat" cmpd="sng" algn="ctr">
              <a:solidFill>
                <a:schemeClr val="lt1">
                  <a:alpha val="2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n-US"/>
          </a:p>
        </c:txPr>
        <c:crossAx val="1024693503"/>
        <c:crosses val="autoZero"/>
        <c:crossBetween val="midCat"/>
      </c:valAx>
      <c:valAx>
        <c:axId val="1024693503"/>
        <c:scaling>
          <c:orientation val="minMax"/>
        </c:scaling>
        <c:delete val="0"/>
        <c:axPos val="l"/>
        <c:majorGridlines>
          <c:spPr>
            <a:ln w="9525" cap="flat" cmpd="sng" algn="ctr">
              <a:solidFill>
                <a:schemeClr val="lt1">
                  <a:alpha val="2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n-US"/>
          </a:p>
        </c:txPr>
        <c:crossAx val="102469302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accent1"/>
    </a:solidFill>
    <a:ln w="9525" cap="flat" cmpd="sng" algn="ctr">
      <a:solidFill>
        <a:schemeClr val="accent1"/>
      </a:solidFill>
      <a:round/>
    </a:ln>
    <a:effectLst/>
  </c:spPr>
  <c:txPr>
    <a:bodyPr/>
    <a:lstStyle/>
    <a:p>
      <a:pPr>
        <a:defRPr/>
      </a:pPr>
      <a:endParaRPr lang="en-U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r>
              <a:rPr lang="en-GB"/>
              <a:t>Wedge</a:t>
            </a:r>
          </a:p>
          <a:p>
            <a:pPr>
              <a:defRPr/>
            </a:pPr>
            <a:r>
              <a:rPr lang="en-GB"/>
              <a:t>Efficiency vs Load</a:t>
            </a:r>
          </a:p>
        </c:rich>
      </c:tx>
      <c:overlay val="0"/>
      <c:spPr>
        <a:noFill/>
        <a:ln>
          <a:noFill/>
        </a:ln>
        <a:effectLst/>
      </c:spPr>
      <c:txPr>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a:outerShdw dist="25400" dir="2700000" algn="tl" rotWithShape="0">
                <a:schemeClr val="accent1"/>
              </a:outerShdw>
            </a:effectLst>
          </c:spPr>
          <c:marker>
            <c:symbol val="circle"/>
            <c:size val="6"/>
            <c:spPr>
              <a:solidFill>
                <a:schemeClr val="accent1"/>
              </a:solidFill>
              <a:ln w="22225">
                <a:solidFill>
                  <a:schemeClr val="lt1"/>
                </a:solidFill>
                <a:round/>
              </a:ln>
              <a:effectLst/>
            </c:spPr>
          </c:marker>
          <c:xVal>
            <c:numRef>
              <c:f>'Rotational Friction'!$I$7:$I$16</c:f>
              <c:numCache>
                <c:formatCode>0.00</c:formatCode>
                <c:ptCount val="10"/>
                <c:pt idx="0">
                  <c:v>12.254901960784315</c:v>
                </c:pt>
                <c:pt idx="1">
                  <c:v>16.666666666666664</c:v>
                </c:pt>
                <c:pt idx="2">
                  <c:v>17.857142857142858</c:v>
                </c:pt>
                <c:pt idx="3">
                  <c:v>20.833333333333336</c:v>
                </c:pt>
                <c:pt idx="4">
                  <c:v>20.833333333333336</c:v>
                </c:pt>
                <c:pt idx="5">
                  <c:v>22.727272727272727</c:v>
                </c:pt>
                <c:pt idx="6">
                  <c:v>24.305555555555554</c:v>
                </c:pt>
                <c:pt idx="7">
                  <c:v>25.641025641025646</c:v>
                </c:pt>
                <c:pt idx="8">
                  <c:v>25</c:v>
                </c:pt>
                <c:pt idx="9">
                  <c:v>26.041666666666668</c:v>
                </c:pt>
              </c:numCache>
            </c:numRef>
          </c:xVal>
          <c:yVal>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0-CFA1-4EBC-A7A5-DBD553EFEE22}"/>
            </c:ext>
          </c:extLst>
        </c:ser>
        <c:dLbls>
          <c:showLegendKey val="0"/>
          <c:showVal val="0"/>
          <c:showCatName val="0"/>
          <c:showSerName val="0"/>
          <c:showPercent val="0"/>
          <c:showBubbleSize val="0"/>
        </c:dLbls>
        <c:axId val="1014912655"/>
        <c:axId val="1014914575"/>
      </c:scatterChart>
      <c:valAx>
        <c:axId val="1014912655"/>
        <c:scaling>
          <c:orientation val="minMax"/>
        </c:scaling>
        <c:delete val="0"/>
        <c:axPos val="b"/>
        <c:majorGridlines>
          <c:spPr>
            <a:ln w="9525" cap="flat" cmpd="sng" algn="ctr">
              <a:solidFill>
                <a:schemeClr val="lt1">
                  <a:alpha val="2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n-US"/>
          </a:p>
        </c:txPr>
        <c:crossAx val="1014914575"/>
        <c:crosses val="autoZero"/>
        <c:crossBetween val="midCat"/>
      </c:valAx>
      <c:valAx>
        <c:axId val="1014914575"/>
        <c:scaling>
          <c:orientation val="minMax"/>
        </c:scaling>
        <c:delete val="0"/>
        <c:axPos val="l"/>
        <c:majorGridlines>
          <c:spPr>
            <a:ln w="9525" cap="flat" cmpd="sng" algn="ctr">
              <a:solidFill>
                <a:schemeClr val="lt1">
                  <a:alpha val="2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n-US"/>
          </a:p>
        </c:txPr>
        <c:crossAx val="101491265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accent1"/>
    </a:solidFill>
    <a:ln w="9525" cap="flat" cmpd="sng" algn="ctr">
      <a:solidFill>
        <a:schemeClr val="accent1"/>
      </a:solidFill>
      <a:round/>
    </a:ln>
    <a:effectLst/>
  </c:spPr>
  <c:txPr>
    <a:bodyPr/>
    <a:lstStyle/>
    <a:p>
      <a:pPr>
        <a:defRPr/>
      </a:pPr>
      <a:endParaRPr lang="en-U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The Screw Jack</a:t>
            </a:r>
          </a:p>
          <a:p>
            <a:pPr>
              <a:defRPr/>
            </a:pPr>
            <a:r>
              <a:rPr lang="en-US"/>
              <a:t>Effort vs Load</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a:outerShdw blurRad="57150" dist="19050" dir="5400000" algn="ctr" rotWithShape="0">
                <a:srgbClr val="000000">
                  <a:alpha val="63000"/>
                </a:srgbClr>
              </a:outerShdw>
            </a:effectLst>
          </c:spPr>
          <c:marker>
            <c:symbol val="circle"/>
            <c:size val="6"/>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9525" cap="rnd">
                <a:solidFill>
                  <a:schemeClr val="accent1"/>
                </a:solidFill>
                <a:round/>
              </a:ln>
              <a:effectLst>
                <a:outerShdw blurRad="57150" dist="19050" dir="5400000" algn="ctr" rotWithShape="0">
                  <a:srgbClr val="000000">
                    <a:alpha val="63000"/>
                  </a:srgbClr>
                </a:outerShdw>
              </a:effectLst>
            </c:spPr>
          </c:marker>
          <c:xVal>
            <c:numRef>
              <c:f>'Rotational Friction'!$L$7:$L$16</c:f>
              <c:numCache>
                <c:formatCode>General</c:formatCode>
                <c:ptCount val="10"/>
                <c:pt idx="0">
                  <c:v>61</c:v>
                </c:pt>
                <c:pt idx="1">
                  <c:v>67</c:v>
                </c:pt>
                <c:pt idx="2">
                  <c:v>76</c:v>
                </c:pt>
                <c:pt idx="3">
                  <c:v>98</c:v>
                </c:pt>
                <c:pt idx="4">
                  <c:v>102</c:v>
                </c:pt>
                <c:pt idx="5">
                  <c:v>122</c:v>
                </c:pt>
                <c:pt idx="6">
                  <c:v>126</c:v>
                </c:pt>
                <c:pt idx="7">
                  <c:v>131</c:v>
                </c:pt>
                <c:pt idx="8">
                  <c:v>137</c:v>
                </c:pt>
                <c:pt idx="9">
                  <c:v>144</c:v>
                </c:pt>
              </c:numCache>
            </c:numRef>
          </c:xVal>
          <c:yVal>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3-0DB6-44C9-8FF2-9576C3A6CD47}"/>
            </c:ext>
          </c:extLst>
        </c:ser>
        <c:dLbls>
          <c:showLegendKey val="0"/>
          <c:showVal val="0"/>
          <c:showCatName val="0"/>
          <c:showSerName val="0"/>
          <c:showPercent val="0"/>
          <c:showBubbleSize val="0"/>
        </c:dLbls>
        <c:axId val="1013126367"/>
        <c:axId val="1013124447"/>
      </c:scatterChart>
      <c:valAx>
        <c:axId val="1013126367"/>
        <c:scaling>
          <c:orientation val="minMax"/>
        </c:scaling>
        <c:delete val="0"/>
        <c:axPos val="b"/>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013124447"/>
        <c:crosses val="autoZero"/>
        <c:crossBetween val="midCat"/>
      </c:valAx>
      <c:valAx>
        <c:axId val="1013124447"/>
        <c:scaling>
          <c:orientation val="minMax"/>
        </c:scaling>
        <c:delete val="0"/>
        <c:axPos val="l"/>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013126367"/>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r>
              <a:rPr lang="en-GB"/>
              <a:t>The Screw Jack</a:t>
            </a:r>
          </a:p>
          <a:p>
            <a:pPr>
              <a:defRPr/>
            </a:pPr>
            <a:r>
              <a:rPr lang="en-GB"/>
              <a:t>Efficiency vs Load</a:t>
            </a:r>
          </a:p>
        </c:rich>
      </c:tx>
      <c:overlay val="0"/>
      <c:spPr>
        <a:noFill/>
        <a:ln>
          <a:noFill/>
        </a:ln>
        <a:effectLst/>
      </c:spPr>
      <c:txPr>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endParaRPr lang="en-US"/>
        </a:p>
      </c:txPr>
    </c:title>
    <c:autoTitleDeleted val="0"/>
    <c:plotArea>
      <c:layout/>
      <c:scatterChart>
        <c:scatterStyle val="lineMarker"/>
        <c:varyColors val="0"/>
        <c:ser>
          <c:idx val="0"/>
          <c:order val="0"/>
          <c:spPr>
            <a:ln w="25400" cap="rnd">
              <a:noFill/>
            </a:ln>
            <a:effectLst>
              <a:glow rad="139700">
                <a:schemeClr val="accent1">
                  <a:satMod val="175000"/>
                  <a:alpha val="14000"/>
                </a:schemeClr>
              </a:glow>
            </a:effectLst>
          </c:spPr>
          <c:marker>
            <c:symbol val="circle"/>
            <c:size val="3"/>
            <c:spPr>
              <a:solidFill>
                <a:schemeClr val="accent1">
                  <a:lumMod val="60000"/>
                  <a:lumOff val="40000"/>
                </a:schemeClr>
              </a:solidFill>
              <a:ln>
                <a:noFill/>
              </a:ln>
              <a:effectLst>
                <a:glow rad="63500">
                  <a:schemeClr val="accent1">
                    <a:satMod val="175000"/>
                    <a:alpha val="25000"/>
                  </a:schemeClr>
                </a:glow>
              </a:effectLst>
            </c:spPr>
          </c:marker>
          <c:xVal>
            <c:numRef>
              <c:f>'Rotational Friction'!$N$7:$N$16</c:f>
              <c:numCache>
                <c:formatCode>0.00</c:formatCode>
                <c:ptCount val="10"/>
                <c:pt idx="0">
                  <c:v>27.322404371584703</c:v>
                </c:pt>
                <c:pt idx="1">
                  <c:v>49.75124378109453</c:v>
                </c:pt>
                <c:pt idx="2">
                  <c:v>65.78947368421052</c:v>
                </c:pt>
                <c:pt idx="3">
                  <c:v>68.027210884353735</c:v>
                </c:pt>
                <c:pt idx="4">
                  <c:v>81.699346405228766</c:v>
                </c:pt>
                <c:pt idx="5">
                  <c:v>81.967213114754102</c:v>
                </c:pt>
                <c:pt idx="6">
                  <c:v>92.592592592592595</c:v>
                </c:pt>
                <c:pt idx="7">
                  <c:v>101.78117048346056</c:v>
                </c:pt>
                <c:pt idx="8">
                  <c:v>109.48905109489051</c:v>
                </c:pt>
                <c:pt idx="9">
                  <c:v>115.74074074074075</c:v>
                </c:pt>
              </c:numCache>
            </c:numRef>
          </c:xVal>
          <c:yVal>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0-9459-4724-9455-A40C73D98B92}"/>
            </c:ext>
          </c:extLst>
        </c:ser>
        <c:dLbls>
          <c:showLegendKey val="0"/>
          <c:showVal val="0"/>
          <c:showCatName val="0"/>
          <c:showSerName val="0"/>
          <c:showPercent val="0"/>
          <c:showBubbleSize val="0"/>
        </c:dLbls>
        <c:axId val="1122554560"/>
        <c:axId val="1122551200"/>
      </c:scatterChart>
      <c:valAx>
        <c:axId val="1122554560"/>
        <c:scaling>
          <c:orientation val="minMax"/>
        </c:scaling>
        <c:delete val="0"/>
        <c:axPos val="b"/>
        <c:majorGridlines>
          <c:spPr>
            <a:ln w="9525" cap="flat" cmpd="sng" algn="ctr">
              <a:solidFill>
                <a:schemeClr val="dk1">
                  <a:lumMod val="65000"/>
                  <a:lumOff val="35000"/>
                  <a:alpha val="75000"/>
                </a:schemeClr>
              </a:solidFill>
              <a:round/>
            </a:ln>
            <a:effectLst/>
          </c:spPr>
        </c:majorGridlines>
        <c:numFmt formatCode="0.00"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122551200"/>
        <c:crosses val="autoZero"/>
        <c:crossBetween val="midCat"/>
      </c:valAx>
      <c:valAx>
        <c:axId val="1122551200"/>
        <c:scaling>
          <c:orientation val="minMax"/>
        </c:scaling>
        <c:delete val="0"/>
        <c:axPos val="l"/>
        <c:majorGridlines>
          <c:spPr>
            <a:ln w="9525" cap="flat" cmpd="sng" algn="ctr">
              <a:solidFill>
                <a:schemeClr val="dk1">
                  <a:lumMod val="65000"/>
                  <a:lumOff val="35000"/>
                  <a:alpha val="75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122554560"/>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r>
              <a:rPr lang="en-US"/>
              <a:t>Oil Sintered Bearing</a:t>
            </a:r>
          </a:p>
          <a:p>
            <a:pPr>
              <a:defRPr/>
            </a:pPr>
            <a:r>
              <a:rPr lang="en-US"/>
              <a:t>Effort vs Load</a:t>
            </a:r>
          </a:p>
        </c:rich>
      </c:tx>
      <c:overlay val="0"/>
      <c:spPr>
        <a:noFill/>
        <a:ln>
          <a:noFill/>
        </a:ln>
        <a:effectLst/>
      </c:spPr>
      <c:txPr>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endParaRPr lang="en-US"/>
        </a:p>
      </c:txPr>
    </c:title>
    <c:autoTitleDeleted val="0"/>
    <c:plotArea>
      <c:layout>
        <c:manualLayout>
          <c:layoutTarget val="inner"/>
          <c:xMode val="edge"/>
          <c:yMode val="edge"/>
          <c:x val="6.5247594050743651E-2"/>
          <c:y val="0.10689814814814817"/>
          <c:w val="0.90260653851377848"/>
          <c:h val="0.72125801983085447"/>
        </c:manualLayout>
      </c:layout>
      <c:scatterChart>
        <c:scatterStyle val="lineMarker"/>
        <c:varyColors val="0"/>
        <c:ser>
          <c:idx val="0"/>
          <c:order val="0"/>
          <c:spPr>
            <a:ln w="25400" cap="rnd">
              <a:noFill/>
              <a:round/>
            </a:ln>
            <a:effectLst/>
          </c:spPr>
          <c:marker>
            <c:symbol val="diamond"/>
            <c:size val="6"/>
            <c:spPr>
              <a:solidFill>
                <a:schemeClr val="lt1"/>
              </a:solidFill>
              <a:ln w="15875">
                <a:solidFill>
                  <a:schemeClr val="accent2"/>
                </a:solidFill>
                <a:round/>
              </a:ln>
              <a:effectLst/>
            </c:spPr>
          </c:marker>
          <c:xVal>
            <c:numRef>
              <c:f>'Rotational Friction'!$Q$8:$Q$17</c:f>
              <c:numCache>
                <c:formatCode>General</c:formatCode>
                <c:ptCount val="10"/>
                <c:pt idx="0">
                  <c:v>70</c:v>
                </c:pt>
                <c:pt idx="1">
                  <c:v>120</c:v>
                </c:pt>
                <c:pt idx="2">
                  <c:v>180</c:v>
                </c:pt>
                <c:pt idx="3">
                  <c:v>250</c:v>
                </c:pt>
                <c:pt idx="4">
                  <c:v>290</c:v>
                </c:pt>
                <c:pt idx="5">
                  <c:v>350</c:v>
                </c:pt>
                <c:pt idx="6">
                  <c:v>400</c:v>
                </c:pt>
                <c:pt idx="7">
                  <c:v>460</c:v>
                </c:pt>
                <c:pt idx="8">
                  <c:v>520</c:v>
                </c:pt>
                <c:pt idx="9">
                  <c:v>580</c:v>
                </c:pt>
              </c:numCache>
            </c:numRef>
          </c:xVal>
          <c:y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1-8870-4F80-8F92-932804BCB9A7}"/>
            </c:ext>
          </c:extLst>
        </c:ser>
        <c:dLbls>
          <c:showLegendKey val="0"/>
          <c:showVal val="0"/>
          <c:showCatName val="0"/>
          <c:showSerName val="0"/>
          <c:showPercent val="0"/>
          <c:showBubbleSize val="0"/>
        </c:dLbls>
        <c:axId val="1872861888"/>
        <c:axId val="1872864288"/>
      </c:scatterChart>
      <c:valAx>
        <c:axId val="1872861888"/>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dk1">
                <a:lumMod val="15000"/>
                <a:lumOff val="85000"/>
                <a:alpha val="54000"/>
              </a:schemeClr>
            </a:solidFill>
            <a:round/>
          </a:ln>
          <a:effectLst/>
        </c:spPr>
        <c:txPr>
          <a:bodyPr rot="-60000000" spcFirstLastPara="1" vertOverflow="ellipsis" vert="horz" wrap="square" anchor="ctr" anchorCtr="1"/>
          <a:lstStyle/>
          <a:p>
            <a:pPr>
              <a:defRPr sz="900" b="0" i="0" u="none" strike="noStrike" kern="1200" cap="none" spc="0" normalizeH="0" baseline="0">
                <a:solidFill>
                  <a:schemeClr val="dk1">
                    <a:lumMod val="65000"/>
                    <a:lumOff val="35000"/>
                  </a:schemeClr>
                </a:solidFill>
                <a:latin typeface="+mn-lt"/>
                <a:ea typeface="+mn-ea"/>
                <a:cs typeface="+mn-cs"/>
              </a:defRPr>
            </a:pPr>
            <a:endParaRPr lang="en-US"/>
          </a:p>
        </c:txPr>
        <c:crossAx val="1872864288"/>
        <c:crosses val="autoZero"/>
        <c:crossBetween val="midCat"/>
      </c:valAx>
      <c:valAx>
        <c:axId val="1872864288"/>
        <c:scaling>
          <c:orientation val="minMax"/>
        </c:scaling>
        <c:delete val="0"/>
        <c:axPos val="l"/>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dk1">
                <a:lumMod val="15000"/>
                <a:lumOff val="8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872861888"/>
        <c:crosses val="autoZero"/>
        <c:crossBetween val="midCat"/>
      </c:valAx>
      <c:spPr>
        <a:pattFill prst="ltDnDiag">
          <a:fgClr>
            <a:schemeClr val="dk1">
              <a:lumMod val="15000"/>
              <a:lumOff val="85000"/>
            </a:schemeClr>
          </a:fgClr>
          <a:bgClr>
            <a:schemeClr val="lt1"/>
          </a:bgClr>
        </a:patt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lt1"/>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r>
              <a:rPr lang="en-US"/>
              <a:t>Oil Sintered Bearing</a:t>
            </a:r>
          </a:p>
          <a:p>
            <a:pPr>
              <a:defRPr/>
            </a:pPr>
            <a:r>
              <a:rPr lang="en-US"/>
              <a:t>Efficiency vs Load</a:t>
            </a:r>
          </a:p>
        </c:rich>
      </c:tx>
      <c:overlay val="0"/>
      <c:spPr>
        <a:noFill/>
        <a:ln>
          <a:noFill/>
        </a:ln>
        <a:effectLst/>
      </c:spPr>
      <c:txPr>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endParaRPr lang="en-US"/>
        </a:p>
      </c:txPr>
    </c:title>
    <c:autoTitleDeleted val="0"/>
    <c:plotArea>
      <c:layout/>
      <c:scatterChart>
        <c:scatterStyle val="lineMarker"/>
        <c:varyColors val="0"/>
        <c:ser>
          <c:idx val="0"/>
          <c:order val="0"/>
          <c:spPr>
            <a:ln w="25400" cap="rnd">
              <a:noFill/>
              <a:round/>
            </a:ln>
            <a:effectLst/>
          </c:spPr>
          <c:marker>
            <c:symbol val="diamond"/>
            <c:size val="6"/>
            <c:spPr>
              <a:solidFill>
                <a:schemeClr val="lt1"/>
              </a:solidFill>
              <a:ln w="15875">
                <a:solidFill>
                  <a:schemeClr val="accent6"/>
                </a:solidFill>
                <a:round/>
              </a:ln>
              <a:effectLst/>
            </c:spPr>
          </c:marker>
          <c:xVal>
            <c:numRef>
              <c:f>'Rotational Friction'!$S$8:$S$17</c:f>
              <c:numCache>
                <c:formatCode>0.00</c:formatCode>
                <c:ptCount val="10"/>
                <c:pt idx="0">
                  <c:v>71.428571428571431</c:v>
                </c:pt>
                <c:pt idx="1">
                  <c:v>83.333333333333343</c:v>
                </c:pt>
                <c:pt idx="2">
                  <c:v>83.333333333333343</c:v>
                </c:pt>
                <c:pt idx="3">
                  <c:v>80</c:v>
                </c:pt>
                <c:pt idx="4">
                  <c:v>86.206896551724128</c:v>
                </c:pt>
                <c:pt idx="5">
                  <c:v>85.714285714285708</c:v>
                </c:pt>
                <c:pt idx="6">
                  <c:v>87.5</c:v>
                </c:pt>
                <c:pt idx="7">
                  <c:v>86.956521739130437</c:v>
                </c:pt>
                <c:pt idx="8">
                  <c:v>86.538461538461547</c:v>
                </c:pt>
                <c:pt idx="9">
                  <c:v>86.206896551724128</c:v>
                </c:pt>
              </c:numCache>
            </c:numRef>
          </c:xVal>
          <c:y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0-EE7E-4CC0-B512-1B5478E481D4}"/>
            </c:ext>
          </c:extLst>
        </c:ser>
        <c:dLbls>
          <c:showLegendKey val="0"/>
          <c:showVal val="0"/>
          <c:showCatName val="0"/>
          <c:showSerName val="0"/>
          <c:showPercent val="0"/>
          <c:showBubbleSize val="0"/>
        </c:dLbls>
        <c:axId val="1080494799"/>
        <c:axId val="1080488559"/>
      </c:scatterChart>
      <c:valAx>
        <c:axId val="1080494799"/>
        <c:scaling>
          <c:orientation val="minMax"/>
        </c:scaling>
        <c:delete val="0"/>
        <c:axPos val="b"/>
        <c:majorGridlines>
          <c:spPr>
            <a:ln w="9525" cap="flat" cmpd="sng" algn="ctr">
              <a:solidFill>
                <a:schemeClr val="dk1">
                  <a:lumMod val="15000"/>
                  <a:lumOff val="85000"/>
                </a:schemeClr>
              </a:solidFill>
              <a:round/>
            </a:ln>
            <a:effectLst/>
          </c:spPr>
        </c:majorGridlines>
        <c:numFmt formatCode="0.00" sourceLinked="1"/>
        <c:majorTickMark val="none"/>
        <c:minorTickMark val="none"/>
        <c:tickLblPos val="nextTo"/>
        <c:spPr>
          <a:noFill/>
          <a:ln w="9525" cap="flat" cmpd="sng" algn="ctr">
            <a:solidFill>
              <a:schemeClr val="dk1">
                <a:lumMod val="15000"/>
                <a:lumOff val="85000"/>
                <a:alpha val="54000"/>
              </a:schemeClr>
            </a:solidFill>
            <a:round/>
          </a:ln>
          <a:effectLst/>
        </c:spPr>
        <c:txPr>
          <a:bodyPr rot="-60000000" spcFirstLastPara="1" vertOverflow="ellipsis" vert="horz" wrap="square" anchor="ctr" anchorCtr="1"/>
          <a:lstStyle/>
          <a:p>
            <a:pPr>
              <a:defRPr sz="900" b="0" i="0" u="none" strike="noStrike" kern="1200" cap="none" spc="0" normalizeH="0" baseline="0">
                <a:solidFill>
                  <a:schemeClr val="dk1">
                    <a:lumMod val="65000"/>
                    <a:lumOff val="35000"/>
                  </a:schemeClr>
                </a:solidFill>
                <a:latin typeface="+mn-lt"/>
                <a:ea typeface="+mn-ea"/>
                <a:cs typeface="+mn-cs"/>
              </a:defRPr>
            </a:pPr>
            <a:endParaRPr lang="en-US"/>
          </a:p>
        </c:txPr>
        <c:crossAx val="1080488559"/>
        <c:crosses val="autoZero"/>
        <c:crossBetween val="midCat"/>
      </c:valAx>
      <c:valAx>
        <c:axId val="1080488559"/>
        <c:scaling>
          <c:orientation val="minMax"/>
        </c:scaling>
        <c:delete val="0"/>
        <c:axPos val="l"/>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dk1">
                <a:lumMod val="15000"/>
                <a:lumOff val="8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080494799"/>
        <c:crosses val="autoZero"/>
        <c:crossBetween val="midCat"/>
      </c:valAx>
      <c:spPr>
        <a:pattFill prst="ltDnDiag">
          <a:fgClr>
            <a:schemeClr val="dk1">
              <a:lumMod val="15000"/>
              <a:lumOff val="85000"/>
            </a:schemeClr>
          </a:fgClr>
          <a:bgClr>
            <a:schemeClr val="lt1"/>
          </a:bgClr>
        </a:patt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lt1"/>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xml><?xml version="1.0" encoding="utf-8"?>
<cs:colorStyle xmlns:cs="http://schemas.microsoft.com/office/drawing/2012/chartStyle" xmlns:a="http://schemas.openxmlformats.org/drawingml/2006/main" meth="withinLinear" id="15">
  <a:schemeClr val="accent2"/>
</cs:colorStyle>
</file>

<file path=xl/charts/colors23.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47">
  <cs:axisTitle>
    <cs:lnRef idx="0"/>
    <cs:fillRef idx="0"/>
    <cs:effectRef idx="0"/>
    <cs:fontRef idx="minor">
      <a:schemeClr val="lt1"/>
    </cs:fontRef>
    <cs:defRPr sz="900" b="1" kern="1200"/>
  </cs:axisTitle>
  <cs:categoryAxis>
    <cs:lnRef idx="0">
      <cs:styleClr val="0"/>
    </cs:lnRef>
    <cs:fillRef idx="0"/>
    <cs:effectRef idx="0"/>
    <cs:fontRef idx="minor">
      <a:schemeClr val="lt1"/>
    </cs:fontRef>
    <cs:spPr>
      <a:ln w="12700" cap="flat" cmpd="sng" algn="ctr">
        <a:solidFill>
          <a:schemeClr val="lt1">
            <a:alpha val="25000"/>
          </a:schemeClr>
        </a:solidFill>
        <a:round/>
      </a:ln>
    </cs:spPr>
    <cs:defRPr sz="900" b="0" kern="1200" spc="100" baseline="0"/>
  </cs:categoryAxis>
  <cs:chartArea>
    <cs:lnRef idx="0">
      <cs:styleClr val="0"/>
    </cs:lnRef>
    <cs:fillRef idx="0">
      <cs:styleClr val="0"/>
    </cs:fillRef>
    <cs:effectRef idx="0"/>
    <cs:fontRef idx="minor">
      <a:schemeClr val="dk1"/>
    </cs:fontRef>
    <cs:spPr>
      <a:solidFill>
        <a:schemeClr val="phClr"/>
      </a:solidFill>
      <a:ln w="9525" cap="flat" cmpd="sng" algn="ctr">
        <a:solidFill>
          <a:schemeClr val="phClr"/>
        </a:solidFill>
        <a:round/>
      </a:ln>
    </cs:spPr>
    <cs:defRPr sz="1000" kern="1200"/>
  </cs:chartArea>
  <cs:dataLabel>
    <cs:lnRef idx="0"/>
    <cs:fillRef idx="0"/>
    <cs:effectRef idx="0"/>
    <cs:fontRef idx="minor">
      <a:schemeClr val="lt1"/>
    </cs:fontRef>
    <cs:defRPr sz="900" b="1" kern="1200"/>
  </cs:dataLabel>
  <cs:dataLabelCallout>
    <cs:lnRef idx="0">
      <cs:styleClr val="auto"/>
    </cs:lnRef>
    <cs:fillRef idx="0"/>
    <cs:effectRef idx="0"/>
    <cs:fontRef idx="minor">
      <cs:styleClr val="auto"/>
    </cs:fontRef>
    <cs:spPr>
      <a:solidFill>
        <a:schemeClr val="lt1"/>
      </a:solidFill>
      <a:ln>
        <a:solidFill>
          <a:schemeClr val="ph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pattFill prst="ltUpDiag">
        <a:fgClr>
          <a:schemeClr val="phClr"/>
        </a:fgClr>
        <a:bgClr>
          <a:schemeClr val="lt1"/>
        </a:bgClr>
      </a:pattFill>
    </cs:spPr>
  </cs:dataPoint>
  <cs:dataPoint3D>
    <cs:lnRef idx="0"/>
    <cs:fillRef idx="0">
      <cs:styleClr val="auto"/>
    </cs:fillRef>
    <cs:effectRef idx="0"/>
    <cs:fontRef idx="minor">
      <a:schemeClr val="dk1"/>
    </cs:fontRef>
    <cs:spPr>
      <a:pattFill prst="ltUpDiag">
        <a:fgClr>
          <a:schemeClr val="phClr"/>
        </a:fgClr>
        <a:bgClr>
          <a:schemeClr val="lt1"/>
        </a:bgClr>
      </a:pattFill>
    </cs:spPr>
  </cs:dataPoint3D>
  <cs:dataPointLine>
    <cs:lnRef idx="0">
      <cs:styleClr val="auto"/>
    </cs:lnRef>
    <cs:fillRef idx="0"/>
    <cs:effectRef idx="0">
      <cs:styleClr val="auto"/>
    </cs:effectRef>
    <cs:fontRef idx="minor">
      <a:schemeClr val="dk1"/>
    </cs:fontRef>
    <cs:spPr>
      <a:ln w="28575" cap="rnd">
        <a:solidFill>
          <a:schemeClr val="lt1">
            <a:alpha val="50000"/>
          </a:schemeClr>
        </a:solidFill>
        <a:round/>
      </a:ln>
      <a:effectLst>
        <a:outerShdw dist="25400" dir="2700000" algn="tl" rotWithShape="0">
          <a:schemeClr val="phClr"/>
        </a:outerShdw>
      </a:effectLst>
    </cs:spPr>
  </cs:dataPointLine>
  <cs:dataPointMarker>
    <cs:lnRef idx="0"/>
    <cs:fillRef idx="0">
      <cs:styleClr val="auto"/>
    </cs:fillRef>
    <cs:effectRef idx="0"/>
    <cs:fontRef idx="minor">
      <a:schemeClr val="dk1"/>
    </cs:fontRef>
    <cs:spPr>
      <a:solidFill>
        <a:schemeClr val="phClr"/>
      </a:solidFill>
      <a:ln w="22225">
        <a:solidFill>
          <a:schemeClr val="lt1"/>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styleClr val="0"/>
    </cs:lnRef>
    <cs:fillRef idx="0"/>
    <cs:effectRef idx="0"/>
    <cs:fontRef idx="minor">
      <a:schemeClr val="lt1"/>
    </cs:fontRef>
    <cs:spPr>
      <a:ln w="9525">
        <a:solidFill>
          <a:schemeClr val="phClr">
            <a:lumMod val="60000"/>
            <a:lumOff val="40000"/>
          </a:schemeClr>
        </a:solidFill>
      </a:ln>
    </cs:spPr>
    <cs:defRPr sz="900" kern="1200"/>
  </cs:dataTable>
  <cs:downBar>
    <cs:lnRef idx="0">
      <cs:styleClr val="0"/>
    </cs:lnRef>
    <cs:fillRef idx="0"/>
    <cs:effectRef idx="0"/>
    <cs:fontRef idx="minor">
      <a:schemeClr val="dk1"/>
    </cs:fontRef>
    <cs:spPr>
      <a:solidFill>
        <a:schemeClr val="dk1">
          <a:lumMod val="35000"/>
          <a:lumOff val="65000"/>
        </a:schemeClr>
      </a:solidFill>
      <a:ln w="9525">
        <a:solidFill>
          <a:schemeClr val="phClr">
            <a:lumMod val="60000"/>
            <a:lumOff val="40000"/>
          </a:schemeClr>
        </a:solidFill>
      </a:ln>
    </cs:spPr>
  </cs:downBar>
  <cs:dropLine>
    <cs:lnRef idx="0">
      <cs:styleClr val="0"/>
    </cs:lnRef>
    <cs:fillRef idx="0"/>
    <cs:effectRef idx="0"/>
    <cs:fontRef idx="minor">
      <a:schemeClr val="dk1"/>
    </cs:fontRef>
    <cs:spPr>
      <a:ln w="9525" cap="flat" cmpd="sng" algn="ctr">
        <a:gradFill>
          <a:gsLst>
            <a:gs pos="79000">
              <a:schemeClr val="phClr"/>
            </a:gs>
            <a:gs pos="0">
              <a:schemeClr val="lt1">
                <a:alpha val="60000"/>
              </a:schemeClr>
            </a:gs>
          </a:gsLst>
          <a:lin ang="5400000" scaled="0"/>
        </a:gradFill>
        <a:round/>
      </a:ln>
    </cs:spPr>
  </cs:dropLine>
  <cs:errorBar>
    <cs:lnRef idx="0">
      <cs:styleClr val="0"/>
    </cs:lnRef>
    <cs:fillRef idx="0"/>
    <cs:effectRef idx="0"/>
    <cs:fontRef idx="minor">
      <a:schemeClr val="dk1"/>
    </cs:fontRef>
    <cs:spPr>
      <a:ln w="9525">
        <a:solidFill>
          <a:schemeClr val="phClr">
            <a:lumMod val="60000"/>
            <a:lumOff val="40000"/>
          </a:schemeClr>
        </a:solidFill>
        <a:round/>
      </a:ln>
      <a:effectLst>
        <a:glow rad="25400">
          <a:schemeClr val="lt1"/>
        </a:glow>
      </a:effectLst>
    </cs:spPr>
  </cs:errorBar>
  <cs:floor>
    <cs:lnRef idx="0"/>
    <cs:fillRef idx="0"/>
    <cs:effectRef idx="0"/>
    <cs:fontRef idx="minor">
      <a:schemeClr val="dk1"/>
    </cs:fontRef>
  </cs:floor>
  <cs:gridlineMajor>
    <cs:lnRef idx="0">
      <cs:styleClr val="0"/>
    </cs:lnRef>
    <cs:fillRef idx="0"/>
    <cs:effectRef idx="0"/>
    <cs:fontRef idx="minor">
      <a:schemeClr val="dk1"/>
    </cs:fontRef>
    <cs:spPr>
      <a:ln w="9525" cap="flat" cmpd="sng" algn="ctr">
        <a:solidFill>
          <a:schemeClr val="lt1">
            <a:alpha val="25000"/>
          </a:schemeClr>
        </a:solidFill>
        <a:round/>
      </a:ln>
    </cs:spPr>
  </cs:gridlineMajor>
  <cs:gridlineMinor>
    <cs:lnRef idx="0">
      <cs:styleClr val="0"/>
    </cs:lnRef>
    <cs:fillRef idx="0"/>
    <cs:effectRef idx="0"/>
    <cs:fontRef idx="minor">
      <a:schemeClr val="dk1"/>
    </cs:fontRef>
    <cs:spPr>
      <a:ln>
        <a:solidFill>
          <a:schemeClr val="lt1">
            <a:alpha val="10000"/>
          </a:schemeClr>
        </a:solidFill>
      </a:ln>
    </cs:spPr>
  </cs:gridlineMinor>
  <cs:hiLoLine>
    <cs:lnRef idx="0">
      <cs:styleClr val="0"/>
    </cs:lnRef>
    <cs:fillRef idx="0"/>
    <cs:effectRef idx="0"/>
    <cs:fontRef idx="minor">
      <a:schemeClr val="dk1"/>
    </cs:fontRef>
    <cs:spPr>
      <a:ln w="9525">
        <a:solidFill>
          <a:schemeClr val="phClr">
            <a:lumMod val="60000"/>
            <a:lumOff val="40000"/>
          </a:schemeClr>
        </a:solidFill>
        <a:prstDash val="dash"/>
      </a:ln>
    </cs:spPr>
  </cs:hiLoLine>
  <cs:leaderLine>
    <cs:lnRef idx="0">
      <cs:styleClr val="0"/>
    </cs:lnRef>
    <cs:fillRef idx="0"/>
    <cs:effectRef idx="0"/>
    <cs:fontRef idx="minor">
      <a:schemeClr val="dk1"/>
    </cs:fontRef>
    <cs:spPr>
      <a:ln w="9525">
        <a:solidFill>
          <a:schemeClr val="phClr">
            <a:lumMod val="60000"/>
            <a:lumOff val="40000"/>
          </a:schemeClr>
        </a:solidFill>
      </a:ln>
    </cs:spPr>
  </cs:leaderLine>
  <cs:legend>
    <cs:lnRef idx="0"/>
    <cs:fillRef idx="0"/>
    <cs:effectRef idx="0"/>
    <cs:fontRef idx="minor">
      <a:schemeClr val="lt1"/>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styleClr val="0"/>
    </cs:lnRef>
    <cs:fillRef idx="0"/>
    <cs:effectRef idx="0"/>
    <cs:fontRef idx="minor">
      <a:schemeClr val="lt1"/>
    </cs:fontRef>
    <cs:spPr>
      <a:ln w="3175" cap="flat" cmpd="sng" algn="ctr">
        <a:solidFill>
          <a:schemeClr val="phClr">
            <a:lumMod val="60000"/>
            <a:lumOff val="40000"/>
          </a:schemeClr>
        </a:solidFill>
        <a:round/>
      </a:ln>
    </cs:spPr>
    <cs:defRPr sz="900" kern="1200"/>
  </cs:seriesAxis>
  <cs:seriesLine>
    <cs:lnRef idx="0">
      <cs:styleClr val="0"/>
    </cs:lnRef>
    <cs:fillRef idx="0"/>
    <cs:effectRef idx="0"/>
    <cs:fontRef idx="minor">
      <a:schemeClr val="dk1"/>
    </cs:fontRef>
    <cs:spPr>
      <a:ln w="9525">
        <a:solidFill>
          <a:schemeClr val="phClr">
            <a:lumMod val="60000"/>
            <a:lumOff val="40000"/>
            <a:tint val="50000"/>
          </a:schemeClr>
        </a:solidFill>
        <a:prstDash val="dash"/>
      </a:ln>
    </cs:spPr>
  </cs:seriesLine>
  <cs:title>
    <cs:lnRef idx="0"/>
    <cs:fillRef idx="0"/>
    <cs:effectRef idx="0"/>
    <cs:fontRef idx="minor">
      <a:schemeClr val="lt1"/>
    </cs:fontRef>
    <cs:defRPr sz="1500" b="1" kern="1200" cap="all" spc="100" normalizeH="0" baseline="0"/>
  </cs:title>
  <cs:trendline>
    <cs:lnRef idx="0"/>
    <cs:fillRef idx="0"/>
    <cs:effectRef idx="0"/>
    <cs:fontRef idx="minor">
      <a:schemeClr val="dk1"/>
    </cs:fontRef>
    <cs:spPr>
      <a:ln w="28575" cap="rnd">
        <a:solidFill>
          <a:schemeClr val="lt1">
            <a:alpha val="50000"/>
          </a:schemeClr>
        </a:solidFill>
        <a:round/>
      </a:ln>
    </cs:spPr>
  </cs:trendline>
  <cs:trendlineLabel>
    <cs:lnRef idx="0"/>
    <cs:fillRef idx="0"/>
    <cs:effectRef idx="0"/>
    <cs:fontRef idx="minor">
      <a:schemeClr val="lt1"/>
    </cs:fontRef>
    <cs:defRPr sz="900" kern="1200"/>
  </cs:trendlineLabel>
  <cs:upBar>
    <cs:lnRef idx="0">
      <cs:styleClr val="0"/>
    </cs:lnRef>
    <cs:fillRef idx="0"/>
    <cs:effectRef idx="0"/>
    <cs:fontRef idx="minor">
      <a:schemeClr val="dk1"/>
    </cs:fontRef>
    <cs:spPr>
      <a:solidFill>
        <a:schemeClr val="lt1">
          <a:lumMod val="95000"/>
        </a:schemeClr>
      </a:solidFill>
      <a:ln w="9525">
        <a:solidFill>
          <a:schemeClr val="phClr">
            <a:lumMod val="60000"/>
            <a:lumOff val="40000"/>
          </a:schemeClr>
        </a:solidFill>
      </a:ln>
    </cs:spPr>
  </cs:upBar>
  <cs:valueAxis>
    <cs:lnRef idx="0"/>
    <cs:fillRef idx="0"/>
    <cs:effectRef idx="0"/>
    <cs:fontRef idx="minor">
      <a:schemeClr val="lt1"/>
    </cs:fontRef>
    <cs:defRPr sz="900" kern="1200"/>
  </cs:valueAxis>
  <cs:wall>
    <cs:lnRef idx="0"/>
    <cs:fillRef idx="0"/>
    <cs:effectRef idx="0"/>
    <cs:fontRef idx="minor">
      <a:schemeClr val="dk1"/>
    </cs:fontRef>
  </cs:wall>
</cs:chartStyle>
</file>

<file path=xl/charts/style14.xml><?xml version="1.0" encoding="utf-8"?>
<cs:chartStyle xmlns:cs="http://schemas.microsoft.com/office/drawing/2012/chartStyle" xmlns:a="http://schemas.openxmlformats.org/drawingml/2006/main" id="245">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3"/>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tx1"/>
    </cs:fontRef>
    <cs:spPr>
      <a:ln w="9525" cap="flat" cmpd="sng" algn="ctr">
        <a:solidFill>
          <a:schemeClr val="dk1">
            <a:lumMod val="65000"/>
            <a:lumOff val="35000"/>
            <a:alpha val="75000"/>
          </a:schemeClr>
        </a:solidFill>
        <a:round/>
      </a:ln>
    </cs:spPr>
  </cs:gridlineMajor>
  <cs:gridlineMinor>
    <cs:lnRef idx="0"/>
    <cs:fillRef idx="0"/>
    <cs:effectRef idx="0"/>
    <cs:fontRef idx="minor">
      <a:schemeClr val="tx1"/>
    </cs:fontRef>
    <cs:spPr>
      <a:ln w="9525" cap="flat" cmpd="sng" algn="ctr">
        <a:solidFill>
          <a:schemeClr val="dk1">
            <a:lumMod val="65000"/>
            <a:lumOff val="35000"/>
            <a:alpha val="25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spPr>
      <a:ln w="9525" cap="flat" cmpd="sng" algn="ctr">
        <a:solidFill>
          <a:schemeClr val="lt1">
            <a:lumMod val="50000"/>
          </a:schemeClr>
        </a:solidFill>
        <a:round/>
      </a:ln>
    </cs:spPr>
    <cs:defRPr sz="900" kern="1200"/>
    <cs:bodyPr/>
  </cs:valueAxis>
  <cs:wall>
    <cs:lnRef idx="0"/>
    <cs:fillRef idx="0"/>
    <cs:effectRef idx="0"/>
    <cs:fontRef idx="minor">
      <a:schemeClr val="dk1"/>
    </cs:fontRef>
  </cs:wall>
</cs:chartStyle>
</file>

<file path=xl/charts/style15.xml><?xml version="1.0" encoding="utf-8"?>
<cs:chartStyle xmlns:cs="http://schemas.microsoft.com/office/drawing/2012/chartStyle" xmlns:a="http://schemas.openxmlformats.org/drawingml/2006/main" id="343">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charts/style16.xml><?xml version="1.0" encoding="utf-8"?>
<cs:chartStyle xmlns:cs="http://schemas.microsoft.com/office/drawing/2012/chartStyle" xmlns:a="http://schemas.openxmlformats.org/drawingml/2006/main" id="247">
  <cs:axisTitle>
    <cs:lnRef idx="0"/>
    <cs:fillRef idx="0"/>
    <cs:effectRef idx="0"/>
    <cs:fontRef idx="minor">
      <a:schemeClr val="lt1"/>
    </cs:fontRef>
    <cs:defRPr sz="900" b="1" kern="1200"/>
  </cs:axisTitle>
  <cs:categoryAxis>
    <cs:lnRef idx="0">
      <cs:styleClr val="0"/>
    </cs:lnRef>
    <cs:fillRef idx="0"/>
    <cs:effectRef idx="0"/>
    <cs:fontRef idx="minor">
      <a:schemeClr val="lt1"/>
    </cs:fontRef>
    <cs:spPr>
      <a:ln w="12700" cap="flat" cmpd="sng" algn="ctr">
        <a:solidFill>
          <a:schemeClr val="lt1">
            <a:alpha val="25000"/>
          </a:schemeClr>
        </a:solidFill>
        <a:round/>
      </a:ln>
    </cs:spPr>
    <cs:defRPr sz="900" b="0" kern="1200" spc="100" baseline="0"/>
  </cs:categoryAxis>
  <cs:chartArea>
    <cs:lnRef idx="0">
      <cs:styleClr val="0"/>
    </cs:lnRef>
    <cs:fillRef idx="0">
      <cs:styleClr val="0"/>
    </cs:fillRef>
    <cs:effectRef idx="0"/>
    <cs:fontRef idx="minor">
      <a:schemeClr val="dk1"/>
    </cs:fontRef>
    <cs:spPr>
      <a:solidFill>
        <a:schemeClr val="phClr"/>
      </a:solidFill>
      <a:ln w="9525" cap="flat" cmpd="sng" algn="ctr">
        <a:solidFill>
          <a:schemeClr val="phClr"/>
        </a:solidFill>
        <a:round/>
      </a:ln>
    </cs:spPr>
    <cs:defRPr sz="1000" kern="1200"/>
  </cs:chartArea>
  <cs:dataLabel>
    <cs:lnRef idx="0"/>
    <cs:fillRef idx="0"/>
    <cs:effectRef idx="0"/>
    <cs:fontRef idx="minor">
      <a:schemeClr val="lt1"/>
    </cs:fontRef>
    <cs:defRPr sz="900" b="1" kern="1200"/>
  </cs:dataLabel>
  <cs:dataLabelCallout>
    <cs:lnRef idx="0">
      <cs:styleClr val="auto"/>
    </cs:lnRef>
    <cs:fillRef idx="0"/>
    <cs:effectRef idx="0"/>
    <cs:fontRef idx="minor">
      <cs:styleClr val="auto"/>
    </cs:fontRef>
    <cs:spPr>
      <a:solidFill>
        <a:schemeClr val="lt1"/>
      </a:solidFill>
      <a:ln>
        <a:solidFill>
          <a:schemeClr val="ph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pattFill prst="ltUpDiag">
        <a:fgClr>
          <a:schemeClr val="phClr"/>
        </a:fgClr>
        <a:bgClr>
          <a:schemeClr val="lt1"/>
        </a:bgClr>
      </a:pattFill>
    </cs:spPr>
  </cs:dataPoint>
  <cs:dataPoint3D>
    <cs:lnRef idx="0"/>
    <cs:fillRef idx="0">
      <cs:styleClr val="auto"/>
    </cs:fillRef>
    <cs:effectRef idx="0"/>
    <cs:fontRef idx="minor">
      <a:schemeClr val="dk1"/>
    </cs:fontRef>
    <cs:spPr>
      <a:pattFill prst="ltUpDiag">
        <a:fgClr>
          <a:schemeClr val="phClr"/>
        </a:fgClr>
        <a:bgClr>
          <a:schemeClr val="lt1"/>
        </a:bgClr>
      </a:pattFill>
    </cs:spPr>
  </cs:dataPoint3D>
  <cs:dataPointLine>
    <cs:lnRef idx="0">
      <cs:styleClr val="auto"/>
    </cs:lnRef>
    <cs:fillRef idx="0"/>
    <cs:effectRef idx="0">
      <cs:styleClr val="auto"/>
    </cs:effectRef>
    <cs:fontRef idx="minor">
      <a:schemeClr val="dk1"/>
    </cs:fontRef>
    <cs:spPr>
      <a:ln w="28575" cap="rnd">
        <a:solidFill>
          <a:schemeClr val="lt1">
            <a:alpha val="50000"/>
          </a:schemeClr>
        </a:solidFill>
        <a:round/>
      </a:ln>
      <a:effectLst>
        <a:outerShdw dist="25400" dir="2700000" algn="tl" rotWithShape="0">
          <a:schemeClr val="phClr"/>
        </a:outerShdw>
      </a:effectLst>
    </cs:spPr>
  </cs:dataPointLine>
  <cs:dataPointMarker>
    <cs:lnRef idx="0"/>
    <cs:fillRef idx="0">
      <cs:styleClr val="auto"/>
    </cs:fillRef>
    <cs:effectRef idx="0"/>
    <cs:fontRef idx="minor">
      <a:schemeClr val="dk1"/>
    </cs:fontRef>
    <cs:spPr>
      <a:solidFill>
        <a:schemeClr val="phClr"/>
      </a:solidFill>
      <a:ln w="22225">
        <a:solidFill>
          <a:schemeClr val="lt1"/>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styleClr val="0"/>
    </cs:lnRef>
    <cs:fillRef idx="0"/>
    <cs:effectRef idx="0"/>
    <cs:fontRef idx="minor">
      <a:schemeClr val="lt1"/>
    </cs:fontRef>
    <cs:spPr>
      <a:ln w="9525">
        <a:solidFill>
          <a:schemeClr val="phClr">
            <a:lumMod val="60000"/>
            <a:lumOff val="40000"/>
          </a:schemeClr>
        </a:solidFill>
      </a:ln>
    </cs:spPr>
    <cs:defRPr sz="900" kern="1200"/>
  </cs:dataTable>
  <cs:downBar>
    <cs:lnRef idx="0">
      <cs:styleClr val="0"/>
    </cs:lnRef>
    <cs:fillRef idx="0"/>
    <cs:effectRef idx="0"/>
    <cs:fontRef idx="minor">
      <a:schemeClr val="dk1"/>
    </cs:fontRef>
    <cs:spPr>
      <a:solidFill>
        <a:schemeClr val="dk1">
          <a:lumMod val="35000"/>
          <a:lumOff val="65000"/>
        </a:schemeClr>
      </a:solidFill>
      <a:ln w="9525">
        <a:solidFill>
          <a:schemeClr val="phClr">
            <a:lumMod val="60000"/>
            <a:lumOff val="40000"/>
          </a:schemeClr>
        </a:solidFill>
      </a:ln>
    </cs:spPr>
  </cs:downBar>
  <cs:dropLine>
    <cs:lnRef idx="0">
      <cs:styleClr val="0"/>
    </cs:lnRef>
    <cs:fillRef idx="0"/>
    <cs:effectRef idx="0"/>
    <cs:fontRef idx="minor">
      <a:schemeClr val="dk1"/>
    </cs:fontRef>
    <cs:spPr>
      <a:ln w="9525" cap="flat" cmpd="sng" algn="ctr">
        <a:gradFill>
          <a:gsLst>
            <a:gs pos="79000">
              <a:schemeClr val="phClr"/>
            </a:gs>
            <a:gs pos="0">
              <a:schemeClr val="lt1">
                <a:alpha val="60000"/>
              </a:schemeClr>
            </a:gs>
          </a:gsLst>
          <a:lin ang="5400000" scaled="0"/>
        </a:gradFill>
        <a:round/>
      </a:ln>
    </cs:spPr>
  </cs:dropLine>
  <cs:errorBar>
    <cs:lnRef idx="0">
      <cs:styleClr val="0"/>
    </cs:lnRef>
    <cs:fillRef idx="0"/>
    <cs:effectRef idx="0"/>
    <cs:fontRef idx="minor">
      <a:schemeClr val="dk1"/>
    </cs:fontRef>
    <cs:spPr>
      <a:ln w="9525">
        <a:solidFill>
          <a:schemeClr val="phClr">
            <a:lumMod val="60000"/>
            <a:lumOff val="40000"/>
          </a:schemeClr>
        </a:solidFill>
        <a:round/>
      </a:ln>
      <a:effectLst>
        <a:glow rad="25400">
          <a:schemeClr val="lt1"/>
        </a:glow>
      </a:effectLst>
    </cs:spPr>
  </cs:errorBar>
  <cs:floor>
    <cs:lnRef idx="0"/>
    <cs:fillRef idx="0"/>
    <cs:effectRef idx="0"/>
    <cs:fontRef idx="minor">
      <a:schemeClr val="dk1"/>
    </cs:fontRef>
  </cs:floor>
  <cs:gridlineMajor>
    <cs:lnRef idx="0">
      <cs:styleClr val="0"/>
    </cs:lnRef>
    <cs:fillRef idx="0"/>
    <cs:effectRef idx="0"/>
    <cs:fontRef idx="minor">
      <a:schemeClr val="dk1"/>
    </cs:fontRef>
    <cs:spPr>
      <a:ln w="9525" cap="flat" cmpd="sng" algn="ctr">
        <a:solidFill>
          <a:schemeClr val="lt1">
            <a:alpha val="25000"/>
          </a:schemeClr>
        </a:solidFill>
        <a:round/>
      </a:ln>
    </cs:spPr>
  </cs:gridlineMajor>
  <cs:gridlineMinor>
    <cs:lnRef idx="0">
      <cs:styleClr val="0"/>
    </cs:lnRef>
    <cs:fillRef idx="0"/>
    <cs:effectRef idx="0"/>
    <cs:fontRef idx="minor">
      <a:schemeClr val="dk1"/>
    </cs:fontRef>
    <cs:spPr>
      <a:ln>
        <a:solidFill>
          <a:schemeClr val="lt1">
            <a:alpha val="10000"/>
          </a:schemeClr>
        </a:solidFill>
      </a:ln>
    </cs:spPr>
  </cs:gridlineMinor>
  <cs:hiLoLine>
    <cs:lnRef idx="0">
      <cs:styleClr val="0"/>
    </cs:lnRef>
    <cs:fillRef idx="0"/>
    <cs:effectRef idx="0"/>
    <cs:fontRef idx="minor">
      <a:schemeClr val="dk1"/>
    </cs:fontRef>
    <cs:spPr>
      <a:ln w="9525">
        <a:solidFill>
          <a:schemeClr val="phClr">
            <a:lumMod val="60000"/>
            <a:lumOff val="40000"/>
          </a:schemeClr>
        </a:solidFill>
        <a:prstDash val="dash"/>
      </a:ln>
    </cs:spPr>
  </cs:hiLoLine>
  <cs:leaderLine>
    <cs:lnRef idx="0">
      <cs:styleClr val="0"/>
    </cs:lnRef>
    <cs:fillRef idx="0"/>
    <cs:effectRef idx="0"/>
    <cs:fontRef idx="minor">
      <a:schemeClr val="dk1"/>
    </cs:fontRef>
    <cs:spPr>
      <a:ln w="9525">
        <a:solidFill>
          <a:schemeClr val="phClr">
            <a:lumMod val="60000"/>
            <a:lumOff val="40000"/>
          </a:schemeClr>
        </a:solidFill>
      </a:ln>
    </cs:spPr>
  </cs:leaderLine>
  <cs:legend>
    <cs:lnRef idx="0"/>
    <cs:fillRef idx="0"/>
    <cs:effectRef idx="0"/>
    <cs:fontRef idx="minor">
      <a:schemeClr val="lt1"/>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styleClr val="0"/>
    </cs:lnRef>
    <cs:fillRef idx="0"/>
    <cs:effectRef idx="0"/>
    <cs:fontRef idx="minor">
      <a:schemeClr val="lt1"/>
    </cs:fontRef>
    <cs:spPr>
      <a:ln w="3175" cap="flat" cmpd="sng" algn="ctr">
        <a:solidFill>
          <a:schemeClr val="phClr">
            <a:lumMod val="60000"/>
            <a:lumOff val="40000"/>
          </a:schemeClr>
        </a:solidFill>
        <a:round/>
      </a:ln>
    </cs:spPr>
    <cs:defRPr sz="900" kern="1200"/>
  </cs:seriesAxis>
  <cs:seriesLine>
    <cs:lnRef idx="0">
      <cs:styleClr val="0"/>
    </cs:lnRef>
    <cs:fillRef idx="0"/>
    <cs:effectRef idx="0"/>
    <cs:fontRef idx="minor">
      <a:schemeClr val="dk1"/>
    </cs:fontRef>
    <cs:spPr>
      <a:ln w="9525">
        <a:solidFill>
          <a:schemeClr val="phClr">
            <a:lumMod val="60000"/>
            <a:lumOff val="40000"/>
            <a:tint val="50000"/>
          </a:schemeClr>
        </a:solidFill>
        <a:prstDash val="dash"/>
      </a:ln>
    </cs:spPr>
  </cs:seriesLine>
  <cs:title>
    <cs:lnRef idx="0"/>
    <cs:fillRef idx="0"/>
    <cs:effectRef idx="0"/>
    <cs:fontRef idx="minor">
      <a:schemeClr val="lt1"/>
    </cs:fontRef>
    <cs:defRPr sz="1500" b="1" kern="1200" cap="all" spc="100" normalizeH="0" baseline="0"/>
  </cs:title>
  <cs:trendline>
    <cs:lnRef idx="0"/>
    <cs:fillRef idx="0"/>
    <cs:effectRef idx="0"/>
    <cs:fontRef idx="minor">
      <a:schemeClr val="dk1"/>
    </cs:fontRef>
    <cs:spPr>
      <a:ln w="28575" cap="rnd">
        <a:solidFill>
          <a:schemeClr val="lt1">
            <a:alpha val="50000"/>
          </a:schemeClr>
        </a:solidFill>
        <a:round/>
      </a:ln>
    </cs:spPr>
  </cs:trendline>
  <cs:trendlineLabel>
    <cs:lnRef idx="0"/>
    <cs:fillRef idx="0"/>
    <cs:effectRef idx="0"/>
    <cs:fontRef idx="minor">
      <a:schemeClr val="lt1"/>
    </cs:fontRef>
    <cs:defRPr sz="900" kern="1200"/>
  </cs:trendlineLabel>
  <cs:upBar>
    <cs:lnRef idx="0">
      <cs:styleClr val="0"/>
    </cs:lnRef>
    <cs:fillRef idx="0"/>
    <cs:effectRef idx="0"/>
    <cs:fontRef idx="minor">
      <a:schemeClr val="dk1"/>
    </cs:fontRef>
    <cs:spPr>
      <a:solidFill>
        <a:schemeClr val="lt1">
          <a:lumMod val="95000"/>
        </a:schemeClr>
      </a:solidFill>
      <a:ln w="9525">
        <a:solidFill>
          <a:schemeClr val="phClr">
            <a:lumMod val="60000"/>
            <a:lumOff val="40000"/>
          </a:schemeClr>
        </a:solidFill>
      </a:ln>
    </cs:spPr>
  </cs:upBar>
  <cs:valueAxis>
    <cs:lnRef idx="0"/>
    <cs:fillRef idx="0"/>
    <cs:effectRef idx="0"/>
    <cs:fontRef idx="minor">
      <a:schemeClr val="lt1"/>
    </cs:fontRef>
    <cs:defRPr sz="900" kern="1200"/>
  </cs:valueAxis>
  <cs:wall>
    <cs:lnRef idx="0"/>
    <cs:fillRef idx="0"/>
    <cs:effectRef idx="0"/>
    <cs:fontRef idx="minor">
      <a:schemeClr val="dk1"/>
    </cs:fontRef>
  </cs:wall>
</cs:chartStyle>
</file>

<file path=xl/charts/style17.xml><?xml version="1.0" encoding="utf-8"?>
<cs:chartStyle xmlns:cs="http://schemas.microsoft.com/office/drawing/2012/chartStyle" xmlns:a="http://schemas.openxmlformats.org/drawingml/2006/main" id="247">
  <cs:axisTitle>
    <cs:lnRef idx="0"/>
    <cs:fillRef idx="0"/>
    <cs:effectRef idx="0"/>
    <cs:fontRef idx="minor">
      <a:schemeClr val="lt1"/>
    </cs:fontRef>
    <cs:defRPr sz="900" b="1" kern="1200"/>
  </cs:axisTitle>
  <cs:categoryAxis>
    <cs:lnRef idx="0">
      <cs:styleClr val="0"/>
    </cs:lnRef>
    <cs:fillRef idx="0"/>
    <cs:effectRef idx="0"/>
    <cs:fontRef idx="minor">
      <a:schemeClr val="lt1"/>
    </cs:fontRef>
    <cs:spPr>
      <a:ln w="12700" cap="flat" cmpd="sng" algn="ctr">
        <a:solidFill>
          <a:schemeClr val="lt1">
            <a:alpha val="25000"/>
          </a:schemeClr>
        </a:solidFill>
        <a:round/>
      </a:ln>
    </cs:spPr>
    <cs:defRPr sz="900" b="0" kern="1200" spc="100" baseline="0"/>
  </cs:categoryAxis>
  <cs:chartArea>
    <cs:lnRef idx="0">
      <cs:styleClr val="0"/>
    </cs:lnRef>
    <cs:fillRef idx="0">
      <cs:styleClr val="0"/>
    </cs:fillRef>
    <cs:effectRef idx="0"/>
    <cs:fontRef idx="minor">
      <a:schemeClr val="dk1"/>
    </cs:fontRef>
    <cs:spPr>
      <a:solidFill>
        <a:schemeClr val="phClr"/>
      </a:solidFill>
      <a:ln w="9525" cap="flat" cmpd="sng" algn="ctr">
        <a:solidFill>
          <a:schemeClr val="phClr"/>
        </a:solidFill>
        <a:round/>
      </a:ln>
    </cs:spPr>
    <cs:defRPr sz="1000" kern="1200"/>
  </cs:chartArea>
  <cs:dataLabel>
    <cs:lnRef idx="0"/>
    <cs:fillRef idx="0"/>
    <cs:effectRef idx="0"/>
    <cs:fontRef idx="minor">
      <a:schemeClr val="lt1"/>
    </cs:fontRef>
    <cs:defRPr sz="900" b="1" kern="1200"/>
  </cs:dataLabel>
  <cs:dataLabelCallout>
    <cs:lnRef idx="0">
      <cs:styleClr val="auto"/>
    </cs:lnRef>
    <cs:fillRef idx="0"/>
    <cs:effectRef idx="0"/>
    <cs:fontRef idx="minor">
      <cs:styleClr val="auto"/>
    </cs:fontRef>
    <cs:spPr>
      <a:solidFill>
        <a:schemeClr val="lt1"/>
      </a:solidFill>
      <a:ln>
        <a:solidFill>
          <a:schemeClr val="ph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pattFill prst="ltUpDiag">
        <a:fgClr>
          <a:schemeClr val="phClr"/>
        </a:fgClr>
        <a:bgClr>
          <a:schemeClr val="lt1"/>
        </a:bgClr>
      </a:pattFill>
    </cs:spPr>
  </cs:dataPoint>
  <cs:dataPoint3D>
    <cs:lnRef idx="0"/>
    <cs:fillRef idx="0">
      <cs:styleClr val="auto"/>
    </cs:fillRef>
    <cs:effectRef idx="0"/>
    <cs:fontRef idx="minor">
      <a:schemeClr val="dk1"/>
    </cs:fontRef>
    <cs:spPr>
      <a:pattFill prst="ltUpDiag">
        <a:fgClr>
          <a:schemeClr val="phClr"/>
        </a:fgClr>
        <a:bgClr>
          <a:schemeClr val="lt1"/>
        </a:bgClr>
      </a:pattFill>
    </cs:spPr>
  </cs:dataPoint3D>
  <cs:dataPointLine>
    <cs:lnRef idx="0">
      <cs:styleClr val="auto"/>
    </cs:lnRef>
    <cs:fillRef idx="0"/>
    <cs:effectRef idx="0">
      <cs:styleClr val="auto"/>
    </cs:effectRef>
    <cs:fontRef idx="minor">
      <a:schemeClr val="dk1"/>
    </cs:fontRef>
    <cs:spPr>
      <a:ln w="28575" cap="rnd">
        <a:solidFill>
          <a:schemeClr val="lt1">
            <a:alpha val="50000"/>
          </a:schemeClr>
        </a:solidFill>
        <a:round/>
      </a:ln>
      <a:effectLst>
        <a:outerShdw dist="25400" dir="2700000" algn="tl" rotWithShape="0">
          <a:schemeClr val="phClr"/>
        </a:outerShdw>
      </a:effectLst>
    </cs:spPr>
  </cs:dataPointLine>
  <cs:dataPointMarker>
    <cs:lnRef idx="0"/>
    <cs:fillRef idx="0">
      <cs:styleClr val="auto"/>
    </cs:fillRef>
    <cs:effectRef idx="0"/>
    <cs:fontRef idx="minor">
      <a:schemeClr val="dk1"/>
    </cs:fontRef>
    <cs:spPr>
      <a:solidFill>
        <a:schemeClr val="phClr"/>
      </a:solidFill>
      <a:ln w="22225">
        <a:solidFill>
          <a:schemeClr val="lt1"/>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styleClr val="0"/>
    </cs:lnRef>
    <cs:fillRef idx="0"/>
    <cs:effectRef idx="0"/>
    <cs:fontRef idx="minor">
      <a:schemeClr val="lt1"/>
    </cs:fontRef>
    <cs:spPr>
      <a:ln w="9525">
        <a:solidFill>
          <a:schemeClr val="phClr">
            <a:lumMod val="60000"/>
            <a:lumOff val="40000"/>
          </a:schemeClr>
        </a:solidFill>
      </a:ln>
    </cs:spPr>
    <cs:defRPr sz="900" kern="1200"/>
  </cs:dataTable>
  <cs:downBar>
    <cs:lnRef idx="0">
      <cs:styleClr val="0"/>
    </cs:lnRef>
    <cs:fillRef idx="0"/>
    <cs:effectRef idx="0"/>
    <cs:fontRef idx="minor">
      <a:schemeClr val="dk1"/>
    </cs:fontRef>
    <cs:spPr>
      <a:solidFill>
        <a:schemeClr val="dk1">
          <a:lumMod val="35000"/>
          <a:lumOff val="65000"/>
        </a:schemeClr>
      </a:solidFill>
      <a:ln w="9525">
        <a:solidFill>
          <a:schemeClr val="phClr">
            <a:lumMod val="60000"/>
            <a:lumOff val="40000"/>
          </a:schemeClr>
        </a:solidFill>
      </a:ln>
    </cs:spPr>
  </cs:downBar>
  <cs:dropLine>
    <cs:lnRef idx="0">
      <cs:styleClr val="0"/>
    </cs:lnRef>
    <cs:fillRef idx="0"/>
    <cs:effectRef idx="0"/>
    <cs:fontRef idx="minor">
      <a:schemeClr val="dk1"/>
    </cs:fontRef>
    <cs:spPr>
      <a:ln w="9525" cap="flat" cmpd="sng" algn="ctr">
        <a:gradFill>
          <a:gsLst>
            <a:gs pos="79000">
              <a:schemeClr val="phClr"/>
            </a:gs>
            <a:gs pos="0">
              <a:schemeClr val="lt1">
                <a:alpha val="60000"/>
              </a:schemeClr>
            </a:gs>
          </a:gsLst>
          <a:lin ang="5400000" scaled="0"/>
        </a:gradFill>
        <a:round/>
      </a:ln>
    </cs:spPr>
  </cs:dropLine>
  <cs:errorBar>
    <cs:lnRef idx="0">
      <cs:styleClr val="0"/>
    </cs:lnRef>
    <cs:fillRef idx="0"/>
    <cs:effectRef idx="0"/>
    <cs:fontRef idx="minor">
      <a:schemeClr val="dk1"/>
    </cs:fontRef>
    <cs:spPr>
      <a:ln w="9525">
        <a:solidFill>
          <a:schemeClr val="phClr">
            <a:lumMod val="60000"/>
            <a:lumOff val="40000"/>
          </a:schemeClr>
        </a:solidFill>
        <a:round/>
      </a:ln>
      <a:effectLst>
        <a:glow rad="25400">
          <a:schemeClr val="lt1"/>
        </a:glow>
      </a:effectLst>
    </cs:spPr>
  </cs:errorBar>
  <cs:floor>
    <cs:lnRef idx="0"/>
    <cs:fillRef idx="0"/>
    <cs:effectRef idx="0"/>
    <cs:fontRef idx="minor">
      <a:schemeClr val="dk1"/>
    </cs:fontRef>
  </cs:floor>
  <cs:gridlineMajor>
    <cs:lnRef idx="0">
      <cs:styleClr val="0"/>
    </cs:lnRef>
    <cs:fillRef idx="0"/>
    <cs:effectRef idx="0"/>
    <cs:fontRef idx="minor">
      <a:schemeClr val="dk1"/>
    </cs:fontRef>
    <cs:spPr>
      <a:ln w="9525" cap="flat" cmpd="sng" algn="ctr">
        <a:solidFill>
          <a:schemeClr val="lt1">
            <a:alpha val="25000"/>
          </a:schemeClr>
        </a:solidFill>
        <a:round/>
      </a:ln>
    </cs:spPr>
  </cs:gridlineMajor>
  <cs:gridlineMinor>
    <cs:lnRef idx="0">
      <cs:styleClr val="0"/>
    </cs:lnRef>
    <cs:fillRef idx="0"/>
    <cs:effectRef idx="0"/>
    <cs:fontRef idx="minor">
      <a:schemeClr val="dk1"/>
    </cs:fontRef>
    <cs:spPr>
      <a:ln>
        <a:solidFill>
          <a:schemeClr val="lt1">
            <a:alpha val="10000"/>
          </a:schemeClr>
        </a:solidFill>
      </a:ln>
    </cs:spPr>
  </cs:gridlineMinor>
  <cs:hiLoLine>
    <cs:lnRef idx="0">
      <cs:styleClr val="0"/>
    </cs:lnRef>
    <cs:fillRef idx="0"/>
    <cs:effectRef idx="0"/>
    <cs:fontRef idx="minor">
      <a:schemeClr val="dk1"/>
    </cs:fontRef>
    <cs:spPr>
      <a:ln w="9525">
        <a:solidFill>
          <a:schemeClr val="phClr">
            <a:lumMod val="60000"/>
            <a:lumOff val="40000"/>
          </a:schemeClr>
        </a:solidFill>
        <a:prstDash val="dash"/>
      </a:ln>
    </cs:spPr>
  </cs:hiLoLine>
  <cs:leaderLine>
    <cs:lnRef idx="0">
      <cs:styleClr val="0"/>
    </cs:lnRef>
    <cs:fillRef idx="0"/>
    <cs:effectRef idx="0"/>
    <cs:fontRef idx="minor">
      <a:schemeClr val="dk1"/>
    </cs:fontRef>
    <cs:spPr>
      <a:ln w="9525">
        <a:solidFill>
          <a:schemeClr val="phClr">
            <a:lumMod val="60000"/>
            <a:lumOff val="40000"/>
          </a:schemeClr>
        </a:solidFill>
      </a:ln>
    </cs:spPr>
  </cs:leaderLine>
  <cs:legend>
    <cs:lnRef idx="0"/>
    <cs:fillRef idx="0"/>
    <cs:effectRef idx="0"/>
    <cs:fontRef idx="minor">
      <a:schemeClr val="lt1"/>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styleClr val="0"/>
    </cs:lnRef>
    <cs:fillRef idx="0"/>
    <cs:effectRef idx="0"/>
    <cs:fontRef idx="minor">
      <a:schemeClr val="lt1"/>
    </cs:fontRef>
    <cs:spPr>
      <a:ln w="3175" cap="flat" cmpd="sng" algn="ctr">
        <a:solidFill>
          <a:schemeClr val="phClr">
            <a:lumMod val="60000"/>
            <a:lumOff val="40000"/>
          </a:schemeClr>
        </a:solidFill>
        <a:round/>
      </a:ln>
    </cs:spPr>
    <cs:defRPr sz="900" kern="1200"/>
  </cs:seriesAxis>
  <cs:seriesLine>
    <cs:lnRef idx="0">
      <cs:styleClr val="0"/>
    </cs:lnRef>
    <cs:fillRef idx="0"/>
    <cs:effectRef idx="0"/>
    <cs:fontRef idx="minor">
      <a:schemeClr val="dk1"/>
    </cs:fontRef>
    <cs:spPr>
      <a:ln w="9525">
        <a:solidFill>
          <a:schemeClr val="phClr">
            <a:lumMod val="60000"/>
            <a:lumOff val="40000"/>
            <a:tint val="50000"/>
          </a:schemeClr>
        </a:solidFill>
        <a:prstDash val="dash"/>
      </a:ln>
    </cs:spPr>
  </cs:seriesLine>
  <cs:title>
    <cs:lnRef idx="0"/>
    <cs:fillRef idx="0"/>
    <cs:effectRef idx="0"/>
    <cs:fontRef idx="minor">
      <a:schemeClr val="lt1"/>
    </cs:fontRef>
    <cs:defRPr sz="1500" b="1" kern="1200" cap="all" spc="100" normalizeH="0" baseline="0"/>
  </cs:title>
  <cs:trendline>
    <cs:lnRef idx="0"/>
    <cs:fillRef idx="0"/>
    <cs:effectRef idx="0"/>
    <cs:fontRef idx="minor">
      <a:schemeClr val="dk1"/>
    </cs:fontRef>
    <cs:spPr>
      <a:ln w="28575" cap="rnd">
        <a:solidFill>
          <a:schemeClr val="lt1">
            <a:alpha val="50000"/>
          </a:schemeClr>
        </a:solidFill>
        <a:round/>
      </a:ln>
    </cs:spPr>
  </cs:trendline>
  <cs:trendlineLabel>
    <cs:lnRef idx="0"/>
    <cs:fillRef idx="0"/>
    <cs:effectRef idx="0"/>
    <cs:fontRef idx="minor">
      <a:schemeClr val="lt1"/>
    </cs:fontRef>
    <cs:defRPr sz="900" kern="1200"/>
  </cs:trendlineLabel>
  <cs:upBar>
    <cs:lnRef idx="0">
      <cs:styleClr val="0"/>
    </cs:lnRef>
    <cs:fillRef idx="0"/>
    <cs:effectRef idx="0"/>
    <cs:fontRef idx="minor">
      <a:schemeClr val="dk1"/>
    </cs:fontRef>
    <cs:spPr>
      <a:solidFill>
        <a:schemeClr val="lt1">
          <a:lumMod val="95000"/>
        </a:schemeClr>
      </a:solidFill>
      <a:ln w="9525">
        <a:solidFill>
          <a:schemeClr val="phClr">
            <a:lumMod val="60000"/>
            <a:lumOff val="40000"/>
          </a:schemeClr>
        </a:solidFill>
      </a:ln>
    </cs:spPr>
  </cs:upBar>
  <cs:valueAxis>
    <cs:lnRef idx="0"/>
    <cs:fillRef idx="0"/>
    <cs:effectRef idx="0"/>
    <cs:fontRef idx="minor">
      <a:schemeClr val="lt1"/>
    </cs:fontRef>
    <cs:defRPr sz="900" kern="1200"/>
  </cs:valueAxis>
  <cs:wall>
    <cs:lnRef idx="0"/>
    <cs:fillRef idx="0"/>
    <cs:effectRef idx="0"/>
    <cs:fontRef idx="minor">
      <a:schemeClr val="dk1"/>
    </cs:fontRef>
  </cs:wall>
</cs:chartStyle>
</file>

<file path=xl/charts/style18.xml><?xml version="1.0" encoding="utf-8"?>
<cs:chartStyle xmlns:cs="http://schemas.microsoft.com/office/drawing/2012/chartStyle" xmlns:a="http://schemas.openxmlformats.org/drawingml/2006/main" id="247">
  <cs:axisTitle>
    <cs:lnRef idx="0"/>
    <cs:fillRef idx="0"/>
    <cs:effectRef idx="0"/>
    <cs:fontRef idx="minor">
      <a:schemeClr val="lt1"/>
    </cs:fontRef>
    <cs:defRPr sz="900" b="1" kern="1200"/>
  </cs:axisTitle>
  <cs:categoryAxis>
    <cs:lnRef idx="0">
      <cs:styleClr val="0"/>
    </cs:lnRef>
    <cs:fillRef idx="0"/>
    <cs:effectRef idx="0"/>
    <cs:fontRef idx="minor">
      <a:schemeClr val="lt1"/>
    </cs:fontRef>
    <cs:spPr>
      <a:ln w="12700" cap="flat" cmpd="sng" algn="ctr">
        <a:solidFill>
          <a:schemeClr val="lt1">
            <a:alpha val="25000"/>
          </a:schemeClr>
        </a:solidFill>
        <a:round/>
      </a:ln>
    </cs:spPr>
    <cs:defRPr sz="900" b="0" kern="1200" spc="100" baseline="0"/>
  </cs:categoryAxis>
  <cs:chartArea>
    <cs:lnRef idx="0">
      <cs:styleClr val="0"/>
    </cs:lnRef>
    <cs:fillRef idx="0">
      <cs:styleClr val="0"/>
    </cs:fillRef>
    <cs:effectRef idx="0"/>
    <cs:fontRef idx="minor">
      <a:schemeClr val="dk1"/>
    </cs:fontRef>
    <cs:spPr>
      <a:solidFill>
        <a:schemeClr val="phClr"/>
      </a:solidFill>
      <a:ln w="9525" cap="flat" cmpd="sng" algn="ctr">
        <a:solidFill>
          <a:schemeClr val="phClr"/>
        </a:solidFill>
        <a:round/>
      </a:ln>
    </cs:spPr>
    <cs:defRPr sz="1000" kern="1200"/>
  </cs:chartArea>
  <cs:dataLabel>
    <cs:lnRef idx="0"/>
    <cs:fillRef idx="0"/>
    <cs:effectRef idx="0"/>
    <cs:fontRef idx="minor">
      <a:schemeClr val="lt1"/>
    </cs:fontRef>
    <cs:defRPr sz="900" b="1" kern="1200"/>
  </cs:dataLabel>
  <cs:dataLabelCallout>
    <cs:lnRef idx="0">
      <cs:styleClr val="auto"/>
    </cs:lnRef>
    <cs:fillRef idx="0"/>
    <cs:effectRef idx="0"/>
    <cs:fontRef idx="minor">
      <cs:styleClr val="auto"/>
    </cs:fontRef>
    <cs:spPr>
      <a:solidFill>
        <a:schemeClr val="lt1"/>
      </a:solidFill>
      <a:ln>
        <a:solidFill>
          <a:schemeClr val="ph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pattFill prst="ltUpDiag">
        <a:fgClr>
          <a:schemeClr val="phClr"/>
        </a:fgClr>
        <a:bgClr>
          <a:schemeClr val="lt1"/>
        </a:bgClr>
      </a:pattFill>
    </cs:spPr>
  </cs:dataPoint>
  <cs:dataPoint3D>
    <cs:lnRef idx="0"/>
    <cs:fillRef idx="0">
      <cs:styleClr val="auto"/>
    </cs:fillRef>
    <cs:effectRef idx="0"/>
    <cs:fontRef idx="minor">
      <a:schemeClr val="dk1"/>
    </cs:fontRef>
    <cs:spPr>
      <a:pattFill prst="ltUpDiag">
        <a:fgClr>
          <a:schemeClr val="phClr"/>
        </a:fgClr>
        <a:bgClr>
          <a:schemeClr val="lt1"/>
        </a:bgClr>
      </a:pattFill>
    </cs:spPr>
  </cs:dataPoint3D>
  <cs:dataPointLine>
    <cs:lnRef idx="0">
      <cs:styleClr val="auto"/>
    </cs:lnRef>
    <cs:fillRef idx="0"/>
    <cs:effectRef idx="0">
      <cs:styleClr val="auto"/>
    </cs:effectRef>
    <cs:fontRef idx="minor">
      <a:schemeClr val="dk1"/>
    </cs:fontRef>
    <cs:spPr>
      <a:ln w="28575" cap="rnd">
        <a:solidFill>
          <a:schemeClr val="lt1">
            <a:alpha val="50000"/>
          </a:schemeClr>
        </a:solidFill>
        <a:round/>
      </a:ln>
      <a:effectLst>
        <a:outerShdw dist="25400" dir="2700000" algn="tl" rotWithShape="0">
          <a:schemeClr val="phClr"/>
        </a:outerShdw>
      </a:effectLst>
    </cs:spPr>
  </cs:dataPointLine>
  <cs:dataPointMarker>
    <cs:lnRef idx="0"/>
    <cs:fillRef idx="0">
      <cs:styleClr val="auto"/>
    </cs:fillRef>
    <cs:effectRef idx="0"/>
    <cs:fontRef idx="minor">
      <a:schemeClr val="dk1"/>
    </cs:fontRef>
    <cs:spPr>
      <a:solidFill>
        <a:schemeClr val="phClr"/>
      </a:solidFill>
      <a:ln w="22225">
        <a:solidFill>
          <a:schemeClr val="lt1"/>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styleClr val="0"/>
    </cs:lnRef>
    <cs:fillRef idx="0"/>
    <cs:effectRef idx="0"/>
    <cs:fontRef idx="minor">
      <a:schemeClr val="lt1"/>
    </cs:fontRef>
    <cs:spPr>
      <a:ln w="9525">
        <a:solidFill>
          <a:schemeClr val="phClr">
            <a:lumMod val="60000"/>
            <a:lumOff val="40000"/>
          </a:schemeClr>
        </a:solidFill>
      </a:ln>
    </cs:spPr>
    <cs:defRPr sz="900" kern="1200"/>
  </cs:dataTable>
  <cs:downBar>
    <cs:lnRef idx="0">
      <cs:styleClr val="0"/>
    </cs:lnRef>
    <cs:fillRef idx="0"/>
    <cs:effectRef idx="0"/>
    <cs:fontRef idx="minor">
      <a:schemeClr val="dk1"/>
    </cs:fontRef>
    <cs:spPr>
      <a:solidFill>
        <a:schemeClr val="dk1">
          <a:lumMod val="35000"/>
          <a:lumOff val="65000"/>
        </a:schemeClr>
      </a:solidFill>
      <a:ln w="9525">
        <a:solidFill>
          <a:schemeClr val="phClr">
            <a:lumMod val="60000"/>
            <a:lumOff val="40000"/>
          </a:schemeClr>
        </a:solidFill>
      </a:ln>
    </cs:spPr>
  </cs:downBar>
  <cs:dropLine>
    <cs:lnRef idx="0">
      <cs:styleClr val="0"/>
    </cs:lnRef>
    <cs:fillRef idx="0"/>
    <cs:effectRef idx="0"/>
    <cs:fontRef idx="minor">
      <a:schemeClr val="dk1"/>
    </cs:fontRef>
    <cs:spPr>
      <a:ln w="9525" cap="flat" cmpd="sng" algn="ctr">
        <a:gradFill>
          <a:gsLst>
            <a:gs pos="79000">
              <a:schemeClr val="phClr"/>
            </a:gs>
            <a:gs pos="0">
              <a:schemeClr val="lt1">
                <a:alpha val="60000"/>
              </a:schemeClr>
            </a:gs>
          </a:gsLst>
          <a:lin ang="5400000" scaled="0"/>
        </a:gradFill>
        <a:round/>
      </a:ln>
    </cs:spPr>
  </cs:dropLine>
  <cs:errorBar>
    <cs:lnRef idx="0">
      <cs:styleClr val="0"/>
    </cs:lnRef>
    <cs:fillRef idx="0"/>
    <cs:effectRef idx="0"/>
    <cs:fontRef idx="minor">
      <a:schemeClr val="dk1"/>
    </cs:fontRef>
    <cs:spPr>
      <a:ln w="9525">
        <a:solidFill>
          <a:schemeClr val="phClr">
            <a:lumMod val="60000"/>
            <a:lumOff val="40000"/>
          </a:schemeClr>
        </a:solidFill>
        <a:round/>
      </a:ln>
      <a:effectLst>
        <a:glow rad="25400">
          <a:schemeClr val="lt1"/>
        </a:glow>
      </a:effectLst>
    </cs:spPr>
  </cs:errorBar>
  <cs:floor>
    <cs:lnRef idx="0"/>
    <cs:fillRef idx="0"/>
    <cs:effectRef idx="0"/>
    <cs:fontRef idx="minor">
      <a:schemeClr val="dk1"/>
    </cs:fontRef>
  </cs:floor>
  <cs:gridlineMajor>
    <cs:lnRef idx="0">
      <cs:styleClr val="0"/>
    </cs:lnRef>
    <cs:fillRef idx="0"/>
    <cs:effectRef idx="0"/>
    <cs:fontRef idx="minor">
      <a:schemeClr val="dk1"/>
    </cs:fontRef>
    <cs:spPr>
      <a:ln w="9525" cap="flat" cmpd="sng" algn="ctr">
        <a:solidFill>
          <a:schemeClr val="lt1">
            <a:alpha val="25000"/>
          </a:schemeClr>
        </a:solidFill>
        <a:round/>
      </a:ln>
    </cs:spPr>
  </cs:gridlineMajor>
  <cs:gridlineMinor>
    <cs:lnRef idx="0">
      <cs:styleClr val="0"/>
    </cs:lnRef>
    <cs:fillRef idx="0"/>
    <cs:effectRef idx="0"/>
    <cs:fontRef idx="minor">
      <a:schemeClr val="dk1"/>
    </cs:fontRef>
    <cs:spPr>
      <a:ln>
        <a:solidFill>
          <a:schemeClr val="lt1">
            <a:alpha val="10000"/>
          </a:schemeClr>
        </a:solidFill>
      </a:ln>
    </cs:spPr>
  </cs:gridlineMinor>
  <cs:hiLoLine>
    <cs:lnRef idx="0">
      <cs:styleClr val="0"/>
    </cs:lnRef>
    <cs:fillRef idx="0"/>
    <cs:effectRef idx="0"/>
    <cs:fontRef idx="minor">
      <a:schemeClr val="dk1"/>
    </cs:fontRef>
    <cs:spPr>
      <a:ln w="9525">
        <a:solidFill>
          <a:schemeClr val="phClr">
            <a:lumMod val="60000"/>
            <a:lumOff val="40000"/>
          </a:schemeClr>
        </a:solidFill>
        <a:prstDash val="dash"/>
      </a:ln>
    </cs:spPr>
  </cs:hiLoLine>
  <cs:leaderLine>
    <cs:lnRef idx="0">
      <cs:styleClr val="0"/>
    </cs:lnRef>
    <cs:fillRef idx="0"/>
    <cs:effectRef idx="0"/>
    <cs:fontRef idx="minor">
      <a:schemeClr val="dk1"/>
    </cs:fontRef>
    <cs:spPr>
      <a:ln w="9525">
        <a:solidFill>
          <a:schemeClr val="phClr">
            <a:lumMod val="60000"/>
            <a:lumOff val="40000"/>
          </a:schemeClr>
        </a:solidFill>
      </a:ln>
    </cs:spPr>
  </cs:leaderLine>
  <cs:legend>
    <cs:lnRef idx="0"/>
    <cs:fillRef idx="0"/>
    <cs:effectRef idx="0"/>
    <cs:fontRef idx="minor">
      <a:schemeClr val="lt1"/>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styleClr val="0"/>
    </cs:lnRef>
    <cs:fillRef idx="0"/>
    <cs:effectRef idx="0"/>
    <cs:fontRef idx="minor">
      <a:schemeClr val="lt1"/>
    </cs:fontRef>
    <cs:spPr>
      <a:ln w="3175" cap="flat" cmpd="sng" algn="ctr">
        <a:solidFill>
          <a:schemeClr val="phClr">
            <a:lumMod val="60000"/>
            <a:lumOff val="40000"/>
          </a:schemeClr>
        </a:solidFill>
        <a:round/>
      </a:ln>
    </cs:spPr>
    <cs:defRPr sz="900" kern="1200"/>
  </cs:seriesAxis>
  <cs:seriesLine>
    <cs:lnRef idx="0">
      <cs:styleClr val="0"/>
    </cs:lnRef>
    <cs:fillRef idx="0"/>
    <cs:effectRef idx="0"/>
    <cs:fontRef idx="minor">
      <a:schemeClr val="dk1"/>
    </cs:fontRef>
    <cs:spPr>
      <a:ln w="9525">
        <a:solidFill>
          <a:schemeClr val="phClr">
            <a:lumMod val="60000"/>
            <a:lumOff val="40000"/>
            <a:tint val="50000"/>
          </a:schemeClr>
        </a:solidFill>
        <a:prstDash val="dash"/>
      </a:ln>
    </cs:spPr>
  </cs:seriesLine>
  <cs:title>
    <cs:lnRef idx="0"/>
    <cs:fillRef idx="0"/>
    <cs:effectRef idx="0"/>
    <cs:fontRef idx="minor">
      <a:schemeClr val="lt1"/>
    </cs:fontRef>
    <cs:defRPr sz="1500" b="1" kern="1200" cap="all" spc="100" normalizeH="0" baseline="0"/>
  </cs:title>
  <cs:trendline>
    <cs:lnRef idx="0"/>
    <cs:fillRef idx="0"/>
    <cs:effectRef idx="0"/>
    <cs:fontRef idx="minor">
      <a:schemeClr val="dk1"/>
    </cs:fontRef>
    <cs:spPr>
      <a:ln w="28575" cap="rnd">
        <a:solidFill>
          <a:schemeClr val="lt1">
            <a:alpha val="50000"/>
          </a:schemeClr>
        </a:solidFill>
        <a:round/>
      </a:ln>
    </cs:spPr>
  </cs:trendline>
  <cs:trendlineLabel>
    <cs:lnRef idx="0"/>
    <cs:fillRef idx="0"/>
    <cs:effectRef idx="0"/>
    <cs:fontRef idx="minor">
      <a:schemeClr val="lt1"/>
    </cs:fontRef>
    <cs:defRPr sz="900" kern="1200"/>
  </cs:trendlineLabel>
  <cs:upBar>
    <cs:lnRef idx="0">
      <cs:styleClr val="0"/>
    </cs:lnRef>
    <cs:fillRef idx="0"/>
    <cs:effectRef idx="0"/>
    <cs:fontRef idx="minor">
      <a:schemeClr val="dk1"/>
    </cs:fontRef>
    <cs:spPr>
      <a:solidFill>
        <a:schemeClr val="lt1">
          <a:lumMod val="95000"/>
        </a:schemeClr>
      </a:solidFill>
      <a:ln w="9525">
        <a:solidFill>
          <a:schemeClr val="phClr">
            <a:lumMod val="60000"/>
            <a:lumOff val="40000"/>
          </a:schemeClr>
        </a:solidFill>
      </a:ln>
    </cs:spPr>
  </cs:upBar>
  <cs:valueAxis>
    <cs:lnRef idx="0"/>
    <cs:fillRef idx="0"/>
    <cs:effectRef idx="0"/>
    <cs:fontRef idx="minor">
      <a:schemeClr val="lt1"/>
    </cs:fontRef>
    <cs:defRPr sz="900" kern="1200"/>
  </cs:valueAxis>
  <cs:wall>
    <cs:lnRef idx="0"/>
    <cs:fillRef idx="0"/>
    <cs:effectRef idx="0"/>
    <cs:fontRef idx="minor">
      <a:schemeClr val="dk1"/>
    </cs:fontRef>
  </cs:wall>
</cs:chartStyle>
</file>

<file path=xl/charts/style19.xml><?xml version="1.0" encoding="utf-8"?>
<cs:chartStyle xmlns:cs="http://schemas.microsoft.com/office/drawing/2012/chartStyle" xmlns:a="http://schemas.openxmlformats.org/drawingml/2006/main" id="247">
  <cs:axisTitle>
    <cs:lnRef idx="0"/>
    <cs:fillRef idx="0"/>
    <cs:effectRef idx="0"/>
    <cs:fontRef idx="minor">
      <a:schemeClr val="lt1"/>
    </cs:fontRef>
    <cs:defRPr sz="900" b="1" kern="1200"/>
  </cs:axisTitle>
  <cs:categoryAxis>
    <cs:lnRef idx="0">
      <cs:styleClr val="0"/>
    </cs:lnRef>
    <cs:fillRef idx="0"/>
    <cs:effectRef idx="0"/>
    <cs:fontRef idx="minor">
      <a:schemeClr val="lt1"/>
    </cs:fontRef>
    <cs:spPr>
      <a:ln w="12700" cap="flat" cmpd="sng" algn="ctr">
        <a:solidFill>
          <a:schemeClr val="lt1">
            <a:alpha val="25000"/>
          </a:schemeClr>
        </a:solidFill>
        <a:round/>
      </a:ln>
    </cs:spPr>
    <cs:defRPr sz="900" b="0" kern="1200" spc="100" baseline="0"/>
  </cs:categoryAxis>
  <cs:chartArea>
    <cs:lnRef idx="0">
      <cs:styleClr val="0"/>
    </cs:lnRef>
    <cs:fillRef idx="0">
      <cs:styleClr val="0"/>
    </cs:fillRef>
    <cs:effectRef idx="0"/>
    <cs:fontRef idx="minor">
      <a:schemeClr val="dk1"/>
    </cs:fontRef>
    <cs:spPr>
      <a:solidFill>
        <a:schemeClr val="phClr"/>
      </a:solidFill>
      <a:ln w="9525" cap="flat" cmpd="sng" algn="ctr">
        <a:solidFill>
          <a:schemeClr val="phClr"/>
        </a:solidFill>
        <a:round/>
      </a:ln>
    </cs:spPr>
    <cs:defRPr sz="1000" kern="1200"/>
  </cs:chartArea>
  <cs:dataLabel>
    <cs:lnRef idx="0"/>
    <cs:fillRef idx="0"/>
    <cs:effectRef idx="0"/>
    <cs:fontRef idx="minor">
      <a:schemeClr val="lt1"/>
    </cs:fontRef>
    <cs:defRPr sz="900" b="1" kern="1200"/>
  </cs:dataLabel>
  <cs:dataLabelCallout>
    <cs:lnRef idx="0">
      <cs:styleClr val="auto"/>
    </cs:lnRef>
    <cs:fillRef idx="0"/>
    <cs:effectRef idx="0"/>
    <cs:fontRef idx="minor">
      <cs:styleClr val="auto"/>
    </cs:fontRef>
    <cs:spPr>
      <a:solidFill>
        <a:schemeClr val="lt1"/>
      </a:solidFill>
      <a:ln>
        <a:solidFill>
          <a:schemeClr val="ph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pattFill prst="ltUpDiag">
        <a:fgClr>
          <a:schemeClr val="phClr"/>
        </a:fgClr>
        <a:bgClr>
          <a:schemeClr val="lt1"/>
        </a:bgClr>
      </a:pattFill>
    </cs:spPr>
  </cs:dataPoint>
  <cs:dataPoint3D>
    <cs:lnRef idx="0"/>
    <cs:fillRef idx="0">
      <cs:styleClr val="auto"/>
    </cs:fillRef>
    <cs:effectRef idx="0"/>
    <cs:fontRef idx="minor">
      <a:schemeClr val="dk1"/>
    </cs:fontRef>
    <cs:spPr>
      <a:pattFill prst="ltUpDiag">
        <a:fgClr>
          <a:schemeClr val="phClr"/>
        </a:fgClr>
        <a:bgClr>
          <a:schemeClr val="lt1"/>
        </a:bgClr>
      </a:pattFill>
    </cs:spPr>
  </cs:dataPoint3D>
  <cs:dataPointLine>
    <cs:lnRef idx="0">
      <cs:styleClr val="auto"/>
    </cs:lnRef>
    <cs:fillRef idx="0"/>
    <cs:effectRef idx="0">
      <cs:styleClr val="auto"/>
    </cs:effectRef>
    <cs:fontRef idx="minor">
      <a:schemeClr val="dk1"/>
    </cs:fontRef>
    <cs:spPr>
      <a:ln w="28575" cap="rnd">
        <a:solidFill>
          <a:schemeClr val="lt1">
            <a:alpha val="50000"/>
          </a:schemeClr>
        </a:solidFill>
        <a:round/>
      </a:ln>
      <a:effectLst>
        <a:outerShdw dist="25400" dir="2700000" algn="tl" rotWithShape="0">
          <a:schemeClr val="phClr"/>
        </a:outerShdw>
      </a:effectLst>
    </cs:spPr>
  </cs:dataPointLine>
  <cs:dataPointMarker>
    <cs:lnRef idx="0"/>
    <cs:fillRef idx="0">
      <cs:styleClr val="auto"/>
    </cs:fillRef>
    <cs:effectRef idx="0"/>
    <cs:fontRef idx="minor">
      <a:schemeClr val="dk1"/>
    </cs:fontRef>
    <cs:spPr>
      <a:solidFill>
        <a:schemeClr val="phClr"/>
      </a:solidFill>
      <a:ln w="22225">
        <a:solidFill>
          <a:schemeClr val="lt1"/>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styleClr val="0"/>
    </cs:lnRef>
    <cs:fillRef idx="0"/>
    <cs:effectRef idx="0"/>
    <cs:fontRef idx="minor">
      <a:schemeClr val="lt1"/>
    </cs:fontRef>
    <cs:spPr>
      <a:ln w="9525">
        <a:solidFill>
          <a:schemeClr val="phClr">
            <a:lumMod val="60000"/>
            <a:lumOff val="40000"/>
          </a:schemeClr>
        </a:solidFill>
      </a:ln>
    </cs:spPr>
    <cs:defRPr sz="900" kern="1200"/>
  </cs:dataTable>
  <cs:downBar>
    <cs:lnRef idx="0">
      <cs:styleClr val="0"/>
    </cs:lnRef>
    <cs:fillRef idx="0"/>
    <cs:effectRef idx="0"/>
    <cs:fontRef idx="minor">
      <a:schemeClr val="dk1"/>
    </cs:fontRef>
    <cs:spPr>
      <a:solidFill>
        <a:schemeClr val="dk1">
          <a:lumMod val="35000"/>
          <a:lumOff val="65000"/>
        </a:schemeClr>
      </a:solidFill>
      <a:ln w="9525">
        <a:solidFill>
          <a:schemeClr val="phClr">
            <a:lumMod val="60000"/>
            <a:lumOff val="40000"/>
          </a:schemeClr>
        </a:solidFill>
      </a:ln>
    </cs:spPr>
  </cs:downBar>
  <cs:dropLine>
    <cs:lnRef idx="0">
      <cs:styleClr val="0"/>
    </cs:lnRef>
    <cs:fillRef idx="0"/>
    <cs:effectRef idx="0"/>
    <cs:fontRef idx="minor">
      <a:schemeClr val="dk1"/>
    </cs:fontRef>
    <cs:spPr>
      <a:ln w="9525" cap="flat" cmpd="sng" algn="ctr">
        <a:gradFill>
          <a:gsLst>
            <a:gs pos="79000">
              <a:schemeClr val="phClr"/>
            </a:gs>
            <a:gs pos="0">
              <a:schemeClr val="lt1">
                <a:alpha val="60000"/>
              </a:schemeClr>
            </a:gs>
          </a:gsLst>
          <a:lin ang="5400000" scaled="0"/>
        </a:gradFill>
        <a:round/>
      </a:ln>
    </cs:spPr>
  </cs:dropLine>
  <cs:errorBar>
    <cs:lnRef idx="0">
      <cs:styleClr val="0"/>
    </cs:lnRef>
    <cs:fillRef idx="0"/>
    <cs:effectRef idx="0"/>
    <cs:fontRef idx="minor">
      <a:schemeClr val="dk1"/>
    </cs:fontRef>
    <cs:spPr>
      <a:ln w="9525">
        <a:solidFill>
          <a:schemeClr val="phClr">
            <a:lumMod val="60000"/>
            <a:lumOff val="40000"/>
          </a:schemeClr>
        </a:solidFill>
        <a:round/>
      </a:ln>
      <a:effectLst>
        <a:glow rad="25400">
          <a:schemeClr val="lt1"/>
        </a:glow>
      </a:effectLst>
    </cs:spPr>
  </cs:errorBar>
  <cs:floor>
    <cs:lnRef idx="0"/>
    <cs:fillRef idx="0"/>
    <cs:effectRef idx="0"/>
    <cs:fontRef idx="minor">
      <a:schemeClr val="dk1"/>
    </cs:fontRef>
  </cs:floor>
  <cs:gridlineMajor>
    <cs:lnRef idx="0">
      <cs:styleClr val="0"/>
    </cs:lnRef>
    <cs:fillRef idx="0"/>
    <cs:effectRef idx="0"/>
    <cs:fontRef idx="minor">
      <a:schemeClr val="dk1"/>
    </cs:fontRef>
    <cs:spPr>
      <a:ln w="9525" cap="flat" cmpd="sng" algn="ctr">
        <a:solidFill>
          <a:schemeClr val="lt1">
            <a:alpha val="25000"/>
          </a:schemeClr>
        </a:solidFill>
        <a:round/>
      </a:ln>
    </cs:spPr>
  </cs:gridlineMajor>
  <cs:gridlineMinor>
    <cs:lnRef idx="0">
      <cs:styleClr val="0"/>
    </cs:lnRef>
    <cs:fillRef idx="0"/>
    <cs:effectRef idx="0"/>
    <cs:fontRef idx="minor">
      <a:schemeClr val="dk1"/>
    </cs:fontRef>
    <cs:spPr>
      <a:ln>
        <a:solidFill>
          <a:schemeClr val="lt1">
            <a:alpha val="10000"/>
          </a:schemeClr>
        </a:solidFill>
      </a:ln>
    </cs:spPr>
  </cs:gridlineMinor>
  <cs:hiLoLine>
    <cs:lnRef idx="0">
      <cs:styleClr val="0"/>
    </cs:lnRef>
    <cs:fillRef idx="0"/>
    <cs:effectRef idx="0"/>
    <cs:fontRef idx="minor">
      <a:schemeClr val="dk1"/>
    </cs:fontRef>
    <cs:spPr>
      <a:ln w="9525">
        <a:solidFill>
          <a:schemeClr val="phClr">
            <a:lumMod val="60000"/>
            <a:lumOff val="40000"/>
          </a:schemeClr>
        </a:solidFill>
        <a:prstDash val="dash"/>
      </a:ln>
    </cs:spPr>
  </cs:hiLoLine>
  <cs:leaderLine>
    <cs:lnRef idx="0">
      <cs:styleClr val="0"/>
    </cs:lnRef>
    <cs:fillRef idx="0"/>
    <cs:effectRef idx="0"/>
    <cs:fontRef idx="minor">
      <a:schemeClr val="dk1"/>
    </cs:fontRef>
    <cs:spPr>
      <a:ln w="9525">
        <a:solidFill>
          <a:schemeClr val="phClr">
            <a:lumMod val="60000"/>
            <a:lumOff val="40000"/>
          </a:schemeClr>
        </a:solidFill>
      </a:ln>
    </cs:spPr>
  </cs:leaderLine>
  <cs:legend>
    <cs:lnRef idx="0"/>
    <cs:fillRef idx="0"/>
    <cs:effectRef idx="0"/>
    <cs:fontRef idx="minor">
      <a:schemeClr val="lt1"/>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styleClr val="0"/>
    </cs:lnRef>
    <cs:fillRef idx="0"/>
    <cs:effectRef idx="0"/>
    <cs:fontRef idx="minor">
      <a:schemeClr val="lt1"/>
    </cs:fontRef>
    <cs:spPr>
      <a:ln w="3175" cap="flat" cmpd="sng" algn="ctr">
        <a:solidFill>
          <a:schemeClr val="phClr">
            <a:lumMod val="60000"/>
            <a:lumOff val="40000"/>
          </a:schemeClr>
        </a:solidFill>
        <a:round/>
      </a:ln>
    </cs:spPr>
    <cs:defRPr sz="900" kern="1200"/>
  </cs:seriesAxis>
  <cs:seriesLine>
    <cs:lnRef idx="0">
      <cs:styleClr val="0"/>
    </cs:lnRef>
    <cs:fillRef idx="0"/>
    <cs:effectRef idx="0"/>
    <cs:fontRef idx="minor">
      <a:schemeClr val="dk1"/>
    </cs:fontRef>
    <cs:spPr>
      <a:ln w="9525">
        <a:solidFill>
          <a:schemeClr val="phClr">
            <a:lumMod val="60000"/>
            <a:lumOff val="40000"/>
            <a:tint val="50000"/>
          </a:schemeClr>
        </a:solidFill>
        <a:prstDash val="dash"/>
      </a:ln>
    </cs:spPr>
  </cs:seriesLine>
  <cs:title>
    <cs:lnRef idx="0"/>
    <cs:fillRef idx="0"/>
    <cs:effectRef idx="0"/>
    <cs:fontRef idx="minor">
      <a:schemeClr val="lt1"/>
    </cs:fontRef>
    <cs:defRPr sz="1500" b="1" kern="1200" cap="all" spc="100" normalizeH="0" baseline="0"/>
  </cs:title>
  <cs:trendline>
    <cs:lnRef idx="0"/>
    <cs:fillRef idx="0"/>
    <cs:effectRef idx="0"/>
    <cs:fontRef idx="minor">
      <a:schemeClr val="dk1"/>
    </cs:fontRef>
    <cs:spPr>
      <a:ln w="28575" cap="rnd">
        <a:solidFill>
          <a:schemeClr val="lt1">
            <a:alpha val="50000"/>
          </a:schemeClr>
        </a:solidFill>
        <a:round/>
      </a:ln>
    </cs:spPr>
  </cs:trendline>
  <cs:trendlineLabel>
    <cs:lnRef idx="0"/>
    <cs:fillRef idx="0"/>
    <cs:effectRef idx="0"/>
    <cs:fontRef idx="minor">
      <a:schemeClr val="lt1"/>
    </cs:fontRef>
    <cs:defRPr sz="900" kern="1200"/>
  </cs:trendlineLabel>
  <cs:upBar>
    <cs:lnRef idx="0">
      <cs:styleClr val="0"/>
    </cs:lnRef>
    <cs:fillRef idx="0"/>
    <cs:effectRef idx="0"/>
    <cs:fontRef idx="minor">
      <a:schemeClr val="dk1"/>
    </cs:fontRef>
    <cs:spPr>
      <a:solidFill>
        <a:schemeClr val="lt1">
          <a:lumMod val="95000"/>
        </a:schemeClr>
      </a:solidFill>
      <a:ln w="9525">
        <a:solidFill>
          <a:schemeClr val="phClr">
            <a:lumMod val="60000"/>
            <a:lumOff val="40000"/>
          </a:schemeClr>
        </a:solidFill>
      </a:ln>
    </cs:spPr>
  </cs:upBar>
  <cs:valueAxis>
    <cs:lnRef idx="0"/>
    <cs:fillRef idx="0"/>
    <cs:effectRef idx="0"/>
    <cs:fontRef idx="minor">
      <a:schemeClr val="lt1"/>
    </cs:fontRef>
    <cs:defRPr sz="900" kern="1200"/>
  </cs:valueAxis>
  <cs:wall>
    <cs:lnRef idx="0"/>
    <cs:fillRef idx="0"/>
    <cs:effectRef idx="0"/>
    <cs:fontRef idx="minor">
      <a:schemeClr val="dk1"/>
    </cs:fontRef>
  </cs:wall>
</cs:chartStyle>
</file>

<file path=xl/charts/style20.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charts/style21.xml><?xml version="1.0" encoding="utf-8"?>
<cs:chartStyle xmlns:cs="http://schemas.microsoft.com/office/drawing/2012/chartStyle" xmlns:a="http://schemas.openxmlformats.org/drawingml/2006/main" id="245">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3"/>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tx1"/>
    </cs:fontRef>
    <cs:spPr>
      <a:ln w="9525" cap="flat" cmpd="sng" algn="ctr">
        <a:solidFill>
          <a:schemeClr val="dk1">
            <a:lumMod val="65000"/>
            <a:lumOff val="35000"/>
            <a:alpha val="75000"/>
          </a:schemeClr>
        </a:solidFill>
        <a:round/>
      </a:ln>
    </cs:spPr>
  </cs:gridlineMajor>
  <cs:gridlineMinor>
    <cs:lnRef idx="0"/>
    <cs:fillRef idx="0"/>
    <cs:effectRef idx="0"/>
    <cs:fontRef idx="minor">
      <a:schemeClr val="tx1"/>
    </cs:fontRef>
    <cs:spPr>
      <a:ln w="9525" cap="flat" cmpd="sng" algn="ctr">
        <a:solidFill>
          <a:schemeClr val="dk1">
            <a:lumMod val="65000"/>
            <a:lumOff val="35000"/>
            <a:alpha val="25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spPr>
      <a:ln w="9525" cap="flat" cmpd="sng" algn="ctr">
        <a:solidFill>
          <a:schemeClr val="lt1">
            <a:lumMod val="50000"/>
          </a:schemeClr>
        </a:solidFill>
        <a:round/>
      </a:ln>
    </cs:spPr>
    <cs:defRPr sz="900" kern="1200"/>
    <cs:bodyPr/>
  </cs:valueAxis>
  <cs:wall>
    <cs:lnRef idx="0"/>
    <cs:fillRef idx="0"/>
    <cs:effectRef idx="0"/>
    <cs:fontRef idx="minor">
      <a:schemeClr val="dk1"/>
    </cs:fontRef>
  </cs:wall>
</cs:chartStyle>
</file>

<file path=xl/charts/style22.xml><?xml version="1.0" encoding="utf-8"?>
<cs:chartStyle xmlns:cs="http://schemas.microsoft.com/office/drawing/2012/chartStyle" xmlns:a="http://schemas.openxmlformats.org/drawingml/2006/main" id="250">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alpha val="54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tx1"/>
    </cs:fontRef>
    <cs:spPr>
      <a:ln w="9525" cap="rnd">
        <a:solidFill>
          <a:schemeClr val="phClr">
            <a:alpha val="50000"/>
          </a:scheme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15000"/>
            <a:lumOff val="8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spPr>
      <a:ln w="9525" cap="flat" cmpd="sng" algn="ctr">
        <a:solidFill>
          <a:schemeClr val="dk1">
            <a:lumMod val="15000"/>
            <a:lumOff val="85000"/>
            <a:alpha val="54000"/>
          </a:schemeClr>
        </a:solidFill>
        <a:round/>
      </a:ln>
    </cs:spPr>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spPr>
      <a:ln w="9525" cap="flat" cmpd="sng" algn="ctr">
        <a:solidFill>
          <a:schemeClr val="dk1">
            <a:lumMod val="15000"/>
            <a:lumOff val="85000"/>
            <a:alpha val="54000"/>
          </a:schemeClr>
        </a:solidFill>
        <a:round/>
      </a:ln>
    </cs:spPr>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23.xml><?xml version="1.0" encoding="utf-8"?>
<cs:chartStyle xmlns:cs="http://schemas.microsoft.com/office/drawing/2012/chartStyle" xmlns:a="http://schemas.openxmlformats.org/drawingml/2006/main" id="250">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alpha val="54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tx1"/>
    </cs:fontRef>
    <cs:spPr>
      <a:ln w="9525" cap="rnd">
        <a:solidFill>
          <a:schemeClr val="phClr">
            <a:alpha val="50000"/>
          </a:scheme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15000"/>
            <a:lumOff val="8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spPr>
      <a:ln w="9525" cap="flat" cmpd="sng" algn="ctr">
        <a:solidFill>
          <a:schemeClr val="dk1">
            <a:lumMod val="15000"/>
            <a:lumOff val="85000"/>
            <a:alpha val="54000"/>
          </a:schemeClr>
        </a:solidFill>
        <a:round/>
      </a:ln>
    </cs:spPr>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spPr>
      <a:ln w="9525" cap="flat" cmpd="sng" algn="ctr">
        <a:solidFill>
          <a:schemeClr val="dk1">
            <a:lumMod val="15000"/>
            <a:lumOff val="85000"/>
            <a:alpha val="54000"/>
          </a:schemeClr>
        </a:solidFill>
        <a:round/>
      </a:ln>
    </cs:spPr>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chart" Target="../charts/chart12.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s>
</file>

<file path=xl/drawings/_rels/drawing2.xml.rels><?xml version="1.0" encoding="UTF-8" standalone="yes"?>
<Relationships xmlns="http://schemas.openxmlformats.org/package/2006/relationships"><Relationship Id="rId3" Type="http://schemas.openxmlformats.org/officeDocument/2006/relationships/chart" Target="../charts/chart15.xml"/><Relationship Id="rId2" Type="http://schemas.openxmlformats.org/officeDocument/2006/relationships/chart" Target="../charts/chart14.xml"/><Relationship Id="rId1" Type="http://schemas.openxmlformats.org/officeDocument/2006/relationships/chart" Target="../charts/chart13.xml"/></Relationships>
</file>

<file path=xl/drawings/_rels/drawing3.xml.rels><?xml version="1.0" encoding="UTF-8" standalone="yes"?>
<Relationships xmlns="http://schemas.openxmlformats.org/package/2006/relationships"><Relationship Id="rId8" Type="http://schemas.openxmlformats.org/officeDocument/2006/relationships/chart" Target="../charts/chart23.xml"/><Relationship Id="rId3" Type="http://schemas.openxmlformats.org/officeDocument/2006/relationships/chart" Target="../charts/chart18.xml"/><Relationship Id="rId7" Type="http://schemas.openxmlformats.org/officeDocument/2006/relationships/chart" Target="../charts/chart22.xml"/><Relationship Id="rId2" Type="http://schemas.openxmlformats.org/officeDocument/2006/relationships/chart" Target="../charts/chart17.xml"/><Relationship Id="rId1" Type="http://schemas.openxmlformats.org/officeDocument/2006/relationships/chart" Target="../charts/chart16.xml"/><Relationship Id="rId6" Type="http://schemas.openxmlformats.org/officeDocument/2006/relationships/chart" Target="../charts/chart21.xml"/><Relationship Id="rId5" Type="http://schemas.openxmlformats.org/officeDocument/2006/relationships/chart" Target="../charts/chart20.xml"/><Relationship Id="rId4" Type="http://schemas.openxmlformats.org/officeDocument/2006/relationships/chart" Target="../charts/chart19.xml"/></Relationships>
</file>

<file path=xl/drawings/drawing1.xml><?xml version="1.0" encoding="utf-8"?>
<xdr:wsDr xmlns:xdr="http://schemas.openxmlformats.org/drawingml/2006/spreadsheetDrawing" xmlns:a="http://schemas.openxmlformats.org/drawingml/2006/main">
  <xdr:twoCellAnchor>
    <xdr:from>
      <xdr:col>0</xdr:col>
      <xdr:colOff>86591</xdr:colOff>
      <xdr:row>27</xdr:row>
      <xdr:rowOff>31173</xdr:rowOff>
    </xdr:from>
    <xdr:to>
      <xdr:col>5</xdr:col>
      <xdr:colOff>860136</xdr:colOff>
      <xdr:row>41</xdr:row>
      <xdr:rowOff>176646</xdr:rowOff>
    </xdr:to>
    <xdr:graphicFrame macro="">
      <xdr:nvGraphicFramePr>
        <xdr:cNvPr id="2" name="Chart 1">
          <a:extLst>
            <a:ext uri="{FF2B5EF4-FFF2-40B4-BE49-F238E27FC236}">
              <a16:creationId xmlns:a16="http://schemas.microsoft.com/office/drawing/2014/main" id="{46D634ED-A943-517D-8784-A1FBBCC2EF9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259773</xdr:colOff>
      <xdr:row>43</xdr:row>
      <xdr:rowOff>135081</xdr:rowOff>
    </xdr:from>
    <xdr:to>
      <xdr:col>6</xdr:col>
      <xdr:colOff>109682</xdr:colOff>
      <xdr:row>58</xdr:row>
      <xdr:rowOff>107372</xdr:rowOff>
    </xdr:to>
    <xdr:graphicFrame macro="">
      <xdr:nvGraphicFramePr>
        <xdr:cNvPr id="3" name="Chart 2">
          <a:extLst>
            <a:ext uri="{FF2B5EF4-FFF2-40B4-BE49-F238E27FC236}">
              <a16:creationId xmlns:a16="http://schemas.microsoft.com/office/drawing/2014/main" id="{C3901181-C4C0-6659-A76E-8B9A586D10C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144319</xdr:colOff>
      <xdr:row>27</xdr:row>
      <xdr:rowOff>42718</xdr:rowOff>
    </xdr:from>
    <xdr:to>
      <xdr:col>11</xdr:col>
      <xdr:colOff>663865</xdr:colOff>
      <xdr:row>42</xdr:row>
      <xdr:rowOff>3464</xdr:rowOff>
    </xdr:to>
    <xdr:graphicFrame macro="">
      <xdr:nvGraphicFramePr>
        <xdr:cNvPr id="4" name="Chart 3">
          <a:extLst>
            <a:ext uri="{FF2B5EF4-FFF2-40B4-BE49-F238E27FC236}">
              <a16:creationId xmlns:a16="http://schemas.microsoft.com/office/drawing/2014/main" id="{4FA49786-DFD9-F68C-1A80-1F701665DBC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236682</xdr:colOff>
      <xdr:row>43</xdr:row>
      <xdr:rowOff>181264</xdr:rowOff>
    </xdr:from>
    <xdr:to>
      <xdr:col>11</xdr:col>
      <xdr:colOff>756228</xdr:colOff>
      <xdr:row>58</xdr:row>
      <xdr:rowOff>153555</xdr:rowOff>
    </xdr:to>
    <xdr:graphicFrame macro="">
      <xdr:nvGraphicFramePr>
        <xdr:cNvPr id="5" name="Chart 4">
          <a:extLst>
            <a:ext uri="{FF2B5EF4-FFF2-40B4-BE49-F238E27FC236}">
              <a16:creationId xmlns:a16="http://schemas.microsoft.com/office/drawing/2014/main" id="{1BC5F0E1-5689-6F55-AD85-BC104ADDD87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663402</xdr:colOff>
      <xdr:row>30</xdr:row>
      <xdr:rowOff>142471</xdr:rowOff>
    </xdr:from>
    <xdr:to>
      <xdr:col>17</xdr:col>
      <xdr:colOff>571038</xdr:colOff>
      <xdr:row>45</xdr:row>
      <xdr:rowOff>113377</xdr:rowOff>
    </xdr:to>
    <xdr:graphicFrame macro="">
      <xdr:nvGraphicFramePr>
        <xdr:cNvPr id="6" name="Chart 5">
          <a:extLst>
            <a:ext uri="{FF2B5EF4-FFF2-40B4-BE49-F238E27FC236}">
              <a16:creationId xmlns:a16="http://schemas.microsoft.com/office/drawing/2014/main" id="{7BC2D1DC-1907-B731-5A28-9715A8CA977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11</xdr:col>
      <xdr:colOff>861522</xdr:colOff>
      <xdr:row>46</xdr:row>
      <xdr:rowOff>97674</xdr:rowOff>
    </xdr:from>
    <xdr:to>
      <xdr:col>17</xdr:col>
      <xdr:colOff>769158</xdr:colOff>
      <xdr:row>61</xdr:row>
      <xdr:rowOff>69965</xdr:rowOff>
    </xdr:to>
    <xdr:graphicFrame macro="">
      <xdr:nvGraphicFramePr>
        <xdr:cNvPr id="7" name="Chart 6">
          <a:extLst>
            <a:ext uri="{FF2B5EF4-FFF2-40B4-BE49-F238E27FC236}">
              <a16:creationId xmlns:a16="http://schemas.microsoft.com/office/drawing/2014/main" id="{E9F60250-3E8F-0BF4-ADD0-9045BAE1CE8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17</xdr:col>
      <xdr:colOff>1056640</xdr:colOff>
      <xdr:row>31</xdr:row>
      <xdr:rowOff>71120</xdr:rowOff>
    </xdr:from>
    <xdr:to>
      <xdr:col>22</xdr:col>
      <xdr:colOff>568960</xdr:colOff>
      <xdr:row>46</xdr:row>
      <xdr:rowOff>71120</xdr:rowOff>
    </xdr:to>
    <xdr:graphicFrame macro="">
      <xdr:nvGraphicFramePr>
        <xdr:cNvPr id="8" name="Chart 7">
          <a:extLst>
            <a:ext uri="{FF2B5EF4-FFF2-40B4-BE49-F238E27FC236}">
              <a16:creationId xmlns:a16="http://schemas.microsoft.com/office/drawing/2014/main" id="{3AB49AEB-E540-8FFC-E0AC-D70A672B87C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18</xdr:col>
      <xdr:colOff>132080</xdr:colOff>
      <xdr:row>48</xdr:row>
      <xdr:rowOff>81280</xdr:rowOff>
    </xdr:from>
    <xdr:to>
      <xdr:col>23</xdr:col>
      <xdr:colOff>101600</xdr:colOff>
      <xdr:row>63</xdr:row>
      <xdr:rowOff>81280</xdr:rowOff>
    </xdr:to>
    <xdr:graphicFrame macro="">
      <xdr:nvGraphicFramePr>
        <xdr:cNvPr id="9" name="Chart 8">
          <a:extLst>
            <a:ext uri="{FF2B5EF4-FFF2-40B4-BE49-F238E27FC236}">
              <a16:creationId xmlns:a16="http://schemas.microsoft.com/office/drawing/2014/main" id="{B478F314-23AD-B062-FC48-8646F8E6291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23</xdr:col>
      <xdr:colOff>162560</xdr:colOff>
      <xdr:row>31</xdr:row>
      <xdr:rowOff>81280</xdr:rowOff>
    </xdr:from>
    <xdr:to>
      <xdr:col>29</xdr:col>
      <xdr:colOff>436880</xdr:colOff>
      <xdr:row>46</xdr:row>
      <xdr:rowOff>81280</xdr:rowOff>
    </xdr:to>
    <xdr:graphicFrame macro="">
      <xdr:nvGraphicFramePr>
        <xdr:cNvPr id="10" name="Chart 9">
          <a:extLst>
            <a:ext uri="{FF2B5EF4-FFF2-40B4-BE49-F238E27FC236}">
              <a16:creationId xmlns:a16="http://schemas.microsoft.com/office/drawing/2014/main" id="{1B6E5484-CB58-AC90-2E91-46F0F6CCC4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23</xdr:col>
      <xdr:colOff>314960</xdr:colOff>
      <xdr:row>48</xdr:row>
      <xdr:rowOff>101600</xdr:rowOff>
    </xdr:from>
    <xdr:to>
      <xdr:col>29</xdr:col>
      <xdr:colOff>589280</xdr:colOff>
      <xdr:row>63</xdr:row>
      <xdr:rowOff>101600</xdr:rowOff>
    </xdr:to>
    <xdr:graphicFrame macro="">
      <xdr:nvGraphicFramePr>
        <xdr:cNvPr id="11" name="Chart 10">
          <a:extLst>
            <a:ext uri="{FF2B5EF4-FFF2-40B4-BE49-F238E27FC236}">
              <a16:creationId xmlns:a16="http://schemas.microsoft.com/office/drawing/2014/main" id="{79061D6F-28AD-9E9B-E20F-139D3BC78F2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30</xdr:col>
      <xdr:colOff>782320</xdr:colOff>
      <xdr:row>30</xdr:row>
      <xdr:rowOff>10160</xdr:rowOff>
    </xdr:from>
    <xdr:to>
      <xdr:col>37</xdr:col>
      <xdr:colOff>314960</xdr:colOff>
      <xdr:row>45</xdr:row>
      <xdr:rowOff>10160</xdr:rowOff>
    </xdr:to>
    <xdr:graphicFrame macro="">
      <xdr:nvGraphicFramePr>
        <xdr:cNvPr id="12" name="Chart 11">
          <a:extLst>
            <a:ext uri="{FF2B5EF4-FFF2-40B4-BE49-F238E27FC236}">
              <a16:creationId xmlns:a16="http://schemas.microsoft.com/office/drawing/2014/main" id="{E14AE79C-EB97-00D7-A1C8-F83EBAAA1BD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30</xdr:col>
      <xdr:colOff>426720</xdr:colOff>
      <xdr:row>47</xdr:row>
      <xdr:rowOff>111760</xdr:rowOff>
    </xdr:from>
    <xdr:to>
      <xdr:col>36</xdr:col>
      <xdr:colOff>568960</xdr:colOff>
      <xdr:row>62</xdr:row>
      <xdr:rowOff>111760</xdr:rowOff>
    </xdr:to>
    <xdr:graphicFrame macro="">
      <xdr:nvGraphicFramePr>
        <xdr:cNvPr id="13" name="Chart 12">
          <a:extLst>
            <a:ext uri="{FF2B5EF4-FFF2-40B4-BE49-F238E27FC236}">
              <a16:creationId xmlns:a16="http://schemas.microsoft.com/office/drawing/2014/main" id="{C7267E32-F1D8-BE2C-E860-D17ABCE41F8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10</xdr:col>
      <xdr:colOff>479778</xdr:colOff>
      <xdr:row>10</xdr:row>
      <xdr:rowOff>72438</xdr:rowOff>
    </xdr:from>
    <xdr:to>
      <xdr:col>14</xdr:col>
      <xdr:colOff>75259</xdr:colOff>
      <xdr:row>24</xdr:row>
      <xdr:rowOff>162749</xdr:rowOff>
    </xdr:to>
    <xdr:graphicFrame macro="">
      <xdr:nvGraphicFramePr>
        <xdr:cNvPr id="3" name="Chart 2">
          <a:extLst>
            <a:ext uri="{FF2B5EF4-FFF2-40B4-BE49-F238E27FC236}">
              <a16:creationId xmlns:a16="http://schemas.microsoft.com/office/drawing/2014/main" id="{3B71F26D-AA4D-CC96-D247-93ACDB2218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291630</xdr:colOff>
      <xdr:row>30</xdr:row>
      <xdr:rowOff>34809</xdr:rowOff>
    </xdr:from>
    <xdr:to>
      <xdr:col>13</xdr:col>
      <xdr:colOff>1279408</xdr:colOff>
      <xdr:row>45</xdr:row>
      <xdr:rowOff>2823</xdr:rowOff>
    </xdr:to>
    <xdr:graphicFrame macro="">
      <xdr:nvGraphicFramePr>
        <xdr:cNvPr id="2" name="Chart 1">
          <a:extLst>
            <a:ext uri="{FF2B5EF4-FFF2-40B4-BE49-F238E27FC236}">
              <a16:creationId xmlns:a16="http://schemas.microsoft.com/office/drawing/2014/main" id="{EE00E783-2105-7363-2406-BECFA30C2E0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545629</xdr:colOff>
      <xdr:row>18</xdr:row>
      <xdr:rowOff>119473</xdr:rowOff>
    </xdr:from>
    <xdr:to>
      <xdr:col>9</xdr:col>
      <xdr:colOff>1138295</xdr:colOff>
      <xdr:row>33</xdr:row>
      <xdr:rowOff>87488</xdr:rowOff>
    </xdr:to>
    <xdr:graphicFrame macro="">
      <xdr:nvGraphicFramePr>
        <xdr:cNvPr id="4" name="Chart 3">
          <a:extLst>
            <a:ext uri="{FF2B5EF4-FFF2-40B4-BE49-F238E27FC236}">
              <a16:creationId xmlns:a16="http://schemas.microsoft.com/office/drawing/2014/main" id="{D513A6D5-9BF8-A151-C636-B6EC856DF10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xdr:col>
      <xdr:colOff>22860</xdr:colOff>
      <xdr:row>23</xdr:row>
      <xdr:rowOff>118110</xdr:rowOff>
    </xdr:from>
    <xdr:to>
      <xdr:col>5</xdr:col>
      <xdr:colOff>243840</xdr:colOff>
      <xdr:row>38</xdr:row>
      <xdr:rowOff>118110</xdr:rowOff>
    </xdr:to>
    <xdr:graphicFrame macro="">
      <xdr:nvGraphicFramePr>
        <xdr:cNvPr id="3" name="Chart 2">
          <a:extLst>
            <a:ext uri="{FF2B5EF4-FFF2-40B4-BE49-F238E27FC236}">
              <a16:creationId xmlns:a16="http://schemas.microsoft.com/office/drawing/2014/main" id="{61AD82AC-CE75-F875-EC93-07662A18250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7620</xdr:colOff>
      <xdr:row>42</xdr:row>
      <xdr:rowOff>57150</xdr:rowOff>
    </xdr:from>
    <xdr:to>
      <xdr:col>5</xdr:col>
      <xdr:colOff>388620</xdr:colOff>
      <xdr:row>57</xdr:row>
      <xdr:rowOff>57150</xdr:rowOff>
    </xdr:to>
    <xdr:graphicFrame macro="">
      <xdr:nvGraphicFramePr>
        <xdr:cNvPr id="4" name="Chart 3">
          <a:extLst>
            <a:ext uri="{FF2B5EF4-FFF2-40B4-BE49-F238E27FC236}">
              <a16:creationId xmlns:a16="http://schemas.microsoft.com/office/drawing/2014/main" id="{B290801A-A562-2D28-DB64-169D97D6EB5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403860</xdr:colOff>
      <xdr:row>23</xdr:row>
      <xdr:rowOff>179070</xdr:rowOff>
    </xdr:from>
    <xdr:to>
      <xdr:col>11</xdr:col>
      <xdr:colOff>548640</xdr:colOff>
      <xdr:row>38</xdr:row>
      <xdr:rowOff>179070</xdr:rowOff>
    </xdr:to>
    <xdr:graphicFrame macro="">
      <xdr:nvGraphicFramePr>
        <xdr:cNvPr id="5" name="Chart 4">
          <a:extLst>
            <a:ext uri="{FF2B5EF4-FFF2-40B4-BE49-F238E27FC236}">
              <a16:creationId xmlns:a16="http://schemas.microsoft.com/office/drawing/2014/main" id="{AE6F4457-640F-C07C-91B5-9047EC0A741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xdr:col>
      <xdr:colOff>533400</xdr:colOff>
      <xdr:row>42</xdr:row>
      <xdr:rowOff>72390</xdr:rowOff>
    </xdr:from>
    <xdr:to>
      <xdr:col>11</xdr:col>
      <xdr:colOff>320040</xdr:colOff>
      <xdr:row>57</xdr:row>
      <xdr:rowOff>72390</xdr:rowOff>
    </xdr:to>
    <xdr:graphicFrame macro="">
      <xdr:nvGraphicFramePr>
        <xdr:cNvPr id="6" name="Chart 5">
          <a:extLst>
            <a:ext uri="{FF2B5EF4-FFF2-40B4-BE49-F238E27FC236}">
              <a16:creationId xmlns:a16="http://schemas.microsoft.com/office/drawing/2014/main" id="{34A20885-9965-FB2C-AF88-4D865935A30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12</xdr:col>
      <xdr:colOff>97972</xdr:colOff>
      <xdr:row>23</xdr:row>
      <xdr:rowOff>21771</xdr:rowOff>
    </xdr:from>
    <xdr:to>
      <xdr:col>18</xdr:col>
      <xdr:colOff>587829</xdr:colOff>
      <xdr:row>39</xdr:row>
      <xdr:rowOff>38100</xdr:rowOff>
    </xdr:to>
    <xdr:graphicFrame macro="">
      <xdr:nvGraphicFramePr>
        <xdr:cNvPr id="7" name="Chart 6">
          <a:extLst>
            <a:ext uri="{FF2B5EF4-FFF2-40B4-BE49-F238E27FC236}">
              <a16:creationId xmlns:a16="http://schemas.microsoft.com/office/drawing/2014/main" id="{22D5601C-32BE-B765-052F-F1DC1C37451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11</xdr:col>
      <xdr:colOff>576943</xdr:colOff>
      <xdr:row>42</xdr:row>
      <xdr:rowOff>59871</xdr:rowOff>
    </xdr:from>
    <xdr:to>
      <xdr:col>19</xdr:col>
      <xdr:colOff>272143</xdr:colOff>
      <xdr:row>57</xdr:row>
      <xdr:rowOff>27214</xdr:rowOff>
    </xdr:to>
    <xdr:graphicFrame macro="">
      <xdr:nvGraphicFramePr>
        <xdr:cNvPr id="8" name="Chart 7">
          <a:extLst>
            <a:ext uri="{FF2B5EF4-FFF2-40B4-BE49-F238E27FC236}">
              <a16:creationId xmlns:a16="http://schemas.microsoft.com/office/drawing/2014/main" id="{1D50EBC8-0E7E-61C9-C816-B3F729D7019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19</xdr:col>
      <xdr:colOff>239484</xdr:colOff>
      <xdr:row>22</xdr:row>
      <xdr:rowOff>168729</xdr:rowOff>
    </xdr:from>
    <xdr:to>
      <xdr:col>28</xdr:col>
      <xdr:colOff>32656</xdr:colOff>
      <xdr:row>37</xdr:row>
      <xdr:rowOff>136072</xdr:rowOff>
    </xdr:to>
    <xdr:graphicFrame macro="">
      <xdr:nvGraphicFramePr>
        <xdr:cNvPr id="2" name="Chart 1">
          <a:extLst>
            <a:ext uri="{FF2B5EF4-FFF2-40B4-BE49-F238E27FC236}">
              <a16:creationId xmlns:a16="http://schemas.microsoft.com/office/drawing/2014/main" id="{6981BAA8-C7FB-FB46-9831-9E05CA3BDC8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19</xdr:col>
      <xdr:colOff>500742</xdr:colOff>
      <xdr:row>42</xdr:row>
      <xdr:rowOff>103415</xdr:rowOff>
    </xdr:from>
    <xdr:to>
      <xdr:col>27</xdr:col>
      <xdr:colOff>195942</xdr:colOff>
      <xdr:row>57</xdr:row>
      <xdr:rowOff>70758</xdr:rowOff>
    </xdr:to>
    <xdr:graphicFrame macro="">
      <xdr:nvGraphicFramePr>
        <xdr:cNvPr id="9" name="Chart 8">
          <a:extLst>
            <a:ext uri="{FF2B5EF4-FFF2-40B4-BE49-F238E27FC236}">
              <a16:creationId xmlns:a16="http://schemas.microsoft.com/office/drawing/2014/main" id="{BD27D865-8BFB-8398-D9A0-4CEE7F02FF8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7E9BB-4065-4244-912F-C92E2A9CE66E}">
  <dimension ref="A1:AG30"/>
  <sheetViews>
    <sheetView topLeftCell="U9" zoomScale="75" workbookViewId="0">
      <selection activeCell="AK27" sqref="AK27"/>
    </sheetView>
  </sheetViews>
  <sheetFormatPr defaultRowHeight="14.4" x14ac:dyDescent="0.3"/>
  <cols>
    <col min="1" max="1" width="14.44140625" customWidth="1"/>
    <col min="2" max="2" width="10.88671875" customWidth="1"/>
    <col min="3" max="3" width="12.109375" customWidth="1"/>
    <col min="6" max="6" width="13.44140625" customWidth="1"/>
    <col min="7" max="7" width="15.5546875" bestFit="1" customWidth="1"/>
    <col min="8" max="8" width="12.21875" customWidth="1"/>
    <col min="11" max="11" width="13.44140625" customWidth="1"/>
    <col min="12" max="12" width="15.5546875" customWidth="1"/>
    <col min="13" max="13" width="10.109375" bestFit="1" customWidth="1"/>
    <col min="14" max="14" width="15.6640625" bestFit="1" customWidth="1"/>
    <col min="18" max="18" width="15.5546875" bestFit="1" customWidth="1"/>
    <col min="19" max="19" width="15.6640625" bestFit="1" customWidth="1"/>
    <col min="20" max="20" width="15.5546875" bestFit="1" customWidth="1"/>
    <col min="21" max="21" width="18" bestFit="1" customWidth="1"/>
    <col min="24" max="24" width="13.6640625" customWidth="1"/>
    <col min="25" max="25" width="11.33203125" customWidth="1"/>
    <col min="26" max="26" width="11" customWidth="1"/>
    <col min="30" max="30" width="13.33203125" customWidth="1"/>
    <col min="31" max="31" width="14.109375" customWidth="1"/>
    <col min="32" max="32" width="15" customWidth="1"/>
  </cols>
  <sheetData>
    <row r="1" spans="1:33" x14ac:dyDescent="0.3">
      <c r="A1" s="1" t="s">
        <v>124</v>
      </c>
      <c r="X1" s="1" t="s">
        <v>125</v>
      </c>
      <c r="AD1" s="1" t="s">
        <v>126</v>
      </c>
    </row>
    <row r="2" spans="1:33" x14ac:dyDescent="0.3">
      <c r="A2" s="1"/>
    </row>
    <row r="3" spans="1:33" ht="15" thickBot="1" x14ac:dyDescent="0.35">
      <c r="A3" s="1" t="s">
        <v>127</v>
      </c>
      <c r="F3" s="1" t="s">
        <v>128</v>
      </c>
      <c r="K3" s="1" t="s">
        <v>129</v>
      </c>
      <c r="Q3" s="1" t="s">
        <v>130</v>
      </c>
    </row>
    <row r="4" spans="1:33" ht="15" thickTop="1" x14ac:dyDescent="0.3">
      <c r="A4" s="72"/>
      <c r="B4" s="73" t="s">
        <v>131</v>
      </c>
      <c r="C4" s="74" t="s">
        <v>132</v>
      </c>
      <c r="D4" s="75"/>
      <c r="F4" s="72"/>
      <c r="G4" s="85" t="s">
        <v>131</v>
      </c>
      <c r="H4" s="86" t="s">
        <v>132</v>
      </c>
      <c r="I4" s="87"/>
      <c r="K4" s="72"/>
      <c r="L4" s="100" t="s">
        <v>131</v>
      </c>
      <c r="M4" s="101" t="s">
        <v>133</v>
      </c>
      <c r="N4" s="102" t="s">
        <v>132</v>
      </c>
      <c r="O4" s="103"/>
      <c r="Q4" s="72"/>
      <c r="R4" s="115" t="s">
        <v>131</v>
      </c>
      <c r="S4" s="116" t="s">
        <v>132</v>
      </c>
      <c r="T4" s="116" t="s">
        <v>131</v>
      </c>
      <c r="U4" s="117" t="s">
        <v>132</v>
      </c>
      <c r="X4" s="72"/>
      <c r="Y4" s="73" t="s">
        <v>131</v>
      </c>
      <c r="Z4" s="74" t="s">
        <v>132</v>
      </c>
      <c r="AA4" s="75"/>
      <c r="AD4" s="72"/>
      <c r="AE4" s="85" t="s">
        <v>131</v>
      </c>
      <c r="AF4" s="86" t="s">
        <v>132</v>
      </c>
      <c r="AG4" s="87"/>
    </row>
    <row r="5" spans="1:33" x14ac:dyDescent="0.3">
      <c r="A5" s="72"/>
      <c r="B5" s="76" t="s">
        <v>134</v>
      </c>
      <c r="C5" s="77" t="s">
        <v>134</v>
      </c>
      <c r="D5" s="78" t="s">
        <v>135</v>
      </c>
      <c r="F5" s="72"/>
      <c r="G5" s="88" t="s">
        <v>136</v>
      </c>
      <c r="H5" s="89" t="s">
        <v>137</v>
      </c>
      <c r="I5" s="90" t="s">
        <v>135</v>
      </c>
      <c r="K5" s="72"/>
      <c r="L5" s="104" t="s">
        <v>138</v>
      </c>
      <c r="M5" s="105" t="s">
        <v>139</v>
      </c>
      <c r="N5" s="106" t="s">
        <v>138</v>
      </c>
      <c r="O5" s="107" t="s">
        <v>135</v>
      </c>
      <c r="Q5" s="72"/>
      <c r="R5" s="118" t="s">
        <v>140</v>
      </c>
      <c r="S5" s="119" t="s">
        <v>138</v>
      </c>
      <c r="T5" s="119" t="s">
        <v>136</v>
      </c>
      <c r="U5" s="120" t="s">
        <v>141</v>
      </c>
      <c r="X5" s="72"/>
      <c r="Y5" s="76" t="s">
        <v>134</v>
      </c>
      <c r="Z5" s="77" t="s">
        <v>142</v>
      </c>
      <c r="AA5" s="78" t="s">
        <v>135</v>
      </c>
      <c r="AD5" s="72"/>
      <c r="AE5" s="88" t="s">
        <v>143</v>
      </c>
      <c r="AF5" s="89" t="s">
        <v>144</v>
      </c>
      <c r="AG5" s="90" t="s">
        <v>135</v>
      </c>
    </row>
    <row r="6" spans="1:33" ht="15" thickBot="1" x14ac:dyDescent="0.35">
      <c r="A6" s="26"/>
      <c r="B6" s="79" t="s">
        <v>145</v>
      </c>
      <c r="C6" s="80" t="s">
        <v>146</v>
      </c>
      <c r="D6" s="81" t="s">
        <v>147</v>
      </c>
      <c r="F6" s="26"/>
      <c r="G6" s="91" t="s">
        <v>145</v>
      </c>
      <c r="H6" s="92" t="s">
        <v>146</v>
      </c>
      <c r="I6" s="93" t="s">
        <v>147</v>
      </c>
      <c r="K6" s="26"/>
      <c r="L6" s="108" t="s">
        <v>145</v>
      </c>
      <c r="M6" s="109" t="s">
        <v>148</v>
      </c>
      <c r="N6" s="110" t="s">
        <v>146</v>
      </c>
      <c r="O6" s="111" t="s">
        <v>147</v>
      </c>
      <c r="Q6" s="26"/>
      <c r="R6" s="121" t="s">
        <v>145</v>
      </c>
      <c r="S6" s="122" t="s">
        <v>146</v>
      </c>
      <c r="T6" s="122" t="s">
        <v>148</v>
      </c>
      <c r="U6" s="123" t="s">
        <v>149</v>
      </c>
      <c r="X6" s="26"/>
      <c r="Y6" s="79" t="s">
        <v>145</v>
      </c>
      <c r="Z6" s="80" t="s">
        <v>146</v>
      </c>
      <c r="AA6" s="81" t="s">
        <v>147</v>
      </c>
      <c r="AD6" s="26"/>
      <c r="AE6" s="91" t="s">
        <v>145</v>
      </c>
      <c r="AF6" s="92" t="s">
        <v>146</v>
      </c>
      <c r="AG6" s="93" t="s">
        <v>147</v>
      </c>
    </row>
    <row r="7" spans="1:33" ht="15" thickTop="1" x14ac:dyDescent="0.3">
      <c r="A7" s="28" t="s">
        <v>150</v>
      </c>
      <c r="B7" s="229">
        <v>60</v>
      </c>
      <c r="C7" s="229">
        <v>60</v>
      </c>
      <c r="D7" s="248">
        <v>4.2361111111111113E-2</v>
      </c>
      <c r="F7" s="94" t="s">
        <v>150</v>
      </c>
      <c r="G7" s="229">
        <v>20</v>
      </c>
      <c r="H7" s="229">
        <v>100</v>
      </c>
      <c r="I7" s="248">
        <v>0.20902777777777778</v>
      </c>
      <c r="K7" s="48" t="s">
        <v>150</v>
      </c>
      <c r="L7" s="229">
        <v>60</v>
      </c>
      <c r="M7" s="229">
        <v>140</v>
      </c>
      <c r="N7" s="229">
        <v>60</v>
      </c>
      <c r="O7" s="248">
        <v>4.2361111111111113E-2</v>
      </c>
      <c r="Q7" s="124" t="s">
        <v>150</v>
      </c>
      <c r="R7" s="243">
        <v>140</v>
      </c>
      <c r="S7" s="243">
        <v>20</v>
      </c>
      <c r="T7" s="243">
        <v>60</v>
      </c>
      <c r="U7" s="244">
        <v>100</v>
      </c>
      <c r="X7" s="28" t="s">
        <v>150</v>
      </c>
      <c r="Y7" s="229">
        <v>60</v>
      </c>
      <c r="Z7" s="229">
        <v>40</v>
      </c>
      <c r="AA7" s="248">
        <v>0.12638888888888888</v>
      </c>
      <c r="AD7" s="94" t="s">
        <v>150</v>
      </c>
      <c r="AE7" s="245">
        <v>1</v>
      </c>
      <c r="AF7" s="229"/>
      <c r="AG7" s="230"/>
    </row>
    <row r="8" spans="1:33" ht="15" thickBot="1" x14ac:dyDescent="0.35">
      <c r="A8" s="30" t="s">
        <v>151</v>
      </c>
      <c r="B8" s="208" t="s">
        <v>152</v>
      </c>
      <c r="C8" s="208" t="s">
        <v>152</v>
      </c>
      <c r="D8" s="248">
        <v>4.2361111111111113E-2</v>
      </c>
      <c r="F8" s="4" t="s">
        <v>151</v>
      </c>
      <c r="G8" s="208">
        <v>20</v>
      </c>
      <c r="H8" s="208">
        <v>100</v>
      </c>
      <c r="I8" s="249">
        <v>0.20902777777777778</v>
      </c>
      <c r="K8" s="49" t="s">
        <v>151</v>
      </c>
      <c r="L8" s="208">
        <v>60</v>
      </c>
      <c r="M8" s="208">
        <v>140</v>
      </c>
      <c r="N8" s="208">
        <v>60</v>
      </c>
      <c r="O8" s="249">
        <v>4.2361111111111113E-2</v>
      </c>
      <c r="Q8" s="270" t="s">
        <v>203</v>
      </c>
      <c r="R8" s="271"/>
      <c r="S8" s="271"/>
      <c r="T8" s="271"/>
      <c r="U8" s="272"/>
      <c r="X8" s="31" t="s">
        <v>153</v>
      </c>
      <c r="Y8" s="216">
        <f>Y7/Z7</f>
        <v>1.5</v>
      </c>
      <c r="Z8" s="263">
        <f>Z7/Y7</f>
        <v>0.66666666666666663</v>
      </c>
      <c r="AA8" s="262">
        <v>0.12638888888888888</v>
      </c>
      <c r="AD8" s="6" t="s">
        <v>153</v>
      </c>
      <c r="AE8" s="216"/>
      <c r="AF8" s="237">
        <v>1</v>
      </c>
      <c r="AG8" s="218"/>
    </row>
    <row r="9" spans="1:33" ht="15.6" thickTop="1" thickBot="1" x14ac:dyDescent="0.35">
      <c r="A9" s="30" t="s">
        <v>153</v>
      </c>
      <c r="B9" s="208">
        <v>1</v>
      </c>
      <c r="C9" s="236">
        <v>1</v>
      </c>
      <c r="D9" s="248">
        <v>4.2361111111111113E-2</v>
      </c>
      <c r="F9" s="4" t="s">
        <v>153</v>
      </c>
      <c r="G9" s="208">
        <v>5</v>
      </c>
      <c r="H9" s="236">
        <v>1</v>
      </c>
      <c r="I9" s="249">
        <v>0.20902777777777778</v>
      </c>
      <c r="K9" s="49" t="s">
        <v>153</v>
      </c>
      <c r="L9" s="208">
        <v>1</v>
      </c>
      <c r="M9" s="240"/>
      <c r="N9" s="236">
        <v>1</v>
      </c>
      <c r="O9" s="249">
        <v>4.2361111111111113E-2</v>
      </c>
    </row>
    <row r="10" spans="1:33" ht="15.6" thickTop="1" thickBot="1" x14ac:dyDescent="0.35">
      <c r="A10" s="31" t="s">
        <v>154</v>
      </c>
      <c r="B10" s="237" t="s">
        <v>155</v>
      </c>
      <c r="C10" s="216" t="s">
        <v>156</v>
      </c>
      <c r="D10" s="251"/>
      <c r="F10" s="6" t="s">
        <v>154</v>
      </c>
      <c r="G10" s="237" t="s">
        <v>155</v>
      </c>
      <c r="H10" s="216" t="s">
        <v>157</v>
      </c>
      <c r="I10" s="238"/>
      <c r="K10" s="50" t="s">
        <v>154</v>
      </c>
      <c r="L10" s="237" t="s">
        <v>155</v>
      </c>
      <c r="M10" s="241"/>
      <c r="N10" s="216" t="s">
        <v>155</v>
      </c>
      <c r="O10" s="238"/>
      <c r="Q10" s="72"/>
      <c r="R10" s="115" t="s">
        <v>131</v>
      </c>
      <c r="S10" s="116" t="s">
        <v>132</v>
      </c>
      <c r="T10" s="116" t="s">
        <v>131</v>
      </c>
      <c r="U10" s="117" t="s">
        <v>132</v>
      </c>
      <c r="X10" s="264" t="s">
        <v>158</v>
      </c>
      <c r="Y10" s="265"/>
      <c r="Z10" s="265"/>
      <c r="AA10" s="266"/>
      <c r="AD10" s="264" t="s">
        <v>159</v>
      </c>
      <c r="AE10" s="265"/>
      <c r="AF10" s="265"/>
      <c r="AG10" s="266"/>
    </row>
    <row r="11" spans="1:33" ht="15.6" thickTop="1" thickBot="1" x14ac:dyDescent="0.35">
      <c r="Q11" s="72"/>
      <c r="R11" s="118" t="s">
        <v>140</v>
      </c>
      <c r="S11" s="119" t="s">
        <v>138</v>
      </c>
      <c r="T11" s="119" t="s">
        <v>136</v>
      </c>
      <c r="U11" s="120" t="s">
        <v>141</v>
      </c>
      <c r="X11" s="267" t="s">
        <v>160</v>
      </c>
      <c r="Y11" s="268"/>
      <c r="Z11" s="268"/>
      <c r="AA11" s="269"/>
      <c r="AD11" s="267" t="s">
        <v>161</v>
      </c>
      <c r="AE11" s="268"/>
      <c r="AF11" s="268"/>
      <c r="AG11" s="269"/>
    </row>
    <row r="12" spans="1:33" ht="15.6" thickTop="1" thickBot="1" x14ac:dyDescent="0.35">
      <c r="A12" s="264" t="s">
        <v>162</v>
      </c>
      <c r="B12" s="265"/>
      <c r="C12" s="265"/>
      <c r="D12" s="266"/>
      <c r="F12" s="264" t="s">
        <v>163</v>
      </c>
      <c r="G12" s="265"/>
      <c r="H12" s="265"/>
      <c r="I12" s="266"/>
      <c r="K12" s="264" t="s">
        <v>164</v>
      </c>
      <c r="L12" s="265"/>
      <c r="M12" s="265"/>
      <c r="N12" s="266"/>
      <c r="Q12" s="26"/>
      <c r="R12" s="121" t="s">
        <v>145</v>
      </c>
      <c r="S12" s="122" t="s">
        <v>146</v>
      </c>
      <c r="T12" s="122" t="s">
        <v>148</v>
      </c>
      <c r="U12" s="123" t="s">
        <v>149</v>
      </c>
      <c r="X12" s="70" t="s">
        <v>40</v>
      </c>
      <c r="Y12" s="70" t="s">
        <v>165</v>
      </c>
      <c r="Z12" s="70" t="s">
        <v>166</v>
      </c>
      <c r="AA12" s="70" t="s">
        <v>167</v>
      </c>
      <c r="AD12" s="95" t="s">
        <v>40</v>
      </c>
      <c r="AE12" s="95" t="s">
        <v>165</v>
      </c>
      <c r="AF12" s="95" t="s">
        <v>166</v>
      </c>
      <c r="AG12" s="95" t="s">
        <v>167</v>
      </c>
    </row>
    <row r="13" spans="1:33" ht="15.6" thickTop="1" thickBot="1" x14ac:dyDescent="0.35">
      <c r="A13" s="267" t="s">
        <v>168</v>
      </c>
      <c r="B13" s="268"/>
      <c r="C13" s="268"/>
      <c r="D13" s="269"/>
      <c r="F13" s="267" t="s">
        <v>169</v>
      </c>
      <c r="G13" s="268"/>
      <c r="H13" s="268"/>
      <c r="I13" s="269"/>
      <c r="K13" s="267" t="s">
        <v>168</v>
      </c>
      <c r="L13" s="268"/>
      <c r="M13" s="268"/>
      <c r="N13" s="269"/>
      <c r="Q13" s="124" t="s">
        <v>153</v>
      </c>
      <c r="R13" s="243"/>
      <c r="S13" s="243"/>
      <c r="T13" s="243"/>
      <c r="U13" s="244"/>
      <c r="X13" s="71"/>
      <c r="Y13" s="71"/>
      <c r="Z13" s="71" t="s">
        <v>170</v>
      </c>
      <c r="AA13" s="71" t="s">
        <v>171</v>
      </c>
      <c r="AD13" s="96"/>
      <c r="AE13" s="96"/>
      <c r="AF13" s="96" t="s">
        <v>170</v>
      </c>
      <c r="AG13" s="96" t="s">
        <v>171</v>
      </c>
    </row>
    <row r="14" spans="1:33" ht="15.6" thickTop="1" thickBot="1" x14ac:dyDescent="0.35">
      <c r="A14" s="70" t="s">
        <v>40</v>
      </c>
      <c r="B14" s="70" t="s">
        <v>165</v>
      </c>
      <c r="C14" s="70" t="s">
        <v>166</v>
      </c>
      <c r="D14" s="70" t="s">
        <v>167</v>
      </c>
      <c r="F14" s="95" t="s">
        <v>40</v>
      </c>
      <c r="G14" s="95" t="s">
        <v>165</v>
      </c>
      <c r="H14" s="95" t="s">
        <v>166</v>
      </c>
      <c r="I14" s="95" t="s">
        <v>167</v>
      </c>
      <c r="K14" s="44" t="s">
        <v>40</v>
      </c>
      <c r="L14" s="44" t="s">
        <v>165</v>
      </c>
      <c r="M14" s="44" t="s">
        <v>166</v>
      </c>
      <c r="N14" s="44" t="s">
        <v>167</v>
      </c>
      <c r="Q14" s="270" t="s">
        <v>204</v>
      </c>
      <c r="R14" s="271"/>
      <c r="S14" s="271"/>
      <c r="T14" s="271"/>
      <c r="U14" s="272"/>
      <c r="X14" s="83">
        <v>150</v>
      </c>
      <c r="Y14" s="231">
        <v>40</v>
      </c>
      <c r="Z14" s="250">
        <f>X14/Y14</f>
        <v>3.75</v>
      </c>
      <c r="AA14" s="250">
        <f>Z14/4*100</f>
        <v>93.75</v>
      </c>
      <c r="AD14" s="98">
        <v>200</v>
      </c>
      <c r="AE14" s="231">
        <v>50</v>
      </c>
      <c r="AF14" s="250">
        <f>AD14/AE14</f>
        <v>4</v>
      </c>
      <c r="AG14" s="250">
        <f>AF14/40*100</f>
        <v>10</v>
      </c>
    </row>
    <row r="15" spans="1:33" ht="15.6" thickTop="1" thickBot="1" x14ac:dyDescent="0.35">
      <c r="A15" s="71"/>
      <c r="B15" s="71"/>
      <c r="C15" s="71" t="s">
        <v>170</v>
      </c>
      <c r="D15" s="71" t="s">
        <v>171</v>
      </c>
      <c r="F15" s="96"/>
      <c r="G15" s="96"/>
      <c r="H15" s="96" t="s">
        <v>170</v>
      </c>
      <c r="I15" s="96" t="s">
        <v>171</v>
      </c>
      <c r="K15" s="47"/>
      <c r="L15" s="47"/>
      <c r="M15" s="47" t="s">
        <v>170</v>
      </c>
      <c r="N15" s="47" t="s">
        <v>171</v>
      </c>
      <c r="X15" s="83">
        <v>200</v>
      </c>
      <c r="Y15" s="234">
        <v>60</v>
      </c>
      <c r="Z15" s="250">
        <f t="shared" ref="Z15:Z20" si="0">X15/Y15</f>
        <v>3.3333333333333335</v>
      </c>
      <c r="AA15" s="250">
        <f t="shared" ref="AA15:AA20" si="1">Z15/4*100</f>
        <v>83.333333333333343</v>
      </c>
      <c r="AD15" s="98">
        <v>250</v>
      </c>
      <c r="AE15" s="234">
        <v>60</v>
      </c>
      <c r="AF15" s="250">
        <f t="shared" ref="AF15:AF20" si="2">AD15/AE15</f>
        <v>4.166666666666667</v>
      </c>
      <c r="AG15" s="250">
        <f t="shared" ref="AG15:AG20" si="3">AF15/40*100</f>
        <v>10.416666666666668</v>
      </c>
    </row>
    <row r="16" spans="1:33" ht="15" thickTop="1" x14ac:dyDescent="0.3">
      <c r="A16" s="82">
        <v>50</v>
      </c>
      <c r="B16" s="239">
        <v>61</v>
      </c>
      <c r="C16" s="250">
        <f>A16/B16</f>
        <v>0.81967213114754101</v>
      </c>
      <c r="D16" s="250">
        <f>$C16/1*100</f>
        <v>81.967213114754102</v>
      </c>
      <c r="F16" s="97">
        <v>50</v>
      </c>
      <c r="G16" s="231">
        <v>10</v>
      </c>
      <c r="H16" s="231">
        <f>(F16/G16)</f>
        <v>5</v>
      </c>
      <c r="I16" s="231">
        <f>$H16/5*100</f>
        <v>100</v>
      </c>
      <c r="K16" s="112">
        <v>50</v>
      </c>
      <c r="L16" s="231">
        <v>120</v>
      </c>
      <c r="M16" s="250">
        <f>K16/L16</f>
        <v>0.41666666666666669</v>
      </c>
      <c r="N16" s="250">
        <f>$M16/1*100</f>
        <v>41.666666666666671</v>
      </c>
      <c r="Q16" s="264" t="s">
        <v>172</v>
      </c>
      <c r="R16" s="265"/>
      <c r="S16" s="265"/>
      <c r="T16" s="266"/>
      <c r="X16" s="83">
        <v>250</v>
      </c>
      <c r="Y16" s="234">
        <v>70</v>
      </c>
      <c r="Z16" s="250">
        <f t="shared" si="0"/>
        <v>3.5714285714285716</v>
      </c>
      <c r="AA16" s="250">
        <f t="shared" si="1"/>
        <v>89.285714285714292</v>
      </c>
      <c r="AD16" s="98">
        <v>300</v>
      </c>
      <c r="AE16" s="234">
        <v>70</v>
      </c>
      <c r="AF16" s="250">
        <f t="shared" si="2"/>
        <v>4.2857142857142856</v>
      </c>
      <c r="AG16" s="250">
        <f t="shared" si="3"/>
        <v>10.714285714285714</v>
      </c>
    </row>
    <row r="17" spans="1:33" ht="15" thickBot="1" x14ac:dyDescent="0.35">
      <c r="A17" s="83">
        <v>100</v>
      </c>
      <c r="B17" s="232">
        <v>115</v>
      </c>
      <c r="C17" s="250">
        <f t="shared" ref="C17:C23" si="4">A17/B17</f>
        <v>0.86956521739130432</v>
      </c>
      <c r="D17" s="250">
        <f t="shared" ref="D17:D23" si="5">$C17/1*100</f>
        <v>86.956521739130437</v>
      </c>
      <c r="F17" s="98">
        <v>100</v>
      </c>
      <c r="G17" s="232">
        <v>20</v>
      </c>
      <c r="H17" s="231">
        <f t="shared" ref="H17:H23" si="6">(F17/G17)</f>
        <v>5</v>
      </c>
      <c r="I17" s="231">
        <f t="shared" ref="I17:I23" si="7">$H17/5*100</f>
        <v>100</v>
      </c>
      <c r="K17" s="113">
        <v>100</v>
      </c>
      <c r="L17" s="234">
        <v>135</v>
      </c>
      <c r="M17" s="250">
        <f t="shared" ref="M17:M23" si="8">K17/L17</f>
        <v>0.7407407407407407</v>
      </c>
      <c r="N17" s="250">
        <f t="shared" ref="N17:N23" si="9">$M17/1*100</f>
        <v>74.074074074074076</v>
      </c>
      <c r="Q17" s="267" t="s">
        <v>173</v>
      </c>
      <c r="R17" s="268"/>
      <c r="S17" s="268"/>
      <c r="T17" s="269"/>
      <c r="X17" s="83">
        <v>300</v>
      </c>
      <c r="Y17" s="234">
        <v>100</v>
      </c>
      <c r="Z17" s="250">
        <f t="shared" si="0"/>
        <v>3</v>
      </c>
      <c r="AA17" s="250">
        <f t="shared" si="1"/>
        <v>75</v>
      </c>
      <c r="AD17" s="98">
        <v>350</v>
      </c>
      <c r="AE17" s="234">
        <v>90</v>
      </c>
      <c r="AF17" s="250">
        <f t="shared" si="2"/>
        <v>3.8888888888888888</v>
      </c>
      <c r="AG17" s="250">
        <f t="shared" si="3"/>
        <v>9.7222222222222232</v>
      </c>
    </row>
    <row r="18" spans="1:33" ht="15" thickTop="1" x14ac:dyDescent="0.3">
      <c r="A18" s="83">
        <v>150</v>
      </c>
      <c r="B18">
        <v>172</v>
      </c>
      <c r="C18" s="250">
        <f t="shared" si="4"/>
        <v>0.87209302325581395</v>
      </c>
      <c r="D18" s="250">
        <f t="shared" si="5"/>
        <v>87.20930232558139</v>
      </c>
      <c r="F18" s="98">
        <v>150</v>
      </c>
      <c r="G18" s="232">
        <v>30</v>
      </c>
      <c r="H18" s="231">
        <f t="shared" si="6"/>
        <v>5</v>
      </c>
      <c r="I18" s="231">
        <f t="shared" si="7"/>
        <v>100</v>
      </c>
      <c r="K18" s="113">
        <v>150</v>
      </c>
      <c r="L18" s="234">
        <v>190</v>
      </c>
      <c r="M18" s="250">
        <f t="shared" si="8"/>
        <v>0.78947368421052633</v>
      </c>
      <c r="N18" s="250">
        <f t="shared" si="9"/>
        <v>78.94736842105263</v>
      </c>
      <c r="Q18" s="125" t="s">
        <v>40</v>
      </c>
      <c r="R18" s="125" t="s">
        <v>165</v>
      </c>
      <c r="S18" s="125" t="s">
        <v>166</v>
      </c>
      <c r="T18" s="125" t="s">
        <v>167</v>
      </c>
      <c r="X18" s="83">
        <v>350</v>
      </c>
      <c r="Y18" s="234">
        <v>130</v>
      </c>
      <c r="Z18" s="250">
        <f t="shared" si="0"/>
        <v>2.6923076923076925</v>
      </c>
      <c r="AA18" s="250">
        <f t="shared" si="1"/>
        <v>67.307692307692307</v>
      </c>
      <c r="AD18" s="98">
        <v>400</v>
      </c>
      <c r="AE18" s="234">
        <v>100</v>
      </c>
      <c r="AF18" s="250">
        <f t="shared" si="2"/>
        <v>4</v>
      </c>
      <c r="AG18" s="250">
        <f t="shared" si="3"/>
        <v>10</v>
      </c>
    </row>
    <row r="19" spans="1:33" ht="15" thickBot="1" x14ac:dyDescent="0.35">
      <c r="A19" s="83">
        <v>200</v>
      </c>
      <c r="B19" s="232">
        <v>226</v>
      </c>
      <c r="C19" s="250">
        <f t="shared" si="4"/>
        <v>0.88495575221238942</v>
      </c>
      <c r="D19" s="250">
        <f t="shared" si="5"/>
        <v>88.495575221238937</v>
      </c>
      <c r="F19" s="98">
        <v>200</v>
      </c>
      <c r="G19" s="232">
        <v>40</v>
      </c>
      <c r="H19" s="231">
        <f t="shared" si="6"/>
        <v>5</v>
      </c>
      <c r="I19" s="231">
        <f t="shared" si="7"/>
        <v>100</v>
      </c>
      <c r="K19" s="113">
        <v>200</v>
      </c>
      <c r="L19" s="234">
        <v>250</v>
      </c>
      <c r="M19" s="250">
        <f t="shared" si="8"/>
        <v>0.8</v>
      </c>
      <c r="N19" s="250">
        <f t="shared" si="9"/>
        <v>80</v>
      </c>
      <c r="Q19" s="126"/>
      <c r="R19" s="126"/>
      <c r="S19" s="126" t="s">
        <v>170</v>
      </c>
      <c r="T19" s="126" t="s">
        <v>171</v>
      </c>
      <c r="X19" s="83">
        <v>400</v>
      </c>
      <c r="Y19" s="234">
        <v>140</v>
      </c>
      <c r="Z19" s="250">
        <f t="shared" si="0"/>
        <v>2.8571428571428572</v>
      </c>
      <c r="AA19" s="250">
        <f t="shared" si="1"/>
        <v>71.428571428571431</v>
      </c>
      <c r="AD19" s="98">
        <v>450</v>
      </c>
      <c r="AE19" s="234">
        <v>110</v>
      </c>
      <c r="AF19" s="250">
        <f t="shared" si="2"/>
        <v>4.0909090909090908</v>
      </c>
      <c r="AG19" s="250">
        <f t="shared" si="3"/>
        <v>10.227272727272727</v>
      </c>
    </row>
    <row r="20" spans="1:33" ht="15.6" thickTop="1" thickBot="1" x14ac:dyDescent="0.35">
      <c r="A20" s="83">
        <v>250</v>
      </c>
      <c r="B20" s="232">
        <v>282</v>
      </c>
      <c r="C20" s="250">
        <f t="shared" si="4"/>
        <v>0.88652482269503541</v>
      </c>
      <c r="D20" s="250">
        <f t="shared" si="5"/>
        <v>88.652482269503537</v>
      </c>
      <c r="F20" s="98">
        <v>250</v>
      </c>
      <c r="G20" s="232">
        <v>50</v>
      </c>
      <c r="H20" s="231">
        <f t="shared" si="6"/>
        <v>5</v>
      </c>
      <c r="I20" s="231">
        <f t="shared" si="7"/>
        <v>100</v>
      </c>
      <c r="K20" s="113">
        <v>250</v>
      </c>
      <c r="L20" s="234">
        <v>299</v>
      </c>
      <c r="M20" s="250">
        <f t="shared" si="8"/>
        <v>0.83612040133779264</v>
      </c>
      <c r="N20" s="250">
        <f t="shared" si="9"/>
        <v>83.61204013377926</v>
      </c>
      <c r="Q20" s="127">
        <v>50</v>
      </c>
      <c r="R20" s="231">
        <v>40</v>
      </c>
      <c r="S20" s="250">
        <f>Q20/R20</f>
        <v>1.25</v>
      </c>
      <c r="T20" s="261">
        <f>S20/2.143*100</f>
        <v>58.329444703686427</v>
      </c>
      <c r="X20" s="84">
        <v>450</v>
      </c>
      <c r="Y20" s="235">
        <v>150</v>
      </c>
      <c r="Z20" s="250">
        <f t="shared" si="0"/>
        <v>3</v>
      </c>
      <c r="AA20" s="250">
        <f t="shared" si="1"/>
        <v>75</v>
      </c>
      <c r="AD20" s="99">
        <v>500</v>
      </c>
      <c r="AE20" s="235">
        <v>120</v>
      </c>
      <c r="AF20" s="250">
        <f t="shared" si="2"/>
        <v>4.166666666666667</v>
      </c>
      <c r="AG20" s="250">
        <f t="shared" si="3"/>
        <v>10.416666666666668</v>
      </c>
    </row>
    <row r="21" spans="1:33" ht="15" thickTop="1" x14ac:dyDescent="0.3">
      <c r="A21" s="83">
        <v>300</v>
      </c>
      <c r="B21" s="232">
        <v>340</v>
      </c>
      <c r="C21" s="250">
        <f t="shared" si="4"/>
        <v>0.88235294117647056</v>
      </c>
      <c r="D21" s="250">
        <f t="shared" si="5"/>
        <v>88.235294117647058</v>
      </c>
      <c r="F21" s="98">
        <v>300</v>
      </c>
      <c r="G21" s="232">
        <v>60</v>
      </c>
      <c r="H21" s="231">
        <f t="shared" si="6"/>
        <v>5</v>
      </c>
      <c r="I21" s="231">
        <f t="shared" si="7"/>
        <v>100</v>
      </c>
      <c r="K21" s="113">
        <v>300</v>
      </c>
      <c r="L21" s="234">
        <v>350</v>
      </c>
      <c r="M21" s="250">
        <f t="shared" si="8"/>
        <v>0.8571428571428571</v>
      </c>
      <c r="N21" s="250">
        <f t="shared" si="9"/>
        <v>85.714285714285708</v>
      </c>
      <c r="Q21" s="128">
        <v>100</v>
      </c>
      <c r="R21" s="234">
        <v>60</v>
      </c>
      <c r="S21" s="250">
        <f t="shared" ref="S21:S27" si="10">Q21/R21</f>
        <v>1.6666666666666667</v>
      </c>
      <c r="T21" s="261">
        <f t="shared" ref="T21:T27" si="11">S21/2.143*100</f>
        <v>77.772592938248579</v>
      </c>
    </row>
    <row r="22" spans="1:33" x14ac:dyDescent="0.3">
      <c r="A22" s="83">
        <v>350</v>
      </c>
      <c r="B22" s="232">
        <v>400</v>
      </c>
      <c r="C22" s="250">
        <f t="shared" si="4"/>
        <v>0.875</v>
      </c>
      <c r="D22" s="250">
        <f t="shared" si="5"/>
        <v>87.5</v>
      </c>
      <c r="F22" s="98">
        <v>350</v>
      </c>
      <c r="G22" s="232">
        <v>70</v>
      </c>
      <c r="H22" s="231">
        <f t="shared" si="6"/>
        <v>5</v>
      </c>
      <c r="I22" s="231">
        <f t="shared" si="7"/>
        <v>100</v>
      </c>
      <c r="K22" s="113">
        <v>350</v>
      </c>
      <c r="L22" s="234">
        <v>420</v>
      </c>
      <c r="M22" s="250">
        <f t="shared" si="8"/>
        <v>0.83333333333333337</v>
      </c>
      <c r="N22" s="250">
        <f t="shared" si="9"/>
        <v>83.333333333333343</v>
      </c>
      <c r="Q22" s="128">
        <v>150</v>
      </c>
      <c r="R22" s="234">
        <v>90</v>
      </c>
      <c r="S22" s="250">
        <f t="shared" si="10"/>
        <v>1.6666666666666667</v>
      </c>
      <c r="T22" s="261">
        <f t="shared" si="11"/>
        <v>77.772592938248579</v>
      </c>
      <c r="X22" s="1" t="s">
        <v>174</v>
      </c>
      <c r="AD22" s="1" t="s">
        <v>174</v>
      </c>
    </row>
    <row r="23" spans="1:33" ht="15" thickBot="1" x14ac:dyDescent="0.35">
      <c r="A23" s="84">
        <v>400</v>
      </c>
      <c r="B23" s="233">
        <v>460</v>
      </c>
      <c r="C23" s="250">
        <f t="shared" si="4"/>
        <v>0.86956521739130432</v>
      </c>
      <c r="D23" s="250">
        <f t="shared" si="5"/>
        <v>86.956521739130437</v>
      </c>
      <c r="F23" s="99">
        <v>400</v>
      </c>
      <c r="G23" s="233">
        <v>80</v>
      </c>
      <c r="H23" s="231">
        <f t="shared" si="6"/>
        <v>5</v>
      </c>
      <c r="I23" s="231">
        <f t="shared" si="7"/>
        <v>100</v>
      </c>
      <c r="K23" s="114">
        <v>400</v>
      </c>
      <c r="L23" s="235">
        <v>470</v>
      </c>
      <c r="M23" s="250">
        <f t="shared" si="8"/>
        <v>0.85106382978723405</v>
      </c>
      <c r="N23" s="250">
        <f t="shared" si="9"/>
        <v>85.106382978723403</v>
      </c>
      <c r="Q23" s="128">
        <v>200</v>
      </c>
      <c r="R23" s="234">
        <v>120</v>
      </c>
      <c r="S23" s="250">
        <f t="shared" si="10"/>
        <v>1.6666666666666667</v>
      </c>
      <c r="T23" s="261">
        <f t="shared" si="11"/>
        <v>77.772592938248579</v>
      </c>
      <c r="X23" s="1" t="s">
        <v>175</v>
      </c>
      <c r="AD23" s="1" t="s">
        <v>175</v>
      </c>
    </row>
    <row r="24" spans="1:33" ht="15" thickTop="1" x14ac:dyDescent="0.3">
      <c r="Q24" s="128">
        <v>250</v>
      </c>
      <c r="R24" s="234">
        <v>140</v>
      </c>
      <c r="S24" s="250">
        <f t="shared" si="10"/>
        <v>1.7857142857142858</v>
      </c>
      <c r="T24" s="261">
        <f t="shared" si="11"/>
        <v>83.327778148123471</v>
      </c>
    </row>
    <row r="25" spans="1:33" x14ac:dyDescent="0.3">
      <c r="A25" s="1" t="s">
        <v>174</v>
      </c>
      <c r="F25" s="1" t="s">
        <v>174</v>
      </c>
      <c r="K25" s="1" t="s">
        <v>174</v>
      </c>
      <c r="Q25" s="128">
        <v>300</v>
      </c>
      <c r="R25" s="234">
        <v>160</v>
      </c>
      <c r="S25" s="250">
        <f t="shared" si="10"/>
        <v>1.875</v>
      </c>
      <c r="T25" s="261">
        <f t="shared" si="11"/>
        <v>87.49416705552963</v>
      </c>
    </row>
    <row r="26" spans="1:33" x14ac:dyDescent="0.3">
      <c r="A26" s="1" t="s">
        <v>175</v>
      </c>
      <c r="F26" s="1" t="s">
        <v>175</v>
      </c>
      <c r="K26" s="1" t="s">
        <v>175</v>
      </c>
      <c r="Q26" s="128">
        <v>350</v>
      </c>
      <c r="R26" s="234">
        <v>190</v>
      </c>
      <c r="S26" s="250">
        <f t="shared" si="10"/>
        <v>1.8421052631578947</v>
      </c>
      <c r="T26" s="261">
        <f t="shared" si="11"/>
        <v>85.959181668590517</v>
      </c>
    </row>
    <row r="27" spans="1:33" ht="15" thickBot="1" x14ac:dyDescent="0.35">
      <c r="Q27" s="129">
        <v>400</v>
      </c>
      <c r="R27" s="235">
        <v>220</v>
      </c>
      <c r="S27" s="250">
        <f t="shared" si="10"/>
        <v>1.8181818181818181</v>
      </c>
      <c r="T27" s="261">
        <f t="shared" si="11"/>
        <v>84.842828659907525</v>
      </c>
      <c r="W27" s="242"/>
    </row>
    <row r="28" spans="1:33" ht="15" thickTop="1" x14ac:dyDescent="0.3"/>
    <row r="29" spans="1:33" x14ac:dyDescent="0.3">
      <c r="Q29" s="1" t="s">
        <v>174</v>
      </c>
    </row>
    <row r="30" spans="1:33" x14ac:dyDescent="0.3">
      <c r="Q30" s="1" t="s">
        <v>175</v>
      </c>
    </row>
  </sheetData>
  <mergeCells count="14">
    <mergeCell ref="Q14:U14"/>
    <mergeCell ref="Q16:T16"/>
    <mergeCell ref="Q17:T17"/>
    <mergeCell ref="A12:D12"/>
    <mergeCell ref="A13:D13"/>
    <mergeCell ref="F12:I12"/>
    <mergeCell ref="F13:I13"/>
    <mergeCell ref="K12:N12"/>
    <mergeCell ref="K13:N13"/>
    <mergeCell ref="X10:AA10"/>
    <mergeCell ref="X11:AA11"/>
    <mergeCell ref="AD10:AG10"/>
    <mergeCell ref="AD11:AG11"/>
    <mergeCell ref="Q8:U8"/>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6047F-720B-4DA1-81D1-F239088CF840}">
  <dimension ref="A1:AR45"/>
  <sheetViews>
    <sheetView zoomScale="53" zoomScaleNormal="100" workbookViewId="0">
      <selection activeCell="C14" sqref="C14"/>
    </sheetView>
  </sheetViews>
  <sheetFormatPr defaultRowHeight="14.4" x14ac:dyDescent="0.3"/>
  <cols>
    <col min="1" max="1" width="17.44140625" customWidth="1"/>
    <col min="2" max="2" width="9.33203125" customWidth="1"/>
    <col min="3" max="3" width="19.88671875" customWidth="1"/>
    <col min="4" max="4" width="11.5546875" bestFit="1" customWidth="1"/>
    <col min="5" max="5" width="15.88671875" bestFit="1" customWidth="1"/>
    <col min="6" max="6" width="7.6640625" customWidth="1"/>
    <col min="7" max="7" width="19.88671875" customWidth="1"/>
    <col min="8" max="8" width="11.5546875" bestFit="1" customWidth="1"/>
    <col min="10" max="10" width="7.33203125" customWidth="1"/>
    <col min="11" max="11" width="17.88671875" customWidth="1"/>
    <col min="13" max="13" width="9" customWidth="1"/>
    <col min="15" max="15" width="9.6640625" customWidth="1"/>
  </cols>
  <sheetData>
    <row r="1" spans="1:32" x14ac:dyDescent="0.3">
      <c r="A1" s="1" t="s">
        <v>0</v>
      </c>
    </row>
    <row r="2" spans="1:32" x14ac:dyDescent="0.3">
      <c r="A2" s="1" t="s">
        <v>1</v>
      </c>
    </row>
    <row r="3" spans="1:32" ht="15" thickBot="1" x14ac:dyDescent="0.35">
      <c r="A3" s="1" t="s">
        <v>2</v>
      </c>
      <c r="K3" s="1" t="s">
        <v>3</v>
      </c>
    </row>
    <row r="4" spans="1:32" ht="15.6" thickTop="1" thickBot="1" x14ac:dyDescent="0.35">
      <c r="A4" s="297" t="s">
        <v>4</v>
      </c>
      <c r="B4" s="297"/>
      <c r="C4" s="297"/>
      <c r="D4" s="297"/>
      <c r="E4" s="298" t="s">
        <v>5</v>
      </c>
      <c r="F4" s="298"/>
      <c r="G4" s="298"/>
      <c r="H4" s="298"/>
      <c r="K4" s="297" t="s">
        <v>4</v>
      </c>
      <c r="L4" s="297"/>
      <c r="M4" s="297"/>
      <c r="N4" s="297"/>
      <c r="O4" s="298" t="s">
        <v>5</v>
      </c>
      <c r="P4" s="298"/>
      <c r="Q4" s="298"/>
      <c r="R4" s="298"/>
      <c r="U4" s="132" t="s">
        <v>6</v>
      </c>
      <c r="V4" s="133"/>
      <c r="W4" s="133"/>
      <c r="X4" s="133"/>
      <c r="Y4" s="133"/>
      <c r="Z4" s="133"/>
      <c r="AA4" s="134"/>
      <c r="AB4" s="199" t="s">
        <v>7</v>
      </c>
      <c r="AC4" s="200"/>
      <c r="AD4" s="200"/>
      <c r="AE4" s="200"/>
      <c r="AF4" s="201"/>
    </row>
    <row r="5" spans="1:32" ht="15" thickTop="1" x14ac:dyDescent="0.3">
      <c r="A5" s="11" t="s">
        <v>8</v>
      </c>
      <c r="B5" s="12" t="s">
        <v>9</v>
      </c>
      <c r="C5" s="12" t="s">
        <v>10</v>
      </c>
      <c r="D5" s="12" t="s">
        <v>11</v>
      </c>
      <c r="E5" s="13" t="s">
        <v>8</v>
      </c>
      <c r="F5" s="13" t="s">
        <v>9</v>
      </c>
      <c r="G5" s="13" t="s">
        <v>10</v>
      </c>
      <c r="H5" s="14" t="s">
        <v>11</v>
      </c>
      <c r="K5" s="11" t="s">
        <v>8</v>
      </c>
      <c r="L5" s="12" t="s">
        <v>9</v>
      </c>
      <c r="M5" s="12" t="s">
        <v>10</v>
      </c>
      <c r="N5" s="12" t="s">
        <v>11</v>
      </c>
      <c r="O5" s="13" t="s">
        <v>8</v>
      </c>
      <c r="P5" s="13" t="s">
        <v>9</v>
      </c>
      <c r="Q5" s="13" t="s">
        <v>10</v>
      </c>
      <c r="R5" s="14" t="s">
        <v>11</v>
      </c>
      <c r="U5" s="135" t="s">
        <v>12</v>
      </c>
      <c r="V5" s="136"/>
      <c r="W5" s="136"/>
      <c r="X5" s="136"/>
      <c r="Y5" s="136"/>
      <c r="Z5" s="136"/>
      <c r="AA5" s="137"/>
      <c r="AB5" s="202"/>
      <c r="AC5" s="203"/>
      <c r="AD5" s="203"/>
      <c r="AE5" s="203"/>
      <c r="AF5" s="204"/>
    </row>
    <row r="6" spans="1:32" x14ac:dyDescent="0.3">
      <c r="A6" s="15">
        <v>100</v>
      </c>
      <c r="B6" s="16">
        <v>0.98</v>
      </c>
      <c r="C6" s="16">
        <v>0.16</v>
      </c>
      <c r="D6" s="16">
        <v>0.15679999999999999</v>
      </c>
      <c r="E6" s="17">
        <v>100</v>
      </c>
      <c r="F6" s="17">
        <v>0.98</v>
      </c>
      <c r="G6" s="17">
        <v>0.16</v>
      </c>
      <c r="H6" s="18">
        <v>0.15679999999999999</v>
      </c>
      <c r="K6" s="15">
        <v>100</v>
      </c>
      <c r="L6" s="16">
        <v>0.98</v>
      </c>
      <c r="M6" s="16">
        <v>0.18</v>
      </c>
      <c r="N6" s="16">
        <v>0.17599999999999999</v>
      </c>
      <c r="O6" s="17">
        <v>280</v>
      </c>
      <c r="P6" s="17">
        <v>2.4500000000000002</v>
      </c>
      <c r="Q6" s="17">
        <v>7.1999999999999995E-2</v>
      </c>
      <c r="R6" s="18">
        <v>0.17599999999999999</v>
      </c>
      <c r="U6" s="135" t="s">
        <v>13</v>
      </c>
      <c r="V6" s="136"/>
      <c r="W6" s="136"/>
      <c r="X6" s="136"/>
      <c r="Y6" s="136"/>
      <c r="Z6" s="136"/>
      <c r="AA6" s="137"/>
      <c r="AB6" s="202"/>
      <c r="AC6" s="203"/>
      <c r="AD6" s="203"/>
      <c r="AE6" s="203"/>
      <c r="AF6" s="204"/>
    </row>
    <row r="7" spans="1:32" x14ac:dyDescent="0.3">
      <c r="A7" s="15">
        <v>150</v>
      </c>
      <c r="B7" s="208"/>
      <c r="C7" s="208"/>
      <c r="D7" s="208"/>
      <c r="E7" s="17">
        <v>150</v>
      </c>
      <c r="F7" s="208"/>
      <c r="G7" s="208"/>
      <c r="H7" s="217"/>
      <c r="K7" s="15">
        <v>150</v>
      </c>
      <c r="L7" s="208"/>
      <c r="M7" s="16">
        <v>0.18</v>
      </c>
      <c r="N7" s="208"/>
      <c r="O7" s="17">
        <v>380</v>
      </c>
      <c r="P7" s="208"/>
      <c r="Q7" s="208"/>
      <c r="R7" s="217"/>
      <c r="U7" s="135" t="s">
        <v>14</v>
      </c>
      <c r="V7" s="136"/>
      <c r="W7" s="136"/>
      <c r="X7" s="136"/>
      <c r="Y7" s="136"/>
      <c r="Z7" s="136"/>
      <c r="AA7" s="137"/>
      <c r="AB7" s="202"/>
      <c r="AC7" s="203"/>
      <c r="AD7" s="203"/>
      <c r="AE7" s="203"/>
      <c r="AF7" s="204"/>
    </row>
    <row r="8" spans="1:32" x14ac:dyDescent="0.3">
      <c r="A8" s="15">
        <v>200</v>
      </c>
      <c r="B8" s="208"/>
      <c r="C8" s="208"/>
      <c r="D8" s="208"/>
      <c r="E8" s="17">
        <v>200</v>
      </c>
      <c r="F8" s="208"/>
      <c r="G8" s="208"/>
      <c r="H8" s="217"/>
      <c r="K8" s="15">
        <v>200</v>
      </c>
      <c r="L8" s="208"/>
      <c r="M8" s="16">
        <v>0.18</v>
      </c>
      <c r="N8" s="208"/>
      <c r="O8" s="17">
        <v>510</v>
      </c>
      <c r="P8" s="208"/>
      <c r="Q8" s="208"/>
      <c r="R8" s="217"/>
      <c r="U8" s="135" t="s">
        <v>15</v>
      </c>
      <c r="V8" s="136"/>
      <c r="W8" s="136"/>
      <c r="X8" s="136"/>
      <c r="Y8" s="136"/>
      <c r="Z8" s="136"/>
      <c r="AA8" s="137"/>
      <c r="AB8" s="202"/>
      <c r="AC8" s="203"/>
      <c r="AD8" s="203"/>
      <c r="AE8" s="203"/>
      <c r="AF8" s="204"/>
    </row>
    <row r="9" spans="1:32" x14ac:dyDescent="0.3">
      <c r="A9" s="15">
        <v>300</v>
      </c>
      <c r="B9" s="208"/>
      <c r="C9" s="208"/>
      <c r="D9" s="208"/>
      <c r="E9" s="17">
        <v>300</v>
      </c>
      <c r="F9" s="208"/>
      <c r="G9" s="208"/>
      <c r="H9" s="217"/>
      <c r="K9" s="15">
        <v>100</v>
      </c>
      <c r="L9" s="208"/>
      <c r="M9" s="16">
        <v>0.1</v>
      </c>
      <c r="N9" s="208"/>
      <c r="O9" s="17">
        <v>200</v>
      </c>
      <c r="P9" s="208"/>
      <c r="Q9" s="208"/>
      <c r="R9" s="217"/>
      <c r="U9" s="135" t="s">
        <v>16</v>
      </c>
      <c r="V9" s="136"/>
      <c r="W9" s="136"/>
      <c r="X9" s="136"/>
      <c r="Y9" s="136"/>
      <c r="Z9" s="136"/>
      <c r="AA9" s="137"/>
      <c r="AB9" s="202"/>
      <c r="AC9" s="203"/>
      <c r="AD9" s="203"/>
      <c r="AE9" s="203"/>
      <c r="AF9" s="204"/>
    </row>
    <row r="10" spans="1:32" x14ac:dyDescent="0.3">
      <c r="A10" s="15">
        <v>100</v>
      </c>
      <c r="B10" s="208"/>
      <c r="C10" s="208"/>
      <c r="D10" s="208"/>
      <c r="E10" s="17">
        <v>200</v>
      </c>
      <c r="F10" s="208"/>
      <c r="G10" s="208"/>
      <c r="H10" s="217"/>
      <c r="K10" s="15">
        <v>150</v>
      </c>
      <c r="L10" s="208"/>
      <c r="M10" s="16">
        <v>0.1</v>
      </c>
      <c r="N10" s="208"/>
      <c r="O10" s="17">
        <v>310</v>
      </c>
      <c r="P10" s="208"/>
      <c r="Q10" s="208"/>
      <c r="R10" s="217"/>
      <c r="U10" s="135"/>
      <c r="V10" s="136"/>
      <c r="W10" s="136"/>
      <c r="X10" s="136"/>
      <c r="Y10" s="136"/>
      <c r="Z10" s="136"/>
      <c r="AA10" s="137"/>
      <c r="AB10" s="202"/>
      <c r="AC10" s="203"/>
      <c r="AD10" s="203"/>
      <c r="AE10" s="203"/>
      <c r="AF10" s="204"/>
    </row>
    <row r="11" spans="1:32" ht="15" thickBot="1" x14ac:dyDescent="0.35">
      <c r="A11" s="19">
        <v>150</v>
      </c>
      <c r="B11" s="216"/>
      <c r="C11" s="216"/>
      <c r="D11" s="216"/>
      <c r="E11" s="21">
        <v>300</v>
      </c>
      <c r="F11" s="216"/>
      <c r="G11" s="216"/>
      <c r="H11" s="218"/>
      <c r="K11" s="19">
        <v>200</v>
      </c>
      <c r="L11" s="216"/>
      <c r="M11" s="20">
        <v>0.1</v>
      </c>
      <c r="N11" s="216"/>
      <c r="O11" s="21">
        <v>400</v>
      </c>
      <c r="P11" s="216"/>
      <c r="Q11" s="216"/>
      <c r="R11" s="218"/>
      <c r="U11" s="138"/>
      <c r="V11" s="139"/>
      <c r="W11" s="139"/>
      <c r="X11" s="139"/>
      <c r="Y11" s="139"/>
      <c r="Z11" s="139"/>
      <c r="AA11" s="140"/>
      <c r="AB11" s="205"/>
      <c r="AC11" s="206"/>
      <c r="AD11" s="206"/>
      <c r="AE11" s="206"/>
      <c r="AF11" s="207"/>
    </row>
    <row r="12" spans="1:32" ht="15" thickTop="1" x14ac:dyDescent="0.3"/>
    <row r="15" spans="1:32" x14ac:dyDescent="0.3">
      <c r="A15" s="1" t="s">
        <v>17</v>
      </c>
      <c r="B15" s="1"/>
      <c r="C15" s="1"/>
      <c r="D15" s="1"/>
      <c r="E15" s="1"/>
      <c r="F15" s="1"/>
    </row>
    <row r="16" spans="1:32" x14ac:dyDescent="0.3">
      <c r="A16" s="1" t="s">
        <v>18</v>
      </c>
      <c r="B16" s="1"/>
      <c r="C16" s="1"/>
      <c r="D16" s="1"/>
      <c r="E16" s="1" t="s">
        <v>19</v>
      </c>
      <c r="F16" s="1"/>
    </row>
    <row r="17" spans="1:44" ht="15" thickBot="1" x14ac:dyDescent="0.35"/>
    <row r="18" spans="1:44" ht="15" thickBot="1" x14ac:dyDescent="0.35">
      <c r="A18" s="183" t="s">
        <v>20</v>
      </c>
      <c r="E18" s="184" t="s">
        <v>20</v>
      </c>
      <c r="K18" s="291" t="s">
        <v>21</v>
      </c>
      <c r="L18" s="292"/>
      <c r="M18" s="292"/>
      <c r="N18" s="292"/>
      <c r="O18" s="292"/>
      <c r="P18" s="292"/>
      <c r="Q18" s="292"/>
      <c r="R18" s="292"/>
      <c r="S18" s="292"/>
      <c r="T18" s="293"/>
    </row>
    <row r="19" spans="1:44" x14ac:dyDescent="0.3">
      <c r="A19" s="185" t="s">
        <v>22</v>
      </c>
      <c r="E19" s="186" t="s">
        <v>23</v>
      </c>
      <c r="K19" s="202" t="s">
        <v>7</v>
      </c>
      <c r="L19" s="203"/>
      <c r="M19" s="203"/>
      <c r="N19" s="203"/>
      <c r="O19" s="203"/>
      <c r="P19" s="203"/>
      <c r="Q19" s="203"/>
      <c r="R19" s="203"/>
      <c r="S19" s="203"/>
      <c r="T19" s="204"/>
    </row>
    <row r="20" spans="1:44" x14ac:dyDescent="0.3">
      <c r="A20" s="185" t="s">
        <v>24</v>
      </c>
      <c r="E20" s="186" t="s">
        <v>24</v>
      </c>
      <c r="K20" s="202"/>
      <c r="L20" s="203"/>
      <c r="M20" s="203"/>
      <c r="N20" s="203"/>
      <c r="O20" s="203"/>
      <c r="P20" s="203"/>
      <c r="Q20" s="203"/>
      <c r="R20" s="203"/>
      <c r="S20" s="203"/>
      <c r="T20" s="204"/>
    </row>
    <row r="21" spans="1:44" ht="15" thickBot="1" x14ac:dyDescent="0.35">
      <c r="A21" s="187" t="s">
        <v>25</v>
      </c>
      <c r="E21" s="188" t="s">
        <v>26</v>
      </c>
      <c r="K21" s="202"/>
      <c r="L21" s="203"/>
      <c r="M21" s="203"/>
      <c r="N21" s="203"/>
      <c r="O21" s="203"/>
      <c r="P21" s="203"/>
      <c r="Q21" s="203"/>
      <c r="R21" s="203"/>
      <c r="S21" s="203"/>
      <c r="T21" s="204"/>
    </row>
    <row r="22" spans="1:44" ht="15.6" thickTop="1" thickBot="1" x14ac:dyDescent="0.35">
      <c r="A22" s="189" t="s">
        <v>27</v>
      </c>
      <c r="B22" s="190" t="s">
        <v>28</v>
      </c>
      <c r="C22" s="190" t="s">
        <v>29</v>
      </c>
      <c r="D22" s="191" t="s">
        <v>30</v>
      </c>
      <c r="E22" s="192" t="s">
        <v>27</v>
      </c>
      <c r="F22" s="193" t="s">
        <v>28</v>
      </c>
      <c r="G22" s="193" t="s">
        <v>29</v>
      </c>
      <c r="H22" s="194" t="s">
        <v>30</v>
      </c>
      <c r="K22" s="202"/>
      <c r="L22" s="203"/>
      <c r="M22" s="203"/>
      <c r="N22" s="203"/>
      <c r="O22" s="203"/>
      <c r="P22" s="203"/>
      <c r="Q22" s="203"/>
      <c r="R22" s="203"/>
      <c r="S22" s="203"/>
      <c r="T22" s="204"/>
    </row>
    <row r="23" spans="1:44" x14ac:dyDescent="0.3">
      <c r="A23" s="22">
        <v>100</v>
      </c>
      <c r="B23" s="195">
        <v>0.98</v>
      </c>
      <c r="C23" s="195">
        <v>1.6</v>
      </c>
      <c r="D23" s="196">
        <v>0.6</v>
      </c>
      <c r="E23" s="23">
        <v>100</v>
      </c>
      <c r="F23" s="197">
        <v>0.98</v>
      </c>
      <c r="G23" s="197">
        <v>1.6</v>
      </c>
      <c r="H23" s="198">
        <v>0.6</v>
      </c>
      <c r="K23" s="202"/>
      <c r="L23" s="203"/>
      <c r="M23" s="203"/>
      <c r="N23" s="203"/>
      <c r="O23" s="203"/>
      <c r="P23" s="203"/>
      <c r="Q23" s="203"/>
      <c r="R23" s="203"/>
      <c r="S23" s="203"/>
      <c r="T23" s="204"/>
    </row>
    <row r="24" spans="1:44" x14ac:dyDescent="0.3">
      <c r="A24" s="15">
        <v>200</v>
      </c>
      <c r="B24" s="208"/>
      <c r="C24" s="208"/>
      <c r="D24" s="217"/>
      <c r="E24" s="24">
        <v>200</v>
      </c>
      <c r="F24" s="208"/>
      <c r="G24" s="208"/>
      <c r="H24" s="217"/>
      <c r="K24" s="202"/>
      <c r="L24" s="203"/>
      <c r="M24" s="203"/>
      <c r="N24" s="203"/>
      <c r="O24" s="203"/>
      <c r="P24" s="203"/>
      <c r="Q24" s="203"/>
      <c r="R24" s="203"/>
      <c r="S24" s="203"/>
      <c r="T24" s="204"/>
    </row>
    <row r="25" spans="1:44" ht="15" thickBot="1" x14ac:dyDescent="0.35">
      <c r="A25" s="15">
        <v>300</v>
      </c>
      <c r="B25" s="208"/>
      <c r="C25" s="208"/>
      <c r="D25" s="217"/>
      <c r="E25" s="24">
        <v>300</v>
      </c>
      <c r="F25" s="208"/>
      <c r="G25" s="208"/>
      <c r="H25" s="217"/>
      <c r="K25" s="205"/>
      <c r="L25" s="206"/>
      <c r="M25" s="206"/>
      <c r="N25" s="206"/>
      <c r="O25" s="206"/>
      <c r="P25" s="206"/>
      <c r="Q25" s="206"/>
      <c r="R25" s="206"/>
      <c r="S25" s="206"/>
      <c r="T25" s="207"/>
    </row>
    <row r="26" spans="1:44" x14ac:dyDescent="0.3">
      <c r="A26" s="15">
        <v>400</v>
      </c>
      <c r="B26" s="208"/>
      <c r="C26" s="208"/>
      <c r="D26" s="217"/>
      <c r="E26" s="24">
        <v>400</v>
      </c>
      <c r="F26" s="208"/>
      <c r="G26" s="208"/>
      <c r="H26" s="217"/>
    </row>
    <row r="27" spans="1:44" ht="15" thickBot="1" x14ac:dyDescent="0.35">
      <c r="A27" s="19">
        <v>500</v>
      </c>
      <c r="B27" s="216"/>
      <c r="C27" s="216"/>
      <c r="D27" s="218"/>
      <c r="E27" s="25">
        <v>500</v>
      </c>
      <c r="F27" s="216"/>
      <c r="G27" s="216"/>
      <c r="H27" s="218"/>
    </row>
    <row r="28" spans="1:44" ht="15" thickTop="1" x14ac:dyDescent="0.3"/>
    <row r="31" spans="1:44" ht="15" thickBot="1" x14ac:dyDescent="0.35">
      <c r="A31" s="1" t="s">
        <v>31</v>
      </c>
      <c r="B31" s="1"/>
      <c r="C31" s="1"/>
    </row>
    <row r="32" spans="1:44" ht="15" thickBot="1" x14ac:dyDescent="0.35">
      <c r="A32" s="1" t="s">
        <v>32</v>
      </c>
      <c r="B32" s="1"/>
      <c r="C32" s="1"/>
      <c r="H32" s="1" t="s">
        <v>33</v>
      </c>
      <c r="Q32" s="1" t="s">
        <v>34</v>
      </c>
      <c r="AB32" s="157" t="s">
        <v>35</v>
      </c>
      <c r="AC32" s="154"/>
      <c r="AD32" s="131"/>
      <c r="AE32" s="131"/>
      <c r="AF32" s="131"/>
      <c r="AG32" s="131"/>
      <c r="AH32" s="131"/>
      <c r="AI32" s="131"/>
      <c r="AJ32" s="131"/>
      <c r="AK32" s="131"/>
      <c r="AL32" s="131"/>
      <c r="AM32" s="131"/>
      <c r="AN32" s="131"/>
      <c r="AO32" s="131"/>
      <c r="AP32" s="131"/>
      <c r="AQ32" s="131"/>
      <c r="AR32" s="131"/>
    </row>
    <row r="33" spans="1:44" ht="15.6" thickTop="1" thickBot="1" x14ac:dyDescent="0.35">
      <c r="A33" s="299" t="s">
        <v>36</v>
      </c>
      <c r="B33" s="300"/>
      <c r="C33" s="300"/>
      <c r="D33" s="300"/>
      <c r="E33" s="301"/>
      <c r="H33" s="307" t="s">
        <v>37</v>
      </c>
      <c r="I33" s="308"/>
      <c r="J33" s="308"/>
      <c r="K33" s="308"/>
      <c r="L33" s="308"/>
      <c r="M33" s="308"/>
      <c r="N33" s="308"/>
      <c r="O33" s="309"/>
      <c r="Q33" s="288" t="s">
        <v>38</v>
      </c>
      <c r="R33" s="289"/>
      <c r="S33" s="289"/>
      <c r="T33" s="289"/>
      <c r="U33" s="289"/>
      <c r="V33" s="289"/>
      <c r="W33" s="289"/>
      <c r="X33" s="289"/>
      <c r="Y33" s="289"/>
      <c r="Z33" s="290"/>
      <c r="AB33" s="155">
        <v>1</v>
      </c>
      <c r="AC33" s="285" t="s">
        <v>39</v>
      </c>
      <c r="AD33" s="286"/>
      <c r="AE33" s="286"/>
      <c r="AF33" s="286"/>
      <c r="AG33" s="286"/>
      <c r="AH33" s="286"/>
      <c r="AI33" s="286"/>
      <c r="AJ33" s="286"/>
      <c r="AK33" s="286"/>
      <c r="AL33" s="286"/>
      <c r="AM33" s="286"/>
      <c r="AN33" s="286"/>
      <c r="AO33" s="286"/>
      <c r="AP33" s="286"/>
      <c r="AQ33" s="286"/>
      <c r="AR33" s="287"/>
    </row>
    <row r="34" spans="1:44" ht="15" thickTop="1" x14ac:dyDescent="0.3">
      <c r="A34" s="2" t="s">
        <v>40</v>
      </c>
      <c r="B34" s="3" t="s">
        <v>41</v>
      </c>
      <c r="C34" s="3" t="s">
        <v>42</v>
      </c>
      <c r="D34" s="3" t="s">
        <v>43</v>
      </c>
      <c r="E34" s="32" t="s">
        <v>44</v>
      </c>
      <c r="H34" s="310" t="s">
        <v>45</v>
      </c>
      <c r="I34" s="311"/>
      <c r="J34" s="311"/>
      <c r="K34" s="311"/>
      <c r="L34" s="311"/>
      <c r="M34" s="311"/>
      <c r="N34" s="311"/>
      <c r="O34" s="312"/>
      <c r="Q34" s="141" t="s">
        <v>46</v>
      </c>
      <c r="R34" s="142" t="s">
        <v>47</v>
      </c>
      <c r="S34" s="142" t="s">
        <v>48</v>
      </c>
      <c r="T34" s="142" t="s">
        <v>49</v>
      </c>
      <c r="U34" s="142" t="s">
        <v>50</v>
      </c>
      <c r="V34" s="142" t="s">
        <v>51</v>
      </c>
      <c r="W34" s="142" t="s">
        <v>51</v>
      </c>
      <c r="X34" s="142" t="s">
        <v>52</v>
      </c>
      <c r="Y34" s="142" t="s">
        <v>53</v>
      </c>
      <c r="Z34" s="143" t="s">
        <v>54</v>
      </c>
      <c r="AB34" s="155" t="s">
        <v>55</v>
      </c>
      <c r="AC34" s="279"/>
      <c r="AD34" s="280"/>
      <c r="AE34" s="280"/>
      <c r="AF34" s="280"/>
      <c r="AG34" s="280"/>
      <c r="AH34" s="280"/>
      <c r="AI34" s="280"/>
      <c r="AJ34" s="280"/>
      <c r="AK34" s="280"/>
      <c r="AL34" s="280"/>
      <c r="AM34" s="280"/>
      <c r="AN34" s="280"/>
      <c r="AO34" s="280"/>
      <c r="AP34" s="280"/>
      <c r="AQ34" s="280"/>
      <c r="AR34" s="281"/>
    </row>
    <row r="35" spans="1:44" ht="15" thickBot="1" x14ac:dyDescent="0.35">
      <c r="A35" s="4">
        <v>100</v>
      </c>
      <c r="B35" s="5">
        <v>0.98</v>
      </c>
      <c r="C35" s="5">
        <v>0.5</v>
      </c>
      <c r="D35" s="5">
        <v>0.5</v>
      </c>
      <c r="E35" s="33">
        <v>1</v>
      </c>
      <c r="H35" s="294" t="s">
        <v>56</v>
      </c>
      <c r="I35" s="295"/>
      <c r="J35" s="295"/>
      <c r="K35" s="295"/>
      <c r="L35" s="295"/>
      <c r="M35" s="295"/>
      <c r="N35" s="295"/>
      <c r="O35" s="296"/>
      <c r="Q35" s="144" t="s">
        <v>57</v>
      </c>
      <c r="R35" s="145" t="s">
        <v>57</v>
      </c>
      <c r="S35" s="145" t="s">
        <v>57</v>
      </c>
      <c r="T35" s="145" t="s">
        <v>57</v>
      </c>
      <c r="U35" s="145" t="s">
        <v>57</v>
      </c>
      <c r="V35" s="145" t="s">
        <v>57</v>
      </c>
      <c r="W35" s="145" t="s">
        <v>58</v>
      </c>
      <c r="X35" s="145" t="s">
        <v>58</v>
      </c>
      <c r="Y35" s="145" t="s">
        <v>58</v>
      </c>
      <c r="Z35" s="146" t="s">
        <v>58</v>
      </c>
      <c r="AB35" s="155">
        <v>2</v>
      </c>
      <c r="AC35" s="273" t="s">
        <v>59</v>
      </c>
      <c r="AD35" s="274"/>
      <c r="AE35" s="274"/>
      <c r="AF35" s="274"/>
      <c r="AG35" s="274"/>
      <c r="AH35" s="274"/>
      <c r="AI35" s="274"/>
      <c r="AJ35" s="274"/>
      <c r="AK35" s="274"/>
      <c r="AL35" s="274"/>
      <c r="AM35" s="274"/>
      <c r="AN35" s="274"/>
      <c r="AO35" s="274"/>
      <c r="AP35" s="274"/>
      <c r="AQ35" s="274"/>
      <c r="AR35" s="275"/>
    </row>
    <row r="36" spans="1:44" ht="15.6" thickTop="1" thickBot="1" x14ac:dyDescent="0.35">
      <c r="A36" s="4">
        <v>200</v>
      </c>
      <c r="B36" s="212"/>
      <c r="C36" s="212"/>
      <c r="D36" s="212"/>
      <c r="E36" s="213"/>
      <c r="H36" s="305" t="s">
        <v>60</v>
      </c>
      <c r="I36" s="305" t="s">
        <v>61</v>
      </c>
      <c r="J36" s="302" t="s">
        <v>62</v>
      </c>
      <c r="K36" s="302"/>
      <c r="L36" s="303"/>
      <c r="M36" s="304" t="s">
        <v>63</v>
      </c>
      <c r="N36" s="302"/>
      <c r="O36" s="303"/>
      <c r="Q36" s="147">
        <v>50</v>
      </c>
      <c r="R36" s="148">
        <v>50</v>
      </c>
      <c r="S36" s="148">
        <v>50</v>
      </c>
      <c r="T36" s="148">
        <v>50</v>
      </c>
      <c r="U36" s="148">
        <v>50</v>
      </c>
      <c r="V36" s="148">
        <v>250</v>
      </c>
      <c r="W36" s="148">
        <v>2.4500000000000002</v>
      </c>
      <c r="X36" s="148">
        <v>1.25</v>
      </c>
      <c r="Y36" s="148">
        <v>1.25</v>
      </c>
      <c r="Z36" s="149">
        <v>2.5</v>
      </c>
      <c r="AB36" s="155" t="s">
        <v>55</v>
      </c>
      <c r="AC36" s="279"/>
      <c r="AD36" s="280"/>
      <c r="AE36" s="280"/>
      <c r="AF36" s="280"/>
      <c r="AG36" s="280"/>
      <c r="AH36" s="280"/>
      <c r="AI36" s="280"/>
      <c r="AJ36" s="280"/>
      <c r="AK36" s="280"/>
      <c r="AL36" s="280"/>
      <c r="AM36" s="280"/>
      <c r="AN36" s="280"/>
      <c r="AO36" s="280"/>
      <c r="AP36" s="280"/>
      <c r="AQ36" s="280"/>
      <c r="AR36" s="281"/>
    </row>
    <row r="37" spans="1:44" ht="15.6" thickTop="1" thickBot="1" x14ac:dyDescent="0.35">
      <c r="A37" s="4">
        <v>300</v>
      </c>
      <c r="B37" s="212"/>
      <c r="C37" s="212"/>
      <c r="D37" s="212"/>
      <c r="E37" s="213"/>
      <c r="H37" s="306"/>
      <c r="I37" s="306"/>
      <c r="J37" s="27" t="s">
        <v>42</v>
      </c>
      <c r="K37" s="7" t="s">
        <v>43</v>
      </c>
      <c r="L37" s="7" t="s">
        <v>64</v>
      </c>
      <c r="M37" s="7" t="s">
        <v>42</v>
      </c>
      <c r="N37" s="7" t="s">
        <v>43</v>
      </c>
      <c r="O37" s="8" t="s">
        <v>64</v>
      </c>
      <c r="Q37" s="150">
        <v>100</v>
      </c>
      <c r="R37" s="52">
        <v>100</v>
      </c>
      <c r="S37" s="52">
        <v>100</v>
      </c>
      <c r="T37" s="52">
        <v>100</v>
      </c>
      <c r="U37" s="52">
        <v>100</v>
      </c>
      <c r="V37" s="208"/>
      <c r="W37" s="208"/>
      <c r="X37" s="208"/>
      <c r="Y37" s="208"/>
      <c r="Z37" s="209"/>
      <c r="AB37" s="155">
        <v>3</v>
      </c>
      <c r="AC37" s="273" t="s">
        <v>65</v>
      </c>
      <c r="AD37" s="274"/>
      <c r="AE37" s="274"/>
      <c r="AF37" s="274"/>
      <c r="AG37" s="274"/>
      <c r="AH37" s="274"/>
      <c r="AI37" s="274"/>
      <c r="AJ37" s="274"/>
      <c r="AK37" s="274"/>
      <c r="AL37" s="274"/>
      <c r="AM37" s="274"/>
      <c r="AN37" s="274"/>
      <c r="AO37" s="274"/>
      <c r="AP37" s="274"/>
      <c r="AQ37" s="274"/>
      <c r="AR37" s="275"/>
    </row>
    <row r="38" spans="1:44" ht="15" thickTop="1" x14ac:dyDescent="0.3">
      <c r="A38" s="4">
        <v>400</v>
      </c>
      <c r="B38" s="212"/>
      <c r="C38" s="212"/>
      <c r="D38" s="212"/>
      <c r="E38" s="213"/>
      <c r="H38" s="28">
        <v>0</v>
      </c>
      <c r="I38" s="29">
        <v>0.36</v>
      </c>
      <c r="J38" s="212"/>
      <c r="K38" s="212"/>
      <c r="L38" s="212"/>
      <c r="M38" s="212"/>
      <c r="N38" s="212"/>
      <c r="O38" s="213"/>
      <c r="Q38" s="150">
        <v>150</v>
      </c>
      <c r="R38" s="52">
        <v>150</v>
      </c>
      <c r="S38" s="52">
        <v>150</v>
      </c>
      <c r="T38" s="52">
        <v>150</v>
      </c>
      <c r="U38" s="52">
        <v>150</v>
      </c>
      <c r="V38" s="208"/>
      <c r="W38" s="208"/>
      <c r="X38" s="208"/>
      <c r="Y38" s="208"/>
      <c r="Z38" s="209"/>
      <c r="AB38" s="155" t="s">
        <v>55</v>
      </c>
      <c r="AC38" s="282"/>
      <c r="AD38" s="283"/>
      <c r="AE38" s="283"/>
      <c r="AF38" s="283"/>
      <c r="AG38" s="283"/>
      <c r="AH38" s="283"/>
      <c r="AI38" s="283"/>
      <c r="AJ38" s="283"/>
      <c r="AK38" s="283"/>
      <c r="AL38" s="283"/>
      <c r="AM38" s="283"/>
      <c r="AN38" s="283"/>
      <c r="AO38" s="283"/>
      <c r="AP38" s="283"/>
      <c r="AQ38" s="283"/>
      <c r="AR38" s="284"/>
    </row>
    <row r="39" spans="1:44" ht="15" thickBot="1" x14ac:dyDescent="0.35">
      <c r="A39" s="6">
        <v>500</v>
      </c>
      <c r="B39" s="214"/>
      <c r="C39" s="214"/>
      <c r="D39" s="214"/>
      <c r="E39" s="215"/>
      <c r="H39" s="30">
        <v>0.06</v>
      </c>
      <c r="I39" s="9">
        <v>0.3</v>
      </c>
      <c r="J39" s="212"/>
      <c r="K39" s="212"/>
      <c r="L39" s="212"/>
      <c r="M39" s="212"/>
      <c r="N39" s="212"/>
      <c r="O39" s="213"/>
      <c r="Q39" s="150">
        <v>200</v>
      </c>
      <c r="R39" s="52">
        <v>200</v>
      </c>
      <c r="S39" s="52">
        <v>200</v>
      </c>
      <c r="T39" s="52">
        <v>200</v>
      </c>
      <c r="U39" s="52">
        <v>200</v>
      </c>
      <c r="V39" s="208"/>
      <c r="W39" s="208"/>
      <c r="X39" s="208"/>
      <c r="Y39" s="208"/>
      <c r="Z39" s="209"/>
      <c r="AB39" s="155">
        <v>4</v>
      </c>
      <c r="AC39" s="273" t="s">
        <v>66</v>
      </c>
      <c r="AD39" s="274"/>
      <c r="AE39" s="274"/>
      <c r="AF39" s="274"/>
      <c r="AG39" s="274"/>
      <c r="AH39" s="274"/>
      <c r="AI39" s="274"/>
      <c r="AJ39" s="274"/>
      <c r="AK39" s="274"/>
      <c r="AL39" s="274"/>
      <c r="AM39" s="274"/>
      <c r="AN39" s="274"/>
      <c r="AO39" s="274"/>
      <c r="AP39" s="274"/>
      <c r="AQ39" s="274"/>
      <c r="AR39" s="275"/>
    </row>
    <row r="40" spans="1:44" ht="15.6" thickTop="1" thickBot="1" x14ac:dyDescent="0.35">
      <c r="H40" s="30">
        <v>0.12</v>
      </c>
      <c r="I40" s="9">
        <v>0.24</v>
      </c>
      <c r="J40" s="212"/>
      <c r="K40" s="212"/>
      <c r="L40" s="212"/>
      <c r="M40" s="212"/>
      <c r="N40" s="212"/>
      <c r="O40" s="213"/>
      <c r="Q40" s="151">
        <v>250</v>
      </c>
      <c r="R40" s="152">
        <v>250</v>
      </c>
      <c r="S40" s="152">
        <v>250</v>
      </c>
      <c r="T40" s="152">
        <v>250</v>
      </c>
      <c r="U40" s="152">
        <v>250</v>
      </c>
      <c r="V40" s="210"/>
      <c r="W40" s="210"/>
      <c r="X40" s="210"/>
      <c r="Y40" s="210"/>
      <c r="Z40" s="211"/>
      <c r="AB40" s="156" t="s">
        <v>55</v>
      </c>
      <c r="AC40" s="276"/>
      <c r="AD40" s="277"/>
      <c r="AE40" s="277"/>
      <c r="AF40" s="277"/>
      <c r="AG40" s="277"/>
      <c r="AH40" s="277"/>
      <c r="AI40" s="277"/>
      <c r="AJ40" s="277"/>
      <c r="AK40" s="277"/>
      <c r="AL40" s="277"/>
      <c r="AM40" s="277"/>
      <c r="AN40" s="277"/>
      <c r="AO40" s="277"/>
      <c r="AP40" s="277"/>
      <c r="AQ40" s="277"/>
      <c r="AR40" s="278"/>
    </row>
    <row r="41" spans="1:44" x14ac:dyDescent="0.3">
      <c r="H41" s="30">
        <v>0.18</v>
      </c>
      <c r="I41" s="9">
        <v>0.18</v>
      </c>
      <c r="J41" s="212"/>
      <c r="K41" s="212"/>
      <c r="L41" s="212"/>
      <c r="M41" s="212"/>
      <c r="N41" s="212"/>
      <c r="O41" s="213"/>
    </row>
    <row r="42" spans="1:44" x14ac:dyDescent="0.3">
      <c r="H42" s="30">
        <v>0.24</v>
      </c>
      <c r="I42" s="9">
        <v>0.12</v>
      </c>
      <c r="J42" s="212"/>
      <c r="K42" s="212"/>
      <c r="L42" s="212"/>
      <c r="M42" s="212"/>
      <c r="N42" s="212"/>
      <c r="O42" s="213"/>
    </row>
    <row r="43" spans="1:44" x14ac:dyDescent="0.3">
      <c r="H43" s="30">
        <v>0.3</v>
      </c>
      <c r="I43" s="9">
        <v>0.06</v>
      </c>
      <c r="J43" s="212"/>
      <c r="K43" s="212"/>
      <c r="L43" s="212"/>
      <c r="M43" s="212"/>
      <c r="N43" s="212"/>
      <c r="O43" s="213"/>
    </row>
    <row r="44" spans="1:44" ht="15" thickBot="1" x14ac:dyDescent="0.35">
      <c r="H44" s="31">
        <v>0.36</v>
      </c>
      <c r="I44" s="10">
        <v>0</v>
      </c>
      <c r="J44" s="214"/>
      <c r="K44" s="214"/>
      <c r="L44" s="214"/>
      <c r="M44" s="214"/>
      <c r="N44" s="214"/>
      <c r="O44" s="215"/>
    </row>
    <row r="45" spans="1:44" ht="15" thickTop="1" x14ac:dyDescent="0.3"/>
  </sheetData>
  <mergeCells count="22">
    <mergeCell ref="A4:D4"/>
    <mergeCell ref="E4:H4"/>
    <mergeCell ref="A33:E33"/>
    <mergeCell ref="J36:L36"/>
    <mergeCell ref="M36:O36"/>
    <mergeCell ref="H36:H37"/>
    <mergeCell ref="I36:I37"/>
    <mergeCell ref="H33:O33"/>
    <mergeCell ref="H34:O34"/>
    <mergeCell ref="K4:N4"/>
    <mergeCell ref="O4:R4"/>
    <mergeCell ref="AC33:AR33"/>
    <mergeCell ref="AC35:AR35"/>
    <mergeCell ref="AC37:AR37"/>
    <mergeCell ref="Q33:Z33"/>
    <mergeCell ref="K18:T18"/>
    <mergeCell ref="H35:O35"/>
    <mergeCell ref="AC39:AR39"/>
    <mergeCell ref="AC40:AR40"/>
    <mergeCell ref="AC34:AR34"/>
    <mergeCell ref="AC36:AR36"/>
    <mergeCell ref="AC38:AR3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B5C22-1F57-497C-80CA-131C34EE2B08}">
  <dimension ref="A1:AF63"/>
  <sheetViews>
    <sheetView topLeftCell="D1" zoomScale="95" zoomScaleNormal="85" workbookViewId="0">
      <selection activeCell="W19" sqref="W19"/>
    </sheetView>
  </sheetViews>
  <sheetFormatPr defaultRowHeight="14.4" x14ac:dyDescent="0.3"/>
  <cols>
    <col min="1" max="1" width="11" customWidth="1"/>
    <col min="2" max="2" width="13.109375" customWidth="1"/>
    <col min="5" max="5" width="13.44140625" customWidth="1"/>
    <col min="10" max="10" width="17.44140625" bestFit="1" customWidth="1"/>
    <col min="11" max="11" width="16" customWidth="1"/>
    <col min="12" max="12" width="20.5546875" customWidth="1"/>
    <col min="13" max="13" width="15.6640625" customWidth="1"/>
    <col min="14" max="14" width="20.33203125" customWidth="1"/>
    <col min="16" max="16" width="18.88671875" customWidth="1"/>
    <col min="17" max="17" width="29.6640625" bestFit="1" customWidth="1"/>
    <col min="18" max="18" width="25.88671875" customWidth="1"/>
    <col min="19" max="19" width="14.33203125" bestFit="1" customWidth="1"/>
    <col min="20" max="20" width="13.5546875" bestFit="1" customWidth="1"/>
    <col min="22" max="22" width="14.33203125" customWidth="1"/>
  </cols>
  <sheetData>
    <row r="1" spans="1:32" x14ac:dyDescent="0.3">
      <c r="A1" s="1" t="s">
        <v>67</v>
      </c>
    </row>
    <row r="3" spans="1:32" x14ac:dyDescent="0.3">
      <c r="A3" s="1" t="s">
        <v>68</v>
      </c>
      <c r="J3" s="1" t="s">
        <v>69</v>
      </c>
      <c r="P3" s="1" t="s">
        <v>70</v>
      </c>
      <c r="V3" s="1" t="s">
        <v>71</v>
      </c>
    </row>
    <row r="4" spans="1:32" ht="15" thickBot="1" x14ac:dyDescent="0.35">
      <c r="P4" s="1" t="s">
        <v>72</v>
      </c>
    </row>
    <row r="5" spans="1:32" ht="15.6" thickTop="1" thickBot="1" x14ac:dyDescent="0.35">
      <c r="A5" s="34" t="s">
        <v>73</v>
      </c>
      <c r="B5" s="35"/>
      <c r="C5" s="36"/>
      <c r="J5" s="26"/>
      <c r="K5" s="340" t="s">
        <v>74</v>
      </c>
      <c r="L5" s="340"/>
      <c r="M5" s="334" t="s">
        <v>75</v>
      </c>
      <c r="N5" s="335"/>
      <c r="P5" s="322" t="s">
        <v>76</v>
      </c>
      <c r="Q5" s="323"/>
      <c r="R5" s="323"/>
      <c r="S5" s="323"/>
      <c r="T5" s="324"/>
      <c r="V5" s="158" t="s">
        <v>77</v>
      </c>
      <c r="W5" s="158" t="s">
        <v>78</v>
      </c>
      <c r="X5" s="158" t="s">
        <v>79</v>
      </c>
    </row>
    <row r="6" spans="1:32" ht="15.6" thickTop="1" thickBot="1" x14ac:dyDescent="0.35">
      <c r="A6" s="37" t="s">
        <v>80</v>
      </c>
      <c r="B6" s="38"/>
      <c r="C6" s="39"/>
      <c r="J6" s="51" t="s">
        <v>81</v>
      </c>
      <c r="K6" s="51" t="s">
        <v>82</v>
      </c>
      <c r="L6" s="51" t="s">
        <v>83</v>
      </c>
      <c r="M6" s="51" t="s">
        <v>82</v>
      </c>
      <c r="N6" s="51" t="s">
        <v>83</v>
      </c>
      <c r="P6" s="325" t="s">
        <v>196</v>
      </c>
      <c r="Q6" s="326"/>
      <c r="R6" s="326"/>
      <c r="S6" s="326"/>
      <c r="T6" s="327"/>
      <c r="V6" s="161" t="s">
        <v>84</v>
      </c>
      <c r="W6" s="226">
        <v>12.5</v>
      </c>
      <c r="X6" s="226">
        <v>0.22</v>
      </c>
    </row>
    <row r="7" spans="1:32" ht="15.6" thickTop="1" thickBot="1" x14ac:dyDescent="0.35">
      <c r="A7" s="40"/>
      <c r="B7" s="331" t="s">
        <v>85</v>
      </c>
      <c r="C7" s="332"/>
      <c r="D7" s="336"/>
      <c r="E7" s="337" t="s">
        <v>86</v>
      </c>
      <c r="F7" s="338"/>
      <c r="G7" s="339"/>
      <c r="J7" s="53" t="s">
        <v>87</v>
      </c>
      <c r="K7" s="220">
        <v>100</v>
      </c>
      <c r="L7" s="253">
        <f>$K7/1000*9.81</f>
        <v>0.98100000000000009</v>
      </c>
      <c r="M7" s="221">
        <v>350</v>
      </c>
      <c r="N7" s="254">
        <f>$M7/1000*9.81</f>
        <v>3.4335</v>
      </c>
      <c r="P7" s="57" t="s">
        <v>88</v>
      </c>
      <c r="Q7" s="58" t="s">
        <v>89</v>
      </c>
      <c r="R7" s="58" t="s">
        <v>90</v>
      </c>
      <c r="S7" s="58" t="s">
        <v>91</v>
      </c>
      <c r="T7" s="59" t="s">
        <v>92</v>
      </c>
      <c r="V7" s="162" t="s">
        <v>93</v>
      </c>
      <c r="W7" s="227">
        <v>17.5</v>
      </c>
      <c r="X7" s="227">
        <v>0.32</v>
      </c>
    </row>
    <row r="8" spans="1:32" ht="15" thickTop="1" x14ac:dyDescent="0.3">
      <c r="A8" s="42" t="s">
        <v>94</v>
      </c>
      <c r="B8" s="43" t="s">
        <v>95</v>
      </c>
      <c r="C8" s="44" t="s">
        <v>96</v>
      </c>
      <c r="D8" s="44" t="s">
        <v>96</v>
      </c>
      <c r="E8" s="44" t="s">
        <v>95</v>
      </c>
      <c r="F8" s="44" t="s">
        <v>96</v>
      </c>
      <c r="G8" s="44" t="s">
        <v>96</v>
      </c>
      <c r="J8" s="54" t="s">
        <v>97</v>
      </c>
      <c r="K8" s="222">
        <v>20</v>
      </c>
      <c r="L8" s="253">
        <f t="shared" ref="L8:L9" si="0">$K8/1000*9.81</f>
        <v>0.19620000000000001</v>
      </c>
      <c r="M8" s="223">
        <v>40</v>
      </c>
      <c r="N8" s="254">
        <f t="shared" ref="N8:N9" si="1">$M8/1000*9.81</f>
        <v>0.39240000000000003</v>
      </c>
      <c r="P8" s="22">
        <v>0</v>
      </c>
      <c r="Q8" s="221">
        <v>270</v>
      </c>
      <c r="R8" s="253">
        <f>$Q8/1000*9.81</f>
        <v>2.6487000000000003</v>
      </c>
      <c r="S8" s="221">
        <v>10</v>
      </c>
      <c r="T8" s="254">
        <f>$S8/1000*9.81</f>
        <v>9.8100000000000007E-2</v>
      </c>
      <c r="V8" s="162" t="s">
        <v>98</v>
      </c>
      <c r="W8" s="227">
        <v>10</v>
      </c>
      <c r="X8" s="227">
        <v>0.18</v>
      </c>
    </row>
    <row r="9" spans="1:32" ht="15" thickBot="1" x14ac:dyDescent="0.35">
      <c r="A9" s="42" t="s">
        <v>99</v>
      </c>
      <c r="B9" s="45" t="s">
        <v>100</v>
      </c>
      <c r="C9" s="42" t="s">
        <v>100</v>
      </c>
      <c r="D9" s="42" t="s">
        <v>100</v>
      </c>
      <c r="E9" s="42" t="s">
        <v>100</v>
      </c>
      <c r="F9" s="42" t="s">
        <v>100</v>
      </c>
      <c r="G9" s="42" t="s">
        <v>100</v>
      </c>
      <c r="J9" s="55" t="s">
        <v>101</v>
      </c>
      <c r="K9" s="224">
        <v>10</v>
      </c>
      <c r="L9" s="253">
        <f t="shared" si="0"/>
        <v>9.8100000000000007E-2</v>
      </c>
      <c r="M9" s="225">
        <v>20</v>
      </c>
      <c r="N9" s="254">
        <f t="shared" si="1"/>
        <v>0.19620000000000001</v>
      </c>
      <c r="P9" s="15" t="s">
        <v>102</v>
      </c>
      <c r="Q9" s="223">
        <v>340</v>
      </c>
      <c r="R9" s="253">
        <f t="shared" ref="R9:R12" si="2">$Q9/1000*9.81</f>
        <v>3.3354000000000004</v>
      </c>
      <c r="S9" s="223">
        <v>80</v>
      </c>
      <c r="T9" s="254">
        <f t="shared" ref="T9:T12" si="3">$S9/1000*9.81</f>
        <v>0.78480000000000005</v>
      </c>
      <c r="V9" s="163" t="s">
        <v>103</v>
      </c>
      <c r="W9" s="228">
        <v>27.5</v>
      </c>
      <c r="X9" s="228">
        <v>0.52</v>
      </c>
    </row>
    <row r="10" spans="1:32" ht="15" thickTop="1" x14ac:dyDescent="0.3">
      <c r="A10" s="42" t="s">
        <v>104</v>
      </c>
      <c r="B10" s="45" t="s">
        <v>105</v>
      </c>
      <c r="C10" s="42" t="s">
        <v>105</v>
      </c>
      <c r="D10" s="42" t="s">
        <v>105</v>
      </c>
      <c r="E10" s="42" t="s">
        <v>105</v>
      </c>
      <c r="F10" s="42" t="s">
        <v>105</v>
      </c>
      <c r="G10" s="42" t="s">
        <v>105</v>
      </c>
      <c r="P10" s="15" t="s">
        <v>106</v>
      </c>
      <c r="Q10" s="223">
        <v>340</v>
      </c>
      <c r="R10" s="253">
        <f t="shared" si="2"/>
        <v>3.3354000000000004</v>
      </c>
      <c r="S10" s="223">
        <v>80</v>
      </c>
      <c r="T10" s="254">
        <f t="shared" si="3"/>
        <v>0.78480000000000005</v>
      </c>
      <c r="V10" s="130"/>
      <c r="W10" s="130"/>
      <c r="X10" s="130"/>
    </row>
    <row r="11" spans="1:32" x14ac:dyDescent="0.3">
      <c r="A11" s="42"/>
      <c r="B11" s="45" t="s">
        <v>107</v>
      </c>
      <c r="C11" s="42" t="s">
        <v>108</v>
      </c>
      <c r="D11" s="42" t="s">
        <v>107</v>
      </c>
      <c r="E11" s="42" t="s">
        <v>107</v>
      </c>
      <c r="F11" s="42" t="s">
        <v>108</v>
      </c>
      <c r="G11" s="42" t="s">
        <v>107</v>
      </c>
      <c r="P11" s="15" t="s">
        <v>109</v>
      </c>
      <c r="Q11" s="223">
        <v>340</v>
      </c>
      <c r="R11" s="253">
        <f t="shared" si="2"/>
        <v>3.3354000000000004</v>
      </c>
      <c r="S11" s="223">
        <v>80</v>
      </c>
      <c r="T11" s="254">
        <f t="shared" si="3"/>
        <v>0.78480000000000005</v>
      </c>
    </row>
    <row r="12" spans="1:32" ht="15" thickBot="1" x14ac:dyDescent="0.35">
      <c r="A12" s="46"/>
      <c r="B12" s="41" t="s">
        <v>110</v>
      </c>
      <c r="C12" s="47" t="s">
        <v>57</v>
      </c>
      <c r="D12" s="47" t="s">
        <v>111</v>
      </c>
      <c r="E12" s="47" t="s">
        <v>112</v>
      </c>
      <c r="F12" s="47" t="s">
        <v>57</v>
      </c>
      <c r="G12" s="47" t="s">
        <v>113</v>
      </c>
      <c r="J12" s="69"/>
      <c r="P12" s="19" t="s">
        <v>114</v>
      </c>
      <c r="Q12" s="225">
        <v>350</v>
      </c>
      <c r="R12" s="253">
        <f t="shared" si="2"/>
        <v>3.4335</v>
      </c>
      <c r="S12" s="225">
        <v>90</v>
      </c>
      <c r="T12" s="254">
        <f t="shared" si="3"/>
        <v>0.88290000000000002</v>
      </c>
    </row>
    <row r="13" spans="1:32" ht="15.6" thickTop="1" thickBot="1" x14ac:dyDescent="0.35">
      <c r="A13" s="48">
        <v>15</v>
      </c>
      <c r="B13" s="219">
        <v>0.85</v>
      </c>
      <c r="C13" s="219">
        <v>50</v>
      </c>
      <c r="D13" s="219">
        <v>0.49</v>
      </c>
      <c r="E13" s="219">
        <v>0.22800000000000001</v>
      </c>
      <c r="F13" s="219">
        <v>50</v>
      </c>
      <c r="G13" s="252">
        <f t="shared" ref="G13" si="4">(($F13/1000)*9.81)*RADIANS($A13)</f>
        <v>0.1284125997154828</v>
      </c>
      <c r="R13" s="253"/>
    </row>
    <row r="14" spans="1:32" ht="15.6" thickTop="1" thickBot="1" x14ac:dyDescent="0.35">
      <c r="A14" s="49">
        <v>25</v>
      </c>
      <c r="B14" s="212">
        <v>0.79800000000000004</v>
      </c>
      <c r="C14" s="212">
        <v>30</v>
      </c>
      <c r="D14" s="212">
        <v>0.29399999999999998</v>
      </c>
      <c r="E14" s="212">
        <v>0.372</v>
      </c>
      <c r="F14" s="212">
        <v>90</v>
      </c>
      <c r="G14" s="252">
        <f>(($F14/1000)*9.81)*RADIANS($A14)</f>
        <v>0.3852377991464484</v>
      </c>
      <c r="P14" s="328" t="s">
        <v>115</v>
      </c>
      <c r="Q14" s="329"/>
      <c r="R14" s="329"/>
      <c r="S14" s="329"/>
      <c r="T14" s="330"/>
      <c r="V14" s="1" t="s">
        <v>35</v>
      </c>
    </row>
    <row r="15" spans="1:32" ht="15" thickBot="1" x14ac:dyDescent="0.35">
      <c r="A15" s="49">
        <v>35</v>
      </c>
      <c r="B15" s="212">
        <v>0.72099999999999997</v>
      </c>
      <c r="C15" s="212">
        <v>40</v>
      </c>
      <c r="D15" s="212">
        <v>0.39200000000000002</v>
      </c>
      <c r="E15" s="212">
        <v>0.505</v>
      </c>
      <c r="F15" s="212">
        <v>114</v>
      </c>
      <c r="G15" s="252">
        <f t="shared" ref="G15:G17" si="5">(($F15/1000)*9.81)*RADIANS($A15)</f>
        <v>0.6831550304863685</v>
      </c>
      <c r="P15" s="331" t="s">
        <v>197</v>
      </c>
      <c r="Q15" s="332"/>
      <c r="R15" s="332"/>
      <c r="S15" s="332"/>
      <c r="T15" s="333"/>
      <c r="V15" s="160">
        <v>1</v>
      </c>
      <c r="W15" s="316" t="s">
        <v>116</v>
      </c>
      <c r="X15" s="317"/>
      <c r="Y15" s="317"/>
      <c r="Z15" s="317"/>
      <c r="AA15" s="317"/>
      <c r="AB15" s="317"/>
      <c r="AC15" s="317"/>
      <c r="AD15" s="317"/>
      <c r="AE15" s="317"/>
      <c r="AF15" s="318"/>
    </row>
    <row r="16" spans="1:32" ht="15.6" thickTop="1" thickBot="1" x14ac:dyDescent="0.35">
      <c r="A16" s="49">
        <v>45</v>
      </c>
      <c r="B16" s="212">
        <v>0.622</v>
      </c>
      <c r="C16" s="212">
        <v>52</v>
      </c>
      <c r="D16" s="212">
        <v>509</v>
      </c>
      <c r="E16" s="212">
        <v>0.622</v>
      </c>
      <c r="F16" s="212">
        <v>144</v>
      </c>
      <c r="G16" s="252">
        <f t="shared" si="5"/>
        <v>1.1094848615417712</v>
      </c>
      <c r="P16" s="60" t="s">
        <v>88</v>
      </c>
      <c r="Q16" s="61" t="s">
        <v>89</v>
      </c>
      <c r="R16" s="61" t="s">
        <v>90</v>
      </c>
      <c r="S16" s="61" t="s">
        <v>91</v>
      </c>
      <c r="T16" s="62" t="s">
        <v>92</v>
      </c>
      <c r="V16" s="159" t="s">
        <v>55</v>
      </c>
      <c r="W16" s="313" t="s">
        <v>216</v>
      </c>
      <c r="X16" s="314"/>
      <c r="Y16" s="314"/>
      <c r="Z16" s="314"/>
      <c r="AA16" s="314"/>
      <c r="AB16" s="314"/>
      <c r="AC16" s="314"/>
      <c r="AD16" s="314"/>
      <c r="AE16" s="314"/>
      <c r="AF16" s="315"/>
    </row>
    <row r="17" spans="1:32" ht="15.6" thickTop="1" thickBot="1" x14ac:dyDescent="0.35">
      <c r="A17" s="50">
        <v>55</v>
      </c>
      <c r="B17" s="214">
        <v>0.505</v>
      </c>
      <c r="C17" s="214">
        <v>52</v>
      </c>
      <c r="D17" s="214">
        <v>0.50900000000000001</v>
      </c>
      <c r="E17" s="214">
        <v>0.72099999999999997</v>
      </c>
      <c r="F17" s="214">
        <v>162</v>
      </c>
      <c r="G17" s="252">
        <f t="shared" si="5"/>
        <v>1.5255416846199357</v>
      </c>
      <c r="P17" s="63">
        <v>0</v>
      </c>
      <c r="Q17" s="221">
        <v>210</v>
      </c>
      <c r="R17" s="253">
        <f>$Q17/1000*9.81</f>
        <v>2.0600999999999998</v>
      </c>
      <c r="S17" s="221">
        <v>50</v>
      </c>
      <c r="T17" s="254">
        <f>$S17/1000*9.81</f>
        <v>0.49050000000000005</v>
      </c>
      <c r="V17" s="159">
        <v>2</v>
      </c>
      <c r="W17" s="319" t="s">
        <v>117</v>
      </c>
      <c r="X17" s="320"/>
      <c r="Y17" s="320"/>
      <c r="Z17" s="320"/>
      <c r="AA17" s="320"/>
      <c r="AB17" s="320"/>
      <c r="AC17" s="320"/>
      <c r="AD17" s="320"/>
      <c r="AE17" s="320"/>
      <c r="AF17" s="321"/>
    </row>
    <row r="18" spans="1:32" ht="15" thickTop="1" x14ac:dyDescent="0.3">
      <c r="P18" s="64" t="s">
        <v>102</v>
      </c>
      <c r="Q18" s="223">
        <v>230</v>
      </c>
      <c r="R18" s="253">
        <f t="shared" ref="R18:R21" si="6">$Q18/1000*9.81</f>
        <v>2.2563000000000004</v>
      </c>
      <c r="S18" s="223">
        <v>70</v>
      </c>
      <c r="T18" s="254">
        <f t="shared" ref="T18:T21" si="7">$S18/1000*9.81</f>
        <v>0.68670000000000009</v>
      </c>
      <c r="V18" s="159" t="s">
        <v>55</v>
      </c>
      <c r="W18" s="313" t="s">
        <v>217</v>
      </c>
      <c r="X18" s="314"/>
      <c r="Y18" s="314"/>
      <c r="Z18" s="314"/>
      <c r="AA18" s="314"/>
      <c r="AB18" s="314"/>
      <c r="AC18" s="314"/>
      <c r="AD18" s="314"/>
      <c r="AE18" s="314"/>
      <c r="AF18" s="315"/>
    </row>
    <row r="19" spans="1:32" x14ac:dyDescent="0.3">
      <c r="P19" s="64" t="s">
        <v>106</v>
      </c>
      <c r="Q19" s="223">
        <v>260</v>
      </c>
      <c r="R19" s="253">
        <f t="shared" si="6"/>
        <v>2.5506000000000002</v>
      </c>
      <c r="S19" s="223">
        <v>100</v>
      </c>
      <c r="T19" s="254">
        <f t="shared" si="7"/>
        <v>0.98100000000000009</v>
      </c>
    </row>
    <row r="20" spans="1:32" x14ac:dyDescent="0.3">
      <c r="P20" s="64" t="s">
        <v>109</v>
      </c>
      <c r="Q20" s="223">
        <v>260</v>
      </c>
      <c r="R20" s="253">
        <f t="shared" si="6"/>
        <v>2.5506000000000002</v>
      </c>
      <c r="S20" s="223">
        <v>100</v>
      </c>
      <c r="T20" s="254">
        <f t="shared" si="7"/>
        <v>0.98100000000000009</v>
      </c>
    </row>
    <row r="21" spans="1:32" ht="15" thickBot="1" x14ac:dyDescent="0.35">
      <c r="P21" s="65" t="s">
        <v>114</v>
      </c>
      <c r="Q21" s="225">
        <v>290</v>
      </c>
      <c r="R21" s="253">
        <f t="shared" si="6"/>
        <v>2.8449</v>
      </c>
      <c r="S21" s="225">
        <v>130</v>
      </c>
      <c r="T21" s="254">
        <f t="shared" si="7"/>
        <v>1.2753000000000001</v>
      </c>
    </row>
    <row r="22" spans="1:32" ht="15.6" thickTop="1" thickBot="1" x14ac:dyDescent="0.35"/>
    <row r="23" spans="1:32" ht="15" thickTop="1" x14ac:dyDescent="0.3">
      <c r="P23" s="307" t="s">
        <v>118</v>
      </c>
      <c r="Q23" s="308"/>
      <c r="R23" s="308"/>
      <c r="S23" s="308"/>
      <c r="T23" s="309"/>
    </row>
    <row r="24" spans="1:32" ht="15" thickBot="1" x14ac:dyDescent="0.35">
      <c r="P24" s="294" t="s">
        <v>198</v>
      </c>
      <c r="Q24" s="295"/>
      <c r="R24" s="295"/>
      <c r="S24" s="295"/>
      <c r="T24" s="296"/>
    </row>
    <row r="25" spans="1:32" ht="15.6" thickTop="1" thickBot="1" x14ac:dyDescent="0.35">
      <c r="P25" s="66" t="s">
        <v>88</v>
      </c>
      <c r="Q25" s="67" t="s">
        <v>89</v>
      </c>
      <c r="R25" s="67" t="s">
        <v>90</v>
      </c>
      <c r="S25" s="67" t="s">
        <v>91</v>
      </c>
      <c r="T25" s="68" t="s">
        <v>92</v>
      </c>
    </row>
    <row r="26" spans="1:32" ht="15" thickTop="1" x14ac:dyDescent="0.3">
      <c r="P26" s="23">
        <v>0</v>
      </c>
      <c r="Q26" s="221">
        <v>210</v>
      </c>
      <c r="R26" s="253">
        <f>$Q26/1000*9.81</f>
        <v>2.0600999999999998</v>
      </c>
      <c r="S26" s="221">
        <v>50</v>
      </c>
      <c r="T26" s="254">
        <f>$S26/1000*9.81</f>
        <v>0.49050000000000005</v>
      </c>
    </row>
    <row r="27" spans="1:32" x14ac:dyDescent="0.3">
      <c r="P27" s="24" t="s">
        <v>102</v>
      </c>
      <c r="Q27" s="223">
        <v>230</v>
      </c>
      <c r="R27" s="253">
        <f t="shared" ref="R27:R30" si="8">$Q27/1000*9.81</f>
        <v>2.2563000000000004</v>
      </c>
      <c r="S27" s="223">
        <v>70</v>
      </c>
      <c r="T27" s="254">
        <f t="shared" ref="T27:T30" si="9">$S27/1000*9.81</f>
        <v>0.68670000000000009</v>
      </c>
    </row>
    <row r="28" spans="1:32" x14ac:dyDescent="0.3">
      <c r="L28" t="s">
        <v>207</v>
      </c>
      <c r="P28" s="24" t="s">
        <v>106</v>
      </c>
      <c r="Q28" s="223">
        <v>240</v>
      </c>
      <c r="R28" s="253">
        <f t="shared" si="8"/>
        <v>2.3544</v>
      </c>
      <c r="S28" s="223">
        <v>80</v>
      </c>
      <c r="T28" s="254">
        <f t="shared" si="9"/>
        <v>0.78480000000000005</v>
      </c>
    </row>
    <row r="29" spans="1:32" x14ac:dyDescent="0.3">
      <c r="P29" s="24" t="s">
        <v>109</v>
      </c>
      <c r="Q29" s="223">
        <v>260</v>
      </c>
      <c r="R29" s="253">
        <f t="shared" si="8"/>
        <v>2.5506000000000002</v>
      </c>
      <c r="S29" s="223">
        <v>100</v>
      </c>
      <c r="T29" s="254">
        <f t="shared" si="9"/>
        <v>0.98100000000000009</v>
      </c>
    </row>
    <row r="30" spans="1:32" ht="15" thickBot="1" x14ac:dyDescent="0.35">
      <c r="P30" s="25" t="s">
        <v>114</v>
      </c>
      <c r="Q30" s="225">
        <v>280</v>
      </c>
      <c r="R30" s="253">
        <f t="shared" si="8"/>
        <v>2.7468000000000004</v>
      </c>
      <c r="S30" s="225">
        <v>120</v>
      </c>
      <c r="T30" s="254">
        <f t="shared" si="9"/>
        <v>1.1772</v>
      </c>
    </row>
    <row r="31" spans="1:32" ht="15" thickTop="1" x14ac:dyDescent="0.3"/>
    <row r="33" spans="5:20" x14ac:dyDescent="0.3">
      <c r="P33" s="56" t="s">
        <v>119</v>
      </c>
    </row>
    <row r="35" spans="5:20" x14ac:dyDescent="0.3">
      <c r="E35" t="s">
        <v>208</v>
      </c>
      <c r="P35" s="1" t="s">
        <v>120</v>
      </c>
    </row>
    <row r="36" spans="5:20" ht="15" thickBot="1" x14ac:dyDescent="0.35"/>
    <row r="37" spans="5:20" ht="15" thickTop="1" x14ac:dyDescent="0.3">
      <c r="P37" s="322" t="s">
        <v>121</v>
      </c>
      <c r="Q37" s="323"/>
      <c r="R37" s="323"/>
      <c r="S37" s="323"/>
      <c r="T37" s="324"/>
    </row>
    <row r="38" spans="5:20" ht="15" thickBot="1" x14ac:dyDescent="0.35">
      <c r="P38" s="325" t="s">
        <v>199</v>
      </c>
      <c r="Q38" s="326"/>
      <c r="R38" s="326"/>
      <c r="S38" s="326"/>
      <c r="T38" s="327"/>
    </row>
    <row r="39" spans="5:20" ht="15.6" thickTop="1" thickBot="1" x14ac:dyDescent="0.35">
      <c r="P39" s="57" t="s">
        <v>88</v>
      </c>
      <c r="Q39" s="58" t="s">
        <v>89</v>
      </c>
      <c r="R39" s="58" t="s">
        <v>90</v>
      </c>
      <c r="S39" s="58" t="s">
        <v>91</v>
      </c>
      <c r="T39" s="59" t="s">
        <v>92</v>
      </c>
    </row>
    <row r="40" spans="5:20" ht="15" thickTop="1" x14ac:dyDescent="0.3">
      <c r="P40" s="22">
        <v>0</v>
      </c>
      <c r="Q40" s="208">
        <v>300</v>
      </c>
      <c r="R40" s="256">
        <f>$Q40/1000*9.81</f>
        <v>2.9430000000000001</v>
      </c>
      <c r="S40" s="229">
        <v>40</v>
      </c>
      <c r="T40" s="257">
        <f>$S40/1000*9.81</f>
        <v>0.39240000000000003</v>
      </c>
    </row>
    <row r="41" spans="5:20" x14ac:dyDescent="0.3">
      <c r="P41" s="15" t="s">
        <v>102</v>
      </c>
      <c r="Q41" s="208">
        <v>330</v>
      </c>
      <c r="R41" s="256">
        <f t="shared" ref="R41:R44" si="10">$Q41/1000*9.81</f>
        <v>3.2373000000000003</v>
      </c>
      <c r="S41" s="208">
        <v>70</v>
      </c>
      <c r="T41" s="257">
        <f t="shared" ref="T41:T44" si="11">$S41/1000*9.81</f>
        <v>0.68670000000000009</v>
      </c>
    </row>
    <row r="42" spans="5:20" x14ac:dyDescent="0.3">
      <c r="L42" t="s">
        <v>209</v>
      </c>
      <c r="P42" s="15" t="s">
        <v>106</v>
      </c>
      <c r="Q42" s="208">
        <v>330</v>
      </c>
      <c r="R42" s="256">
        <f t="shared" si="10"/>
        <v>3.2373000000000003</v>
      </c>
      <c r="S42" s="208">
        <v>70</v>
      </c>
      <c r="T42" s="257">
        <f t="shared" si="11"/>
        <v>0.68670000000000009</v>
      </c>
    </row>
    <row r="43" spans="5:20" x14ac:dyDescent="0.3">
      <c r="P43" s="15" t="s">
        <v>109</v>
      </c>
      <c r="Q43" s="208">
        <v>340</v>
      </c>
      <c r="R43" s="256">
        <f t="shared" si="10"/>
        <v>3.3354000000000004</v>
      </c>
      <c r="S43" s="208">
        <v>80</v>
      </c>
      <c r="T43" s="257">
        <f t="shared" si="11"/>
        <v>0.78480000000000005</v>
      </c>
    </row>
    <row r="44" spans="5:20" ht="15" thickBot="1" x14ac:dyDescent="0.35">
      <c r="P44" s="19" t="s">
        <v>114</v>
      </c>
      <c r="Q44" s="216">
        <v>350</v>
      </c>
      <c r="R44" s="256">
        <f t="shared" si="10"/>
        <v>3.4335</v>
      </c>
      <c r="S44" s="255">
        <v>90</v>
      </c>
      <c r="T44" s="257">
        <f t="shared" si="11"/>
        <v>0.88290000000000002</v>
      </c>
    </row>
    <row r="45" spans="5:20" ht="15.6" thickTop="1" thickBot="1" x14ac:dyDescent="0.35">
      <c r="S45" s="216"/>
    </row>
    <row r="46" spans="5:20" ht="15" thickTop="1" x14ac:dyDescent="0.3">
      <c r="P46" s="328" t="s">
        <v>122</v>
      </c>
      <c r="Q46" s="329"/>
      <c r="R46" s="329"/>
      <c r="S46" s="329"/>
      <c r="T46" s="330"/>
    </row>
    <row r="47" spans="5:20" ht="15" thickBot="1" x14ac:dyDescent="0.35">
      <c r="P47" s="331" t="s">
        <v>200</v>
      </c>
      <c r="Q47" s="332"/>
      <c r="R47" s="332"/>
      <c r="S47" s="332"/>
      <c r="T47" s="333"/>
    </row>
    <row r="48" spans="5:20" ht="15.6" thickTop="1" thickBot="1" x14ac:dyDescent="0.35">
      <c r="P48" s="60" t="s">
        <v>88</v>
      </c>
      <c r="Q48" s="61" t="s">
        <v>89</v>
      </c>
      <c r="R48" s="61" t="s">
        <v>90</v>
      </c>
      <c r="S48" s="61" t="s">
        <v>91</v>
      </c>
      <c r="T48" s="62" t="s">
        <v>92</v>
      </c>
    </row>
    <row r="49" spans="16:20" ht="15" thickTop="1" x14ac:dyDescent="0.3">
      <c r="P49" s="63">
        <v>0</v>
      </c>
      <c r="Q49" s="229">
        <v>200</v>
      </c>
      <c r="R49" s="258">
        <f>$Q49/1000*9.81</f>
        <v>1.9620000000000002</v>
      </c>
      <c r="S49" s="229">
        <v>40</v>
      </c>
      <c r="T49" s="257">
        <f>$S49/1000*9.81</f>
        <v>0.39240000000000003</v>
      </c>
    </row>
    <row r="50" spans="16:20" x14ac:dyDescent="0.3">
      <c r="P50" s="64" t="s">
        <v>102</v>
      </c>
      <c r="Q50" s="208">
        <v>220</v>
      </c>
      <c r="R50" s="258">
        <f t="shared" ref="R50:R53" si="12">$Q50/1000*9.81</f>
        <v>2.1582000000000003</v>
      </c>
      <c r="S50" s="208">
        <v>60</v>
      </c>
      <c r="T50" s="257">
        <f t="shared" ref="T50:T53" si="13">$S50/1000*9.81</f>
        <v>0.58860000000000001</v>
      </c>
    </row>
    <row r="51" spans="16:20" x14ac:dyDescent="0.3">
      <c r="P51" s="64" t="s">
        <v>106</v>
      </c>
      <c r="Q51" s="208">
        <v>250</v>
      </c>
      <c r="R51" s="258">
        <f t="shared" si="12"/>
        <v>2.4525000000000001</v>
      </c>
      <c r="S51" s="208">
        <v>90</v>
      </c>
      <c r="T51" s="257">
        <f t="shared" si="13"/>
        <v>0.88290000000000002</v>
      </c>
    </row>
    <row r="52" spans="16:20" x14ac:dyDescent="0.3">
      <c r="P52" s="64" t="s">
        <v>109</v>
      </c>
      <c r="Q52" s="208">
        <v>270</v>
      </c>
      <c r="R52" s="258">
        <f t="shared" si="12"/>
        <v>2.6487000000000003</v>
      </c>
      <c r="S52" s="208">
        <v>110</v>
      </c>
      <c r="T52" s="257">
        <f t="shared" si="13"/>
        <v>1.0791000000000002</v>
      </c>
    </row>
    <row r="53" spans="16:20" ht="15" thickBot="1" x14ac:dyDescent="0.35">
      <c r="P53" s="65" t="s">
        <v>114</v>
      </c>
      <c r="Q53" s="216">
        <v>330</v>
      </c>
      <c r="R53" s="258">
        <f t="shared" si="12"/>
        <v>3.2373000000000003</v>
      </c>
      <c r="S53" s="216">
        <v>170</v>
      </c>
      <c r="T53" s="257">
        <f t="shared" si="13"/>
        <v>1.6677000000000002</v>
      </c>
    </row>
    <row r="54" spans="16:20" ht="15.6" thickTop="1" thickBot="1" x14ac:dyDescent="0.35"/>
    <row r="55" spans="16:20" ht="15" thickTop="1" x14ac:dyDescent="0.3">
      <c r="P55" s="307" t="s">
        <v>123</v>
      </c>
      <c r="Q55" s="308"/>
      <c r="R55" s="308"/>
      <c r="S55" s="308"/>
      <c r="T55" s="309"/>
    </row>
    <row r="56" spans="16:20" ht="15" thickBot="1" x14ac:dyDescent="0.35">
      <c r="P56" s="294" t="s">
        <v>201</v>
      </c>
      <c r="Q56" s="295"/>
      <c r="R56" s="295"/>
      <c r="S56" s="295"/>
      <c r="T56" s="296"/>
    </row>
    <row r="57" spans="16:20" ht="15.6" thickTop="1" thickBot="1" x14ac:dyDescent="0.35">
      <c r="P57" s="66" t="s">
        <v>88</v>
      </c>
      <c r="Q57" s="67" t="s">
        <v>89</v>
      </c>
      <c r="R57" s="67" t="s">
        <v>90</v>
      </c>
      <c r="S57" s="67" t="s">
        <v>91</v>
      </c>
      <c r="T57" s="68" t="s">
        <v>92</v>
      </c>
    </row>
    <row r="58" spans="16:20" ht="15" thickTop="1" x14ac:dyDescent="0.3">
      <c r="P58" s="23">
        <v>0</v>
      </c>
      <c r="Q58" s="229">
        <v>210</v>
      </c>
      <c r="R58" s="258">
        <f>$Q58/1000*9.81</f>
        <v>2.0600999999999998</v>
      </c>
      <c r="S58" s="229">
        <v>40</v>
      </c>
      <c r="T58" s="257">
        <f>$S58/1000*9.81</f>
        <v>0.39240000000000003</v>
      </c>
    </row>
    <row r="59" spans="16:20" x14ac:dyDescent="0.3">
      <c r="P59" s="24" t="s">
        <v>102</v>
      </c>
      <c r="Q59" s="208">
        <v>240</v>
      </c>
      <c r="R59" s="258">
        <f t="shared" ref="R59:R62" si="14">$Q59/1000*9.81</f>
        <v>2.3544</v>
      </c>
      <c r="S59" s="208">
        <v>70</v>
      </c>
      <c r="T59" s="257">
        <f t="shared" ref="T59:T62" si="15">$S59/1000*9.81</f>
        <v>0.68670000000000009</v>
      </c>
    </row>
    <row r="60" spans="16:20" x14ac:dyDescent="0.3">
      <c r="P60" s="24" t="s">
        <v>106</v>
      </c>
      <c r="Q60" s="208">
        <v>240</v>
      </c>
      <c r="R60" s="258">
        <f t="shared" si="14"/>
        <v>2.3544</v>
      </c>
      <c r="S60" s="208">
        <v>70</v>
      </c>
      <c r="T60" s="257">
        <f t="shared" si="15"/>
        <v>0.68670000000000009</v>
      </c>
    </row>
    <row r="61" spans="16:20" x14ac:dyDescent="0.3">
      <c r="P61" s="24" t="s">
        <v>109</v>
      </c>
      <c r="Q61" s="208">
        <v>260</v>
      </c>
      <c r="R61" s="258">
        <f t="shared" si="14"/>
        <v>2.5506000000000002</v>
      </c>
      <c r="S61" s="208">
        <v>90</v>
      </c>
      <c r="T61" s="257">
        <f t="shared" si="15"/>
        <v>0.88290000000000002</v>
      </c>
    </row>
    <row r="62" spans="16:20" ht="15" thickBot="1" x14ac:dyDescent="0.35">
      <c r="P62" s="25" t="s">
        <v>114</v>
      </c>
      <c r="Q62" s="216">
        <v>310</v>
      </c>
      <c r="R62" s="258">
        <f t="shared" si="14"/>
        <v>3.0411000000000001</v>
      </c>
      <c r="S62" s="216">
        <v>140</v>
      </c>
      <c r="T62" s="257">
        <f t="shared" si="15"/>
        <v>1.3734000000000002</v>
      </c>
    </row>
    <row r="63" spans="16:20" ht="15" thickTop="1" x14ac:dyDescent="0.3"/>
  </sheetData>
  <mergeCells count="20">
    <mergeCell ref="P14:T14"/>
    <mergeCell ref="P15:T15"/>
    <mergeCell ref="M5:N5"/>
    <mergeCell ref="B7:D7"/>
    <mergeCell ref="E7:G7"/>
    <mergeCell ref="K5:L5"/>
    <mergeCell ref="P5:T5"/>
    <mergeCell ref="P6:T6"/>
    <mergeCell ref="P56:T56"/>
    <mergeCell ref="W16:AF16"/>
    <mergeCell ref="W18:AF18"/>
    <mergeCell ref="W15:AF15"/>
    <mergeCell ref="W17:AF17"/>
    <mergeCell ref="P37:T37"/>
    <mergeCell ref="P38:T38"/>
    <mergeCell ref="P46:T46"/>
    <mergeCell ref="P47:T47"/>
    <mergeCell ref="P55:T55"/>
    <mergeCell ref="P23:T23"/>
    <mergeCell ref="P24:T24"/>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4D0D9-F3DE-428D-B27D-F94D39A1E2EA}">
  <dimension ref="A1:AU59"/>
  <sheetViews>
    <sheetView tabSelected="1" topLeftCell="D3" workbookViewId="0">
      <selection activeCell="AK10" sqref="AK10:AU10"/>
    </sheetView>
  </sheetViews>
  <sheetFormatPr defaultRowHeight="14.4" x14ac:dyDescent="0.3"/>
  <sheetData>
    <row r="1" spans="1:47" x14ac:dyDescent="0.3">
      <c r="A1" s="1" t="s">
        <v>176</v>
      </c>
    </row>
    <row r="2" spans="1:47" x14ac:dyDescent="0.3">
      <c r="A2" s="1"/>
    </row>
    <row r="3" spans="1:47" x14ac:dyDescent="0.3">
      <c r="A3" s="1" t="s">
        <v>177</v>
      </c>
      <c r="K3" s="1" t="s">
        <v>178</v>
      </c>
      <c r="P3" s="1" t="s">
        <v>179</v>
      </c>
    </row>
    <row r="4" spans="1:47" ht="15" thickBot="1" x14ac:dyDescent="0.35">
      <c r="K4" s="1" t="s">
        <v>180</v>
      </c>
      <c r="AJ4" t="s">
        <v>35</v>
      </c>
    </row>
    <row r="5" spans="1:47" ht="15" thickBot="1" x14ac:dyDescent="0.35">
      <c r="A5" s="164" t="s">
        <v>181</v>
      </c>
      <c r="B5" s="165" t="s">
        <v>182</v>
      </c>
      <c r="C5" s="165" t="s">
        <v>183</v>
      </c>
      <c r="D5" s="166" t="s">
        <v>184</v>
      </c>
      <c r="F5" s="171" t="s">
        <v>181</v>
      </c>
      <c r="G5" s="172" t="s">
        <v>182</v>
      </c>
      <c r="H5" s="172" t="s">
        <v>183</v>
      </c>
      <c r="I5" s="173" t="s">
        <v>184</v>
      </c>
      <c r="K5" s="178" t="s">
        <v>181</v>
      </c>
      <c r="L5" s="179" t="s">
        <v>182</v>
      </c>
      <c r="M5" s="179" t="s">
        <v>183</v>
      </c>
      <c r="N5" s="180" t="s">
        <v>184</v>
      </c>
      <c r="P5" s="288" t="s">
        <v>186</v>
      </c>
      <c r="Q5" s="289"/>
      <c r="R5" s="289"/>
      <c r="S5" s="290"/>
      <c r="U5" s="288" t="s">
        <v>185</v>
      </c>
      <c r="V5" s="289"/>
      <c r="W5" s="289"/>
      <c r="X5" s="290"/>
      <c r="Z5" s="288" t="s">
        <v>187</v>
      </c>
      <c r="AA5" s="289"/>
      <c r="AB5" s="289"/>
      <c r="AC5" s="290"/>
      <c r="AE5" s="288" t="s">
        <v>188</v>
      </c>
      <c r="AF5" s="289"/>
      <c r="AG5" s="289"/>
      <c r="AH5" s="290"/>
      <c r="AJ5" s="178">
        <v>1</v>
      </c>
      <c r="AK5" s="344" t="s">
        <v>189</v>
      </c>
      <c r="AL5" s="317"/>
      <c r="AM5" s="317"/>
      <c r="AN5" s="317"/>
      <c r="AO5" s="317"/>
      <c r="AP5" s="317"/>
      <c r="AQ5" s="317"/>
      <c r="AR5" s="317"/>
      <c r="AS5" s="317"/>
      <c r="AT5" s="317"/>
      <c r="AU5" s="318"/>
    </row>
    <row r="6" spans="1:47" ht="15" thickBot="1" x14ac:dyDescent="0.35">
      <c r="A6" s="167" t="s">
        <v>57</v>
      </c>
      <c r="B6" s="168" t="s">
        <v>57</v>
      </c>
      <c r="C6" s="168"/>
      <c r="D6" s="169" t="s">
        <v>190</v>
      </c>
      <c r="F6" s="174" t="s">
        <v>57</v>
      </c>
      <c r="G6" s="175" t="s">
        <v>57</v>
      </c>
      <c r="H6" s="175"/>
      <c r="I6" s="176" t="s">
        <v>190</v>
      </c>
      <c r="K6" s="156" t="s">
        <v>57</v>
      </c>
      <c r="L6" s="181" t="s">
        <v>57</v>
      </c>
      <c r="M6" s="181"/>
      <c r="N6" s="182" t="s">
        <v>190</v>
      </c>
      <c r="P6" s="147" t="s">
        <v>181</v>
      </c>
      <c r="Q6" s="148" t="s">
        <v>182</v>
      </c>
      <c r="R6" s="148" t="s">
        <v>183</v>
      </c>
      <c r="S6" s="149" t="s">
        <v>184</v>
      </c>
      <c r="U6" s="147" t="s">
        <v>181</v>
      </c>
      <c r="V6" s="148" t="s">
        <v>182</v>
      </c>
      <c r="W6" s="148" t="s">
        <v>183</v>
      </c>
      <c r="X6" s="149" t="s">
        <v>184</v>
      </c>
      <c r="Z6" s="147" t="s">
        <v>181</v>
      </c>
      <c r="AA6" s="148" t="s">
        <v>182</v>
      </c>
      <c r="AB6" s="148" t="s">
        <v>183</v>
      </c>
      <c r="AC6" s="149" t="s">
        <v>184</v>
      </c>
      <c r="AE6" s="147" t="s">
        <v>181</v>
      </c>
      <c r="AF6" s="148" t="s">
        <v>182</v>
      </c>
      <c r="AG6" s="148" t="s">
        <v>183</v>
      </c>
      <c r="AH6" s="149" t="s">
        <v>184</v>
      </c>
      <c r="AJ6" s="155" t="s">
        <v>55</v>
      </c>
      <c r="AK6" s="345" t="s">
        <v>218</v>
      </c>
      <c r="AL6" s="346"/>
      <c r="AM6" s="346"/>
      <c r="AN6" s="346"/>
      <c r="AO6" s="346"/>
      <c r="AP6" s="346"/>
      <c r="AQ6" s="346"/>
      <c r="AR6" s="346"/>
      <c r="AS6" s="346"/>
      <c r="AT6" s="346"/>
      <c r="AU6" s="347"/>
    </row>
    <row r="7" spans="1:47" ht="15" thickBot="1" x14ac:dyDescent="0.35">
      <c r="A7" s="164">
        <v>50</v>
      </c>
      <c r="B7" s="246">
        <v>60</v>
      </c>
      <c r="C7" s="259">
        <f>(A7/B7)</f>
        <v>0.83333333333333337</v>
      </c>
      <c r="D7" s="260">
        <f>$C7/3*100</f>
        <v>27.777777777777779</v>
      </c>
      <c r="F7" s="171">
        <v>50</v>
      </c>
      <c r="G7" s="246">
        <v>34</v>
      </c>
      <c r="H7" s="259">
        <f>(F7/G7)</f>
        <v>1.4705882352941178</v>
      </c>
      <c r="I7" s="260">
        <f>$H7/12*100</f>
        <v>12.254901960784315</v>
      </c>
      <c r="K7" s="178">
        <v>50</v>
      </c>
      <c r="L7" s="246">
        <v>61</v>
      </c>
      <c r="M7" s="246">
        <f>(K7/L7)</f>
        <v>0.81967213114754101</v>
      </c>
      <c r="N7" s="260">
        <f>$M7/3*100</f>
        <v>27.322404371584703</v>
      </c>
      <c r="P7" s="151" t="s">
        <v>57</v>
      </c>
      <c r="Q7" s="152" t="s">
        <v>57</v>
      </c>
      <c r="R7" s="152"/>
      <c r="S7" s="153" t="s">
        <v>190</v>
      </c>
      <c r="U7" s="151" t="s">
        <v>57</v>
      </c>
      <c r="V7" s="152" t="s">
        <v>57</v>
      </c>
      <c r="W7" s="152"/>
      <c r="X7" s="153" t="s">
        <v>190</v>
      </c>
      <c r="Z7" s="151" t="s">
        <v>57</v>
      </c>
      <c r="AA7" s="152" t="s">
        <v>57</v>
      </c>
      <c r="AB7" s="152"/>
      <c r="AC7" s="153" t="s">
        <v>190</v>
      </c>
      <c r="AE7" s="151" t="s">
        <v>57</v>
      </c>
      <c r="AF7" s="152" t="s">
        <v>57</v>
      </c>
      <c r="AG7" s="152"/>
      <c r="AH7" s="153" t="s">
        <v>190</v>
      </c>
      <c r="AJ7" s="155">
        <v>2</v>
      </c>
      <c r="AK7" s="348" t="s">
        <v>191</v>
      </c>
      <c r="AL7" s="320"/>
      <c r="AM7" s="320"/>
      <c r="AN7" s="320"/>
      <c r="AO7" s="320"/>
      <c r="AP7" s="320"/>
      <c r="AQ7" s="320"/>
      <c r="AR7" s="320"/>
      <c r="AS7" s="320"/>
      <c r="AT7" s="320"/>
      <c r="AU7" s="321"/>
    </row>
    <row r="8" spans="1:47" ht="15" thickBot="1" x14ac:dyDescent="0.35">
      <c r="A8" s="170">
        <v>100</v>
      </c>
      <c r="B8" s="208">
        <v>90</v>
      </c>
      <c r="C8" s="259">
        <f t="shared" ref="C8:C16" si="0">(A8/B8)</f>
        <v>1.1111111111111112</v>
      </c>
      <c r="D8" s="260">
        <f t="shared" ref="D8:D16" si="1">$C8/3*100</f>
        <v>37.037037037037038</v>
      </c>
      <c r="F8" s="177">
        <v>100</v>
      </c>
      <c r="G8" s="208">
        <v>50</v>
      </c>
      <c r="H8" s="259">
        <f t="shared" ref="H8:H16" si="2">(F8/G8)</f>
        <v>2</v>
      </c>
      <c r="I8" s="260">
        <f t="shared" ref="I8:I16" si="3">$H8/12*100</f>
        <v>16.666666666666664</v>
      </c>
      <c r="K8" s="155">
        <v>100</v>
      </c>
      <c r="L8" s="208">
        <v>67</v>
      </c>
      <c r="M8" s="246">
        <f>(K8/L8)</f>
        <v>1.4925373134328359</v>
      </c>
      <c r="N8" s="260">
        <f t="shared" ref="N8:N16" si="4">$M8/3*100</f>
        <v>49.75124378109453</v>
      </c>
      <c r="P8" s="147">
        <v>50</v>
      </c>
      <c r="Q8" s="246">
        <v>70</v>
      </c>
      <c r="R8" s="259">
        <f>P8/Q8</f>
        <v>0.7142857142857143</v>
      </c>
      <c r="S8" s="260">
        <f>R8/1*100</f>
        <v>71.428571428571431</v>
      </c>
      <c r="U8" s="147">
        <v>50</v>
      </c>
      <c r="V8" s="246">
        <v>60</v>
      </c>
      <c r="W8" s="259">
        <f>U8/V8</f>
        <v>0.83333333333333337</v>
      </c>
      <c r="X8" s="260">
        <f>W8/1*100</f>
        <v>83.333333333333343</v>
      </c>
      <c r="Z8" s="147">
        <v>50</v>
      </c>
      <c r="AA8" s="246">
        <v>61</v>
      </c>
      <c r="AB8" s="259">
        <f t="shared" ref="AB8:AB17" si="5">(Z8/AA8)</f>
        <v>0.81967213114754101</v>
      </c>
      <c r="AC8" s="260">
        <f>AB8/1*100</f>
        <v>81.967213114754102</v>
      </c>
      <c r="AE8" s="147">
        <v>50</v>
      </c>
      <c r="AF8" s="246">
        <v>57</v>
      </c>
      <c r="AG8" s="259">
        <f>(AE8/AF8)</f>
        <v>0.8771929824561403</v>
      </c>
      <c r="AH8" s="260">
        <f>AG8/1*100</f>
        <v>87.719298245614027</v>
      </c>
      <c r="AJ8" s="155" t="s">
        <v>55</v>
      </c>
      <c r="AK8" s="345" t="s">
        <v>219</v>
      </c>
      <c r="AL8" s="346"/>
      <c r="AM8" s="346"/>
      <c r="AN8" s="346"/>
      <c r="AO8" s="346"/>
      <c r="AP8" s="346"/>
      <c r="AQ8" s="346"/>
      <c r="AR8" s="346"/>
      <c r="AS8" s="346"/>
      <c r="AT8" s="346"/>
      <c r="AU8" s="347"/>
    </row>
    <row r="9" spans="1:47" ht="15" thickBot="1" x14ac:dyDescent="0.35">
      <c r="A9" s="170">
        <v>150</v>
      </c>
      <c r="B9" s="208">
        <v>120</v>
      </c>
      <c r="C9" s="259">
        <f t="shared" si="0"/>
        <v>1.25</v>
      </c>
      <c r="D9" s="260">
        <f t="shared" si="1"/>
        <v>41.666666666666671</v>
      </c>
      <c r="F9" s="177">
        <v>150</v>
      </c>
      <c r="G9" s="208">
        <v>70</v>
      </c>
      <c r="H9" s="259">
        <f t="shared" si="2"/>
        <v>2.1428571428571428</v>
      </c>
      <c r="I9" s="260">
        <f t="shared" si="3"/>
        <v>17.857142857142858</v>
      </c>
      <c r="K9" s="155">
        <v>150</v>
      </c>
      <c r="L9" s="208">
        <v>76</v>
      </c>
      <c r="M9" s="246">
        <f>(K9/L9)</f>
        <v>1.9736842105263157</v>
      </c>
      <c r="N9" s="260">
        <f t="shared" si="4"/>
        <v>65.78947368421052</v>
      </c>
      <c r="P9" s="150">
        <v>100</v>
      </c>
      <c r="Q9" s="208">
        <v>120</v>
      </c>
      <c r="R9" s="259">
        <f t="shared" ref="R9:R17" si="6">P9/Q9</f>
        <v>0.83333333333333337</v>
      </c>
      <c r="S9" s="260">
        <f t="shared" ref="S9:S17" si="7">R9/1*100</f>
        <v>83.333333333333343</v>
      </c>
      <c r="U9" s="150">
        <v>100</v>
      </c>
      <c r="V9" s="208">
        <v>110</v>
      </c>
      <c r="W9" s="259">
        <f t="shared" ref="W9:W17" si="8">U9/V9</f>
        <v>0.90909090909090906</v>
      </c>
      <c r="X9" s="260">
        <f t="shared" ref="X9:X17" si="9">W9/1*100</f>
        <v>90.909090909090907</v>
      </c>
      <c r="Z9" s="150">
        <v>100</v>
      </c>
      <c r="AA9" s="208">
        <v>116</v>
      </c>
      <c r="AB9" s="259">
        <f t="shared" si="5"/>
        <v>0.86206896551724133</v>
      </c>
      <c r="AC9" s="260">
        <f t="shared" ref="AC9:AC17" si="10">AB9/1*100</f>
        <v>86.206896551724128</v>
      </c>
      <c r="AE9" s="150">
        <v>100</v>
      </c>
      <c r="AF9" s="208">
        <v>111</v>
      </c>
      <c r="AG9" s="259">
        <f t="shared" ref="AG9:AG17" si="11">(AE9/AF9)</f>
        <v>0.90090090090090091</v>
      </c>
      <c r="AH9" s="260">
        <f t="shared" ref="AH9:AH17" si="12">AG9/1*100</f>
        <v>90.090090090090087</v>
      </c>
      <c r="AJ9" s="155">
        <v>3</v>
      </c>
      <c r="AK9" s="348" t="s">
        <v>192</v>
      </c>
      <c r="AL9" s="320"/>
      <c r="AM9" s="320"/>
      <c r="AN9" s="320"/>
      <c r="AO9" s="320"/>
      <c r="AP9" s="320"/>
      <c r="AQ9" s="320"/>
      <c r="AR9" s="320"/>
      <c r="AS9" s="320"/>
      <c r="AT9" s="320"/>
      <c r="AU9" s="321"/>
    </row>
    <row r="10" spans="1:47" ht="15" thickBot="1" x14ac:dyDescent="0.35">
      <c r="A10" s="170">
        <v>200</v>
      </c>
      <c r="B10" s="208">
        <v>150</v>
      </c>
      <c r="C10" s="259">
        <f t="shared" si="0"/>
        <v>1.3333333333333333</v>
      </c>
      <c r="D10" s="260">
        <f t="shared" si="1"/>
        <v>44.444444444444443</v>
      </c>
      <c r="F10" s="177">
        <v>200</v>
      </c>
      <c r="G10" s="208">
        <v>80</v>
      </c>
      <c r="H10" s="259">
        <f t="shared" si="2"/>
        <v>2.5</v>
      </c>
      <c r="I10" s="260">
        <f t="shared" si="3"/>
        <v>20.833333333333336</v>
      </c>
      <c r="K10" s="155">
        <v>200</v>
      </c>
      <c r="L10" s="208">
        <v>98</v>
      </c>
      <c r="M10" s="246">
        <f t="shared" ref="M10:M16" si="13">(K10/L10)</f>
        <v>2.0408163265306123</v>
      </c>
      <c r="N10" s="260">
        <f t="shared" si="4"/>
        <v>68.027210884353735</v>
      </c>
      <c r="P10" s="150">
        <v>150</v>
      </c>
      <c r="Q10" s="208">
        <v>180</v>
      </c>
      <c r="R10" s="259">
        <f t="shared" si="6"/>
        <v>0.83333333333333337</v>
      </c>
      <c r="S10" s="260">
        <f t="shared" si="7"/>
        <v>83.333333333333343</v>
      </c>
      <c r="U10" s="150">
        <v>150</v>
      </c>
      <c r="V10" s="208">
        <v>160</v>
      </c>
      <c r="W10" s="259">
        <f t="shared" si="8"/>
        <v>0.9375</v>
      </c>
      <c r="X10" s="260">
        <f t="shared" si="9"/>
        <v>93.75</v>
      </c>
      <c r="Z10" s="150">
        <v>150</v>
      </c>
      <c r="AA10" s="208">
        <v>173</v>
      </c>
      <c r="AB10" s="259">
        <f t="shared" si="5"/>
        <v>0.86705202312138729</v>
      </c>
      <c r="AC10" s="260">
        <f t="shared" si="10"/>
        <v>86.705202312138724</v>
      </c>
      <c r="AE10" s="150">
        <v>150</v>
      </c>
      <c r="AF10" s="208">
        <v>164</v>
      </c>
      <c r="AG10" s="259">
        <f t="shared" si="11"/>
        <v>0.91463414634146345</v>
      </c>
      <c r="AH10" s="260">
        <f t="shared" si="12"/>
        <v>91.463414634146346</v>
      </c>
      <c r="AJ10" s="156" t="s">
        <v>55</v>
      </c>
      <c r="AK10" s="349" t="s">
        <v>220</v>
      </c>
      <c r="AL10" s="350"/>
      <c r="AM10" s="350"/>
      <c r="AN10" s="350"/>
      <c r="AO10" s="350"/>
      <c r="AP10" s="350"/>
      <c r="AQ10" s="350"/>
      <c r="AR10" s="350"/>
      <c r="AS10" s="350"/>
      <c r="AT10" s="350"/>
      <c r="AU10" s="351"/>
    </row>
    <row r="11" spans="1:47" ht="15" thickBot="1" x14ac:dyDescent="0.35">
      <c r="A11" s="170">
        <v>250</v>
      </c>
      <c r="B11" s="208">
        <v>180</v>
      </c>
      <c r="C11" s="259">
        <f t="shared" si="0"/>
        <v>1.3888888888888888</v>
      </c>
      <c r="D11" s="260">
        <f t="shared" si="1"/>
        <v>46.296296296296298</v>
      </c>
      <c r="F11" s="177">
        <v>250</v>
      </c>
      <c r="G11" s="208">
        <v>100</v>
      </c>
      <c r="H11" s="259">
        <f t="shared" si="2"/>
        <v>2.5</v>
      </c>
      <c r="I11" s="260">
        <f t="shared" si="3"/>
        <v>20.833333333333336</v>
      </c>
      <c r="K11" s="155">
        <v>250</v>
      </c>
      <c r="L11" s="208">
        <v>102</v>
      </c>
      <c r="M11" s="246">
        <f t="shared" si="13"/>
        <v>2.4509803921568629</v>
      </c>
      <c r="N11" s="260">
        <f t="shared" si="4"/>
        <v>81.699346405228766</v>
      </c>
      <c r="P11" s="150">
        <v>200</v>
      </c>
      <c r="Q11" s="208">
        <v>250</v>
      </c>
      <c r="R11" s="259">
        <f t="shared" si="6"/>
        <v>0.8</v>
      </c>
      <c r="S11" s="260">
        <f t="shared" si="7"/>
        <v>80</v>
      </c>
      <c r="U11" s="150">
        <v>200</v>
      </c>
      <c r="V11" s="208">
        <v>210</v>
      </c>
      <c r="W11" s="259">
        <f t="shared" si="8"/>
        <v>0.95238095238095233</v>
      </c>
      <c r="X11" s="260">
        <f t="shared" si="9"/>
        <v>95.238095238095227</v>
      </c>
      <c r="Z11" s="150">
        <v>200</v>
      </c>
      <c r="AA11" s="208">
        <v>228</v>
      </c>
      <c r="AB11" s="259">
        <f t="shared" si="5"/>
        <v>0.8771929824561403</v>
      </c>
      <c r="AC11" s="260">
        <f t="shared" si="10"/>
        <v>87.719298245614027</v>
      </c>
      <c r="AE11" s="150">
        <v>200</v>
      </c>
      <c r="AF11" s="208">
        <v>217</v>
      </c>
      <c r="AG11" s="259">
        <f t="shared" si="11"/>
        <v>0.92165898617511521</v>
      </c>
      <c r="AH11" s="260">
        <f t="shared" si="12"/>
        <v>92.165898617511516</v>
      </c>
    </row>
    <row r="12" spans="1:47" ht="15" thickBot="1" x14ac:dyDescent="0.35">
      <c r="A12" s="170">
        <v>300</v>
      </c>
      <c r="B12" s="208">
        <v>210</v>
      </c>
      <c r="C12" s="259">
        <f t="shared" si="0"/>
        <v>1.4285714285714286</v>
      </c>
      <c r="D12" s="260">
        <f t="shared" si="1"/>
        <v>47.61904761904762</v>
      </c>
      <c r="F12" s="177">
        <v>300</v>
      </c>
      <c r="G12" s="208">
        <v>110</v>
      </c>
      <c r="H12" s="259">
        <f t="shared" si="2"/>
        <v>2.7272727272727271</v>
      </c>
      <c r="I12" s="260">
        <f t="shared" si="3"/>
        <v>22.727272727272727</v>
      </c>
      <c r="K12" s="155">
        <v>300</v>
      </c>
      <c r="L12" s="208">
        <v>122</v>
      </c>
      <c r="M12" s="208">
        <f t="shared" si="13"/>
        <v>2.459016393442623</v>
      </c>
      <c r="N12" s="260">
        <f t="shared" si="4"/>
        <v>81.967213114754102</v>
      </c>
      <c r="P12" s="150">
        <v>250</v>
      </c>
      <c r="Q12" s="208">
        <v>290</v>
      </c>
      <c r="R12" s="259">
        <f t="shared" si="6"/>
        <v>0.86206896551724133</v>
      </c>
      <c r="S12" s="260">
        <f t="shared" si="7"/>
        <v>86.206896551724128</v>
      </c>
      <c r="U12" s="150">
        <v>250</v>
      </c>
      <c r="V12" s="208">
        <v>260</v>
      </c>
      <c r="W12" s="259">
        <f t="shared" si="8"/>
        <v>0.96153846153846156</v>
      </c>
      <c r="X12" s="260">
        <f t="shared" si="9"/>
        <v>96.15384615384616</v>
      </c>
      <c r="Z12" s="150">
        <v>250</v>
      </c>
      <c r="AA12" s="208">
        <v>290</v>
      </c>
      <c r="AB12" s="259">
        <f t="shared" si="5"/>
        <v>0.86206896551724133</v>
      </c>
      <c r="AC12" s="260">
        <f t="shared" si="10"/>
        <v>86.206896551724128</v>
      </c>
      <c r="AE12" s="150">
        <v>250</v>
      </c>
      <c r="AF12" s="208">
        <v>270</v>
      </c>
      <c r="AG12" s="259">
        <f t="shared" si="11"/>
        <v>0.92592592592592593</v>
      </c>
      <c r="AH12" s="260">
        <f t="shared" si="12"/>
        <v>92.592592592592595</v>
      </c>
    </row>
    <row r="13" spans="1:47" ht="15" thickBot="1" x14ac:dyDescent="0.35">
      <c r="A13" s="170">
        <v>350</v>
      </c>
      <c r="B13" s="208">
        <v>240</v>
      </c>
      <c r="C13" s="259">
        <f t="shared" si="0"/>
        <v>1.4583333333333333</v>
      </c>
      <c r="D13" s="260">
        <f t="shared" si="1"/>
        <v>48.611111111111107</v>
      </c>
      <c r="F13" s="177">
        <v>350</v>
      </c>
      <c r="G13" s="208">
        <v>120</v>
      </c>
      <c r="H13" s="259">
        <f t="shared" si="2"/>
        <v>2.9166666666666665</v>
      </c>
      <c r="I13" s="260">
        <f t="shared" si="3"/>
        <v>24.305555555555554</v>
      </c>
      <c r="K13" s="155">
        <v>350</v>
      </c>
      <c r="L13" s="208">
        <v>126</v>
      </c>
      <c r="M13" s="208">
        <f t="shared" si="13"/>
        <v>2.7777777777777777</v>
      </c>
      <c r="N13" s="260">
        <f t="shared" si="4"/>
        <v>92.592592592592595</v>
      </c>
      <c r="P13" s="150">
        <v>300</v>
      </c>
      <c r="Q13" s="208">
        <v>350</v>
      </c>
      <c r="R13" s="259">
        <f t="shared" si="6"/>
        <v>0.8571428571428571</v>
      </c>
      <c r="S13" s="260">
        <f t="shared" si="7"/>
        <v>85.714285714285708</v>
      </c>
      <c r="U13" s="150">
        <v>300</v>
      </c>
      <c r="V13" s="208">
        <v>310</v>
      </c>
      <c r="W13" s="259">
        <f t="shared" si="8"/>
        <v>0.967741935483871</v>
      </c>
      <c r="X13" s="260">
        <f t="shared" si="9"/>
        <v>96.774193548387103</v>
      </c>
      <c r="Z13" s="150">
        <v>300</v>
      </c>
      <c r="AA13" s="208">
        <v>318</v>
      </c>
      <c r="AB13" s="259">
        <f t="shared" si="5"/>
        <v>0.94339622641509435</v>
      </c>
      <c r="AC13" s="260">
        <f t="shared" si="10"/>
        <v>94.339622641509436</v>
      </c>
      <c r="AE13" s="150">
        <v>300</v>
      </c>
      <c r="AF13" s="208">
        <v>320</v>
      </c>
      <c r="AG13" s="259">
        <f t="shared" si="11"/>
        <v>0.9375</v>
      </c>
      <c r="AH13" s="260">
        <f t="shared" si="12"/>
        <v>93.75</v>
      </c>
    </row>
    <row r="14" spans="1:47" ht="15" thickBot="1" x14ac:dyDescent="0.35">
      <c r="A14" s="170">
        <v>400</v>
      </c>
      <c r="B14" s="208">
        <v>260</v>
      </c>
      <c r="C14" s="259">
        <f t="shared" si="0"/>
        <v>1.5384615384615385</v>
      </c>
      <c r="D14" s="260">
        <f t="shared" si="1"/>
        <v>51.282051282051292</v>
      </c>
      <c r="F14" s="177">
        <v>400</v>
      </c>
      <c r="G14" s="208">
        <v>130</v>
      </c>
      <c r="H14" s="259">
        <f t="shared" si="2"/>
        <v>3.0769230769230771</v>
      </c>
      <c r="I14" s="260">
        <f t="shared" si="3"/>
        <v>25.641025641025646</v>
      </c>
      <c r="K14" s="155">
        <v>400</v>
      </c>
      <c r="L14" s="208">
        <v>131</v>
      </c>
      <c r="M14" s="208">
        <f t="shared" si="13"/>
        <v>3.053435114503817</v>
      </c>
      <c r="N14" s="260">
        <f t="shared" si="4"/>
        <v>101.78117048346056</v>
      </c>
      <c r="P14" s="150">
        <v>350</v>
      </c>
      <c r="Q14" s="208">
        <v>400</v>
      </c>
      <c r="R14" s="259">
        <f t="shared" si="6"/>
        <v>0.875</v>
      </c>
      <c r="S14" s="260">
        <f t="shared" si="7"/>
        <v>87.5</v>
      </c>
      <c r="U14" s="150">
        <v>350</v>
      </c>
      <c r="V14" s="208">
        <v>360</v>
      </c>
      <c r="W14" s="259">
        <f t="shared" si="8"/>
        <v>0.97222222222222221</v>
      </c>
      <c r="X14" s="260">
        <f t="shared" si="9"/>
        <v>97.222222222222214</v>
      </c>
      <c r="Z14" s="150">
        <v>350</v>
      </c>
      <c r="AA14" s="208">
        <v>400</v>
      </c>
      <c r="AB14" s="259">
        <f t="shared" si="5"/>
        <v>0.875</v>
      </c>
      <c r="AC14" s="260">
        <f t="shared" si="10"/>
        <v>87.5</v>
      </c>
      <c r="AE14" s="150">
        <v>350</v>
      </c>
      <c r="AF14" s="208">
        <v>372</v>
      </c>
      <c r="AG14" s="259">
        <f t="shared" si="11"/>
        <v>0.94086021505376349</v>
      </c>
      <c r="AH14" s="260">
        <f t="shared" si="12"/>
        <v>94.086021505376351</v>
      </c>
    </row>
    <row r="15" spans="1:47" ht="15" thickBot="1" x14ac:dyDescent="0.35">
      <c r="A15" s="170">
        <v>450</v>
      </c>
      <c r="B15" s="208">
        <v>280</v>
      </c>
      <c r="C15" s="259">
        <f t="shared" si="0"/>
        <v>1.6071428571428572</v>
      </c>
      <c r="D15" s="260">
        <f t="shared" si="1"/>
        <v>53.571428571428569</v>
      </c>
      <c r="F15" s="177">
        <v>450</v>
      </c>
      <c r="G15" s="208">
        <v>150</v>
      </c>
      <c r="H15" s="259">
        <f t="shared" si="2"/>
        <v>3</v>
      </c>
      <c r="I15" s="260">
        <f t="shared" si="3"/>
        <v>25</v>
      </c>
      <c r="K15" s="155">
        <v>450</v>
      </c>
      <c r="L15" s="208">
        <v>137</v>
      </c>
      <c r="M15" s="208">
        <f t="shared" si="13"/>
        <v>3.2846715328467155</v>
      </c>
      <c r="N15" s="260">
        <f t="shared" si="4"/>
        <v>109.48905109489051</v>
      </c>
      <c r="P15" s="150">
        <v>400</v>
      </c>
      <c r="Q15" s="208">
        <v>460</v>
      </c>
      <c r="R15" s="259">
        <f t="shared" si="6"/>
        <v>0.86956521739130432</v>
      </c>
      <c r="S15" s="260">
        <f t="shared" si="7"/>
        <v>86.956521739130437</v>
      </c>
      <c r="U15" s="150">
        <v>400</v>
      </c>
      <c r="V15" s="208">
        <v>410</v>
      </c>
      <c r="W15" s="259">
        <f t="shared" si="8"/>
        <v>0.97560975609756095</v>
      </c>
      <c r="X15" s="260">
        <f t="shared" si="9"/>
        <v>97.560975609756099</v>
      </c>
      <c r="Z15" s="150">
        <v>400</v>
      </c>
      <c r="AA15" s="208">
        <v>460</v>
      </c>
      <c r="AB15" s="259">
        <f t="shared" si="5"/>
        <v>0.86956521739130432</v>
      </c>
      <c r="AC15" s="260">
        <f t="shared" si="10"/>
        <v>86.956521739130437</v>
      </c>
      <c r="AE15" s="150">
        <v>400</v>
      </c>
      <c r="AF15" s="208">
        <v>426</v>
      </c>
      <c r="AG15" s="259">
        <f t="shared" si="11"/>
        <v>0.93896713615023475</v>
      </c>
      <c r="AH15" s="260">
        <f t="shared" si="12"/>
        <v>93.896713615023472</v>
      </c>
    </row>
    <row r="16" spans="1:47" ht="15" thickBot="1" x14ac:dyDescent="0.35">
      <c r="A16" s="167">
        <v>500</v>
      </c>
      <c r="B16" s="210">
        <v>310</v>
      </c>
      <c r="C16" s="259">
        <f t="shared" si="0"/>
        <v>1.6129032258064515</v>
      </c>
      <c r="D16" s="260">
        <f t="shared" si="1"/>
        <v>53.763440860215049</v>
      </c>
      <c r="F16" s="174">
        <v>500</v>
      </c>
      <c r="G16" s="210">
        <v>160</v>
      </c>
      <c r="H16" s="259">
        <f t="shared" si="2"/>
        <v>3.125</v>
      </c>
      <c r="I16" s="260">
        <f t="shared" si="3"/>
        <v>26.041666666666668</v>
      </c>
      <c r="K16" s="156">
        <v>500</v>
      </c>
      <c r="L16" s="210">
        <v>144</v>
      </c>
      <c r="M16" s="210">
        <f t="shared" si="13"/>
        <v>3.4722222222222223</v>
      </c>
      <c r="N16" s="260">
        <f t="shared" si="4"/>
        <v>115.74074074074075</v>
      </c>
      <c r="P16" s="150">
        <v>450</v>
      </c>
      <c r="Q16" s="208">
        <v>520</v>
      </c>
      <c r="R16" s="259">
        <f t="shared" si="6"/>
        <v>0.86538461538461542</v>
      </c>
      <c r="S16" s="260">
        <f t="shared" si="7"/>
        <v>86.538461538461547</v>
      </c>
      <c r="U16" s="150">
        <v>450</v>
      </c>
      <c r="V16" s="208">
        <v>460</v>
      </c>
      <c r="W16" s="259">
        <f t="shared" si="8"/>
        <v>0.97826086956521741</v>
      </c>
      <c r="X16" s="260">
        <f t="shared" si="9"/>
        <v>97.826086956521735</v>
      </c>
      <c r="Z16" s="150">
        <v>450</v>
      </c>
      <c r="AA16" s="208">
        <v>520</v>
      </c>
      <c r="AB16" s="259">
        <f t="shared" si="5"/>
        <v>0.86538461538461542</v>
      </c>
      <c r="AC16" s="260">
        <f t="shared" si="10"/>
        <v>86.538461538461547</v>
      </c>
      <c r="AE16" s="150">
        <v>450</v>
      </c>
      <c r="AF16" s="208">
        <v>482</v>
      </c>
      <c r="AG16" s="259">
        <f t="shared" si="11"/>
        <v>0.93360995850622408</v>
      </c>
      <c r="AH16" s="260">
        <f t="shared" si="12"/>
        <v>93.360995850622402</v>
      </c>
    </row>
    <row r="17" spans="1:34" ht="15" thickBot="1" x14ac:dyDescent="0.35">
      <c r="A17" s="341" t="s">
        <v>193</v>
      </c>
      <c r="B17" s="342"/>
      <c r="C17" s="342"/>
      <c r="D17" s="247">
        <v>3</v>
      </c>
      <c r="F17" s="341" t="s">
        <v>194</v>
      </c>
      <c r="G17" s="342"/>
      <c r="H17" s="342"/>
      <c r="I17" s="247">
        <v>12</v>
      </c>
      <c r="K17" s="341" t="s">
        <v>202</v>
      </c>
      <c r="L17" s="342"/>
      <c r="M17" s="342"/>
      <c r="N17" s="343"/>
      <c r="P17" s="151">
        <v>500</v>
      </c>
      <c r="Q17" s="210">
        <v>580</v>
      </c>
      <c r="R17" s="259">
        <f t="shared" si="6"/>
        <v>0.86206896551724133</v>
      </c>
      <c r="S17" s="260">
        <f t="shared" si="7"/>
        <v>86.206896551724128</v>
      </c>
      <c r="U17" s="151">
        <v>500</v>
      </c>
      <c r="V17" s="210">
        <v>510</v>
      </c>
      <c r="W17" s="259">
        <f t="shared" si="8"/>
        <v>0.98039215686274506</v>
      </c>
      <c r="X17" s="260">
        <f t="shared" si="9"/>
        <v>98.039215686274503</v>
      </c>
      <c r="Z17" s="151">
        <v>500</v>
      </c>
      <c r="AA17" s="210">
        <v>570</v>
      </c>
      <c r="AB17" s="259">
        <f t="shared" si="5"/>
        <v>0.8771929824561403</v>
      </c>
      <c r="AC17" s="260">
        <f t="shared" si="10"/>
        <v>87.719298245614027</v>
      </c>
      <c r="AE17" s="151">
        <v>500</v>
      </c>
      <c r="AF17" s="210">
        <v>539</v>
      </c>
      <c r="AG17" s="259">
        <f t="shared" si="11"/>
        <v>0.92764378478664189</v>
      </c>
      <c r="AH17" s="260">
        <f t="shared" si="12"/>
        <v>92.764378478664185</v>
      </c>
    </row>
    <row r="18" spans="1:34" ht="15" thickBot="1" x14ac:dyDescent="0.35">
      <c r="P18" s="341" t="s">
        <v>195</v>
      </c>
      <c r="Q18" s="342"/>
      <c r="R18" s="342"/>
      <c r="S18" s="343"/>
      <c r="U18" s="341" t="s">
        <v>195</v>
      </c>
      <c r="V18" s="342"/>
      <c r="W18" s="342"/>
      <c r="X18" s="343"/>
      <c r="Z18" s="341" t="s">
        <v>195</v>
      </c>
      <c r="AA18" s="342"/>
      <c r="AB18" s="342"/>
      <c r="AC18" s="343"/>
      <c r="AE18" s="341" t="s">
        <v>195</v>
      </c>
      <c r="AF18" s="342"/>
      <c r="AG18" s="342"/>
      <c r="AH18" s="343"/>
    </row>
    <row r="19" spans="1:34" x14ac:dyDescent="0.3">
      <c r="A19" s="1" t="s">
        <v>174</v>
      </c>
      <c r="F19" s="1" t="s">
        <v>174</v>
      </c>
      <c r="K19" s="1" t="s">
        <v>174</v>
      </c>
    </row>
    <row r="20" spans="1:34" x14ac:dyDescent="0.3">
      <c r="A20" s="1" t="s">
        <v>175</v>
      </c>
      <c r="F20" s="1" t="s">
        <v>175</v>
      </c>
      <c r="K20" s="1" t="s">
        <v>175</v>
      </c>
      <c r="P20" s="1" t="s">
        <v>174</v>
      </c>
    </row>
    <row r="21" spans="1:34" x14ac:dyDescent="0.3">
      <c r="P21" s="1" t="s">
        <v>175</v>
      </c>
    </row>
    <row r="41" spans="2:21" x14ac:dyDescent="0.3">
      <c r="B41" t="s">
        <v>205</v>
      </c>
      <c r="M41" t="s">
        <v>212</v>
      </c>
      <c r="U41" t="s">
        <v>214</v>
      </c>
    </row>
    <row r="59" spans="2:21" x14ac:dyDescent="0.3">
      <c r="B59" t="s">
        <v>206</v>
      </c>
      <c r="D59" t="s">
        <v>210</v>
      </c>
      <c r="E59" t="s">
        <v>211</v>
      </c>
      <c r="M59" t="s">
        <v>213</v>
      </c>
      <c r="U59" t="s">
        <v>215</v>
      </c>
    </row>
  </sheetData>
  <mergeCells count="17">
    <mergeCell ref="U5:X5"/>
    <mergeCell ref="U18:X18"/>
    <mergeCell ref="A17:C17"/>
    <mergeCell ref="F17:H17"/>
    <mergeCell ref="K17:N17"/>
    <mergeCell ref="P18:S18"/>
    <mergeCell ref="P5:S5"/>
    <mergeCell ref="Z5:AC5"/>
    <mergeCell ref="Z18:AC18"/>
    <mergeCell ref="AE5:AH5"/>
    <mergeCell ref="AE18:AH18"/>
    <mergeCell ref="AK5:AU5"/>
    <mergeCell ref="AK6:AU6"/>
    <mergeCell ref="AK7:AU7"/>
    <mergeCell ref="AK8:AU8"/>
    <mergeCell ref="AK9:AU9"/>
    <mergeCell ref="AK10:AU10"/>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60C4E9246EAD664A9A522726E403CA17" ma:contentTypeVersion="8" ma:contentTypeDescription="Create a new document." ma:contentTypeScope="" ma:versionID="22e1e6caf4044da7cbd79fbe9ff3b4a4">
  <xsd:schema xmlns:xsd="http://www.w3.org/2001/XMLSchema" xmlns:xs="http://www.w3.org/2001/XMLSchema" xmlns:p="http://schemas.microsoft.com/office/2006/metadata/properties" xmlns:ns3="b4f9f7ee-5770-4a14-8925-17f3d16e50b7" targetNamespace="http://schemas.microsoft.com/office/2006/metadata/properties" ma:root="true" ma:fieldsID="8f54e5d51dde4fbdc6b5f6acd1229110" ns3:_="">
    <xsd:import namespace="b4f9f7ee-5770-4a14-8925-17f3d16e50b7"/>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System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f9f7ee-5770-4a14-8925-17f3d16e50b7"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SystemTags" ma:index="12" nillable="true" ma:displayName="MediaServiceSystemTags" ma:hidden="true" ma:internalName="MediaServiceSystemTags" ma:readOnly="true">
      <xsd:simpleType>
        <xsd:restriction base="dms:Note"/>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DD40E9-58A9-4B0C-A0AE-27B6CEB13663}">
  <ds:schemaRefs>
    <ds:schemaRef ds:uri="http://schemas.microsoft.com/office/2006/documentManagement/types"/>
    <ds:schemaRef ds:uri="b4f9f7ee-5770-4a14-8925-17f3d16e50b7"/>
    <ds:schemaRef ds:uri="http://schemas.openxmlformats.org/package/2006/metadata/core-properties"/>
    <ds:schemaRef ds:uri="http://purl.org/dc/terms/"/>
    <ds:schemaRef ds:uri="http://schemas.microsoft.com/office/2006/metadata/properties"/>
    <ds:schemaRef ds:uri="http://www.w3.org/XML/1998/namespace"/>
    <ds:schemaRef ds:uri="http://purl.org/dc/dcmitype/"/>
    <ds:schemaRef ds:uri="http://purl.org/dc/elements/1.1/"/>
    <ds:schemaRef ds:uri="http://schemas.microsoft.com/office/infopath/2007/PartnerControls"/>
  </ds:schemaRefs>
</ds:datastoreItem>
</file>

<file path=customXml/itemProps2.xml><?xml version="1.0" encoding="utf-8"?>
<ds:datastoreItem xmlns:ds="http://schemas.openxmlformats.org/officeDocument/2006/customXml" ds:itemID="{69A8F385-9AFF-436D-A6CF-219FB2B4F1EF}">
  <ds:schemaRefs>
    <ds:schemaRef ds:uri="http://schemas.microsoft.com/sharepoint/v3/contenttype/forms"/>
  </ds:schemaRefs>
</ds:datastoreItem>
</file>

<file path=customXml/itemProps3.xml><?xml version="1.0" encoding="utf-8"?>
<ds:datastoreItem xmlns:ds="http://schemas.openxmlformats.org/officeDocument/2006/customXml" ds:itemID="{3D911B24-F692-4835-8DE5-B2A184532E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4f9f7ee-5770-4a14-8925-17f3d16e50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Gears</vt:lpstr>
      <vt:lpstr>Moments</vt:lpstr>
      <vt:lpstr>Friction</vt:lpstr>
      <vt:lpstr>Rotational Friction</vt:lpstr>
    </vt:vector>
  </TitlesOfParts>
  <Manager/>
  <Company>University of Wales Trinity Saint David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Abi Penny</dc:creator>
  <cp:keywords/>
  <dc:description/>
  <cp:lastModifiedBy>Temi Oshodi (2501804)</cp:lastModifiedBy>
  <cp:revision/>
  <dcterms:created xsi:type="dcterms:W3CDTF">2025-06-27T08:03:11Z</dcterms:created>
  <dcterms:modified xsi:type="dcterms:W3CDTF">2025-12-07T17:34:19Z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0x01010060C4E9246EAD664A9A522726E403CA17</vt:lpwstr>
  </property>
  <property fmtid="{D5CDD505-2E9C-101B-9397-08002B2CF9AE}" pid="3" name="MediaServiceImageTags">
    <vt:lpwstr/>
  </property>
</Properties>
</file>