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03849_student_uwtsd_ac_uk/Documents/"/>
    </mc:Choice>
  </mc:AlternateContent>
  <xr:revisionPtr revIDLastSave="772" documentId="8_{DFF6E273-3845-4958-83AA-CF9E93D7D9F9}" xr6:coauthVersionLast="47" xr6:coauthVersionMax="47" xr10:uidLastSave="{0AA3CA20-5AAD-4E45-9021-CB9B86CCAB47}"/>
  <bookViews>
    <workbookView xWindow="28680" yWindow="645" windowWidth="29040" windowHeight="15720" tabRatio="549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1" l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D100" i="1"/>
  <c r="H100" i="1"/>
  <c r="AH98" i="1"/>
  <c r="I7" i="1"/>
  <c r="H7" i="1"/>
  <c r="J7" i="1" s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F7" i="1"/>
  <c r="F8" i="1" l="1"/>
  <c r="I8" i="1"/>
  <c r="H9" i="1"/>
  <c r="AH8" i="1" s="1"/>
  <c r="H10" i="1"/>
  <c r="H11" i="1"/>
  <c r="H12" i="1"/>
  <c r="H13" i="1"/>
  <c r="H14" i="1"/>
  <c r="AH13" i="1" s="1"/>
  <c r="H15" i="1"/>
  <c r="AH14" i="1" s="1"/>
  <c r="H16" i="1"/>
  <c r="AH15" i="1" s="1"/>
  <c r="H17" i="1"/>
  <c r="AH16" i="1" s="1"/>
  <c r="H18" i="1"/>
  <c r="H19" i="1"/>
  <c r="H20" i="1"/>
  <c r="H21" i="1"/>
  <c r="H22" i="1"/>
  <c r="AH21" i="1" s="1"/>
  <c r="H23" i="1"/>
  <c r="AH22" i="1" s="1"/>
  <c r="H24" i="1"/>
  <c r="AH23" i="1" s="1"/>
  <c r="H25" i="1"/>
  <c r="AH24" i="1" s="1"/>
  <c r="H26" i="1"/>
  <c r="H27" i="1"/>
  <c r="H28" i="1"/>
  <c r="H29" i="1"/>
  <c r="H30" i="1"/>
  <c r="AH29" i="1" s="1"/>
  <c r="H31" i="1"/>
  <c r="AH30" i="1" s="1"/>
  <c r="H32" i="1"/>
  <c r="AH31" i="1" s="1"/>
  <c r="H33" i="1"/>
  <c r="AH32" i="1" s="1"/>
  <c r="H34" i="1"/>
  <c r="H35" i="1"/>
  <c r="H36" i="1"/>
  <c r="H37" i="1"/>
  <c r="H38" i="1"/>
  <c r="AH37" i="1" s="1"/>
  <c r="H39" i="1"/>
  <c r="AH38" i="1" s="1"/>
  <c r="H40" i="1"/>
  <c r="AH39" i="1" s="1"/>
  <c r="H41" i="1"/>
  <c r="AH40" i="1" s="1"/>
  <c r="H42" i="1"/>
  <c r="H43" i="1"/>
  <c r="H44" i="1"/>
  <c r="H45" i="1"/>
  <c r="H46" i="1"/>
  <c r="AH45" i="1" s="1"/>
  <c r="H47" i="1"/>
  <c r="AH46" i="1" s="1"/>
  <c r="H48" i="1"/>
  <c r="AH47" i="1" s="1"/>
  <c r="H49" i="1"/>
  <c r="AH48" i="1" s="1"/>
  <c r="H50" i="1"/>
  <c r="H51" i="1"/>
  <c r="H52" i="1"/>
  <c r="H53" i="1"/>
  <c r="H54" i="1"/>
  <c r="AH53" i="1" s="1"/>
  <c r="H55" i="1"/>
  <c r="AH54" i="1" s="1"/>
  <c r="H56" i="1"/>
  <c r="AH55" i="1" s="1"/>
  <c r="H57" i="1"/>
  <c r="AH56" i="1" s="1"/>
  <c r="H58" i="1"/>
  <c r="H59" i="1"/>
  <c r="H60" i="1"/>
  <c r="H61" i="1"/>
  <c r="H62" i="1"/>
  <c r="AH61" i="1" s="1"/>
  <c r="H63" i="1"/>
  <c r="AH62" i="1" s="1"/>
  <c r="H64" i="1"/>
  <c r="AH63" i="1" s="1"/>
  <c r="H65" i="1"/>
  <c r="AH64" i="1" s="1"/>
  <c r="H66" i="1"/>
  <c r="H67" i="1"/>
  <c r="H68" i="1"/>
  <c r="H69" i="1"/>
  <c r="H70" i="1"/>
  <c r="AH69" i="1" s="1"/>
  <c r="H71" i="1"/>
  <c r="AH70" i="1" s="1"/>
  <c r="H72" i="1"/>
  <c r="AH71" i="1" s="1"/>
  <c r="H73" i="1"/>
  <c r="AH72" i="1" s="1"/>
  <c r="H74" i="1"/>
  <c r="H75" i="1"/>
  <c r="H76" i="1"/>
  <c r="H77" i="1"/>
  <c r="H78" i="1"/>
  <c r="AH77" i="1" s="1"/>
  <c r="H79" i="1"/>
  <c r="AH78" i="1" s="1"/>
  <c r="H80" i="1"/>
  <c r="AH79" i="1" s="1"/>
  <c r="H81" i="1"/>
  <c r="AH80" i="1" s="1"/>
  <c r="H82" i="1"/>
  <c r="H83" i="1"/>
  <c r="H84" i="1"/>
  <c r="H85" i="1"/>
  <c r="H86" i="1"/>
  <c r="AH85" i="1" s="1"/>
  <c r="H87" i="1"/>
  <c r="AH86" i="1" s="1"/>
  <c r="H88" i="1"/>
  <c r="AH87" i="1" s="1"/>
  <c r="H89" i="1"/>
  <c r="AH88" i="1" s="1"/>
  <c r="H90" i="1"/>
  <c r="H91" i="1"/>
  <c r="H92" i="1"/>
  <c r="H93" i="1"/>
  <c r="H94" i="1"/>
  <c r="AH93" i="1" s="1"/>
  <c r="H95" i="1"/>
  <c r="AH94" i="1" s="1"/>
  <c r="H96" i="1"/>
  <c r="AH95" i="1" s="1"/>
  <c r="H97" i="1"/>
  <c r="AH96" i="1" s="1"/>
  <c r="AH9" i="1"/>
  <c r="AH10" i="1"/>
  <c r="AH11" i="1"/>
  <c r="AH12" i="1"/>
  <c r="AH17" i="1"/>
  <c r="AH18" i="1"/>
  <c r="AH19" i="1"/>
  <c r="AH20" i="1"/>
  <c r="AH25" i="1"/>
  <c r="AH26" i="1"/>
  <c r="AH27" i="1"/>
  <c r="AH28" i="1"/>
  <c r="AH33" i="1"/>
  <c r="AH34" i="1"/>
  <c r="AH35" i="1"/>
  <c r="AH36" i="1"/>
  <c r="AH41" i="1"/>
  <c r="AH42" i="1"/>
  <c r="AH43" i="1"/>
  <c r="AH44" i="1"/>
  <c r="AH49" i="1"/>
  <c r="AH50" i="1"/>
  <c r="AH51" i="1"/>
  <c r="AH52" i="1"/>
  <c r="AH57" i="1"/>
  <c r="AH58" i="1"/>
  <c r="AH59" i="1"/>
  <c r="AH60" i="1"/>
  <c r="AH65" i="1"/>
  <c r="AH66" i="1"/>
  <c r="AH67" i="1"/>
  <c r="AH68" i="1"/>
  <c r="AH73" i="1"/>
  <c r="AH74" i="1"/>
  <c r="AH75" i="1"/>
  <c r="AH76" i="1"/>
  <c r="AH81" i="1"/>
  <c r="AH82" i="1"/>
  <c r="AH83" i="1"/>
  <c r="AH84" i="1"/>
  <c r="AH89" i="1"/>
  <c r="AH90" i="1"/>
  <c r="AH91" i="1"/>
  <c r="AH92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7" i="1"/>
  <c r="AF8" i="1"/>
  <c r="AF9" i="1"/>
  <c r="AF6" i="1"/>
  <c r="I64" i="1"/>
  <c r="F9" i="1"/>
  <c r="I9" i="1" s="1"/>
  <c r="F10" i="1"/>
  <c r="F11" i="1"/>
  <c r="I11" i="1" s="1"/>
  <c r="F12" i="1"/>
  <c r="I12" i="1" s="1"/>
  <c r="F13" i="1"/>
  <c r="I13" i="1" s="1"/>
  <c r="F14" i="1"/>
  <c r="I14" i="1" s="1"/>
  <c r="F15" i="1"/>
  <c r="I15" i="1" s="1"/>
  <c r="F16" i="1"/>
  <c r="I16" i="1" s="1"/>
  <c r="F17" i="1"/>
  <c r="I17" i="1" s="1"/>
  <c r="F18" i="1"/>
  <c r="F19" i="1"/>
  <c r="I19" i="1" s="1"/>
  <c r="F20" i="1"/>
  <c r="I20" i="1" s="1"/>
  <c r="F21" i="1"/>
  <c r="I21" i="1" s="1"/>
  <c r="F22" i="1"/>
  <c r="I22" i="1" s="1"/>
  <c r="F23" i="1"/>
  <c r="I23" i="1" s="1"/>
  <c r="F24" i="1"/>
  <c r="I24" i="1" s="1"/>
  <c r="F25" i="1"/>
  <c r="I25" i="1" s="1"/>
  <c r="F26" i="1"/>
  <c r="F27" i="1"/>
  <c r="I27" i="1" s="1"/>
  <c r="F28" i="1"/>
  <c r="I28" i="1" s="1"/>
  <c r="F29" i="1"/>
  <c r="I29" i="1" s="1"/>
  <c r="F30" i="1"/>
  <c r="I30" i="1" s="1"/>
  <c r="F31" i="1"/>
  <c r="I31" i="1" s="1"/>
  <c r="F32" i="1"/>
  <c r="I32" i="1" s="1"/>
  <c r="F33" i="1"/>
  <c r="I33" i="1" s="1"/>
  <c r="F34" i="1"/>
  <c r="F35" i="1"/>
  <c r="I35" i="1" s="1"/>
  <c r="F36" i="1"/>
  <c r="I36" i="1" s="1"/>
  <c r="F37" i="1"/>
  <c r="I37" i="1" s="1"/>
  <c r="F38" i="1"/>
  <c r="I38" i="1" s="1"/>
  <c r="F39" i="1"/>
  <c r="I39" i="1" s="1"/>
  <c r="F40" i="1"/>
  <c r="I40" i="1" s="1"/>
  <c r="F41" i="1"/>
  <c r="I41" i="1" s="1"/>
  <c r="F42" i="1"/>
  <c r="F43" i="1"/>
  <c r="I43" i="1" s="1"/>
  <c r="F44" i="1"/>
  <c r="I44" i="1" s="1"/>
  <c r="F45" i="1"/>
  <c r="I45" i="1" s="1"/>
  <c r="F46" i="1"/>
  <c r="I46" i="1" s="1"/>
  <c r="F47" i="1"/>
  <c r="I47" i="1" s="1"/>
  <c r="F48" i="1"/>
  <c r="I48" i="1" s="1"/>
  <c r="F49" i="1"/>
  <c r="I49" i="1" s="1"/>
  <c r="F50" i="1"/>
  <c r="F51" i="1"/>
  <c r="I51" i="1" s="1"/>
  <c r="F52" i="1"/>
  <c r="I52" i="1" s="1"/>
  <c r="F53" i="1"/>
  <c r="I53" i="1" s="1"/>
  <c r="F54" i="1"/>
  <c r="I54" i="1" s="1"/>
  <c r="F55" i="1"/>
  <c r="I55" i="1" s="1"/>
  <c r="F56" i="1"/>
  <c r="I56" i="1" s="1"/>
  <c r="F57" i="1"/>
  <c r="I57" i="1" s="1"/>
  <c r="F58" i="1"/>
  <c r="F59" i="1"/>
  <c r="I59" i="1" s="1"/>
  <c r="F60" i="1"/>
  <c r="I60" i="1" s="1"/>
  <c r="F61" i="1"/>
  <c r="I61" i="1" s="1"/>
  <c r="F62" i="1"/>
  <c r="I62" i="1" s="1"/>
  <c r="F63" i="1"/>
  <c r="I63" i="1" s="1"/>
  <c r="F64" i="1"/>
  <c r="F65" i="1"/>
  <c r="I65" i="1" s="1"/>
  <c r="F66" i="1"/>
  <c r="F67" i="1"/>
  <c r="I67" i="1" s="1"/>
  <c r="F68" i="1"/>
  <c r="I68" i="1" s="1"/>
  <c r="F69" i="1"/>
  <c r="I69" i="1" s="1"/>
  <c r="F70" i="1"/>
  <c r="I70" i="1" s="1"/>
  <c r="F71" i="1"/>
  <c r="I71" i="1" s="1"/>
  <c r="F72" i="1"/>
  <c r="I72" i="1" s="1"/>
  <c r="F73" i="1"/>
  <c r="I73" i="1" s="1"/>
  <c r="F74" i="1"/>
  <c r="I74" i="1" s="1"/>
  <c r="F75" i="1"/>
  <c r="I75" i="1" s="1"/>
  <c r="F76" i="1"/>
  <c r="I76" i="1" s="1"/>
  <c r="F77" i="1"/>
  <c r="I77" i="1" s="1"/>
  <c r="F78" i="1"/>
  <c r="I78" i="1" s="1"/>
  <c r="F79" i="1"/>
  <c r="I79" i="1" s="1"/>
  <c r="F80" i="1"/>
  <c r="I80" i="1" s="1"/>
  <c r="F81" i="1"/>
  <c r="I81" i="1" s="1"/>
  <c r="F82" i="1"/>
  <c r="I82" i="1" s="1"/>
  <c r="F83" i="1"/>
  <c r="I83" i="1" s="1"/>
  <c r="F84" i="1"/>
  <c r="I84" i="1" s="1"/>
  <c r="F85" i="1"/>
  <c r="I85" i="1" s="1"/>
  <c r="F86" i="1"/>
  <c r="I86" i="1" s="1"/>
  <c r="F87" i="1"/>
  <c r="I87" i="1" s="1"/>
  <c r="F88" i="1"/>
  <c r="I88" i="1" s="1"/>
  <c r="F89" i="1"/>
  <c r="I89" i="1" s="1"/>
  <c r="F90" i="1"/>
  <c r="I90" i="1" s="1"/>
  <c r="F91" i="1"/>
  <c r="I91" i="1" s="1"/>
  <c r="F92" i="1"/>
  <c r="I92" i="1" s="1"/>
  <c r="F93" i="1"/>
  <c r="I93" i="1" s="1"/>
  <c r="F94" i="1"/>
  <c r="I94" i="1" s="1"/>
  <c r="F95" i="1"/>
  <c r="I95" i="1" s="1"/>
  <c r="F96" i="1"/>
  <c r="I96" i="1" s="1"/>
  <c r="F97" i="1"/>
  <c r="I97" i="1" s="1"/>
  <c r="G7" i="1"/>
  <c r="B8" i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AH6" i="1" l="1"/>
  <c r="AG6" i="1"/>
  <c r="G60" i="1"/>
  <c r="G66" i="1"/>
  <c r="G58" i="1"/>
  <c r="G50" i="1"/>
  <c r="G42" i="1"/>
  <c r="G34" i="1"/>
  <c r="G26" i="1"/>
  <c r="G18" i="1"/>
  <c r="G10" i="1"/>
  <c r="G59" i="1"/>
  <c r="G28" i="1"/>
  <c r="G52" i="1"/>
  <c r="G27" i="1"/>
  <c r="G72" i="1"/>
  <c r="G56" i="1"/>
  <c r="G48" i="1"/>
  <c r="G40" i="1"/>
  <c r="G32" i="1"/>
  <c r="G16" i="1"/>
  <c r="G8" i="1"/>
  <c r="H8" i="1" s="1"/>
  <c r="AH7" i="1" s="1"/>
  <c r="G51" i="1"/>
  <c r="G24" i="1"/>
  <c r="G20" i="1"/>
  <c r="G36" i="1"/>
  <c r="G68" i="1"/>
  <c r="G44" i="1"/>
  <c r="G67" i="1"/>
  <c r="G43" i="1"/>
  <c r="G19" i="1"/>
  <c r="AG18" i="1" s="1"/>
  <c r="I66" i="1"/>
  <c r="I58" i="1"/>
  <c r="I50" i="1"/>
  <c r="I42" i="1"/>
  <c r="I34" i="1"/>
  <c r="I26" i="1"/>
  <c r="I18" i="1"/>
  <c r="I10" i="1"/>
  <c r="G69" i="1"/>
  <c r="G53" i="1"/>
  <c r="G45" i="1"/>
  <c r="G29" i="1"/>
  <c r="G21" i="1"/>
  <c r="G13" i="1"/>
  <c r="G64" i="1"/>
  <c r="G37" i="1"/>
  <c r="G12" i="1"/>
  <c r="G61" i="1"/>
  <c r="G11" i="1"/>
  <c r="G35" i="1"/>
  <c r="B74" i="1"/>
  <c r="G73" i="1"/>
  <c r="G65" i="1"/>
  <c r="G57" i="1"/>
  <c r="G49" i="1"/>
  <c r="G41" i="1"/>
  <c r="G33" i="1"/>
  <c r="G25" i="1"/>
  <c r="G17" i="1"/>
  <c r="G9" i="1"/>
  <c r="G71" i="1"/>
  <c r="G63" i="1"/>
  <c r="G55" i="1"/>
  <c r="G47" i="1"/>
  <c r="G39" i="1"/>
  <c r="G31" i="1"/>
  <c r="G23" i="1"/>
  <c r="G15" i="1"/>
  <c r="G70" i="1"/>
  <c r="G62" i="1"/>
  <c r="G54" i="1"/>
  <c r="G46" i="1"/>
  <c r="G38" i="1"/>
  <c r="G30" i="1"/>
  <c r="G22" i="1"/>
  <c r="G14" i="1"/>
  <c r="AG13" i="1" l="1"/>
  <c r="AG8" i="1"/>
  <c r="AG28" i="1"/>
  <c r="AG43" i="1"/>
  <c r="AG31" i="1"/>
  <c r="AG58" i="1"/>
  <c r="AG21" i="1"/>
  <c r="AG22" i="1"/>
  <c r="AG16" i="1"/>
  <c r="AG10" i="1"/>
  <c r="AG44" i="1"/>
  <c r="AG67" i="1"/>
  <c r="AG39" i="1"/>
  <c r="AG9" i="1"/>
  <c r="AG59" i="1"/>
  <c r="AG30" i="1"/>
  <c r="AG24" i="1"/>
  <c r="AG72" i="1"/>
  <c r="AG60" i="1"/>
  <c r="AG52" i="1"/>
  <c r="AG35" i="1"/>
  <c r="AG47" i="1"/>
  <c r="AG17" i="1"/>
  <c r="AG37" i="1"/>
  <c r="AG38" i="1"/>
  <c r="AG32" i="1"/>
  <c r="AG11" i="1"/>
  <c r="AG68" i="1"/>
  <c r="AG19" i="1"/>
  <c r="AG55" i="1"/>
  <c r="AG25" i="1"/>
  <c r="AG63" i="1"/>
  <c r="AG45" i="1"/>
  <c r="AG46" i="1"/>
  <c r="AG40" i="1"/>
  <c r="AG36" i="1"/>
  <c r="AG23" i="1"/>
  <c r="AG71" i="1"/>
  <c r="AG33" i="1"/>
  <c r="AG53" i="1"/>
  <c r="AG54" i="1"/>
  <c r="AG48" i="1"/>
  <c r="AG50" i="1"/>
  <c r="AG26" i="1"/>
  <c r="AG41" i="1"/>
  <c r="AG61" i="1"/>
  <c r="AG62" i="1"/>
  <c r="AG56" i="1"/>
  <c r="AG12" i="1"/>
  <c r="AG42" i="1"/>
  <c r="AG7" i="1"/>
  <c r="AG51" i="1"/>
  <c r="AG49" i="1"/>
  <c r="AG69" i="1"/>
  <c r="AG70" i="1"/>
  <c r="AG64" i="1"/>
  <c r="AG20" i="1"/>
  <c r="AG66" i="1"/>
  <c r="AG15" i="1"/>
  <c r="AG27" i="1"/>
  <c r="AG57" i="1"/>
  <c r="AG14" i="1"/>
  <c r="AG34" i="1"/>
  <c r="AG65" i="1"/>
  <c r="AG29" i="1"/>
  <c r="B75" i="1"/>
  <c r="G74" i="1"/>
  <c r="AG73" i="1" l="1"/>
  <c r="B76" i="1"/>
  <c r="G75" i="1"/>
  <c r="AG74" i="1" l="1"/>
  <c r="B77" i="1"/>
  <c r="G76" i="1"/>
  <c r="AG75" i="1" l="1"/>
  <c r="B78" i="1"/>
  <c r="G77" i="1"/>
  <c r="AG76" i="1" l="1"/>
  <c r="B79" i="1"/>
  <c r="G78" i="1"/>
  <c r="AG77" i="1" l="1"/>
  <c r="B80" i="1"/>
  <c r="G79" i="1"/>
  <c r="AG78" i="1" l="1"/>
  <c r="B81" i="1"/>
  <c r="G80" i="1"/>
  <c r="AG79" i="1" l="1"/>
  <c r="B82" i="1"/>
  <c r="G81" i="1"/>
  <c r="AG80" i="1" l="1"/>
  <c r="B83" i="1"/>
  <c r="G82" i="1"/>
  <c r="AG81" i="1" l="1"/>
  <c r="B84" i="1"/>
  <c r="G83" i="1"/>
  <c r="AG82" i="1" l="1"/>
  <c r="B85" i="1"/>
  <c r="G84" i="1"/>
  <c r="AG83" i="1" l="1"/>
  <c r="B86" i="1"/>
  <c r="G85" i="1"/>
  <c r="AG84" i="1" l="1"/>
  <c r="B87" i="1"/>
  <c r="G86" i="1"/>
  <c r="AG85" i="1" l="1"/>
  <c r="B88" i="1"/>
  <c r="G87" i="1"/>
  <c r="AG86" i="1" l="1"/>
  <c r="B89" i="1"/>
  <c r="G88" i="1"/>
  <c r="AG87" i="1" l="1"/>
  <c r="B90" i="1"/>
  <c r="G89" i="1"/>
  <c r="AG88" i="1" l="1"/>
  <c r="B91" i="1"/>
  <c r="G90" i="1"/>
  <c r="AG89" i="1" l="1"/>
  <c r="B92" i="1"/>
  <c r="G91" i="1"/>
  <c r="AG90" i="1" l="1"/>
  <c r="B93" i="1"/>
  <c r="G92" i="1"/>
  <c r="AG91" i="1" l="1"/>
  <c r="B94" i="1"/>
  <c r="G93" i="1"/>
  <c r="AG92" i="1" l="1"/>
  <c r="B95" i="1"/>
  <c r="G94" i="1"/>
  <c r="AG93" i="1" l="1"/>
  <c r="B96" i="1"/>
  <c r="G95" i="1"/>
  <c r="AG94" i="1" l="1"/>
  <c r="B97" i="1"/>
  <c r="G97" i="1" s="1"/>
  <c r="G96" i="1"/>
  <c r="AG95" i="1" l="1"/>
  <c r="AG96" i="1"/>
</calcChain>
</file>

<file path=xl/sharedStrings.xml><?xml version="1.0" encoding="utf-8"?>
<sst xmlns="http://schemas.openxmlformats.org/spreadsheetml/2006/main" count="43" uniqueCount="38">
  <si>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</si>
  <si>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</si>
  <si>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</si>
  <si>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</si>
  <si>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</si>
  <si>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</si>
  <si>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</si>
  <si>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</si>
  <si>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</si>
  <si>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</si>
  <si>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</si>
  <si>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</si>
  <si>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</si>
  <si>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Length</t>
  </si>
  <si>
    <t xml:space="preserve">Torque </t>
  </si>
  <si>
    <t>N/m</t>
  </si>
  <si>
    <t>Kw</t>
  </si>
  <si>
    <t>Corrected Power</t>
  </si>
  <si>
    <t>Engine Capacity</t>
  </si>
  <si>
    <t>(m)</t>
  </si>
  <si>
    <t>BMEP</t>
  </si>
  <si>
    <t>L</t>
  </si>
  <si>
    <t>SFC</t>
  </si>
  <si>
    <t>Brake Power</t>
  </si>
  <si>
    <t>Kg/KWh</t>
  </si>
  <si>
    <t>OTE</t>
  </si>
  <si>
    <t>Fuel Density</t>
  </si>
  <si>
    <t>Calorific value of Fuel</t>
  </si>
  <si>
    <t>kj</t>
  </si>
  <si>
    <t>scaled</t>
  </si>
  <si>
    <t>Difference</t>
  </si>
  <si>
    <t>Power</t>
  </si>
  <si>
    <t>Helpers</t>
  </si>
  <si>
    <t>Corrected</t>
  </si>
  <si>
    <t>Horsepower</t>
  </si>
  <si>
    <t>KPa</t>
  </si>
  <si>
    <t>Max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</si>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</sst>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2" fontId="0" fillId="0" borderId="0" xfId="0" applyNumberFormat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/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2" fontId="1" fillId="3" borderId="3" xfId="0" applyNumberFormat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2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 u="sng"/>
              <a:t>Specific</a:t>
            </a:r>
            <a:r>
              <a:rPr lang="en-US" b="1" u="sng" baseline="0"/>
              <a:t> Fuel Consumption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'GrE HnD BsC'!$J$5:$J$6</c:f>
              <c:strCache>
                <c:ptCount val="2"/>
                <c:pt idx="0">
                  <c:v>SFC</c:v>
                </c:pt>
                <c:pt idx="1">
                  <c:v>Kg/KWh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BsC'!$J$7:$J$97</c:f>
              <c:numCache>
                <c:formatCode>0.000</c:formatCode>
                <c:ptCount val="91"/>
                <c:pt idx="0">
                  <c:v>0.36033319717039375</c:v>
                </c:pt>
                <c:pt idx="1">
                  <c:v>0.35127171511629557</c:v>
                </c:pt>
                <c:pt idx="2">
                  <c:v>0.33825421789891563</c:v>
                </c:pt>
                <c:pt idx="3">
                  <c:v>0.31800168026526204</c:v>
                </c:pt>
                <c:pt idx="4">
                  <c:v>0.30673404003543375</c:v>
                </c:pt>
                <c:pt idx="5">
                  <c:v>0.30753486859790308</c:v>
                </c:pt>
                <c:pt idx="6">
                  <c:v>0.29054828779687847</c:v>
                </c:pt>
                <c:pt idx="7">
                  <c:v>0.276089731059104</c:v>
                </c:pt>
                <c:pt idx="8">
                  <c:v>0.273234111882181</c:v>
                </c:pt>
                <c:pt idx="9">
                  <c:v>0.26410201459902133</c:v>
                </c:pt>
                <c:pt idx="10">
                  <c:v>0.26445903302355922</c:v>
                </c:pt>
                <c:pt idx="11">
                  <c:v>0.26722942097647923</c:v>
                </c:pt>
                <c:pt idx="12">
                  <c:v>0.26484249730531162</c:v>
                </c:pt>
                <c:pt idx="13">
                  <c:v>0.26377898611061795</c:v>
                </c:pt>
                <c:pt idx="14">
                  <c:v>0.2596447657465733</c:v>
                </c:pt>
                <c:pt idx="15">
                  <c:v>0.25934129303612513</c:v>
                </c:pt>
                <c:pt idx="16">
                  <c:v>0.26581267429476013</c:v>
                </c:pt>
                <c:pt idx="17">
                  <c:v>0.26931650706988719</c:v>
                </c:pt>
                <c:pt idx="18">
                  <c:v>0.26926678171616897</c:v>
                </c:pt>
                <c:pt idx="19">
                  <c:v>0.26756851988352653</c:v>
                </c:pt>
                <c:pt idx="20">
                  <c:v>0.26901064575969158</c:v>
                </c:pt>
                <c:pt idx="21">
                  <c:v>0.26576053586988058</c:v>
                </c:pt>
                <c:pt idx="22">
                  <c:v>0.26358145052741094</c:v>
                </c:pt>
                <c:pt idx="23">
                  <c:v>0.26212389320188895</c:v>
                </c:pt>
                <c:pt idx="24">
                  <c:v>0.26183435211624262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0.26320576134436663</c:v>
                </c:pt>
                <c:pt idx="28">
                  <c:v>0.26461922538017674</c:v>
                </c:pt>
                <c:pt idx="29">
                  <c:v>0.26279381023050385</c:v>
                </c:pt>
                <c:pt idx="30">
                  <c:v>0.26431168597365368</c:v>
                </c:pt>
                <c:pt idx="31">
                  <c:v>0.26441611462962927</c:v>
                </c:pt>
                <c:pt idx="32">
                  <c:v>0.26818911692553454</c:v>
                </c:pt>
                <c:pt idx="33">
                  <c:v>0.26912240337969984</c:v>
                </c:pt>
                <c:pt idx="34">
                  <c:v>0.27108484858206172</c:v>
                </c:pt>
                <c:pt idx="35">
                  <c:v>0.274029503511173</c:v>
                </c:pt>
                <c:pt idx="36">
                  <c:v>0.2721479831444345</c:v>
                </c:pt>
                <c:pt idx="37">
                  <c:v>0.27256378024154854</c:v>
                </c:pt>
                <c:pt idx="38">
                  <c:v>0.27683847162506192</c:v>
                </c:pt>
                <c:pt idx="39">
                  <c:v>0.28044223160578385</c:v>
                </c:pt>
                <c:pt idx="40">
                  <c:v>0.28530555769184279</c:v>
                </c:pt>
                <c:pt idx="41">
                  <c:v>0.29197607404257325</c:v>
                </c:pt>
                <c:pt idx="42">
                  <c:v>0.29284100703308535</c:v>
                </c:pt>
                <c:pt idx="43">
                  <c:v>0.29709447309352738</c:v>
                </c:pt>
                <c:pt idx="44">
                  <c:v>0.29564810255593432</c:v>
                </c:pt>
                <c:pt idx="45">
                  <c:v>0.29730982011558943</c:v>
                </c:pt>
                <c:pt idx="46">
                  <c:v>0.29409137780807054</c:v>
                </c:pt>
                <c:pt idx="47">
                  <c:v>0.29223943946040581</c:v>
                </c:pt>
                <c:pt idx="48">
                  <c:v>0.29331927155358772</c:v>
                </c:pt>
                <c:pt idx="49">
                  <c:v>0.29007278123372299</c:v>
                </c:pt>
                <c:pt idx="50">
                  <c:v>0.29318719223798295</c:v>
                </c:pt>
                <c:pt idx="51">
                  <c:v>0.29140480483502362</c:v>
                </c:pt>
                <c:pt idx="52">
                  <c:v>0.29893113483279599</c:v>
                </c:pt>
                <c:pt idx="53">
                  <c:v>0.29796393598729942</c:v>
                </c:pt>
                <c:pt idx="54">
                  <c:v>0.30218276411803452</c:v>
                </c:pt>
                <c:pt idx="55">
                  <c:v>0.29900241769767277</c:v>
                </c:pt>
                <c:pt idx="56">
                  <c:v>0.30036910155313812</c:v>
                </c:pt>
                <c:pt idx="57">
                  <c:v>0.30342339026305137</c:v>
                </c:pt>
                <c:pt idx="58">
                  <c:v>0.3031585624895542</c:v>
                </c:pt>
                <c:pt idx="59">
                  <c:v>0.3093249192039198</c:v>
                </c:pt>
                <c:pt idx="60">
                  <c:v>0.31031586562787827</c:v>
                </c:pt>
                <c:pt idx="61">
                  <c:v>0.31253896854800173</c:v>
                </c:pt>
                <c:pt idx="62">
                  <c:v>0.31413513076931227</c:v>
                </c:pt>
                <c:pt idx="63">
                  <c:v>0.31729907628612647</c:v>
                </c:pt>
                <c:pt idx="64">
                  <c:v>0.3170494501050945</c:v>
                </c:pt>
                <c:pt idx="65">
                  <c:v>0.31817180168901615</c:v>
                </c:pt>
                <c:pt idx="66">
                  <c:v>0.32161422695125313</c:v>
                </c:pt>
                <c:pt idx="67">
                  <c:v>0.32302670716152082</c:v>
                </c:pt>
                <c:pt idx="68">
                  <c:v>0.32305374378307938</c:v>
                </c:pt>
                <c:pt idx="69">
                  <c:v>0.31982688325175013</c:v>
                </c:pt>
                <c:pt idx="70">
                  <c:v>0.32283995742233779</c:v>
                </c:pt>
                <c:pt idx="71">
                  <c:v>0.32264370332232301</c:v>
                </c:pt>
                <c:pt idx="72">
                  <c:v>0.32396991456889979</c:v>
                </c:pt>
                <c:pt idx="73">
                  <c:v>0.32492442039719455</c:v>
                </c:pt>
                <c:pt idx="74">
                  <c:v>0.32480008455178566</c:v>
                </c:pt>
                <c:pt idx="75">
                  <c:v>0.3294918270489805</c:v>
                </c:pt>
                <c:pt idx="76">
                  <c:v>0.33055927034591231</c:v>
                </c:pt>
                <c:pt idx="77">
                  <c:v>0.33403831531281458</c:v>
                </c:pt>
                <c:pt idx="78">
                  <c:v>0.33782173323638032</c:v>
                </c:pt>
                <c:pt idx="79">
                  <c:v>0.33942277323746528</c:v>
                </c:pt>
                <c:pt idx="80">
                  <c:v>0.34037203791227783</c:v>
                </c:pt>
                <c:pt idx="81">
                  <c:v>0.34428000832991179</c:v>
                </c:pt>
                <c:pt idx="82">
                  <c:v>0.34680263253793003</c:v>
                </c:pt>
                <c:pt idx="83">
                  <c:v>0.3509703968329238</c:v>
                </c:pt>
                <c:pt idx="84">
                  <c:v>0.35445461720197308</c:v>
                </c:pt>
                <c:pt idx="85">
                  <c:v>0.35483361136689356</c:v>
                </c:pt>
                <c:pt idx="86">
                  <c:v>0.3576823447184504</c:v>
                </c:pt>
                <c:pt idx="87">
                  <c:v>0.35728464033116042</c:v>
                </c:pt>
                <c:pt idx="88">
                  <c:v>0.36640508733302213</c:v>
                </c:pt>
                <c:pt idx="89">
                  <c:v>0.37135020677873043</c:v>
                </c:pt>
                <c:pt idx="90">
                  <c:v>0.37449747037796538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929-40EA-AA6E-2592B2D7F4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3645551"/>
        <c:axId val="1793647471"/>
      </c:scatterChart>
      <c:valAx>
        <c:axId val="1793645551"/>
        <c:scaling>
          <c:orientation val="minMax"/>
          <c:max val="56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3647471"/>
        <c:crosses val="autoZero"/>
        <c:crossBetween val="midCat"/>
      </c:valAx>
      <c:valAx>
        <c:axId val="1793647471"/>
        <c:scaling>
          <c:orientation val="minMax"/>
          <c:min val="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Specific</a:t>
                </a:r>
                <a:r>
                  <a:rPr lang="en-GB" b="1" baseline="0"/>
                  <a:t> Fuel Consumpion (Kg/Kwh)</a:t>
                </a:r>
              </a:p>
            </c:rich>
          </c:tx>
          <c:layout>
            <c:manualLayout>
              <c:xMode val="edge"/>
              <c:yMode val="edge"/>
              <c:x val="1.0047725906898246E-2"/>
              <c:y val="0.2037295245057976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3645551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 u="sng"/>
              <a:t>Torque Against Engine Speed</a:t>
            </a:r>
          </a:p>
        </c:rich>
      </c:tx>
      <c:layout>
        <c:manualLayout>
          <c:xMode val="edge"/>
          <c:yMode val="edge"/>
          <c:x val="0.3437545628867803"/>
          <c:y val="2.03414480227952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 vs Eng 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BsC'!$F$7:$F$97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F3B-4BD1-87DE-4F04C8B9C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0414080"/>
        <c:axId val="1110406880"/>
      </c:scatterChart>
      <c:valAx>
        <c:axId val="1110414080"/>
        <c:scaling>
          <c:orientation val="minMax"/>
          <c:max val="57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 u="none"/>
                  <a:t>Engine Speed</a:t>
                </a:r>
                <a:r>
                  <a:rPr lang="en-GB" b="1" u="none" baseline="0"/>
                  <a:t>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0406880"/>
        <c:crosses val="autoZero"/>
        <c:crossBetween val="midCat"/>
      </c:valAx>
      <c:valAx>
        <c:axId val="1110406880"/>
        <c:scaling>
          <c:orientation val="minMax"/>
          <c:max val="105"/>
          <c:min val="7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Torque</a:t>
                </a:r>
                <a:r>
                  <a:rPr lang="en-GB" b="1" baseline="0"/>
                  <a:t>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0414080"/>
        <c:crosses val="autoZero"/>
        <c:crossBetween val="midCat"/>
        <c:majorUnit val="2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 u="sng"/>
              <a:t>Brake Power</a:t>
            </a:r>
            <a:r>
              <a:rPr lang="en-GB" b="1" u="sng" baseline="0"/>
              <a:t>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BsC'!$G$7:$G$97</c:f>
              <c:numCache>
                <c:formatCode>0.00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03A-4F42-98E4-8AB73F60E4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0303583"/>
        <c:axId val="1093048448"/>
      </c:scatterChart>
      <c:valAx>
        <c:axId val="1790303583"/>
        <c:scaling>
          <c:orientation val="minMax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(Rpm)</a:t>
                </a:r>
              </a:p>
            </c:rich>
          </c:tx>
          <c:layout>
            <c:manualLayout>
              <c:xMode val="edge"/>
              <c:yMode val="edge"/>
              <c:x val="0.37245716540597845"/>
              <c:y val="0.8879396325459317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3048448"/>
        <c:crosses val="autoZero"/>
        <c:crossBetween val="midCat"/>
      </c:valAx>
      <c:valAx>
        <c:axId val="1093048448"/>
        <c:scaling>
          <c:orientation val="minMax"/>
          <c:min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Brake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03035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 u="sng"/>
              <a:t>Overall Thermal Efficiency Against</a:t>
            </a:r>
            <a:r>
              <a:rPr lang="en-GB" b="1" u="sng" baseline="0"/>
              <a:t> Engine Speed</a:t>
            </a:r>
            <a:endParaRPr lang="en-GB" b="1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BsC'!$K$7:$K$97</c:f>
              <c:numCache>
                <c:formatCode>0.00</c:formatCode>
                <c:ptCount val="91"/>
                <c:pt idx="0">
                  <c:v>23.02494314836883</c:v>
                </c:pt>
                <c:pt idx="1">
                  <c:v>23.618899621825562</c:v>
                </c:pt>
                <c:pt idx="2">
                  <c:v>24.527857866350907</c:v>
                </c:pt>
                <c:pt idx="3">
                  <c:v>26.08996082158313</c:v>
                </c:pt>
                <c:pt idx="4">
                  <c:v>27.048355566796129</c:v>
                </c:pt>
                <c:pt idx="5">
                  <c:v>26.977920965983316</c:v>
                </c:pt>
                <c:pt idx="6">
                  <c:v>28.555154952826495</c:v>
                </c:pt>
                <c:pt idx="7">
                  <c:v>30.050561270394311</c:v>
                </c:pt>
                <c:pt idx="8">
                  <c:v>30.364625127391935</c:v>
                </c:pt>
                <c:pt idx="9">
                  <c:v>31.414570585214445</c:v>
                </c:pt>
                <c:pt idx="10">
                  <c:v>31.372161065790436</c:v>
                </c:pt>
                <c:pt idx="11">
                  <c:v>31.046923460005331</c:v>
                </c:pt>
                <c:pt idx="12">
                  <c:v>31.32673745238807</c:v>
                </c:pt>
                <c:pt idx="13">
                  <c:v>31.453041433099688</c:v>
                </c:pt>
                <c:pt idx="14">
                  <c:v>31.953855705361118</c:v>
                </c:pt>
                <c:pt idx="15">
                  <c:v>31.991247063623625</c:v>
                </c:pt>
                <c:pt idx="16">
                  <c:v>31.212399488965385</c:v>
                </c:pt>
                <c:pt idx="17">
                  <c:v>30.806323272139135</c:v>
                </c:pt>
                <c:pt idx="18">
                  <c:v>30.812012259513306</c:v>
                </c:pt>
                <c:pt idx="19">
                  <c:v>31.007576612263101</c:v>
                </c:pt>
                <c:pt idx="20">
                  <c:v>30.841349627217831</c:v>
                </c:pt>
                <c:pt idx="21">
                  <c:v>31.21852291636117</c:v>
                </c:pt>
                <c:pt idx="22">
                  <c:v>31.476613254525997</c:v>
                </c:pt>
                <c:pt idx="23">
                  <c:v>31.6516410540575</c:v>
                </c:pt>
                <c:pt idx="24">
                  <c:v>31.686642001943859</c:v>
                </c:pt>
                <c:pt idx="25">
                  <c:v>31.862379748371204</c:v>
                </c:pt>
                <c:pt idx="26">
                  <c:v>31.853036373317263</c:v>
                </c:pt>
                <c:pt idx="27">
                  <c:v>31.521541690203829</c:v>
                </c:pt>
                <c:pt idx="28">
                  <c:v>31.353169322442636</c:v>
                </c:pt>
                <c:pt idx="29">
                  <c:v>31.570954323623774</c:v>
                </c:pt>
                <c:pt idx="30">
                  <c:v>31.38965024855273</c:v>
                </c:pt>
                <c:pt idx="31">
                  <c:v>31.377253201604262</c:v>
                </c:pt>
                <c:pt idx="32">
                  <c:v>30.935824221465118</c:v>
                </c:pt>
                <c:pt idx="33">
                  <c:v>30.828542236272682</c:v>
                </c:pt>
                <c:pt idx="34">
                  <c:v>30.605367370086572</c:v>
                </c:pt>
                <c:pt idx="35">
                  <c:v>30.276489476542856</c:v>
                </c:pt>
                <c:pt idx="36">
                  <c:v>30.485808799527607</c:v>
                </c:pt>
                <c:pt idx="37">
                  <c:v>30.439302580723393</c:v>
                </c:pt>
                <c:pt idx="38">
                  <c:v>29.96928617116092</c:v>
                </c:pt>
                <c:pt idx="39">
                  <c:v>29.584172582754402</c:v>
                </c:pt>
                <c:pt idx="40">
                  <c:v>29.079879994064008</c:v>
                </c:pt>
                <c:pt idx="41">
                  <c:v>28.415517971888853</c:v>
                </c:pt>
                <c:pt idx="42">
                  <c:v>28.331590112244527</c:v>
                </c:pt>
                <c:pt idx="43">
                  <c:v>27.925970123000059</c:v>
                </c:pt>
                <c:pt idx="44">
                  <c:v>28.062589638127751</c:v>
                </c:pt>
                <c:pt idx="45">
                  <c:v>27.905742824413547</c:v>
                </c:pt>
                <c:pt idx="46">
                  <c:v>28.211134379916576</c:v>
                </c:pt>
                <c:pt idx="47">
                  <c:v>28.389909981477256</c:v>
                </c:pt>
                <c:pt idx="48">
                  <c:v>28.285394735144575</c:v>
                </c:pt>
                <c:pt idx="49">
                  <c:v>28.601964458820962</c:v>
                </c:pt>
                <c:pt idx="50">
                  <c:v>28.298137159360692</c:v>
                </c:pt>
                <c:pt idx="51">
                  <c:v>28.471223678056269</c:v>
                </c:pt>
                <c:pt idx="52">
                  <c:v>27.754390267708107</c:v>
                </c:pt>
                <c:pt idx="53">
                  <c:v>27.844481755241457</c:v>
                </c:pt>
                <c:pt idx="54">
                  <c:v>27.455739917970856</c:v>
                </c:pt>
                <c:pt idx="55">
                  <c:v>27.747773557159661</c:v>
                </c:pt>
                <c:pt idx="56">
                  <c:v>27.621520776998214</c:v>
                </c:pt>
                <c:pt idx="57">
                  <c:v>27.343479921325624</c:v>
                </c:pt>
                <c:pt idx="58">
                  <c:v>27.367366143927292</c:v>
                </c:pt>
                <c:pt idx="59">
                  <c:v>26.821800845113273</c:v>
                </c:pt>
                <c:pt idx="60">
                  <c:v>26.736149511824809</c:v>
                </c:pt>
                <c:pt idx="61">
                  <c:v>26.545974148001456</c:v>
                </c:pt>
                <c:pt idx="62">
                  <c:v>26.411090536101188</c:v>
                </c:pt>
                <c:pt idx="63">
                  <c:v>26.147732531804586</c:v>
                </c:pt>
                <c:pt idx="64">
                  <c:v>26.1683197260495</c:v>
                </c:pt>
                <c:pt idx="65">
                  <c:v>26.076010932695759</c:v>
                </c:pt>
                <c:pt idx="66">
                  <c:v>25.796904129417786</c:v>
                </c:pt>
                <c:pt idx="67">
                  <c:v>25.684103497887477</c:v>
                </c:pt>
                <c:pt idx="68">
                  <c:v>25.681953975092259</c:v>
                </c:pt>
                <c:pt idx="69">
                  <c:v>25.941069415317486</c:v>
                </c:pt>
                <c:pt idx="70">
                  <c:v>25.698960703506259</c:v>
                </c:pt>
                <c:pt idx="71">
                  <c:v>25.714592579635397</c:v>
                </c:pt>
                <c:pt idx="72">
                  <c:v>25.609326688123119</c:v>
                </c:pt>
                <c:pt idx="73">
                  <c:v>25.534096111262695</c:v>
                </c:pt>
                <c:pt idx="74">
                  <c:v>25.54387074981036</c:v>
                </c:pt>
                <c:pt idx="75">
                  <c:v>25.180143172671038</c:v>
                </c:pt>
                <c:pt idx="76">
                  <c:v>25.098831355225027</c:v>
                </c:pt>
                <c:pt idx="77">
                  <c:v>24.837424328250439</c:v>
                </c:pt>
                <c:pt idx="78">
                  <c:v>24.559258813324973</c:v>
                </c:pt>
                <c:pt idx="79">
                  <c:v>24.443414035492044</c:v>
                </c:pt>
                <c:pt idx="80">
                  <c:v>24.375243719216861</c:v>
                </c:pt>
                <c:pt idx="81">
                  <c:v>24.098556926279301</c:v>
                </c:pt>
                <c:pt idx="82">
                  <c:v>23.923265283780346</c:v>
                </c:pt>
                <c:pt idx="83">
                  <c:v>23.639177133414577</c:v>
                </c:pt>
                <c:pt idx="84">
                  <c:v>23.406808591777338</c:v>
                </c:pt>
                <c:pt idx="85">
                  <c:v>23.381808018011178</c:v>
                </c:pt>
                <c:pt idx="86">
                  <c:v>23.195585417695131</c:v>
                </c:pt>
                <c:pt idx="87">
                  <c:v>23.221405128494414</c:v>
                </c:pt>
                <c:pt idx="88">
                  <c:v>22.64338478405881</c:v>
                </c:pt>
                <c:pt idx="89">
                  <c:v>22.341852051968463</c:v>
                </c:pt>
                <c:pt idx="90">
                  <c:v>22.154091911341382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2C7-4F20-8871-8365064FD1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0303583"/>
        <c:axId val="1790305503"/>
      </c:scatterChart>
      <c:valAx>
        <c:axId val="1790303583"/>
        <c:scaling>
          <c:orientation val="minMax"/>
          <c:max val="58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0305503"/>
        <c:crosses val="autoZero"/>
        <c:crossBetween val="midCat"/>
      </c:valAx>
      <c:valAx>
        <c:axId val="1790305503"/>
        <c:scaling>
          <c:orientation val="minMax"/>
          <c:min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OVerall Thermal Efficiency</a:t>
                </a:r>
                <a:r>
                  <a:rPr lang="en-GB" b="1" baseline="0"/>
                  <a:t> (%)</a:t>
                </a:r>
                <a:endParaRPr lang="en-GB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03035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 u="sng"/>
              <a:t>Brake</a:t>
            </a:r>
            <a:r>
              <a:rPr lang="en-GB" b="1" u="sng" baseline="0"/>
              <a:t> Power &amp; Correct Power Against RPM</a:t>
            </a:r>
          </a:p>
          <a:p>
            <a:pPr>
              <a:defRPr b="1" u="sng"/>
            </a:pPr>
            <a:endParaRPr lang="en-GB" b="1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515998623912187"/>
          <c:y val="0.13144189099423839"/>
          <c:w val="0.84387735505149586"/>
          <c:h val="0.62345066599543009"/>
        </c:manualLayout>
      </c:layout>
      <c:scatterChart>
        <c:scatterStyle val="smoothMarker"/>
        <c:varyColors val="0"/>
        <c:ser>
          <c:idx val="0"/>
          <c:order val="0"/>
          <c:tx>
            <c:v>Brake Power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BsC'!$G$7:$G$97</c:f>
              <c:numCache>
                <c:formatCode>0.00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A38-4963-AB57-C6AB813058C7}"/>
            </c:ext>
          </c:extLst>
        </c:ser>
        <c:ser>
          <c:idx val="1"/>
          <c:order val="1"/>
          <c:tx>
            <c:v>Corrected Power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BsC'!$H$7:$H$97</c:f>
              <c:numCache>
                <c:formatCode>0.00</c:formatCode>
                <c:ptCount val="91"/>
                <c:pt idx="0">
                  <c:v>8.7918627117276724</c:v>
                </c:pt>
                <c:pt idx="1">
                  <c:v>9.2748714450902305</c:v>
                </c:pt>
                <c:pt idx="2">
                  <c:v>9.8047557857537413</c:v>
                </c:pt>
                <c:pt idx="3">
                  <c:v>10.301832359084754</c:v>
                </c:pt>
                <c:pt idx="4">
                  <c:v>10.914993326509313</c:v>
                </c:pt>
                <c:pt idx="5">
                  <c:v>11.552348571716477</c:v>
                </c:pt>
                <c:pt idx="6">
                  <c:v>12.235487694511182</c:v>
                </c:pt>
                <c:pt idx="7">
                  <c:v>12.97404284563261</c:v>
                </c:pt>
                <c:pt idx="8">
                  <c:v>13.751943247921551</c:v>
                </c:pt>
                <c:pt idx="9">
                  <c:v>14.431923231584936</c:v>
                </c:pt>
                <c:pt idx="10">
                  <c:v>15.084566990928309</c:v>
                </c:pt>
                <c:pt idx="11">
                  <c:v>15.694379700688515</c:v>
                </c:pt>
                <c:pt idx="12">
                  <c:v>16.29459034674889</c:v>
                </c:pt>
                <c:pt idx="13">
                  <c:v>16.846489803916665</c:v>
                </c:pt>
                <c:pt idx="14">
                  <c:v>17.340037597347248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19.628303076653253</c:v>
                </c:pt>
                <c:pt idx="19">
                  <c:v>20.274246022519435</c:v>
                </c:pt>
                <c:pt idx="20">
                  <c:v>21.001956945030891</c:v>
                </c:pt>
                <c:pt idx="21">
                  <c:v>21.648248040923793</c:v>
                </c:pt>
                <c:pt idx="22">
                  <c:v>22.347930737210287</c:v>
                </c:pt>
                <c:pt idx="23">
                  <c:v>23.064475069975927</c:v>
                </c:pt>
                <c:pt idx="24">
                  <c:v>23.665725867967975</c:v>
                </c:pt>
                <c:pt idx="25">
                  <c:v>24.375917537283151</c:v>
                </c:pt>
                <c:pt idx="26">
                  <c:v>25.042560366219327</c:v>
                </c:pt>
                <c:pt idx="27">
                  <c:v>25.619689954952904</c:v>
                </c:pt>
                <c:pt idx="28">
                  <c:v>26.137556672471955</c:v>
                </c:pt>
                <c:pt idx="29">
                  <c:v>26.653025023140291</c:v>
                </c:pt>
                <c:pt idx="30">
                  <c:v>27.172464863002286</c:v>
                </c:pt>
                <c:pt idx="31">
                  <c:v>27.672292251359217</c:v>
                </c:pt>
                <c:pt idx="32">
                  <c:v>28.197452926845411</c:v>
                </c:pt>
                <c:pt idx="33">
                  <c:v>28.668181850006352</c:v>
                </c:pt>
                <c:pt idx="34">
                  <c:v>28.991845324844405</c:v>
                </c:pt>
                <c:pt idx="35">
                  <c:v>29.296115553749765</c:v>
                </c:pt>
                <c:pt idx="36">
                  <c:v>29.771486477266929</c:v>
                </c:pt>
                <c:pt idx="37">
                  <c:v>30.229621825387362</c:v>
                </c:pt>
                <c:pt idx="38">
                  <c:v>30.543081495738662</c:v>
                </c:pt>
                <c:pt idx="39">
                  <c:v>30.896737450656126</c:v>
                </c:pt>
                <c:pt idx="40">
                  <c:v>31.387401186457982</c:v>
                </c:pt>
                <c:pt idx="41">
                  <c:v>31.756882924071398</c:v>
                </c:pt>
                <c:pt idx="42">
                  <c:v>32.277754047376561</c:v>
                </c:pt>
                <c:pt idx="43">
                  <c:v>32.724439127951626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35.185189305679359</c:v>
                </c:pt>
                <c:pt idx="48">
                  <c:v>35.930131505439071</c:v>
                </c:pt>
                <c:pt idx="49">
                  <c:v>36.619257949063616</c:v>
                </c:pt>
                <c:pt idx="50">
                  <c:v>37.135830923890786</c:v>
                </c:pt>
                <c:pt idx="51">
                  <c:v>37.903458751317345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39.380968781368637</c:v>
                </c:pt>
                <c:pt idx="55">
                  <c:v>39.89767070065016</c:v>
                </c:pt>
                <c:pt idx="56">
                  <c:v>40.345361547969077</c:v>
                </c:pt>
                <c:pt idx="57">
                  <c:v>40.599210197079152</c:v>
                </c:pt>
                <c:pt idx="58">
                  <c:v>40.953816042810246</c:v>
                </c:pt>
                <c:pt idx="59">
                  <c:v>41.148479187378399</c:v>
                </c:pt>
                <c:pt idx="60">
                  <c:v>41.263600796212856</c:v>
                </c:pt>
                <c:pt idx="61">
                  <c:v>41.337245272234725</c:v>
                </c:pt>
                <c:pt idx="62">
                  <c:v>41.392218591268218</c:v>
                </c:pt>
                <c:pt idx="63">
                  <c:v>41.560946707920174</c:v>
                </c:pt>
                <c:pt idx="64">
                  <c:v>41.856246700951971</c:v>
                </c:pt>
                <c:pt idx="65">
                  <c:v>42.026823021449474</c:v>
                </c:pt>
                <c:pt idx="66">
                  <c:v>42.283577218930652</c:v>
                </c:pt>
                <c:pt idx="67">
                  <c:v>42.635019627381944</c:v>
                </c:pt>
                <c:pt idx="68">
                  <c:v>43.070232949669268</c:v>
                </c:pt>
                <c:pt idx="69">
                  <c:v>43.603276429464096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44.365230700899687</c:v>
                </c:pt>
                <c:pt idx="73">
                  <c:v>44.394170134602</c:v>
                </c:pt>
                <c:pt idx="74">
                  <c:v>44.431946561575046</c:v>
                </c:pt>
                <c:pt idx="75">
                  <c:v>44.366047349110517</c:v>
                </c:pt>
                <c:pt idx="76">
                  <c:v>44.181940457204306</c:v>
                </c:pt>
                <c:pt idx="77">
                  <c:v>43.876703144891401</c:v>
                </c:pt>
                <c:pt idx="78">
                  <c:v>43.651720860959507</c:v>
                </c:pt>
                <c:pt idx="79">
                  <c:v>43.545251425011237</c:v>
                </c:pt>
                <c:pt idx="80">
                  <c:v>43.456860001561381</c:v>
                </c:pt>
                <c:pt idx="81">
                  <c:v>43.113888813945358</c:v>
                </c:pt>
                <c:pt idx="82">
                  <c:v>42.780817121903837</c:v>
                </c:pt>
                <c:pt idx="83">
                  <c:v>42.433065963365443</c:v>
                </c:pt>
                <c:pt idx="84">
                  <c:v>42.377780598752445</c:v>
                </c:pt>
                <c:pt idx="85">
                  <c:v>42.01546731317061</c:v>
                </c:pt>
                <c:pt idx="86">
                  <c:v>41.819229327000151</c:v>
                </c:pt>
                <c:pt idx="87">
                  <c:v>41.664259583626226</c:v>
                </c:pt>
                <c:pt idx="88">
                  <c:v>41.609684273141802</c:v>
                </c:pt>
                <c:pt idx="89">
                  <c:v>41.661482120079761</c:v>
                </c:pt>
                <c:pt idx="90">
                  <c:v>41.912165612650611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A38-4963-AB57-C6AB813058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0430880"/>
        <c:axId val="1110434720"/>
      </c:scatterChart>
      <c:valAx>
        <c:axId val="1110430880"/>
        <c:scaling>
          <c:orientation val="minMax"/>
          <c:max val="555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Engine Speed</a:t>
                </a:r>
                <a:r>
                  <a:rPr lang="en-GB" b="1" baseline="0"/>
                  <a:t> (Rpm)</a:t>
                </a:r>
                <a:endParaRPr lang="en-GB" b="1"/>
              </a:p>
            </c:rich>
          </c:tx>
          <c:layout>
            <c:manualLayout>
              <c:xMode val="edge"/>
              <c:yMode val="edge"/>
              <c:x val="0.40146063449446889"/>
              <c:y val="0.8385060961704191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0434720"/>
        <c:crosses val="autoZero"/>
        <c:crossBetween val="midCat"/>
      </c:valAx>
      <c:valAx>
        <c:axId val="1110434720"/>
        <c:scaling>
          <c:orientation val="minMax"/>
          <c:max val="45"/>
          <c:min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04308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 u="sng"/>
              <a:t>Torque</a:t>
            </a:r>
            <a:r>
              <a:rPr lang="en-GB" b="1" u="sng" baseline="0"/>
              <a:t> and Power Against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800761372795836"/>
          <c:y val="0.12674015596234472"/>
          <c:w val="0.73663834005610551"/>
          <c:h val="0.61444359570967766"/>
        </c:manualLayout>
      </c:layout>
      <c:scatterChart>
        <c:scatterStyle val="smoothMarker"/>
        <c:varyColors val="0"/>
        <c:ser>
          <c:idx val="0"/>
          <c:order val="0"/>
          <c:tx>
            <c:v>Torque (Nm)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BsC'!$F$7:$F$97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210-44C1-ACA9-98CB595783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55500303"/>
        <c:axId val="1555498383"/>
      </c:scatterChart>
      <c:scatterChart>
        <c:scatterStyle val="smoothMarker"/>
        <c:varyColors val="0"/>
        <c:ser>
          <c:idx val="1"/>
          <c:order val="1"/>
          <c:tx>
            <c:v>Corrected Power (Kw)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BsC'!$H$7:$H$97</c:f>
              <c:numCache>
                <c:formatCode>0.00</c:formatCode>
                <c:ptCount val="91"/>
                <c:pt idx="0">
                  <c:v>8.7918627117276724</c:v>
                </c:pt>
                <c:pt idx="1">
                  <c:v>9.2748714450902305</c:v>
                </c:pt>
                <c:pt idx="2">
                  <c:v>9.8047557857537413</c:v>
                </c:pt>
                <c:pt idx="3">
                  <c:v>10.301832359084754</c:v>
                </c:pt>
                <c:pt idx="4">
                  <c:v>10.914993326509313</c:v>
                </c:pt>
                <c:pt idx="5">
                  <c:v>11.552348571716477</c:v>
                </c:pt>
                <c:pt idx="6">
                  <c:v>12.235487694511182</c:v>
                </c:pt>
                <c:pt idx="7">
                  <c:v>12.97404284563261</c:v>
                </c:pt>
                <c:pt idx="8">
                  <c:v>13.751943247921551</c:v>
                </c:pt>
                <c:pt idx="9">
                  <c:v>14.431923231584936</c:v>
                </c:pt>
                <c:pt idx="10">
                  <c:v>15.084566990928309</c:v>
                </c:pt>
                <c:pt idx="11">
                  <c:v>15.694379700688515</c:v>
                </c:pt>
                <c:pt idx="12">
                  <c:v>16.29459034674889</c:v>
                </c:pt>
                <c:pt idx="13">
                  <c:v>16.846489803916665</c:v>
                </c:pt>
                <c:pt idx="14">
                  <c:v>17.340037597347248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19.628303076653253</c:v>
                </c:pt>
                <c:pt idx="19">
                  <c:v>20.274246022519435</c:v>
                </c:pt>
                <c:pt idx="20">
                  <c:v>21.001956945030891</c:v>
                </c:pt>
                <c:pt idx="21">
                  <c:v>21.648248040923793</c:v>
                </c:pt>
                <c:pt idx="22">
                  <c:v>22.347930737210287</c:v>
                </c:pt>
                <c:pt idx="23">
                  <c:v>23.064475069975927</c:v>
                </c:pt>
                <c:pt idx="24">
                  <c:v>23.665725867967975</c:v>
                </c:pt>
                <c:pt idx="25">
                  <c:v>24.375917537283151</c:v>
                </c:pt>
                <c:pt idx="26">
                  <c:v>25.042560366219327</c:v>
                </c:pt>
                <c:pt idx="27">
                  <c:v>25.619689954952904</c:v>
                </c:pt>
                <c:pt idx="28">
                  <c:v>26.137556672471955</c:v>
                </c:pt>
                <c:pt idx="29">
                  <c:v>26.653025023140291</c:v>
                </c:pt>
                <c:pt idx="30">
                  <c:v>27.172464863002286</c:v>
                </c:pt>
                <c:pt idx="31">
                  <c:v>27.672292251359217</c:v>
                </c:pt>
                <c:pt idx="32">
                  <c:v>28.197452926845411</c:v>
                </c:pt>
                <c:pt idx="33">
                  <c:v>28.668181850006352</c:v>
                </c:pt>
                <c:pt idx="34">
                  <c:v>28.991845324844405</c:v>
                </c:pt>
                <c:pt idx="35">
                  <c:v>29.296115553749765</c:v>
                </c:pt>
                <c:pt idx="36">
                  <c:v>29.771486477266929</c:v>
                </c:pt>
                <c:pt idx="37">
                  <c:v>30.229621825387362</c:v>
                </c:pt>
                <c:pt idx="38">
                  <c:v>30.543081495738662</c:v>
                </c:pt>
                <c:pt idx="39">
                  <c:v>30.896737450656126</c:v>
                </c:pt>
                <c:pt idx="40">
                  <c:v>31.387401186457982</c:v>
                </c:pt>
                <c:pt idx="41">
                  <c:v>31.756882924071398</c:v>
                </c:pt>
                <c:pt idx="42">
                  <c:v>32.277754047376561</c:v>
                </c:pt>
                <c:pt idx="43">
                  <c:v>32.724439127951626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35.185189305679359</c:v>
                </c:pt>
                <c:pt idx="48">
                  <c:v>35.930131505439071</c:v>
                </c:pt>
                <c:pt idx="49">
                  <c:v>36.619257949063616</c:v>
                </c:pt>
                <c:pt idx="50">
                  <c:v>37.135830923890786</c:v>
                </c:pt>
                <c:pt idx="51">
                  <c:v>37.903458751317345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39.380968781368637</c:v>
                </c:pt>
                <c:pt idx="55">
                  <c:v>39.89767070065016</c:v>
                </c:pt>
                <c:pt idx="56">
                  <c:v>40.345361547969077</c:v>
                </c:pt>
                <c:pt idx="57">
                  <c:v>40.599210197079152</c:v>
                </c:pt>
                <c:pt idx="58">
                  <c:v>40.953816042810246</c:v>
                </c:pt>
                <c:pt idx="59">
                  <c:v>41.148479187378399</c:v>
                </c:pt>
                <c:pt idx="60">
                  <c:v>41.263600796212856</c:v>
                </c:pt>
                <c:pt idx="61">
                  <c:v>41.337245272234725</c:v>
                </c:pt>
                <c:pt idx="62">
                  <c:v>41.392218591268218</c:v>
                </c:pt>
                <c:pt idx="63">
                  <c:v>41.560946707920174</c:v>
                </c:pt>
                <c:pt idx="64">
                  <c:v>41.856246700951971</c:v>
                </c:pt>
                <c:pt idx="65">
                  <c:v>42.026823021449474</c:v>
                </c:pt>
                <c:pt idx="66">
                  <c:v>42.283577218930652</c:v>
                </c:pt>
                <c:pt idx="67">
                  <c:v>42.635019627381944</c:v>
                </c:pt>
                <c:pt idx="68">
                  <c:v>43.070232949669268</c:v>
                </c:pt>
                <c:pt idx="69">
                  <c:v>43.603276429464096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44.365230700899687</c:v>
                </c:pt>
                <c:pt idx="73">
                  <c:v>44.394170134602</c:v>
                </c:pt>
                <c:pt idx="74">
                  <c:v>44.431946561575046</c:v>
                </c:pt>
                <c:pt idx="75">
                  <c:v>44.366047349110517</c:v>
                </c:pt>
                <c:pt idx="76">
                  <c:v>44.181940457204306</c:v>
                </c:pt>
                <c:pt idx="77">
                  <c:v>43.876703144891401</c:v>
                </c:pt>
                <c:pt idx="78">
                  <c:v>43.651720860959507</c:v>
                </c:pt>
                <c:pt idx="79">
                  <c:v>43.545251425011237</c:v>
                </c:pt>
                <c:pt idx="80">
                  <c:v>43.456860001561381</c:v>
                </c:pt>
                <c:pt idx="81">
                  <c:v>43.113888813945358</c:v>
                </c:pt>
                <c:pt idx="82">
                  <c:v>42.780817121903837</c:v>
                </c:pt>
                <c:pt idx="83">
                  <c:v>42.433065963365443</c:v>
                </c:pt>
                <c:pt idx="84">
                  <c:v>42.377780598752445</c:v>
                </c:pt>
                <c:pt idx="85">
                  <c:v>42.01546731317061</c:v>
                </c:pt>
                <c:pt idx="86">
                  <c:v>41.819229327000151</c:v>
                </c:pt>
                <c:pt idx="87">
                  <c:v>41.664259583626226</c:v>
                </c:pt>
                <c:pt idx="88">
                  <c:v>41.609684273141802</c:v>
                </c:pt>
                <c:pt idx="89">
                  <c:v>41.661482120079761</c:v>
                </c:pt>
                <c:pt idx="90">
                  <c:v>41.912165612650611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210-44C1-ACA9-98CB595783A6}"/>
            </c:ext>
          </c:extLst>
        </c:ser>
        <c:ser>
          <c:idx val="3"/>
          <c:order val="3"/>
          <c:tx>
            <c:v>Lambda (x10)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BsC'!$AF$6:$AF$101</c:f>
              <c:numCache>
                <c:formatCode>General</c:formatCode>
                <c:ptCount val="96"/>
                <c:pt idx="0">
                  <c:v>12.658000000000001</c:v>
                </c:pt>
                <c:pt idx="1">
                  <c:v>12.6783</c:v>
                </c:pt>
                <c:pt idx="2">
                  <c:v>12.734399999999999</c:v>
                </c:pt>
                <c:pt idx="3">
                  <c:v>12.8476</c:v>
                </c:pt>
                <c:pt idx="4">
                  <c:v>12.918099999999999</c:v>
                </c:pt>
                <c:pt idx="5">
                  <c:v>12.972900000000001</c:v>
                </c:pt>
                <c:pt idx="6">
                  <c:v>12.9895</c:v>
                </c:pt>
                <c:pt idx="7">
                  <c:v>12.946899999999999</c:v>
                </c:pt>
                <c:pt idx="8">
                  <c:v>12.855</c:v>
                </c:pt>
                <c:pt idx="9">
                  <c:v>12.7818</c:v>
                </c:pt>
                <c:pt idx="10">
                  <c:v>12.795000000000002</c:v>
                </c:pt>
                <c:pt idx="11">
                  <c:v>12.7766</c:v>
                </c:pt>
                <c:pt idx="12">
                  <c:v>12.823500000000001</c:v>
                </c:pt>
                <c:pt idx="13">
                  <c:v>12.902800000000001</c:v>
                </c:pt>
                <c:pt idx="14">
                  <c:v>12.994199999999999</c:v>
                </c:pt>
                <c:pt idx="15">
                  <c:v>13.1053</c:v>
                </c:pt>
                <c:pt idx="16">
                  <c:v>13.148999999999999</c:v>
                </c:pt>
                <c:pt idx="17">
                  <c:v>13.184899999999999</c:v>
                </c:pt>
                <c:pt idx="18">
                  <c:v>13.189200000000001</c:v>
                </c:pt>
                <c:pt idx="19">
                  <c:v>13.148400000000001</c:v>
                </c:pt>
                <c:pt idx="20">
                  <c:v>13.1653</c:v>
                </c:pt>
                <c:pt idx="21">
                  <c:v>13.209800000000001</c:v>
                </c:pt>
                <c:pt idx="22">
                  <c:v>13.2287</c:v>
                </c:pt>
                <c:pt idx="23">
                  <c:v>13.2164</c:v>
                </c:pt>
                <c:pt idx="24">
                  <c:v>13.165199999999999</c:v>
                </c:pt>
                <c:pt idx="25">
                  <c:v>13.046500000000002</c:v>
                </c:pt>
                <c:pt idx="26">
                  <c:v>12.964599999999999</c:v>
                </c:pt>
                <c:pt idx="27">
                  <c:v>12.822899999999999</c:v>
                </c:pt>
                <c:pt idx="28">
                  <c:v>12.730399999999999</c:v>
                </c:pt>
                <c:pt idx="29">
                  <c:v>12.698400000000001</c:v>
                </c:pt>
                <c:pt idx="30">
                  <c:v>12.744599999999998</c:v>
                </c:pt>
                <c:pt idx="31">
                  <c:v>12.787599999999999</c:v>
                </c:pt>
                <c:pt idx="32">
                  <c:v>12.763400000000001</c:v>
                </c:pt>
                <c:pt idx="33">
                  <c:v>12.8027</c:v>
                </c:pt>
                <c:pt idx="34">
                  <c:v>12.8371</c:v>
                </c:pt>
                <c:pt idx="35">
                  <c:v>12.811999999999999</c:v>
                </c:pt>
                <c:pt idx="36">
                  <c:v>12.744800000000001</c:v>
                </c:pt>
                <c:pt idx="37">
                  <c:v>12.6036</c:v>
                </c:pt>
                <c:pt idx="38">
                  <c:v>12.531000000000001</c:v>
                </c:pt>
                <c:pt idx="39">
                  <c:v>12.394300000000001</c:v>
                </c:pt>
                <c:pt idx="40">
                  <c:v>12.273499999999999</c:v>
                </c:pt>
                <c:pt idx="41">
                  <c:v>12.193000000000001</c:v>
                </c:pt>
                <c:pt idx="42">
                  <c:v>12.0692</c:v>
                </c:pt>
                <c:pt idx="43">
                  <c:v>11.927399999999999</c:v>
                </c:pt>
                <c:pt idx="44">
                  <c:v>11.848099999999999</c:v>
                </c:pt>
                <c:pt idx="45">
                  <c:v>11.7378</c:v>
                </c:pt>
                <c:pt idx="46">
                  <c:v>11.611800000000001</c:v>
                </c:pt>
                <c:pt idx="47">
                  <c:v>11.510400000000001</c:v>
                </c:pt>
                <c:pt idx="48">
                  <c:v>11.4117</c:v>
                </c:pt>
                <c:pt idx="49">
                  <c:v>11.2669</c:v>
                </c:pt>
                <c:pt idx="50">
                  <c:v>11.1975</c:v>
                </c:pt>
                <c:pt idx="51">
                  <c:v>11.062200000000001</c:v>
                </c:pt>
                <c:pt idx="52">
                  <c:v>10.9697</c:v>
                </c:pt>
                <c:pt idx="53">
                  <c:v>10.940099999999999</c:v>
                </c:pt>
                <c:pt idx="54">
                  <c:v>10.9659</c:v>
                </c:pt>
                <c:pt idx="55">
                  <c:v>10.980799999999999</c:v>
                </c:pt>
                <c:pt idx="56">
                  <c:v>10.9907</c:v>
                </c:pt>
                <c:pt idx="57">
                  <c:v>11.0533</c:v>
                </c:pt>
                <c:pt idx="58">
                  <c:v>11.170400000000001</c:v>
                </c:pt>
                <c:pt idx="59">
                  <c:v>11.225899999999999</c:v>
                </c:pt>
                <c:pt idx="60">
                  <c:v>11.246100000000002</c:v>
                </c:pt>
                <c:pt idx="61">
                  <c:v>11.222000000000001</c:v>
                </c:pt>
                <c:pt idx="62">
                  <c:v>11.2394</c:v>
                </c:pt>
                <c:pt idx="63">
                  <c:v>11.2233</c:v>
                </c:pt>
                <c:pt idx="64">
                  <c:v>11.2179</c:v>
                </c:pt>
                <c:pt idx="65">
                  <c:v>11.2456</c:v>
                </c:pt>
                <c:pt idx="66">
                  <c:v>11.227799999999998</c:v>
                </c:pt>
                <c:pt idx="67">
                  <c:v>11.194299999999998</c:v>
                </c:pt>
                <c:pt idx="68">
                  <c:v>11.198600000000001</c:v>
                </c:pt>
                <c:pt idx="69">
                  <c:v>11.1873</c:v>
                </c:pt>
                <c:pt idx="70">
                  <c:v>11.156299999999998</c:v>
                </c:pt>
                <c:pt idx="71">
                  <c:v>11.095299999999998</c:v>
                </c:pt>
                <c:pt idx="72">
                  <c:v>11.056900000000001</c:v>
                </c:pt>
                <c:pt idx="73">
                  <c:v>10.978200000000001</c:v>
                </c:pt>
                <c:pt idx="74">
                  <c:v>10.9558</c:v>
                </c:pt>
                <c:pt idx="75">
                  <c:v>10.8827</c:v>
                </c:pt>
                <c:pt idx="76">
                  <c:v>10.839600000000001</c:v>
                </c:pt>
                <c:pt idx="77">
                  <c:v>10.822099999999999</c:v>
                </c:pt>
                <c:pt idx="78">
                  <c:v>10.846</c:v>
                </c:pt>
                <c:pt idx="79">
                  <c:v>10.882300000000001</c:v>
                </c:pt>
                <c:pt idx="80">
                  <c:v>10.8687</c:v>
                </c:pt>
                <c:pt idx="81">
                  <c:v>10.891</c:v>
                </c:pt>
                <c:pt idx="82">
                  <c:v>10.9185</c:v>
                </c:pt>
                <c:pt idx="83">
                  <c:v>10.940700000000001</c:v>
                </c:pt>
                <c:pt idx="84">
                  <c:v>10.934600000000001</c:v>
                </c:pt>
                <c:pt idx="85">
                  <c:v>10.880399999999998</c:v>
                </c:pt>
                <c:pt idx="86">
                  <c:v>10.8339</c:v>
                </c:pt>
                <c:pt idx="87">
                  <c:v>10.800700000000001</c:v>
                </c:pt>
                <c:pt idx="88">
                  <c:v>10.7895</c:v>
                </c:pt>
                <c:pt idx="89">
                  <c:v>10.792299999999999</c:v>
                </c:pt>
                <c:pt idx="90">
                  <c:v>10.836600000000001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6210-44C1-ACA9-98CB595783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77257327"/>
        <c:axId val="2077267407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2"/>
                <c:tx>
                  <c:v>Lambda</c:v>
                </c:tx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'GrE HnD BsC'!$B$7:$B$97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'GrE HnD BsC'!$D$7:$D$97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1.2658</c:v>
                      </c:pt>
                      <c:pt idx="1">
                        <c:v>1.26783</c:v>
                      </c:pt>
                      <c:pt idx="2">
                        <c:v>1.2734399999999999</c:v>
                      </c:pt>
                      <c:pt idx="3">
                        <c:v>1.2847599999999999</c:v>
                      </c:pt>
                      <c:pt idx="4">
                        <c:v>1.2918099999999999</c:v>
                      </c:pt>
                      <c:pt idx="5">
                        <c:v>1.2972900000000001</c:v>
                      </c:pt>
                      <c:pt idx="6">
                        <c:v>1.29895</c:v>
                      </c:pt>
                      <c:pt idx="7">
                        <c:v>1.2946899999999999</c:v>
                      </c:pt>
                      <c:pt idx="8">
                        <c:v>1.2855000000000001</c:v>
                      </c:pt>
                      <c:pt idx="9">
                        <c:v>1.2781800000000001</c:v>
                      </c:pt>
                      <c:pt idx="10">
                        <c:v>1.2795000000000001</c:v>
                      </c:pt>
                      <c:pt idx="11">
                        <c:v>1.27766</c:v>
                      </c:pt>
                      <c:pt idx="12">
                        <c:v>1.2823500000000001</c:v>
                      </c:pt>
                      <c:pt idx="13">
                        <c:v>1.2902800000000001</c:v>
                      </c:pt>
                      <c:pt idx="14">
                        <c:v>1.29942</c:v>
                      </c:pt>
                      <c:pt idx="15">
                        <c:v>1.31053</c:v>
                      </c:pt>
                      <c:pt idx="16">
                        <c:v>1.3149</c:v>
                      </c:pt>
                      <c:pt idx="17">
                        <c:v>1.3184899999999999</c:v>
                      </c:pt>
                      <c:pt idx="18">
                        <c:v>1.3189200000000001</c:v>
                      </c:pt>
                      <c:pt idx="19">
                        <c:v>1.31484</c:v>
                      </c:pt>
                      <c:pt idx="20">
                        <c:v>1.31653</c:v>
                      </c:pt>
                      <c:pt idx="21">
                        <c:v>1.32098</c:v>
                      </c:pt>
                      <c:pt idx="22">
                        <c:v>1.32287</c:v>
                      </c:pt>
                      <c:pt idx="23">
                        <c:v>1.3216399999999999</c:v>
                      </c:pt>
                      <c:pt idx="24">
                        <c:v>1.3165199999999999</c:v>
                      </c:pt>
                      <c:pt idx="25">
                        <c:v>1.3046500000000001</c:v>
                      </c:pt>
                      <c:pt idx="26">
                        <c:v>1.2964599999999999</c:v>
                      </c:pt>
                      <c:pt idx="27">
                        <c:v>1.2822899999999999</c:v>
                      </c:pt>
                      <c:pt idx="28">
                        <c:v>1.2730399999999999</c:v>
                      </c:pt>
                      <c:pt idx="29">
                        <c:v>1.2698400000000001</c:v>
                      </c:pt>
                      <c:pt idx="30">
                        <c:v>1.2744599999999999</c:v>
                      </c:pt>
                      <c:pt idx="31">
                        <c:v>1.2787599999999999</c:v>
                      </c:pt>
                      <c:pt idx="32">
                        <c:v>1.27634</c:v>
                      </c:pt>
                      <c:pt idx="33">
                        <c:v>1.28027</c:v>
                      </c:pt>
                      <c:pt idx="34">
                        <c:v>1.2837099999999999</c:v>
                      </c:pt>
                      <c:pt idx="35">
                        <c:v>1.2811999999999999</c:v>
                      </c:pt>
                      <c:pt idx="36">
                        <c:v>1.2744800000000001</c:v>
                      </c:pt>
                      <c:pt idx="37">
                        <c:v>1.2603599999999999</c:v>
                      </c:pt>
                      <c:pt idx="38">
                        <c:v>1.2531000000000001</c:v>
                      </c:pt>
                      <c:pt idx="39">
                        <c:v>1.23943</c:v>
                      </c:pt>
                      <c:pt idx="40">
                        <c:v>1.2273499999999999</c:v>
                      </c:pt>
                      <c:pt idx="41">
                        <c:v>1.2193000000000001</c:v>
                      </c:pt>
                      <c:pt idx="42">
                        <c:v>1.20692</c:v>
                      </c:pt>
                      <c:pt idx="43">
                        <c:v>1.1927399999999999</c:v>
                      </c:pt>
                      <c:pt idx="44">
                        <c:v>1.1848099999999999</c:v>
                      </c:pt>
                      <c:pt idx="45">
                        <c:v>1.17378</c:v>
                      </c:pt>
                      <c:pt idx="46">
                        <c:v>1.1611800000000001</c:v>
                      </c:pt>
                      <c:pt idx="47">
                        <c:v>1.1510400000000001</c:v>
                      </c:pt>
                      <c:pt idx="48">
                        <c:v>1.14117</c:v>
                      </c:pt>
                      <c:pt idx="49">
                        <c:v>1.12669</c:v>
                      </c:pt>
                      <c:pt idx="50">
                        <c:v>1.11975</c:v>
                      </c:pt>
                      <c:pt idx="51">
                        <c:v>1.10622</c:v>
                      </c:pt>
                      <c:pt idx="52">
                        <c:v>1.09697</c:v>
                      </c:pt>
                      <c:pt idx="53">
                        <c:v>1.0940099999999999</c:v>
                      </c:pt>
                      <c:pt idx="54">
                        <c:v>1.09659</c:v>
                      </c:pt>
                      <c:pt idx="55">
                        <c:v>1.0980799999999999</c:v>
                      </c:pt>
                      <c:pt idx="56">
                        <c:v>1.09907</c:v>
                      </c:pt>
                      <c:pt idx="57">
                        <c:v>1.1053299999999999</c:v>
                      </c:pt>
                      <c:pt idx="58">
                        <c:v>1.11704</c:v>
                      </c:pt>
                      <c:pt idx="59">
                        <c:v>1.12259</c:v>
                      </c:pt>
                      <c:pt idx="60">
                        <c:v>1.1246100000000001</c:v>
                      </c:pt>
                      <c:pt idx="61">
                        <c:v>1.1222000000000001</c:v>
                      </c:pt>
                      <c:pt idx="62">
                        <c:v>1.1239399999999999</c:v>
                      </c:pt>
                      <c:pt idx="63">
                        <c:v>1.12233</c:v>
                      </c:pt>
                      <c:pt idx="64">
                        <c:v>1.1217900000000001</c:v>
                      </c:pt>
                      <c:pt idx="65">
                        <c:v>1.12456</c:v>
                      </c:pt>
                      <c:pt idx="66">
                        <c:v>1.1227799999999999</c:v>
                      </c:pt>
                      <c:pt idx="67">
                        <c:v>1.1194299999999999</c:v>
                      </c:pt>
                      <c:pt idx="68">
                        <c:v>1.1198600000000001</c:v>
                      </c:pt>
                      <c:pt idx="69">
                        <c:v>1.11873</c:v>
                      </c:pt>
                      <c:pt idx="70">
                        <c:v>1.1156299999999999</c:v>
                      </c:pt>
                      <c:pt idx="71">
                        <c:v>1.1095299999999999</c:v>
                      </c:pt>
                      <c:pt idx="72">
                        <c:v>1.1056900000000001</c:v>
                      </c:pt>
                      <c:pt idx="73">
                        <c:v>1.09782</c:v>
                      </c:pt>
                      <c:pt idx="74">
                        <c:v>1.09558</c:v>
                      </c:pt>
                      <c:pt idx="75">
                        <c:v>1.0882700000000001</c:v>
                      </c:pt>
                      <c:pt idx="76">
                        <c:v>1.08396</c:v>
                      </c:pt>
                      <c:pt idx="77">
                        <c:v>1.0822099999999999</c:v>
                      </c:pt>
                      <c:pt idx="78">
                        <c:v>1.0846</c:v>
                      </c:pt>
                      <c:pt idx="79">
                        <c:v>1.08823</c:v>
                      </c:pt>
                      <c:pt idx="80">
                        <c:v>1.08687</c:v>
                      </c:pt>
                      <c:pt idx="81">
                        <c:v>1.0891</c:v>
                      </c:pt>
                      <c:pt idx="82">
                        <c:v>1.09185</c:v>
                      </c:pt>
                      <c:pt idx="83">
                        <c:v>1.0940700000000001</c:v>
                      </c:pt>
                      <c:pt idx="84">
                        <c:v>1.0934600000000001</c:v>
                      </c:pt>
                      <c:pt idx="85">
                        <c:v>1.0880399999999999</c:v>
                      </c:pt>
                      <c:pt idx="86">
                        <c:v>1.0833900000000001</c:v>
                      </c:pt>
                      <c:pt idx="87">
                        <c:v>1.0800700000000001</c:v>
                      </c:pt>
                      <c:pt idx="88">
                        <c:v>1.0789500000000001</c:v>
                      </c:pt>
                      <c:pt idx="89">
                        <c:v>1.0792299999999999</c:v>
                      </c:pt>
                      <c:pt idx="90">
                        <c:v>1.0836600000000001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2-6210-44C1-ACA9-98CB595783A6}"/>
                  </c:ext>
                </c:extLst>
              </c15:ser>
            </c15:filteredScatterSeries>
          </c:ext>
        </c:extLst>
      </c:scatterChart>
      <c:valAx>
        <c:axId val="1555500303"/>
        <c:scaling>
          <c:orientation val="minMax"/>
          <c:max val="555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(Rpm)</a:t>
                </a:r>
              </a:p>
            </c:rich>
          </c:tx>
          <c:layout>
            <c:manualLayout>
              <c:xMode val="edge"/>
              <c:yMode val="edge"/>
              <c:x val="0.38250363305003815"/>
              <c:y val="0.8150139862734470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5498383"/>
        <c:crosses val="autoZero"/>
        <c:crossBetween val="midCat"/>
      </c:valAx>
      <c:valAx>
        <c:axId val="1555498383"/>
        <c:scaling>
          <c:orientation val="minMax"/>
          <c:max val="110"/>
          <c:min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5500303"/>
        <c:crosses val="autoZero"/>
        <c:crossBetween val="midCat"/>
      </c:valAx>
      <c:valAx>
        <c:axId val="2077267407"/>
        <c:scaling>
          <c:orientation val="minMax"/>
          <c:min val="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Power</a:t>
                </a:r>
                <a:r>
                  <a:rPr lang="en-GB" b="1" baseline="0"/>
                  <a:t> (Kw) &amp; Lambda(x10)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7257327"/>
        <c:crosses val="max"/>
        <c:crossBetween val="midCat"/>
      </c:valAx>
      <c:valAx>
        <c:axId val="20772573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7726740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6.5247415569140696E-2"/>
          <c:y val="0.89660676520235072"/>
          <c:w val="0.85022045231419663"/>
          <c:h val="8.19760483393762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 u="sng"/>
              <a:t>Difference Between</a:t>
            </a:r>
            <a:r>
              <a:rPr lang="en-US" b="1" u="sng" baseline="0"/>
              <a:t> Brake and Corrected Power </a:t>
            </a:r>
            <a:r>
              <a:rPr lang="en-US" b="1" u="sng"/>
              <a:t>Against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436890403904006"/>
          <c:y val="0.13086960500816447"/>
          <c:w val="0.85525159910702531"/>
          <c:h val="0.67497410981932271"/>
        </c:manualLayout>
      </c:layout>
      <c:scatterChart>
        <c:scatterStyle val="smoothMarker"/>
        <c:varyColors val="0"/>
        <c:ser>
          <c:idx val="0"/>
          <c:order val="0"/>
          <c:tx>
            <c:v>Corrected Power Difference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BsC'!$AG$6:$AG$96</c:f>
              <c:numCache>
                <c:formatCode>0.00</c:formatCode>
                <c:ptCount val="91"/>
                <c:pt idx="0">
                  <c:v>5.4728028261187944E-2</c:v>
                </c:pt>
                <c:pt idx="1">
                  <c:v>5.7734685266263241E-2</c:v>
                </c:pt>
                <c:pt idx="2">
                  <c:v>6.1033135904295932E-2</c:v>
                </c:pt>
                <c:pt idx="3">
                  <c:v>6.4127363105653146E-2</c:v>
                </c:pt>
                <c:pt idx="4">
                  <c:v>6.7944198269504597E-2</c:v>
                </c:pt>
                <c:pt idx="5">
                  <c:v>7.1911639187979048E-2</c:v>
                </c:pt>
                <c:pt idx="6">
                  <c:v>7.6164077885499282E-2</c:v>
                </c:pt>
                <c:pt idx="7">
                  <c:v>8.0761473057410882E-2</c:v>
                </c:pt>
                <c:pt idx="8">
                  <c:v>8.5603786523483549E-2</c:v>
                </c:pt>
                <c:pt idx="9">
                  <c:v>8.9836560053186076E-2</c:v>
                </c:pt>
                <c:pt idx="10">
                  <c:v>9.3899169681767702E-2</c:v>
                </c:pt>
                <c:pt idx="11">
                  <c:v>9.7695162443264039E-2</c:v>
                </c:pt>
                <c:pt idx="12">
                  <c:v>0.10143138379672578</c:v>
                </c:pt>
                <c:pt idx="13">
                  <c:v>0.10486687523688687</c:v>
                </c:pt>
                <c:pt idx="14">
                  <c:v>0.1079391363120159</c:v>
                </c:pt>
                <c:pt idx="15">
                  <c:v>0.11130578628714716</c:v>
                </c:pt>
                <c:pt idx="16">
                  <c:v>0.11518233934837241</c:v>
                </c:pt>
                <c:pt idx="17">
                  <c:v>0.11872833030293961</c:v>
                </c:pt>
                <c:pt idx="18">
                  <c:v>0.12218324611294662</c:v>
                </c:pt>
                <c:pt idx="19">
                  <c:v>0.1262041441814894</c:v>
                </c:pt>
                <c:pt idx="20">
                  <c:v>0.13073403565489272</c:v>
                </c:pt>
                <c:pt idx="21">
                  <c:v>0.13475710090519399</c:v>
                </c:pt>
                <c:pt idx="22">
                  <c:v>0.13911252086928982</c:v>
                </c:pt>
                <c:pt idx="23">
                  <c:v>0.14357290199440342</c:v>
                </c:pt>
                <c:pt idx="24">
                  <c:v>0.14731559813781203</c:v>
                </c:pt>
                <c:pt idx="25">
                  <c:v>0.15173643488465061</c:v>
                </c:pt>
                <c:pt idx="26">
                  <c:v>0.15588618662422959</c:v>
                </c:pt>
                <c:pt idx="27">
                  <c:v>0.15947873185363193</c:v>
                </c:pt>
                <c:pt idx="28">
                  <c:v>0.16270237458796544</c:v>
                </c:pt>
                <c:pt idx="29">
                  <c:v>0.16591108784795239</c:v>
                </c:pt>
                <c:pt idx="30">
                  <c:v>0.16914452303320004</c:v>
                </c:pt>
                <c:pt idx="31">
                  <c:v>0.17225587364599093</c:v>
                </c:pt>
                <c:pt idx="32">
                  <c:v>0.17552492017595256</c:v>
                </c:pt>
                <c:pt idx="33">
                  <c:v>0.17845513720217454</c:v>
                </c:pt>
                <c:pt idx="34">
                  <c:v>0.1804698938446343</c:v>
                </c:pt>
                <c:pt idx="35">
                  <c:v>0.18236393043649102</c:v>
                </c:pt>
                <c:pt idx="36">
                  <c:v>0.18532304321950477</c:v>
                </c:pt>
                <c:pt idx="37">
                  <c:v>0.18817486712775988</c:v>
                </c:pt>
                <c:pt idx="38">
                  <c:v>0.19012610661593143</c:v>
                </c:pt>
                <c:pt idx="39">
                  <c:v>0.19232756195367884</c:v>
                </c:pt>
                <c:pt idx="40">
                  <c:v>0.19538187020213371</c:v>
                </c:pt>
                <c:pt idx="41">
                  <c:v>0.19768183866628064</c:v>
                </c:pt>
                <c:pt idx="42">
                  <c:v>0.20092418337653584</c:v>
                </c:pt>
                <c:pt idx="43">
                  <c:v>0.20370473108469866</c:v>
                </c:pt>
                <c:pt idx="44">
                  <c:v>0.20650149252305994</c:v>
                </c:pt>
                <c:pt idx="45">
                  <c:v>0.21015241788332162</c:v>
                </c:pt>
                <c:pt idx="46">
                  <c:v>0.2147858524852353</c:v>
                </c:pt>
                <c:pt idx="47">
                  <c:v>0.21902253229317381</c:v>
                </c:pt>
                <c:pt idx="48">
                  <c:v>0.22365968588600538</c:v>
                </c:pt>
                <c:pt idx="49">
                  <c:v>0.22794939475872411</c:v>
                </c:pt>
                <c:pt idx="50">
                  <c:v>0.23116498413861564</c:v>
                </c:pt>
                <c:pt idx="51">
                  <c:v>0.2359433523651191</c:v>
                </c:pt>
                <c:pt idx="52">
                  <c:v>0.23899873082678624</c:v>
                </c:pt>
                <c:pt idx="53">
                  <c:v>0.24212479687128052</c:v>
                </c:pt>
                <c:pt idx="54">
                  <c:v>0.24514063095466554</c:v>
                </c:pt>
                <c:pt idx="55">
                  <c:v>0.24835702299446893</c:v>
                </c:pt>
                <c:pt idx="56">
                  <c:v>0.25114383144993724</c:v>
                </c:pt>
                <c:pt idx="57">
                  <c:v>0.25272400126128503</c:v>
                </c:pt>
                <c:pt idx="58">
                  <c:v>0.25493136952704276</c:v>
                </c:pt>
                <c:pt idx="59">
                  <c:v>0.25614311843926174</c:v>
                </c:pt>
                <c:pt idx="60">
                  <c:v>0.25685973320775446</c:v>
                </c:pt>
                <c:pt idx="61">
                  <c:v>0.25731815903822053</c:v>
                </c:pt>
                <c:pt idx="62">
                  <c:v>0.25766035971359003</c:v>
                </c:pt>
                <c:pt idx="63">
                  <c:v>0.25871066696238643</c:v>
                </c:pt>
                <c:pt idx="64">
                  <c:v>0.26054886517977138</c:v>
                </c:pt>
                <c:pt idx="65">
                  <c:v>0.26161067722063081</c:v>
                </c:pt>
                <c:pt idx="66">
                  <c:v>0.26320893363529763</c:v>
                </c:pt>
                <c:pt idx="67">
                  <c:v>0.26539660997790548</c:v>
                </c:pt>
                <c:pt idx="68">
                  <c:v>0.2681057477093276</c:v>
                </c:pt>
                <c:pt idx="69">
                  <c:v>0.27142386351517445</c:v>
                </c:pt>
                <c:pt idx="70">
                  <c:v>0.27283855160821702</c:v>
                </c:pt>
                <c:pt idx="71">
                  <c:v>0.27530523253586381</c:v>
                </c:pt>
                <c:pt idx="72">
                  <c:v>0.27616691470559829</c:v>
                </c:pt>
                <c:pt idx="73">
                  <c:v>0.276347058344939</c:v>
                </c:pt>
                <c:pt idx="74">
                  <c:v>0.27658221094351632</c:v>
                </c:pt>
                <c:pt idx="75">
                  <c:v>0.27617199821836635</c:v>
                </c:pt>
                <c:pt idx="76">
                  <c:v>0.27502596039752092</c:v>
                </c:pt>
                <c:pt idx="77">
                  <c:v>0.27312590385633229</c:v>
                </c:pt>
                <c:pt idx="78">
                  <c:v>0.27172542284371559</c:v>
                </c:pt>
                <c:pt idx="79">
                  <c:v>0.27106266655525246</c:v>
                </c:pt>
                <c:pt idx="80">
                  <c:v>0.27051244318629841</c:v>
                </c:pt>
                <c:pt idx="81">
                  <c:v>0.26837749892430907</c:v>
                </c:pt>
                <c:pt idx="82">
                  <c:v>0.26630417753921165</c:v>
                </c:pt>
                <c:pt idx="83">
                  <c:v>0.26413947867432341</c:v>
                </c:pt>
                <c:pt idx="84">
                  <c:v>0.26379533556197288</c:v>
                </c:pt>
                <c:pt idx="85">
                  <c:v>0.26153998963780367</c:v>
                </c:pt>
                <c:pt idx="86">
                  <c:v>0.26031843757253625</c:v>
                </c:pt>
                <c:pt idx="87">
                  <c:v>0.25935377413623684</c:v>
                </c:pt>
                <c:pt idx="88">
                  <c:v>0.2590140510044634</c:v>
                </c:pt>
                <c:pt idx="89">
                  <c:v>0.25933648484175365</c:v>
                </c:pt>
                <c:pt idx="90">
                  <c:v>0.26089695202781371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B1A-409A-A515-588A509C16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67692544"/>
        <c:axId val="1367698784"/>
      </c:scatterChart>
      <c:valAx>
        <c:axId val="1367692544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(Rpm)</a:t>
                </a:r>
                <a:endParaRPr lang="en-US"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</a:endParaRP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en-GB" sz="1000" b="1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</a:endParaRPr>
              </a:p>
            </c:rich>
          </c:tx>
          <c:layout>
            <c:manualLayout>
              <c:xMode val="edge"/>
              <c:yMode val="edge"/>
              <c:x val="0.43441255246668681"/>
              <c:y val="0.8882163953482771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7698784"/>
        <c:crosses val="autoZero"/>
        <c:crossBetween val="midCat"/>
      </c:valAx>
      <c:valAx>
        <c:axId val="1367698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Power Diffrence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76925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 u="sng"/>
              <a:t>Torque</a:t>
            </a:r>
            <a:r>
              <a:rPr lang="en-GB" b="1" u="sng" baseline="0"/>
              <a:t> &amp; Horsepower Against Engine speed</a:t>
            </a:r>
          </a:p>
          <a:p>
            <a:pPr>
              <a:defRPr b="1" u="sng"/>
            </a:pPr>
            <a:endParaRPr lang="en-GB" b="1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4859311214063435E-2"/>
          <c:y val="0.13972222222222222"/>
          <c:w val="0.7906015692489573"/>
          <c:h val="0.63676655001458149"/>
        </c:manualLayout>
      </c:layout>
      <c:scatterChart>
        <c:scatterStyle val="smoothMarker"/>
        <c:varyColors val="0"/>
        <c:ser>
          <c:idx val="1"/>
          <c:order val="1"/>
          <c:tx>
            <c:v>Horsepower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BsC'!$AH$6:$AH$96</c:f>
              <c:numCache>
                <c:formatCode>0.00</c:formatCode>
                <c:ptCount val="91"/>
                <c:pt idx="0">
                  <c:v>11.790063733681045</c:v>
                </c:pt>
                <c:pt idx="1">
                  <c:v>12.437788105294901</c:v>
                </c:pt>
                <c:pt idx="2">
                  <c:v>13.148373603811484</c:v>
                </c:pt>
                <c:pt idx="3">
                  <c:v>13.814963230179838</c:v>
                </c:pt>
                <c:pt idx="4">
                  <c:v>14.63722435071552</c:v>
                </c:pt>
                <c:pt idx="5">
                  <c:v>15.491930481643232</c:v>
                </c:pt>
                <c:pt idx="6">
                  <c:v>16.408033708093388</c:v>
                </c:pt>
                <c:pt idx="7">
                  <c:v>17.398450936850242</c:v>
                </c:pt>
                <c:pt idx="8">
                  <c:v>18.441630934327758</c:v>
                </c:pt>
                <c:pt idx="9">
                  <c:v>19.353497692020031</c:v>
                </c:pt>
                <c:pt idx="10">
                  <c:v>20.228706026174681</c:v>
                </c:pt>
                <c:pt idx="11">
                  <c:v>21.046477066217314</c:v>
                </c:pt>
                <c:pt idx="12">
                  <c:v>21.8513715467972</c:v>
                </c:pt>
                <c:pt idx="13">
                  <c:v>22.591479756848326</c:v>
                </c:pt>
                <c:pt idx="14">
                  <c:v>23.253337218794609</c:v>
                </c:pt>
                <c:pt idx="15">
                  <c:v>23.978614906241599</c:v>
                </c:pt>
                <c:pt idx="16">
                  <c:v>24.813741058433877</c:v>
                </c:pt>
                <c:pt idx="17">
                  <c:v>25.577654188172172</c:v>
                </c:pt>
                <c:pt idx="18">
                  <c:v>26.321946991853547</c:v>
                </c:pt>
                <c:pt idx="19">
                  <c:v>27.188169401119016</c:v>
                </c:pt>
                <c:pt idx="20">
                  <c:v>28.164044302425328</c:v>
                </c:pt>
                <c:pt idx="21">
                  <c:v>29.030733587839627</c:v>
                </c:pt>
                <c:pt idx="22">
                  <c:v>29.96902207721374</c:v>
                </c:pt>
                <c:pt idx="23">
                  <c:v>30.92992235833912</c:v>
                </c:pt>
                <c:pt idx="24">
                  <c:v>31.736211703462416</c:v>
                </c:pt>
                <c:pt idx="25">
                  <c:v>32.688592935847453</c:v>
                </c:pt>
                <c:pt idx="26">
                  <c:v>33.582574302307442</c:v>
                </c:pt>
                <c:pt idx="27">
                  <c:v>34.356516623390945</c:v>
                </c:pt>
                <c:pt idx="28">
                  <c:v>35.050986248918342</c:v>
                </c:pt>
                <c:pt idx="29">
                  <c:v>35.742239616531599</c:v>
                </c:pt>
                <c:pt idx="30">
                  <c:v>36.43881883058333</c:v>
                </c:pt>
                <c:pt idx="31">
                  <c:v>37.109097354917736</c:v>
                </c:pt>
                <c:pt idx="32">
                  <c:v>37.813348323958238</c:v>
                </c:pt>
                <c:pt idx="33">
                  <c:v>38.444605224495518</c:v>
                </c:pt>
                <c:pt idx="34">
                  <c:v>38.87864441752285</c:v>
                </c:pt>
                <c:pt idx="35">
                  <c:v>39.286676879889512</c:v>
                </c:pt>
                <c:pt idx="36">
                  <c:v>39.924158795744503</c:v>
                </c:pt>
                <c:pt idx="37">
                  <c:v>40.53852746028096</c:v>
                </c:pt>
                <c:pt idx="38">
                  <c:v>40.958883147415463</c:v>
                </c:pt>
                <c:pt idx="39">
                  <c:v>41.433142856078881</c:v>
                </c:pt>
                <c:pt idx="40">
                  <c:v>42.091132739063887</c:v>
                </c:pt>
                <c:pt idx="41">
                  <c:v>42.586615138838226</c:v>
                </c:pt>
                <c:pt idx="42">
                  <c:v>43.285113732612921</c:v>
                </c:pt>
                <c:pt idx="43">
                  <c:v>43.884127359365692</c:v>
                </c:pt>
                <c:pt idx="44">
                  <c:v>44.486633911380075</c:v>
                </c:pt>
                <c:pt idx="45">
                  <c:v>45.273153068966586</c:v>
                </c:pt>
                <c:pt idx="46">
                  <c:v>46.271334275161358</c:v>
                </c:pt>
                <c:pt idx="47">
                  <c:v>47.184042562702139</c:v>
                </c:pt>
                <c:pt idx="48">
                  <c:v>48.18302495142391</c:v>
                </c:pt>
                <c:pt idx="49">
                  <c:v>49.107157294853295</c:v>
                </c:pt>
                <c:pt idx="50">
                  <c:v>49.799891985556023</c:v>
                </c:pt>
                <c:pt idx="51">
                  <c:v>50.829296254691592</c:v>
                </c:pt>
                <c:pt idx="52">
                  <c:v>51.487516693799471</c:v>
                </c:pt>
                <c:pt idx="53">
                  <c:v>52.160965364823461</c:v>
                </c:pt>
                <c:pt idx="54">
                  <c:v>52.810666755190972</c:v>
                </c:pt>
                <c:pt idx="55">
                  <c:v>53.50357436298588</c:v>
                </c:pt>
                <c:pt idx="56">
                  <c:v>54.103936743057496</c:v>
                </c:pt>
                <c:pt idx="57">
                  <c:v>54.444352858487086</c:v>
                </c:pt>
                <c:pt idx="58">
                  <c:v>54.919886389729399</c:v>
                </c:pt>
                <c:pt idx="59">
                  <c:v>55.180933559858182</c:v>
                </c:pt>
                <c:pt idx="60">
                  <c:v>55.335313939737368</c:v>
                </c:pt>
                <c:pt idx="61">
                  <c:v>55.434072654972212</c:v>
                </c:pt>
                <c:pt idx="62">
                  <c:v>55.507792975262511</c:v>
                </c:pt>
                <c:pt idx="63">
                  <c:v>55.734060754255118</c:v>
                </c:pt>
                <c:pt idx="64">
                  <c:v>56.130063950910618</c:v>
                </c:pt>
                <c:pt idx="65">
                  <c:v>56.358810208224178</c:v>
                </c:pt>
                <c:pt idx="66">
                  <c:v>56.703122722130388</c:v>
                </c:pt>
                <c:pt idx="67">
                  <c:v>57.174414020711737</c:v>
                </c:pt>
                <c:pt idx="68">
                  <c:v>57.758043790165488</c:v>
                </c:pt>
                <c:pt idx="69">
                  <c:v>58.472865757439948</c:v>
                </c:pt>
                <c:pt idx="70">
                  <c:v>58.777632132369497</c:v>
                </c:pt>
                <c:pt idx="71">
                  <c:v>59.309029412185176</c:v>
                </c:pt>
                <c:pt idx="72">
                  <c:v>59.494661674520501</c:v>
                </c:pt>
                <c:pt idx="73">
                  <c:v>59.533470033903981</c:v>
                </c:pt>
                <c:pt idx="74">
                  <c:v>59.58412897800337</c:v>
                </c:pt>
                <c:pt idx="75">
                  <c:v>59.495756816104191</c:v>
                </c:pt>
                <c:pt idx="76">
                  <c:v>59.248865791920124</c:v>
                </c:pt>
                <c:pt idx="77">
                  <c:v>58.839536451362271</c:v>
                </c:pt>
                <c:pt idx="78">
                  <c:v>58.537830708963924</c:v>
                </c:pt>
                <c:pt idx="79">
                  <c:v>58.395053065968575</c:v>
                </c:pt>
                <c:pt idx="80">
                  <c:v>58.276518399293849</c:v>
                </c:pt>
                <c:pt idx="81">
                  <c:v>57.816587177277007</c:v>
                </c:pt>
                <c:pt idx="82">
                  <c:v>57.369931376815487</c:v>
                </c:pt>
                <c:pt idx="83">
                  <c:v>56.903590118192334</c:v>
                </c:pt>
                <c:pt idx="84">
                  <c:v>56.829451338539009</c:v>
                </c:pt>
                <c:pt idx="85">
                  <c:v>56.343581976308059</c:v>
                </c:pt>
                <c:pt idx="86">
                  <c:v>56.080422912093745</c:v>
                </c:pt>
                <c:pt idx="87">
                  <c:v>55.872605386834444</c:v>
                </c:pt>
                <c:pt idx="88">
                  <c:v>55.799418803968621</c:v>
                </c:pt>
                <c:pt idx="89">
                  <c:v>55.868880752669362</c:v>
                </c:pt>
                <c:pt idx="90">
                  <c:v>56.205052329876729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26D-41BD-B0A0-CE8A2C9951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771264"/>
        <c:axId val="62769344"/>
      </c:scatterChart>
      <c:scatterChart>
        <c:scatterStyle val="smoothMarker"/>
        <c:varyColors val="0"/>
        <c:ser>
          <c:idx val="0"/>
          <c:order val="0"/>
          <c:tx>
            <c:v>Torque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BsC'!$F$7:$F$97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26D-41BD-B0A0-CE8A2C9951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94714143"/>
        <c:axId val="1994716543"/>
      </c:scatterChart>
      <c:valAx>
        <c:axId val="62771264"/>
        <c:scaling>
          <c:orientation val="minMax"/>
          <c:max val="5550"/>
          <c:min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Engine Speed (Rpm)</a:t>
                </a:r>
              </a:p>
            </c:rich>
          </c:tx>
          <c:layout>
            <c:manualLayout>
              <c:xMode val="edge"/>
              <c:yMode val="edge"/>
              <c:x val="0.37660859688377557"/>
              <c:y val="0.8468511227763195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69344"/>
        <c:crosses val="autoZero"/>
        <c:crossBetween val="midCat"/>
      </c:valAx>
      <c:valAx>
        <c:axId val="62769344"/>
        <c:scaling>
          <c:orientation val="minMax"/>
          <c:max val="65"/>
          <c:min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Horsepower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71264"/>
        <c:crosses val="autoZero"/>
        <c:crossBetween val="midCat"/>
      </c:valAx>
      <c:valAx>
        <c:axId val="1994716543"/>
        <c:scaling>
          <c:orientation val="minMax"/>
          <c:min val="7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NM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4714143"/>
        <c:crosses val="max"/>
        <c:crossBetween val="midCat"/>
      </c:valAx>
      <c:valAx>
        <c:axId val="199471414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9471654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0541290579166486"/>
          <c:y val="0.91724482356372106"/>
          <c:w val="0.4025075481185636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 u="sng"/>
              <a:t>Lambda against</a:t>
            </a:r>
            <a:r>
              <a:rPr lang="en-US" b="1" u="sng" baseline="0"/>
              <a:t> Engine Speed</a:t>
            </a:r>
          </a:p>
          <a:p>
            <a:pPr>
              <a:defRPr/>
            </a:pPr>
            <a:endParaRPr lang="en-US" b="1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6599250484040283E-2"/>
          <c:y val="0.14104432814769868"/>
          <c:w val="0.88043558316402426"/>
          <c:h val="0.69412130253078264"/>
        </c:manualLayout>
      </c:layout>
      <c:scatterChart>
        <c:scatterStyle val="smoothMarker"/>
        <c:varyColors val="0"/>
        <c:ser>
          <c:idx val="0"/>
          <c:order val="0"/>
          <c:tx>
            <c:v>Lambda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BsC'!$D$7:$D$97</c:f>
              <c:numCache>
                <c:formatCode>General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217-4D5E-ADDE-11F3B31F0E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7080335"/>
        <c:axId val="617082735"/>
      </c:scatterChart>
      <c:valAx>
        <c:axId val="617080335"/>
        <c:scaling>
          <c:orientation val="minMax"/>
          <c:max val="5600"/>
          <c:min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(Rpm)</a:t>
                </a:r>
                <a:endParaRPr lang="en-US"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7082735"/>
        <c:crosses val="autoZero"/>
        <c:crossBetween val="midCat"/>
      </c:valAx>
      <c:valAx>
        <c:axId val="617082735"/>
        <c:scaling>
          <c:orientation val="minMax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Lambda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70803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BMEP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BMEP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BsC'!$I$7:$I$97</c:f>
              <c:numCache>
                <c:formatCode>0.00</c:formatCode>
                <c:ptCount val="91"/>
                <c:pt idx="0">
                  <c:v>659.40639120501771</c:v>
                </c:pt>
                <c:pt idx="1">
                  <c:v>662.50758381484025</c:v>
                </c:pt>
                <c:pt idx="2">
                  <c:v>668.52299484387265</c:v>
                </c:pt>
                <c:pt idx="3">
                  <c:v>671.87563550314053</c:v>
                </c:pt>
                <c:pt idx="4">
                  <c:v>682.20434768803841</c:v>
                </c:pt>
                <c:pt idx="5">
                  <c:v>693.15845630360741</c:v>
                </c:pt>
                <c:pt idx="6">
                  <c:v>705.91138558059129</c:v>
                </c:pt>
                <c:pt idx="7">
                  <c:v>720.79839958491675</c:v>
                </c:pt>
                <c:pt idx="8">
                  <c:v>736.72989010232163</c:v>
                </c:pt>
                <c:pt idx="9">
                  <c:v>746.49767971538063</c:v>
                </c:pt>
                <c:pt idx="10">
                  <c:v>754.24743754699568</c:v>
                </c:pt>
                <c:pt idx="11">
                  <c:v>759.42468841121104</c:v>
                </c:pt>
                <c:pt idx="12">
                  <c:v>763.82825296944156</c:v>
                </c:pt>
                <c:pt idx="13">
                  <c:v>765.76891612028703</c:v>
                </c:pt>
                <c:pt idx="14">
                  <c:v>765.02101935783492</c:v>
                </c:pt>
                <c:pt idx="15">
                  <c:v>766.3427334638925</c:v>
                </c:pt>
                <c:pt idx="16">
                  <c:v>771.00419345745115</c:v>
                </c:pt>
                <c:pt idx="17">
                  <c:v>773.26077851657374</c:v>
                </c:pt>
                <c:pt idx="18">
                  <c:v>774.82104590031008</c:v>
                </c:pt>
                <c:pt idx="19">
                  <c:v>779.79842780214585</c:v>
                </c:pt>
                <c:pt idx="20">
                  <c:v>787.59331733494332</c:v>
                </c:pt>
                <c:pt idx="21">
                  <c:v>792.02911882259002</c:v>
                </c:pt>
                <c:pt idx="22">
                  <c:v>798.16058279752008</c:v>
                </c:pt>
                <c:pt idx="23">
                  <c:v>804.59507390896067</c:v>
                </c:pt>
                <c:pt idx="24">
                  <c:v>806.80652726690084</c:v>
                </c:pt>
                <c:pt idx="25">
                  <c:v>812.55114808883854</c:v>
                </c:pt>
                <c:pt idx="26">
                  <c:v>816.62589596702526</c:v>
                </c:pt>
                <c:pt idx="27">
                  <c:v>817.67037248010513</c:v>
                </c:pt>
                <c:pt idx="28">
                  <c:v>816.81931754352161</c:v>
                </c:pt>
                <c:pt idx="29">
                  <c:v>815.92957829163925</c:v>
                </c:pt>
                <c:pt idx="30">
                  <c:v>815.19457630095337</c:v>
                </c:pt>
                <c:pt idx="31">
                  <c:v>813.91154651019531</c:v>
                </c:pt>
                <c:pt idx="32">
                  <c:v>813.40865041130519</c:v>
                </c:pt>
                <c:pt idx="33">
                  <c:v>811.38417124397802</c:v>
                </c:pt>
                <c:pt idx="34">
                  <c:v>805.34941805729602</c:v>
                </c:pt>
                <c:pt idx="35">
                  <c:v>799.00519034822014</c:v>
                </c:pt>
                <c:pt idx="36">
                  <c:v>797.47071250801685</c:v>
                </c:pt>
                <c:pt idx="37">
                  <c:v>795.53649674305473</c:v>
                </c:pt>
                <c:pt idx="38">
                  <c:v>789.92727102466426</c:v>
                </c:pt>
                <c:pt idx="39">
                  <c:v>785.53015385231708</c:v>
                </c:pt>
                <c:pt idx="40">
                  <c:v>784.7048884592665</c:v>
                </c:pt>
                <c:pt idx="41">
                  <c:v>780.9267203317072</c:v>
                </c:pt>
                <c:pt idx="42">
                  <c:v>780.93316771759032</c:v>
                </c:pt>
                <c:pt idx="43">
                  <c:v>779.17303137147474</c:v>
                </c:pt>
                <c:pt idx="44">
                  <c:v>777.52894797125691</c:v>
                </c:pt>
                <c:pt idx="45">
                  <c:v>779.10211012675961</c:v>
                </c:pt>
                <c:pt idx="46">
                  <c:v>784.21488713214285</c:v>
                </c:pt>
                <c:pt idx="47">
                  <c:v>787.74805459614026</c:v>
                </c:pt>
                <c:pt idx="48">
                  <c:v>792.59648878031237</c:v>
                </c:pt>
                <c:pt idx="49">
                  <c:v>796.09097192901061</c:v>
                </c:pt>
                <c:pt idx="50">
                  <c:v>795.78794479249973</c:v>
                </c:pt>
                <c:pt idx="51">
                  <c:v>800.79756362375178</c:v>
                </c:pt>
                <c:pt idx="52">
                  <c:v>799.90137698598596</c:v>
                </c:pt>
                <c:pt idx="53">
                  <c:v>799.26308578354849</c:v>
                </c:pt>
                <c:pt idx="54">
                  <c:v>798.28308312930096</c:v>
                </c:pt>
                <c:pt idx="55">
                  <c:v>797.97360860690696</c:v>
                </c:pt>
                <c:pt idx="56">
                  <c:v>796.31018304903944</c:v>
                </c:pt>
                <c:pt idx="57">
                  <c:v>790.91372106479503</c:v>
                </c:pt>
                <c:pt idx="58">
                  <c:v>787.59331733494332</c:v>
                </c:pt>
                <c:pt idx="59">
                  <c:v>781.32001087058291</c:v>
                </c:pt>
                <c:pt idx="60">
                  <c:v>773.71209552839832</c:v>
                </c:pt>
                <c:pt idx="61">
                  <c:v>765.52391545672504</c:v>
                </c:pt>
                <c:pt idx="62">
                  <c:v>757.19389289562139</c:v>
                </c:pt>
                <c:pt idx="63">
                  <c:v>751.12045539364021</c:v>
                </c:pt>
                <c:pt idx="64">
                  <c:v>747.45189282609522</c:v>
                </c:pt>
                <c:pt idx="65">
                  <c:v>741.66858768885845</c:v>
                </c:pt>
                <c:pt idx="66">
                  <c:v>737.52291856595616</c:v>
                </c:pt>
                <c:pt idx="67">
                  <c:v>735.10514885975351</c:v>
                </c:pt>
                <c:pt idx="68">
                  <c:v>734.17027790668851</c:v>
                </c:pt>
                <c:pt idx="69">
                  <c:v>734.90527989737416</c:v>
                </c:pt>
                <c:pt idx="70">
                  <c:v>730.52750488267645</c:v>
                </c:pt>
                <c:pt idx="71">
                  <c:v>729.03171135777234</c:v>
                </c:pt>
                <c:pt idx="72">
                  <c:v>723.36445916643311</c:v>
                </c:pt>
                <c:pt idx="73">
                  <c:v>716.05312357487628</c:v>
                </c:pt>
                <c:pt idx="74">
                  <c:v>709.03836773394676</c:v>
                </c:pt>
                <c:pt idx="75">
                  <c:v>700.53426575399635</c:v>
                </c:pt>
                <c:pt idx="76">
                  <c:v>690.3602908302953</c:v>
                </c:pt>
                <c:pt idx="77">
                  <c:v>678.52289034872695</c:v>
                </c:pt>
                <c:pt idx="78">
                  <c:v>668.15549384852989</c:v>
                </c:pt>
                <c:pt idx="79">
                  <c:v>659.79323435800995</c:v>
                </c:pt>
                <c:pt idx="80">
                  <c:v>651.86939710754848</c:v>
                </c:pt>
                <c:pt idx="81">
                  <c:v>640.32148425213597</c:v>
                </c:pt>
                <c:pt idx="82">
                  <c:v>629.14558556218458</c:v>
                </c:pt>
                <c:pt idx="83">
                  <c:v>617.97291056517474</c:v>
                </c:pt>
                <c:pt idx="84">
                  <c:v>611.23345810145827</c:v>
                </c:pt>
                <c:pt idx="85">
                  <c:v>600.23615200047175</c:v>
                </c:pt>
                <c:pt idx="86">
                  <c:v>591.79652387935357</c:v>
                </c:pt>
                <c:pt idx="87">
                  <c:v>584.0931872260976</c:v>
                </c:pt>
                <c:pt idx="88">
                  <c:v>577.92690736739814</c:v>
                </c:pt>
                <c:pt idx="89">
                  <c:v>573.33765809573129</c:v>
                </c:pt>
                <c:pt idx="90">
                  <c:v>571.54399534302297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449-4ED9-9B10-BDCA6A3791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6864511"/>
        <c:axId val="556858751"/>
      </c:scatterChart>
      <c:valAx>
        <c:axId val="556864511"/>
        <c:scaling>
          <c:orientation val="minMax"/>
          <c:max val="5500"/>
          <c:min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(Rpm)</a:t>
                </a:r>
                <a:endParaRPr lang="en-US"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6858751"/>
        <c:crosses val="autoZero"/>
        <c:crossBetween val="midCat"/>
      </c:valAx>
      <c:valAx>
        <c:axId val="556858751"/>
        <c:scaling>
          <c:orientation val="minMax"/>
          <c:min val="5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Brake Mea</a:t>
                </a:r>
                <a:r>
                  <a:rPr lang="en-GB" b="1" baseline="0"/>
                  <a:t>n Effective Pressure (KPa)</a:t>
                </a:r>
                <a:endParaRPr lang="en-GB" b="1"/>
              </a:p>
            </c:rich>
          </c:tx>
          <c:layout>
            <c:manualLayout>
              <c:xMode val="edge"/>
              <c:yMode val="edge"/>
              <c:x val="3.0797102647382432E-2"/>
              <c:y val="0.1707946419992205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68645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442912</xdr:colOff>
      <xdr:row>8</xdr:row>
      <xdr:rowOff>4762</xdr:rowOff>
    </xdr:from>
    <xdr:to>
      <xdr:col>21</xdr:col>
      <xdr:colOff>533400</xdr:colOff>
      <xdr:row>25</xdr:row>
      <xdr:rowOff>38100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46B86FE-7B83-D2D6-1CE4-F600428793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469445</xdr:colOff>
      <xdr:row>26</xdr:row>
      <xdr:rowOff>54428</xdr:rowOff>
    </xdr:from>
    <xdr:to>
      <xdr:col>22</xdr:col>
      <xdr:colOff>27213</xdr:colOff>
      <xdr:row>45</xdr:row>
      <xdr:rowOff>180974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6BE8306A-041F-00ED-E2CF-7B7C9FC07D4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76614</xdr:colOff>
      <xdr:row>7</xdr:row>
      <xdr:rowOff>166302</xdr:rowOff>
    </xdr:from>
    <xdr:to>
      <xdr:col>30</xdr:col>
      <xdr:colOff>140804</xdr:colOff>
      <xdr:row>25</xdr:row>
      <xdr:rowOff>33130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9F075B58-4A74-2B46-EAF7-9DC9CD06C8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280121</xdr:colOff>
      <xdr:row>26</xdr:row>
      <xdr:rowOff>97413</xdr:rowOff>
    </xdr:from>
    <xdr:to>
      <xdr:col>30</xdr:col>
      <xdr:colOff>536863</xdr:colOff>
      <xdr:row>45</xdr:row>
      <xdr:rowOff>155862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206A0EB9-0A0E-22F0-DC5E-EB4C92536EA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572350</xdr:colOff>
      <xdr:row>46</xdr:row>
      <xdr:rowOff>182164</xdr:rowOff>
    </xdr:from>
    <xdr:to>
      <xdr:col>22</xdr:col>
      <xdr:colOff>19559</xdr:colOff>
      <xdr:row>62</xdr:row>
      <xdr:rowOff>50175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89E55F70-B966-F826-7485-C4B04D30AA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22</xdr:col>
      <xdr:colOff>398336</xdr:colOff>
      <xdr:row>47</xdr:row>
      <xdr:rowOff>2955</xdr:rowOff>
    </xdr:from>
    <xdr:to>
      <xdr:col>30</xdr:col>
      <xdr:colOff>71765</xdr:colOff>
      <xdr:row>60</xdr:row>
      <xdr:rowOff>140804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3A4C718D-44DB-F206-A7CF-548DD7C927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563964</xdr:colOff>
      <xdr:row>64</xdr:row>
      <xdr:rowOff>32117</xdr:rowOff>
    </xdr:from>
    <xdr:to>
      <xdr:col>22</xdr:col>
      <xdr:colOff>17462</xdr:colOff>
      <xdr:row>80</xdr:row>
      <xdr:rowOff>98232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F133BE63-CCBC-DFC8-7D9B-FF5F3458FD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479912</xdr:colOff>
      <xdr:row>63</xdr:row>
      <xdr:rowOff>182230</xdr:rowOff>
    </xdr:from>
    <xdr:to>
      <xdr:col>30</xdr:col>
      <xdr:colOff>361949</xdr:colOff>
      <xdr:row>78</xdr:row>
      <xdr:rowOff>67930</xdr:rowOff>
    </xdr:to>
    <xdr:graphicFrame macro="">
      <xdr:nvGraphicFramePr>
        <xdr:cNvPr id="17" name="Chart 1">
          <a:extLst>
            <a:ext uri="{FF2B5EF4-FFF2-40B4-BE49-F238E27FC236}">
              <a16:creationId xmlns:a16="http://schemas.microsoft.com/office/drawing/2014/main" id="{B73F47E0-787D-CBCC-CDE3-E6D9B45C16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</xdr:col>
      <xdr:colOff>49695</xdr:colOff>
      <xdr:row>82</xdr:row>
      <xdr:rowOff>17656</xdr:rowOff>
    </xdr:from>
    <xdr:to>
      <xdr:col>21</xdr:col>
      <xdr:colOff>429380</xdr:colOff>
      <xdr:row>95</xdr:row>
      <xdr:rowOff>0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A5E37D97-B857-8CC7-6D49-CC7E88FDA4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22</xdr:col>
      <xdr:colOff>323066</xdr:colOff>
      <xdr:row>82</xdr:row>
      <xdr:rowOff>29471</xdr:rowOff>
    </xdr:from>
    <xdr:to>
      <xdr:col>30</xdr:col>
      <xdr:colOff>18265</xdr:colOff>
      <xdr:row>96</xdr:row>
      <xdr:rowOff>141194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E52022F4-5D8A-7080-14F7-F011738465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7"/>
  <sheetViews>
    <sheetView tabSelected="1" topLeftCell="H1" zoomScale="85" zoomScaleNormal="85" workbookViewId="0">
      <selection activeCell="AF3" sqref="AF3:AH96"/>
    </sheetView>
  </sheetViews>
  <sheetFormatPr defaultRowHeight="15" x14ac:dyDescent="0.25"/>
  <cols>
    <col min="1" max="1" width="9.140625" style="1"/>
    <col min="2" max="2" width="13.140625" style="1" bestFit="1" customWidth="1"/>
    <col min="3" max="3" width="16.42578125" bestFit="1" customWidth="1"/>
    <col min="4" max="4" width="10.5703125" style="1" customWidth="1"/>
    <col min="5" max="5" width="9" customWidth="1"/>
    <col min="6" max="6" width="12.85546875" bestFit="1" customWidth="1"/>
    <col min="7" max="7" width="9.28515625" style="1" customWidth="1"/>
    <col min="8" max="8" width="13.42578125" style="1" customWidth="1"/>
    <col min="9" max="9" width="15.28515625" style="1" customWidth="1"/>
    <col min="10" max="10" width="9" bestFit="1" customWidth="1"/>
    <col min="11" max="11" width="9.28515625" customWidth="1"/>
    <col min="14" max="14" width="11.140625" customWidth="1"/>
    <col min="33" max="33" width="10.7109375" bestFit="1" customWidth="1"/>
    <col min="34" max="34" width="12.42578125" bestFit="1" customWidth="1"/>
  </cols>
  <sheetData>
    <row r="1" spans="1:34" ht="30" x14ac:dyDescent="0.25">
      <c r="A1"/>
      <c r="B1"/>
      <c r="G1" s="4" t="s">
        <v>0</v>
      </c>
      <c r="H1" s="4" t="s">
        <v>1</v>
      </c>
      <c r="I1" s="4" t="s">
        <v>2</v>
      </c>
      <c r="J1" s="4" t="s">
        <v>13</v>
      </c>
      <c r="K1" s="6" t="s">
        <v>18</v>
      </c>
      <c r="L1" s="6" t="s">
        <v>26</v>
      </c>
      <c r="M1" s="22" t="s">
        <v>27</v>
      </c>
      <c r="N1" s="23"/>
    </row>
    <row r="2" spans="1:34" x14ac:dyDescent="0.25">
      <c r="C2" s="1"/>
      <c r="G2" s="5" t="s">
        <v>3</v>
      </c>
      <c r="H2" s="5" t="s">
        <v>4</v>
      </c>
      <c r="I2" s="5" t="s">
        <v>5</v>
      </c>
      <c r="J2" s="5" t="s">
        <v>19</v>
      </c>
      <c r="K2" s="5" t="s">
        <v>21</v>
      </c>
      <c r="L2" s="5"/>
      <c r="M2" s="25" t="s">
        <v>28</v>
      </c>
      <c r="N2" s="26"/>
    </row>
    <row r="3" spans="1:34" x14ac:dyDescent="0.25">
      <c r="C3" s="1"/>
      <c r="G3" s="7">
        <v>1018.9</v>
      </c>
      <c r="H3" s="7">
        <v>46</v>
      </c>
      <c r="I3" s="7">
        <v>27</v>
      </c>
      <c r="J3" s="8">
        <v>0.81577599999999995</v>
      </c>
      <c r="K3" s="7">
        <v>1.59</v>
      </c>
      <c r="L3" s="7">
        <v>0.75</v>
      </c>
      <c r="M3" s="24">
        <v>43391</v>
      </c>
      <c r="N3" s="24"/>
      <c r="AF3" s="27" t="s">
        <v>32</v>
      </c>
      <c r="AG3" s="27"/>
      <c r="AH3" s="27"/>
    </row>
    <row r="4" spans="1:34" x14ac:dyDescent="0.25">
      <c r="C4" s="1"/>
      <c r="AF4" s="14" t="s">
        <v>9</v>
      </c>
      <c r="AG4" s="12" t="s">
        <v>30</v>
      </c>
      <c r="AH4" s="4" t="s">
        <v>33</v>
      </c>
    </row>
    <row r="5" spans="1:34" ht="35.450000000000003" customHeight="1" x14ac:dyDescent="0.25">
      <c r="A5" s="4" t="s">
        <v>6</v>
      </c>
      <c r="B5" s="4" t="s">
        <v>7</v>
      </c>
      <c r="C5" s="4" t="s">
        <v>8</v>
      </c>
      <c r="D5" s="4" t="s">
        <v>9</v>
      </c>
      <c r="E5" s="16"/>
      <c r="F5" s="4" t="s">
        <v>14</v>
      </c>
      <c r="G5" s="6" t="s">
        <v>23</v>
      </c>
      <c r="H5" s="6" t="s">
        <v>17</v>
      </c>
      <c r="I5" s="6" t="s">
        <v>20</v>
      </c>
      <c r="J5" s="4" t="s">
        <v>22</v>
      </c>
      <c r="K5" s="6" t="s">
        <v>25</v>
      </c>
      <c r="AF5" s="13" t="s">
        <v>29</v>
      </c>
      <c r="AG5" s="5" t="s">
        <v>31</v>
      </c>
      <c r="AH5" s="5" t="s">
        <v>34</v>
      </c>
    </row>
    <row r="6" spans="1:34" x14ac:dyDescent="0.25">
      <c r="A6" s="5" t="s">
        <v>10</v>
      </c>
      <c r="B6" s="5" t="s">
        <v>11</v>
      </c>
      <c r="C6" s="5" t="s">
        <v>12</v>
      </c>
      <c r="D6" s="5" t="s">
        <v>9</v>
      </c>
      <c r="E6" s="17"/>
      <c r="F6" s="5" t="s">
        <v>15</v>
      </c>
      <c r="G6" s="5" t="s">
        <v>16</v>
      </c>
      <c r="H6" s="5" t="s">
        <v>16</v>
      </c>
      <c r="I6" s="9" t="s">
        <v>35</v>
      </c>
      <c r="J6" s="5" t="s">
        <v>24</v>
      </c>
      <c r="K6" s="5" t="s">
        <v>4</v>
      </c>
      <c r="AF6" s="7">
        <f>D7*10</f>
        <v>12.658000000000001</v>
      </c>
      <c r="AG6" s="15">
        <f>H7-G7</f>
        <v>5.4728028261187944E-2</v>
      </c>
      <c r="AH6" s="10">
        <f>H7*1.34102</f>
        <v>11.790063733681045</v>
      </c>
    </row>
    <row r="7" spans="1:34" x14ac:dyDescent="0.25">
      <c r="A7" s="7">
        <v>102.27500000000001</v>
      </c>
      <c r="B7" s="7">
        <v>1000</v>
      </c>
      <c r="C7" s="7">
        <v>7.0400000000000004E-2</v>
      </c>
      <c r="D7" s="7">
        <v>1.2658</v>
      </c>
      <c r="E7" s="18"/>
      <c r="F7" s="10">
        <f>A7*$J$3</f>
        <v>83.433490399999997</v>
      </c>
      <c r="G7" s="10">
        <f>((2*PI()*B7*F7)/60)/1000</f>
        <v>8.7371346834664845</v>
      </c>
      <c r="H7" s="10">
        <f>(1.01325/($G$3/1000))*(SQRT((273+$I$3)/293))*G7</f>
        <v>8.7918627117276724</v>
      </c>
      <c r="I7" s="11">
        <f>(F7*4*PI()/(0.001*$K$3))/1000</f>
        <v>659.40639120501771</v>
      </c>
      <c r="J7" s="19">
        <f>((C7*60)*$L$3)/H7</f>
        <v>0.36033319717039375</v>
      </c>
      <c r="K7" s="10">
        <f>H7/(C7/60*$L$3*$M$3)*100</f>
        <v>23.02494314836883</v>
      </c>
      <c r="AF7" s="7">
        <f t="shared" ref="AF7:AF70" si="0">D8*10</f>
        <v>12.6783</v>
      </c>
      <c r="AG7" s="10">
        <f t="shared" ref="AG7:AG70" si="1">H8-G8</f>
        <v>5.7734685266263241E-2</v>
      </c>
      <c r="AH7" s="10">
        <f t="shared" ref="AH7:AH70" si="2">H8*1.34102</f>
        <v>12.437788105294901</v>
      </c>
    </row>
    <row r="8" spans="1:34" x14ac:dyDescent="0.25">
      <c r="A8" s="7">
        <v>102.756</v>
      </c>
      <c r="B8" s="7">
        <f t="shared" ref="B8:B39" si="3">B7+50</f>
        <v>1050</v>
      </c>
      <c r="C8" s="7">
        <v>7.2400000000000006E-2</v>
      </c>
      <c r="D8" s="7">
        <v>1.26783</v>
      </c>
      <c r="E8" s="20"/>
      <c r="F8" s="10">
        <f>A8*$J$3</f>
        <v>83.825878656</v>
      </c>
      <c r="G8" s="10">
        <f t="shared" ref="G8:G71" si="4">((2*PI()*B8*F8)/60)/1000</f>
        <v>9.2171367598239673</v>
      </c>
      <c r="H8" s="10">
        <f t="shared" ref="H8:H71" si="5">(1.01325/($G$3/1000))*(SQRT((273+$I$3)/293))*G8</f>
        <v>9.2748714450902305</v>
      </c>
      <c r="I8" s="11">
        <f>(F8*4*PI()/(0.001*$K$3))/1000</f>
        <v>662.50758381484025</v>
      </c>
      <c r="J8" s="19">
        <f t="shared" ref="J8:J71" si="6">((C8*60)*$L$3)/H8</f>
        <v>0.35127171511629557</v>
      </c>
      <c r="K8" s="10">
        <f t="shared" ref="K8:K71" si="7">H8/(C8/60*$L$3*$M$3)*100</f>
        <v>23.618899621825562</v>
      </c>
      <c r="AF8" s="7">
        <f t="shared" si="0"/>
        <v>12.734399999999999</v>
      </c>
      <c r="AG8" s="10">
        <f t="shared" si="1"/>
        <v>6.1033135904295932E-2</v>
      </c>
      <c r="AH8" s="10">
        <f t="shared" si="2"/>
        <v>13.148373603811484</v>
      </c>
    </row>
    <row r="9" spans="1:34" x14ac:dyDescent="0.25">
      <c r="A9" s="7">
        <v>103.68899999999999</v>
      </c>
      <c r="B9" s="7">
        <f t="shared" si="3"/>
        <v>1100</v>
      </c>
      <c r="C9" s="7">
        <v>7.3700000000000002E-2</v>
      </c>
      <c r="D9" s="7">
        <v>1.2734399999999999</v>
      </c>
      <c r="E9" s="20"/>
      <c r="F9" s="10">
        <f t="shared" ref="F8:F71" si="8">A9*$J$3</f>
        <v>84.586997663999995</v>
      </c>
      <c r="G9" s="10">
        <f t="shared" si="4"/>
        <v>9.7437226498494454</v>
      </c>
      <c r="H9" s="10">
        <f t="shared" si="5"/>
        <v>9.8047557857537413</v>
      </c>
      <c r="I9" s="11">
        <f t="shared" ref="I8:I71" si="9">(F9*4*PI()/(0.001*$K$3))/1000</f>
        <v>668.52299484387265</v>
      </c>
      <c r="J9" s="19">
        <f t="shared" si="6"/>
        <v>0.33825421789891563</v>
      </c>
      <c r="K9" s="10">
        <f t="shared" si="7"/>
        <v>24.527857866350907</v>
      </c>
      <c r="AF9" s="7">
        <f t="shared" si="0"/>
        <v>12.8476</v>
      </c>
      <c r="AG9" s="10">
        <f t="shared" si="1"/>
        <v>6.4127363105653146E-2</v>
      </c>
      <c r="AH9" s="10">
        <f t="shared" si="2"/>
        <v>13.814963230179838</v>
      </c>
    </row>
    <row r="10" spans="1:34" x14ac:dyDescent="0.25">
      <c r="A10" s="7">
        <v>104.209</v>
      </c>
      <c r="B10" s="7">
        <f t="shared" si="3"/>
        <v>1150</v>
      </c>
      <c r="C10" s="7">
        <v>7.2800000000000004E-2</v>
      </c>
      <c r="D10" s="7">
        <v>1.2847599999999999</v>
      </c>
      <c r="E10" s="20"/>
      <c r="F10" s="10">
        <f t="shared" si="8"/>
        <v>85.011201184000001</v>
      </c>
      <c r="G10" s="10">
        <f t="shared" si="4"/>
        <v>10.237704995979101</v>
      </c>
      <c r="H10" s="10">
        <f t="shared" si="5"/>
        <v>10.301832359084754</v>
      </c>
      <c r="I10" s="11">
        <f t="shared" si="9"/>
        <v>671.87563550314053</v>
      </c>
      <c r="J10" s="19">
        <f t="shared" si="6"/>
        <v>0.31800168026526204</v>
      </c>
      <c r="K10" s="10">
        <f t="shared" si="7"/>
        <v>26.08996082158313</v>
      </c>
      <c r="AF10" s="7">
        <f t="shared" si="0"/>
        <v>12.918099999999999</v>
      </c>
      <c r="AG10" s="10">
        <f t="shared" si="1"/>
        <v>6.7944198269504597E-2</v>
      </c>
      <c r="AH10" s="10">
        <f t="shared" si="2"/>
        <v>14.63722435071552</v>
      </c>
    </row>
    <row r="11" spans="1:34" x14ac:dyDescent="0.25">
      <c r="A11" s="7">
        <v>105.81100000000001</v>
      </c>
      <c r="B11" s="7">
        <f t="shared" si="3"/>
        <v>1200</v>
      </c>
      <c r="C11" s="7">
        <v>7.4399999999999994E-2</v>
      </c>
      <c r="D11" s="7">
        <v>1.2918099999999999</v>
      </c>
      <c r="E11" s="20"/>
      <c r="F11" s="10">
        <f t="shared" si="8"/>
        <v>86.318074335999995</v>
      </c>
      <c r="G11" s="10">
        <f t="shared" si="4"/>
        <v>10.847049128239808</v>
      </c>
      <c r="H11" s="10">
        <f t="shared" si="5"/>
        <v>10.914993326509313</v>
      </c>
      <c r="I11" s="11">
        <f t="shared" si="9"/>
        <v>682.20434768803841</v>
      </c>
      <c r="J11" s="19">
        <f t="shared" si="6"/>
        <v>0.30673404003543375</v>
      </c>
      <c r="K11" s="10">
        <f t="shared" si="7"/>
        <v>27.048355566796129</v>
      </c>
      <c r="AF11" s="7">
        <f t="shared" si="0"/>
        <v>12.972900000000001</v>
      </c>
      <c r="AG11" s="10">
        <f t="shared" si="1"/>
        <v>7.1911639187979048E-2</v>
      </c>
      <c r="AH11" s="10">
        <f t="shared" si="2"/>
        <v>15.491930481643232</v>
      </c>
    </row>
    <row r="12" spans="1:34" x14ac:dyDescent="0.25">
      <c r="A12" s="7">
        <v>107.51</v>
      </c>
      <c r="B12" s="7">
        <f t="shared" si="3"/>
        <v>1250</v>
      </c>
      <c r="C12" s="7">
        <v>7.8950000000000006E-2</v>
      </c>
      <c r="D12" s="7">
        <v>1.2972900000000001</v>
      </c>
      <c r="E12" s="20"/>
      <c r="F12" s="10">
        <f t="shared" si="8"/>
        <v>87.704077760000004</v>
      </c>
      <c r="G12" s="10">
        <f t="shared" si="4"/>
        <v>11.480436932528498</v>
      </c>
      <c r="H12" s="10">
        <f t="shared" si="5"/>
        <v>11.552348571716477</v>
      </c>
      <c r="I12" s="11">
        <f t="shared" si="9"/>
        <v>693.15845630360741</v>
      </c>
      <c r="J12" s="19">
        <f t="shared" si="6"/>
        <v>0.30753486859790308</v>
      </c>
      <c r="K12" s="10">
        <f t="shared" si="7"/>
        <v>26.977920965983316</v>
      </c>
      <c r="AF12" s="7">
        <f t="shared" si="0"/>
        <v>12.9895</v>
      </c>
      <c r="AG12" s="10">
        <f t="shared" si="1"/>
        <v>7.6164077885499282E-2</v>
      </c>
      <c r="AH12" s="10">
        <f t="shared" si="2"/>
        <v>16.408033708093388</v>
      </c>
    </row>
    <row r="13" spans="1:34" x14ac:dyDescent="0.25">
      <c r="A13" s="7">
        <v>109.488</v>
      </c>
      <c r="B13" s="7">
        <f t="shared" si="3"/>
        <v>1300</v>
      </c>
      <c r="C13" s="7">
        <v>7.9000000000000001E-2</v>
      </c>
      <c r="D13" s="7">
        <v>1.29895</v>
      </c>
      <c r="E13" s="20"/>
      <c r="F13" s="10">
        <f t="shared" si="8"/>
        <v>89.317682687999991</v>
      </c>
      <c r="G13" s="10">
        <f t="shared" si="4"/>
        <v>12.159323616625683</v>
      </c>
      <c r="H13" s="10">
        <f t="shared" si="5"/>
        <v>12.235487694511182</v>
      </c>
      <c r="I13" s="11">
        <f t="shared" si="9"/>
        <v>705.91138558059129</v>
      </c>
      <c r="J13" s="19">
        <f t="shared" si="6"/>
        <v>0.29054828779687847</v>
      </c>
      <c r="K13" s="10">
        <f t="shared" si="7"/>
        <v>28.555154952826495</v>
      </c>
      <c r="AF13" s="7">
        <f t="shared" si="0"/>
        <v>12.946899999999999</v>
      </c>
      <c r="AG13" s="10">
        <f t="shared" si="1"/>
        <v>8.0761473057410882E-2</v>
      </c>
      <c r="AH13" s="10">
        <f t="shared" si="2"/>
        <v>17.398450936850242</v>
      </c>
    </row>
    <row r="14" spans="1:34" x14ac:dyDescent="0.25">
      <c r="A14" s="7">
        <v>111.797</v>
      </c>
      <c r="B14" s="7">
        <f t="shared" si="3"/>
        <v>1350</v>
      </c>
      <c r="C14" s="7">
        <v>7.9600000000000004E-2</v>
      </c>
      <c r="D14" s="7">
        <v>1.2946899999999999</v>
      </c>
      <c r="E14" s="20"/>
      <c r="F14" s="10">
        <f t="shared" si="8"/>
        <v>91.201309471999991</v>
      </c>
      <c r="G14" s="10">
        <f t="shared" si="4"/>
        <v>12.893281372575199</v>
      </c>
      <c r="H14" s="10">
        <f t="shared" si="5"/>
        <v>12.97404284563261</v>
      </c>
      <c r="I14" s="11">
        <f t="shared" si="9"/>
        <v>720.79839958491675</v>
      </c>
      <c r="J14" s="19">
        <f t="shared" si="6"/>
        <v>0.276089731059104</v>
      </c>
      <c r="K14" s="10">
        <f t="shared" si="7"/>
        <v>30.050561270394311</v>
      </c>
      <c r="AF14" s="7">
        <f t="shared" si="0"/>
        <v>12.855</v>
      </c>
      <c r="AG14" s="10">
        <f t="shared" si="1"/>
        <v>8.5603786523483549E-2</v>
      </c>
      <c r="AH14" s="10">
        <f t="shared" si="2"/>
        <v>18.441630934327758</v>
      </c>
    </row>
    <row r="15" spans="1:34" x14ac:dyDescent="0.25">
      <c r="A15" s="7">
        <v>114.268</v>
      </c>
      <c r="B15" s="7">
        <f t="shared" si="3"/>
        <v>1400</v>
      </c>
      <c r="C15" s="7">
        <v>8.3500000000000005E-2</v>
      </c>
      <c r="D15" s="7">
        <v>1.2855000000000001</v>
      </c>
      <c r="E15" s="20"/>
      <c r="F15" s="10">
        <f t="shared" si="8"/>
        <v>93.217091967999991</v>
      </c>
      <c r="G15" s="10">
        <f t="shared" si="4"/>
        <v>13.666339461398067</v>
      </c>
      <c r="H15" s="10">
        <f t="shared" si="5"/>
        <v>13.751943247921551</v>
      </c>
      <c r="I15" s="11">
        <f t="shared" si="9"/>
        <v>736.72989010232163</v>
      </c>
      <c r="J15" s="19">
        <f t="shared" si="6"/>
        <v>0.273234111882181</v>
      </c>
      <c r="K15" s="10">
        <f t="shared" si="7"/>
        <v>30.364625127391935</v>
      </c>
      <c r="AF15" s="7">
        <f t="shared" si="0"/>
        <v>12.7818</v>
      </c>
      <c r="AG15" s="10">
        <f t="shared" si="1"/>
        <v>8.9836560053186076E-2</v>
      </c>
      <c r="AH15" s="10">
        <f t="shared" si="2"/>
        <v>19.353497692020031</v>
      </c>
    </row>
    <row r="16" spans="1:34" x14ac:dyDescent="0.25">
      <c r="A16" s="7">
        <v>115.783</v>
      </c>
      <c r="B16" s="7">
        <f t="shared" si="3"/>
        <v>1450</v>
      </c>
      <c r="C16" s="7">
        <v>8.4699999999999998E-2</v>
      </c>
      <c r="D16" s="7">
        <v>1.2781800000000001</v>
      </c>
      <c r="E16" s="20"/>
      <c r="F16" s="10">
        <f t="shared" si="8"/>
        <v>94.452992607999988</v>
      </c>
      <c r="G16" s="10">
        <f t="shared" si="4"/>
        <v>14.342086671531749</v>
      </c>
      <c r="H16" s="10">
        <f t="shared" si="5"/>
        <v>14.431923231584936</v>
      </c>
      <c r="I16" s="11">
        <f t="shared" si="9"/>
        <v>746.49767971538063</v>
      </c>
      <c r="J16" s="19">
        <f t="shared" si="6"/>
        <v>0.26410201459902133</v>
      </c>
      <c r="K16" s="10">
        <f t="shared" si="7"/>
        <v>31.414570585214445</v>
      </c>
      <c r="AF16" s="7">
        <f t="shared" si="0"/>
        <v>12.795000000000002</v>
      </c>
      <c r="AG16" s="10">
        <f t="shared" si="1"/>
        <v>9.3899169681767702E-2</v>
      </c>
      <c r="AH16" s="10">
        <f t="shared" si="2"/>
        <v>20.228706026174681</v>
      </c>
    </row>
    <row r="17" spans="1:34" x14ac:dyDescent="0.25">
      <c r="A17" s="7">
        <v>116.985</v>
      </c>
      <c r="B17" s="7">
        <f t="shared" si="3"/>
        <v>1500</v>
      </c>
      <c r="C17" s="7">
        <v>8.8650000000000007E-2</v>
      </c>
      <c r="D17" s="7">
        <v>1.2795000000000001</v>
      </c>
      <c r="E17" s="20"/>
      <c r="F17" s="10">
        <f t="shared" si="8"/>
        <v>95.43355536</v>
      </c>
      <c r="G17" s="10">
        <f t="shared" si="4"/>
        <v>14.990667821246541</v>
      </c>
      <c r="H17" s="10">
        <f t="shared" si="5"/>
        <v>15.084566990928309</v>
      </c>
      <c r="I17" s="11">
        <f t="shared" si="9"/>
        <v>754.24743754699568</v>
      </c>
      <c r="J17" s="19">
        <f t="shared" si="6"/>
        <v>0.26445903302355922</v>
      </c>
      <c r="K17" s="10">
        <f t="shared" si="7"/>
        <v>31.372161065790436</v>
      </c>
      <c r="AF17" s="7">
        <f t="shared" si="0"/>
        <v>12.7766</v>
      </c>
      <c r="AG17" s="10">
        <f t="shared" si="1"/>
        <v>9.7695162443264039E-2</v>
      </c>
      <c r="AH17" s="10">
        <f t="shared" si="2"/>
        <v>21.046477066217314</v>
      </c>
    </row>
    <row r="18" spans="1:34" x14ac:dyDescent="0.25">
      <c r="A18" s="7">
        <v>117.788</v>
      </c>
      <c r="B18" s="7">
        <f t="shared" si="3"/>
        <v>1550</v>
      </c>
      <c r="C18" s="7">
        <v>9.3200000000000005E-2</v>
      </c>
      <c r="D18" s="7">
        <v>1.27766</v>
      </c>
      <c r="E18" s="20"/>
      <c r="F18" s="10">
        <f t="shared" si="8"/>
        <v>96.088623487999996</v>
      </c>
      <c r="G18" s="10">
        <f t="shared" si="4"/>
        <v>15.596684538245251</v>
      </c>
      <c r="H18" s="10">
        <f t="shared" si="5"/>
        <v>15.694379700688515</v>
      </c>
      <c r="I18" s="11">
        <f t="shared" si="9"/>
        <v>759.42468841121104</v>
      </c>
      <c r="J18" s="19">
        <f t="shared" si="6"/>
        <v>0.26722942097647923</v>
      </c>
      <c r="K18" s="10">
        <f t="shared" si="7"/>
        <v>31.046923460005331</v>
      </c>
      <c r="AF18" s="7">
        <f t="shared" si="0"/>
        <v>12.823500000000001</v>
      </c>
      <c r="AG18" s="10">
        <f t="shared" si="1"/>
        <v>0.10143138379672578</v>
      </c>
      <c r="AH18" s="10">
        <f t="shared" si="2"/>
        <v>21.8513715467972</v>
      </c>
    </row>
    <row r="19" spans="1:34" x14ac:dyDescent="0.25">
      <c r="A19" s="7">
        <v>118.471</v>
      </c>
      <c r="B19" s="7">
        <f t="shared" si="3"/>
        <v>1600</v>
      </c>
      <c r="C19" s="7">
        <v>9.5899999999999999E-2</v>
      </c>
      <c r="D19" s="7">
        <v>1.2823500000000001</v>
      </c>
      <c r="E19" s="20"/>
      <c r="F19" s="10">
        <f t="shared" si="8"/>
        <v>96.645798495999998</v>
      </c>
      <c r="G19" s="10">
        <f t="shared" si="4"/>
        <v>16.193158962952165</v>
      </c>
      <c r="H19" s="10">
        <f t="shared" si="5"/>
        <v>16.29459034674889</v>
      </c>
      <c r="I19" s="11">
        <f t="shared" si="9"/>
        <v>763.82825296944156</v>
      </c>
      <c r="J19" s="19">
        <f t="shared" si="6"/>
        <v>0.26484249730531162</v>
      </c>
      <c r="K19" s="10">
        <f t="shared" si="7"/>
        <v>31.32673745238807</v>
      </c>
      <c r="AF19" s="7">
        <f t="shared" si="0"/>
        <v>12.902800000000001</v>
      </c>
      <c r="AG19" s="10">
        <f t="shared" si="1"/>
        <v>0.10486687523688687</v>
      </c>
      <c r="AH19" s="10">
        <f t="shared" si="2"/>
        <v>22.591479756848326</v>
      </c>
    </row>
    <row r="20" spans="1:34" x14ac:dyDescent="0.25">
      <c r="A20" s="7">
        <v>118.77200000000001</v>
      </c>
      <c r="B20" s="7">
        <f t="shared" si="3"/>
        <v>1650</v>
      </c>
      <c r="C20" s="7">
        <v>9.8750000000000004E-2</v>
      </c>
      <c r="D20" s="7">
        <v>1.2902800000000001</v>
      </c>
      <c r="E20" s="20"/>
      <c r="F20" s="10">
        <f t="shared" si="8"/>
        <v>96.891347072000002</v>
      </c>
      <c r="G20" s="10">
        <f t="shared" si="4"/>
        <v>16.741622928679778</v>
      </c>
      <c r="H20" s="10">
        <f t="shared" si="5"/>
        <v>16.846489803916665</v>
      </c>
      <c r="I20" s="11">
        <f t="shared" si="9"/>
        <v>765.76891612028703</v>
      </c>
      <c r="J20" s="19">
        <f t="shared" si="6"/>
        <v>0.26377898611061795</v>
      </c>
      <c r="K20" s="10">
        <f t="shared" si="7"/>
        <v>31.453041433099688</v>
      </c>
      <c r="AF20" s="7">
        <f t="shared" si="0"/>
        <v>12.994199999999999</v>
      </c>
      <c r="AG20" s="10">
        <f t="shared" si="1"/>
        <v>0.1079391363120159</v>
      </c>
      <c r="AH20" s="10">
        <f t="shared" si="2"/>
        <v>23.253337218794609</v>
      </c>
    </row>
    <row r="21" spans="1:34" x14ac:dyDescent="0.25">
      <c r="A21" s="7">
        <v>118.65600000000001</v>
      </c>
      <c r="B21" s="7">
        <f t="shared" si="3"/>
        <v>1700</v>
      </c>
      <c r="C21" s="7">
        <v>0.10005</v>
      </c>
      <c r="D21" s="7">
        <v>1.29942</v>
      </c>
      <c r="E21" s="20"/>
      <c r="F21" s="10">
        <f t="shared" si="8"/>
        <v>96.796717055999991</v>
      </c>
      <c r="G21" s="10">
        <f t="shared" si="4"/>
        <v>17.232098461035232</v>
      </c>
      <c r="H21" s="10">
        <f t="shared" si="5"/>
        <v>17.340037597347248</v>
      </c>
      <c r="I21" s="11">
        <f t="shared" si="9"/>
        <v>765.02101935783492</v>
      </c>
      <c r="J21" s="19">
        <f t="shared" si="6"/>
        <v>0.2596447657465733</v>
      </c>
      <c r="K21" s="10">
        <f t="shared" si="7"/>
        <v>31.953855705361118</v>
      </c>
      <c r="AF21" s="7">
        <f t="shared" si="0"/>
        <v>13.1053</v>
      </c>
      <c r="AG21" s="10">
        <f t="shared" si="1"/>
        <v>0.11130578628714716</v>
      </c>
      <c r="AH21" s="10">
        <f t="shared" si="2"/>
        <v>23.978614906241599</v>
      </c>
    </row>
    <row r="22" spans="1:34" x14ac:dyDescent="0.25">
      <c r="A22" s="7">
        <v>118.861</v>
      </c>
      <c r="B22" s="7">
        <f t="shared" si="3"/>
        <v>1750</v>
      </c>
      <c r="C22" s="7">
        <v>0.10305</v>
      </c>
      <c r="D22" s="7">
        <v>1.31053</v>
      </c>
      <c r="E22" s="20"/>
      <c r="F22" s="10">
        <f t="shared" si="8"/>
        <v>96.963951135999991</v>
      </c>
      <c r="G22" s="10">
        <f t="shared" si="4"/>
        <v>17.769572132194007</v>
      </c>
      <c r="H22" s="10">
        <f t="shared" si="5"/>
        <v>17.880877918481154</v>
      </c>
      <c r="I22" s="11">
        <f t="shared" si="9"/>
        <v>766.3427334638925</v>
      </c>
      <c r="J22" s="19">
        <f t="shared" si="6"/>
        <v>0.25934129303612513</v>
      </c>
      <c r="K22" s="10">
        <f t="shared" si="7"/>
        <v>31.991247063623625</v>
      </c>
      <c r="AF22" s="7">
        <f t="shared" si="0"/>
        <v>13.148999999999999</v>
      </c>
      <c r="AG22" s="10">
        <f t="shared" si="1"/>
        <v>0.11518233934837241</v>
      </c>
      <c r="AH22" s="10">
        <f t="shared" si="2"/>
        <v>24.813741058433877</v>
      </c>
    </row>
    <row r="23" spans="1:34" x14ac:dyDescent="0.25">
      <c r="A23" s="7">
        <v>119.584</v>
      </c>
      <c r="B23" s="7">
        <f t="shared" si="3"/>
        <v>1800</v>
      </c>
      <c r="C23" s="7">
        <v>0.10929999999999999</v>
      </c>
      <c r="D23" s="7">
        <v>1.3149</v>
      </c>
      <c r="E23" s="20"/>
      <c r="F23" s="10">
        <f t="shared" si="8"/>
        <v>97.553757183999991</v>
      </c>
      <c r="G23" s="10">
        <f t="shared" si="4"/>
        <v>18.38845001396021</v>
      </c>
      <c r="H23" s="10">
        <f t="shared" si="5"/>
        <v>18.503632353308582</v>
      </c>
      <c r="I23" s="11">
        <f t="shared" si="9"/>
        <v>771.00419345745115</v>
      </c>
      <c r="J23" s="19">
        <f t="shared" si="6"/>
        <v>0.26581267429476013</v>
      </c>
      <c r="K23" s="10">
        <f t="shared" si="7"/>
        <v>31.212399488965385</v>
      </c>
      <c r="AF23" s="7">
        <f t="shared" si="0"/>
        <v>13.184899999999999</v>
      </c>
      <c r="AG23" s="10">
        <f t="shared" si="1"/>
        <v>0.11872833030293961</v>
      </c>
      <c r="AH23" s="10">
        <f t="shared" si="2"/>
        <v>25.577654188172172</v>
      </c>
    </row>
    <row r="24" spans="1:34" x14ac:dyDescent="0.25">
      <c r="A24" s="7">
        <v>119.934</v>
      </c>
      <c r="B24" s="7">
        <f t="shared" si="3"/>
        <v>1850</v>
      </c>
      <c r="C24" s="7">
        <v>0.11415</v>
      </c>
      <c r="D24" s="7">
        <v>1.3184899999999999</v>
      </c>
      <c r="E24" s="20"/>
      <c r="F24" s="10">
        <f t="shared" si="8"/>
        <v>97.839278783999987</v>
      </c>
      <c r="G24" s="10">
        <f t="shared" si="4"/>
        <v>18.954554833387512</v>
      </c>
      <c r="H24" s="10">
        <f t="shared" si="5"/>
        <v>19.073283163690451</v>
      </c>
      <c r="I24" s="11">
        <f t="shared" si="9"/>
        <v>773.26077851657374</v>
      </c>
      <c r="J24" s="19">
        <f t="shared" si="6"/>
        <v>0.26931650706988719</v>
      </c>
      <c r="K24" s="10">
        <f t="shared" si="7"/>
        <v>30.806323272139135</v>
      </c>
      <c r="AF24" s="7">
        <f t="shared" si="0"/>
        <v>13.189200000000001</v>
      </c>
      <c r="AG24" s="10">
        <f t="shared" si="1"/>
        <v>0.12218324611294662</v>
      </c>
      <c r="AH24" s="10">
        <f t="shared" si="2"/>
        <v>26.321946991853547</v>
      </c>
    </row>
    <row r="25" spans="1:34" x14ac:dyDescent="0.25">
      <c r="A25" s="7">
        <v>120.176</v>
      </c>
      <c r="B25" s="7">
        <f t="shared" si="3"/>
        <v>1900</v>
      </c>
      <c r="C25" s="7">
        <v>0.11745</v>
      </c>
      <c r="D25" s="7">
        <v>1.3189200000000001</v>
      </c>
      <c r="E25" s="20"/>
      <c r="F25" s="10">
        <f t="shared" si="8"/>
        <v>98.036696575999997</v>
      </c>
      <c r="G25" s="10">
        <f t="shared" si="4"/>
        <v>19.506119830540307</v>
      </c>
      <c r="H25" s="10">
        <f t="shared" si="5"/>
        <v>19.628303076653253</v>
      </c>
      <c r="I25" s="11">
        <f t="shared" si="9"/>
        <v>774.82104590031008</v>
      </c>
      <c r="J25" s="19">
        <f t="shared" si="6"/>
        <v>0.26926678171616897</v>
      </c>
      <c r="K25" s="10">
        <f t="shared" si="7"/>
        <v>30.812012259513306</v>
      </c>
      <c r="AF25" s="7">
        <f t="shared" si="0"/>
        <v>13.148400000000001</v>
      </c>
      <c r="AG25" s="10">
        <f t="shared" si="1"/>
        <v>0.1262041441814894</v>
      </c>
      <c r="AH25" s="10">
        <f t="shared" si="2"/>
        <v>27.188169401119016</v>
      </c>
    </row>
    <row r="26" spans="1:34" x14ac:dyDescent="0.25">
      <c r="A26" s="7">
        <v>120.94799999999999</v>
      </c>
      <c r="B26" s="7">
        <f t="shared" si="3"/>
        <v>1950</v>
      </c>
      <c r="C26" s="7">
        <v>0.12055</v>
      </c>
      <c r="D26" s="7">
        <v>1.31484</v>
      </c>
      <c r="E26" s="20"/>
      <c r="F26" s="10">
        <f t="shared" si="8"/>
        <v>98.666475647999988</v>
      </c>
      <c r="G26" s="10">
        <f t="shared" si="4"/>
        <v>20.148041878337946</v>
      </c>
      <c r="H26" s="10">
        <f t="shared" si="5"/>
        <v>20.274246022519435</v>
      </c>
      <c r="I26" s="11">
        <f t="shared" si="9"/>
        <v>779.79842780214585</v>
      </c>
      <c r="J26" s="19">
        <f t="shared" si="6"/>
        <v>0.26756851988352653</v>
      </c>
      <c r="K26" s="10">
        <f t="shared" si="7"/>
        <v>31.007576612263101</v>
      </c>
      <c r="AF26" s="7">
        <f t="shared" si="0"/>
        <v>13.1653</v>
      </c>
      <c r="AG26" s="10">
        <f t="shared" si="1"/>
        <v>0.13073403565489272</v>
      </c>
      <c r="AH26" s="10">
        <f t="shared" si="2"/>
        <v>28.164044302425328</v>
      </c>
    </row>
    <row r="27" spans="1:34" x14ac:dyDescent="0.25">
      <c r="A27" s="7">
        <v>122.157</v>
      </c>
      <c r="B27" s="7">
        <f t="shared" si="3"/>
        <v>2000</v>
      </c>
      <c r="C27" s="7">
        <v>0.12554999999999999</v>
      </c>
      <c r="D27" s="7">
        <v>1.31653</v>
      </c>
      <c r="E27" s="20"/>
      <c r="F27" s="10">
        <f t="shared" si="8"/>
        <v>99.652748831999986</v>
      </c>
      <c r="G27" s="10">
        <f t="shared" si="4"/>
        <v>20.871222909375998</v>
      </c>
      <c r="H27" s="10">
        <f t="shared" si="5"/>
        <v>21.001956945030891</v>
      </c>
      <c r="I27" s="11">
        <f t="shared" si="9"/>
        <v>787.59331733494332</v>
      </c>
      <c r="J27" s="19">
        <f t="shared" si="6"/>
        <v>0.26901064575969158</v>
      </c>
      <c r="K27" s="10">
        <f t="shared" si="7"/>
        <v>30.841349627217831</v>
      </c>
      <c r="AF27" s="7">
        <f t="shared" si="0"/>
        <v>13.209800000000001</v>
      </c>
      <c r="AG27" s="10">
        <f t="shared" si="1"/>
        <v>0.13475710090519399</v>
      </c>
      <c r="AH27" s="10">
        <f t="shared" si="2"/>
        <v>29.030733587839627</v>
      </c>
    </row>
    <row r="28" spans="1:34" x14ac:dyDescent="0.25">
      <c r="A28" s="7">
        <v>122.845</v>
      </c>
      <c r="B28" s="7">
        <f t="shared" si="3"/>
        <v>2050</v>
      </c>
      <c r="C28" s="7">
        <v>0.12784999999999999</v>
      </c>
      <c r="D28" s="7">
        <v>1.32098</v>
      </c>
      <c r="E28" s="20"/>
      <c r="F28" s="10">
        <f t="shared" si="8"/>
        <v>100.21400272</v>
      </c>
      <c r="G28" s="10">
        <f t="shared" si="4"/>
        <v>21.513490940018599</v>
      </c>
      <c r="H28" s="10">
        <f t="shared" si="5"/>
        <v>21.648248040923793</v>
      </c>
      <c r="I28" s="11">
        <f t="shared" si="9"/>
        <v>792.02911882259002</v>
      </c>
      <c r="J28" s="19">
        <f t="shared" si="6"/>
        <v>0.26576053586988058</v>
      </c>
      <c r="K28" s="10">
        <f t="shared" si="7"/>
        <v>31.21852291636117</v>
      </c>
      <c r="AF28" s="7">
        <f t="shared" si="0"/>
        <v>13.2287</v>
      </c>
      <c r="AG28" s="10">
        <f t="shared" si="1"/>
        <v>0.13911252086928982</v>
      </c>
      <c r="AH28" s="10">
        <f t="shared" si="2"/>
        <v>29.96902207721374</v>
      </c>
    </row>
    <row r="29" spans="1:34" x14ac:dyDescent="0.25">
      <c r="A29" s="7">
        <v>123.79600000000001</v>
      </c>
      <c r="B29" s="7">
        <f t="shared" si="3"/>
        <v>2100</v>
      </c>
      <c r="C29" s="7">
        <v>0.13089999999999999</v>
      </c>
      <c r="D29" s="7">
        <v>1.32287</v>
      </c>
      <c r="E29" s="20"/>
      <c r="F29" s="10">
        <f t="shared" si="8"/>
        <v>100.989805696</v>
      </c>
      <c r="G29" s="10">
        <f t="shared" si="4"/>
        <v>22.208818216340998</v>
      </c>
      <c r="H29" s="10">
        <f t="shared" si="5"/>
        <v>22.347930737210287</v>
      </c>
      <c r="I29" s="11">
        <f t="shared" si="9"/>
        <v>798.16058279752008</v>
      </c>
      <c r="J29" s="19">
        <f t="shared" si="6"/>
        <v>0.26358145052741094</v>
      </c>
      <c r="K29" s="10">
        <f t="shared" si="7"/>
        <v>31.476613254525997</v>
      </c>
      <c r="AF29" s="7">
        <f t="shared" si="0"/>
        <v>13.2164</v>
      </c>
      <c r="AG29" s="10">
        <f t="shared" si="1"/>
        <v>0.14357290199440342</v>
      </c>
      <c r="AH29" s="10">
        <f t="shared" si="2"/>
        <v>30.92992235833912</v>
      </c>
    </row>
    <row r="30" spans="1:34" x14ac:dyDescent="0.25">
      <c r="A30" s="7">
        <v>124.794</v>
      </c>
      <c r="B30" s="7">
        <f t="shared" si="3"/>
        <v>2150</v>
      </c>
      <c r="C30" s="7">
        <v>0.13435</v>
      </c>
      <c r="D30" s="7">
        <v>1.3216399999999999</v>
      </c>
      <c r="E30" s="20"/>
      <c r="F30" s="10">
        <f t="shared" si="8"/>
        <v>101.80395014399998</v>
      </c>
      <c r="G30" s="10">
        <f t="shared" si="4"/>
        <v>22.920902167981524</v>
      </c>
      <c r="H30" s="10">
        <f t="shared" si="5"/>
        <v>23.064475069975927</v>
      </c>
      <c r="I30" s="11">
        <f t="shared" si="9"/>
        <v>804.59507390896067</v>
      </c>
      <c r="J30" s="19">
        <f t="shared" si="6"/>
        <v>0.26212389320188895</v>
      </c>
      <c r="K30" s="10">
        <f t="shared" si="7"/>
        <v>31.6516410540575</v>
      </c>
      <c r="AF30" s="7">
        <f t="shared" si="0"/>
        <v>13.165199999999999</v>
      </c>
      <c r="AG30" s="10">
        <f t="shared" si="1"/>
        <v>0.14731559813781203</v>
      </c>
      <c r="AH30" s="10">
        <f t="shared" si="2"/>
        <v>31.736211703462416</v>
      </c>
    </row>
    <row r="31" spans="1:34" x14ac:dyDescent="0.25">
      <c r="A31" s="7">
        <v>125.137</v>
      </c>
      <c r="B31" s="7">
        <f t="shared" si="3"/>
        <v>2200</v>
      </c>
      <c r="C31" s="7">
        <v>0.13769999999999999</v>
      </c>
      <c r="D31" s="7">
        <v>1.3165199999999999</v>
      </c>
      <c r="E31" s="20"/>
      <c r="F31" s="10">
        <f t="shared" si="8"/>
        <v>102.08376131199999</v>
      </c>
      <c r="G31" s="10">
        <f t="shared" si="4"/>
        <v>23.518410269830163</v>
      </c>
      <c r="H31" s="10">
        <f t="shared" si="5"/>
        <v>23.665725867967975</v>
      </c>
      <c r="I31" s="11">
        <f t="shared" si="9"/>
        <v>806.80652726690084</v>
      </c>
      <c r="J31" s="19">
        <f t="shared" si="6"/>
        <v>0.26183435211624262</v>
      </c>
      <c r="K31" s="10">
        <f t="shared" si="7"/>
        <v>31.686642001943859</v>
      </c>
      <c r="AF31" s="7">
        <f t="shared" si="0"/>
        <v>13.046500000000002</v>
      </c>
      <c r="AG31" s="10">
        <f t="shared" si="1"/>
        <v>0.15173643488465061</v>
      </c>
      <c r="AH31" s="10">
        <f t="shared" si="2"/>
        <v>32.688592935847453</v>
      </c>
    </row>
    <row r="32" spans="1:34" x14ac:dyDescent="0.25">
      <c r="A32" s="7">
        <v>126.02800000000001</v>
      </c>
      <c r="B32" s="7">
        <f t="shared" si="3"/>
        <v>2250</v>
      </c>
      <c r="C32" s="7">
        <v>0.14105000000000001</v>
      </c>
      <c r="D32" s="7">
        <v>1.3046500000000001</v>
      </c>
      <c r="E32" s="20"/>
      <c r="F32" s="10">
        <f t="shared" si="8"/>
        <v>102.810617728</v>
      </c>
      <c r="G32" s="10">
        <f t="shared" si="4"/>
        <v>24.2241811023985</v>
      </c>
      <c r="H32" s="10">
        <f t="shared" si="5"/>
        <v>24.375917537283151</v>
      </c>
      <c r="I32" s="11">
        <f t="shared" si="9"/>
        <v>812.55114808883854</v>
      </c>
      <c r="J32" s="19">
        <f t="shared" si="6"/>
        <v>0.26039019824758736</v>
      </c>
      <c r="K32" s="10">
        <f t="shared" si="7"/>
        <v>31.862379748371204</v>
      </c>
      <c r="AF32" s="7">
        <f t="shared" si="0"/>
        <v>12.964599999999999</v>
      </c>
      <c r="AG32" s="10">
        <f t="shared" si="1"/>
        <v>0.15588618662422959</v>
      </c>
      <c r="AH32" s="10">
        <f t="shared" si="2"/>
        <v>33.582574302307442</v>
      </c>
    </row>
    <row r="33" spans="1:34" x14ac:dyDescent="0.25">
      <c r="A33" s="7">
        <v>126.66</v>
      </c>
      <c r="B33" s="7">
        <f t="shared" si="3"/>
        <v>2300</v>
      </c>
      <c r="C33" s="7">
        <v>0.14495</v>
      </c>
      <c r="D33" s="7">
        <v>1.2964599999999999</v>
      </c>
      <c r="E33" s="20"/>
      <c r="F33" s="10">
        <f t="shared" si="8"/>
        <v>103.32618815999999</v>
      </c>
      <c r="G33" s="10">
        <f t="shared" si="4"/>
        <v>24.886674179595097</v>
      </c>
      <c r="H33" s="10">
        <f t="shared" si="5"/>
        <v>25.042560366219327</v>
      </c>
      <c r="I33" s="11">
        <f t="shared" si="9"/>
        <v>816.62589596702526</v>
      </c>
      <c r="J33" s="19">
        <f t="shared" si="6"/>
        <v>0.26046657788229738</v>
      </c>
      <c r="K33" s="10">
        <f t="shared" si="7"/>
        <v>31.853036373317263</v>
      </c>
      <c r="AF33" s="7">
        <f t="shared" si="0"/>
        <v>12.822899999999999</v>
      </c>
      <c r="AG33" s="10">
        <f t="shared" si="1"/>
        <v>0.15947873185363193</v>
      </c>
      <c r="AH33" s="10">
        <f t="shared" si="2"/>
        <v>34.356516623390945</v>
      </c>
    </row>
    <row r="34" spans="1:34" x14ac:dyDescent="0.25">
      <c r="A34" s="7">
        <v>126.822</v>
      </c>
      <c r="B34" s="7">
        <f t="shared" si="3"/>
        <v>2350</v>
      </c>
      <c r="C34" s="7">
        <v>0.14985000000000001</v>
      </c>
      <c r="D34" s="7">
        <v>1.2822899999999999</v>
      </c>
      <c r="E34" s="20"/>
      <c r="F34" s="10">
        <f t="shared" si="8"/>
        <v>103.458343872</v>
      </c>
      <c r="G34" s="10">
        <f t="shared" si="4"/>
        <v>25.460211223099272</v>
      </c>
      <c r="H34" s="10">
        <f t="shared" si="5"/>
        <v>25.619689954952904</v>
      </c>
      <c r="I34" s="11">
        <f t="shared" si="9"/>
        <v>817.67037248010513</v>
      </c>
      <c r="J34" s="19">
        <f t="shared" si="6"/>
        <v>0.26320576134436663</v>
      </c>
      <c r="K34" s="10">
        <f t="shared" si="7"/>
        <v>31.521541690203829</v>
      </c>
      <c r="AF34" s="7">
        <f t="shared" si="0"/>
        <v>12.730399999999999</v>
      </c>
      <c r="AG34" s="10">
        <f t="shared" si="1"/>
        <v>0.16270237458796544</v>
      </c>
      <c r="AH34" s="10">
        <f t="shared" si="2"/>
        <v>35.050986248918342</v>
      </c>
    </row>
    <row r="35" spans="1:34" x14ac:dyDescent="0.25">
      <c r="A35" s="7">
        <v>126.69</v>
      </c>
      <c r="B35" s="7">
        <f t="shared" si="3"/>
        <v>2400</v>
      </c>
      <c r="C35" s="7">
        <v>0.1537</v>
      </c>
      <c r="D35" s="7">
        <v>1.2730399999999999</v>
      </c>
      <c r="E35" s="20"/>
      <c r="F35" s="10">
        <f t="shared" si="8"/>
        <v>103.35066144</v>
      </c>
      <c r="G35" s="10">
        <f t="shared" si="4"/>
        <v>25.97485429788399</v>
      </c>
      <c r="H35" s="10">
        <f t="shared" si="5"/>
        <v>26.137556672471955</v>
      </c>
      <c r="I35" s="11">
        <f t="shared" si="9"/>
        <v>816.81931754352161</v>
      </c>
      <c r="J35" s="19">
        <f t="shared" si="6"/>
        <v>0.26461922538017674</v>
      </c>
      <c r="K35" s="10">
        <f t="shared" si="7"/>
        <v>31.353169322442636</v>
      </c>
      <c r="AF35" s="7">
        <f t="shared" si="0"/>
        <v>12.698400000000001</v>
      </c>
      <c r="AG35" s="10">
        <f t="shared" si="1"/>
        <v>0.16591108784795239</v>
      </c>
      <c r="AH35" s="10">
        <f t="shared" si="2"/>
        <v>35.742239616531599</v>
      </c>
    </row>
    <row r="36" spans="1:34" x14ac:dyDescent="0.25">
      <c r="A36" s="7">
        <v>126.55200000000001</v>
      </c>
      <c r="B36" s="7">
        <f t="shared" si="3"/>
        <v>2450</v>
      </c>
      <c r="C36" s="7">
        <v>0.15565000000000001</v>
      </c>
      <c r="D36" s="7">
        <v>1.2698400000000001</v>
      </c>
      <c r="E36" s="20"/>
      <c r="F36" s="10">
        <f t="shared" si="8"/>
        <v>103.238084352</v>
      </c>
      <c r="G36" s="10">
        <f t="shared" si="4"/>
        <v>26.487113935292339</v>
      </c>
      <c r="H36" s="10">
        <f t="shared" si="5"/>
        <v>26.653025023140291</v>
      </c>
      <c r="I36" s="11">
        <f t="shared" si="9"/>
        <v>815.92957829163925</v>
      </c>
      <c r="J36" s="19">
        <f t="shared" si="6"/>
        <v>0.26279381023050385</v>
      </c>
      <c r="K36" s="10">
        <f t="shared" si="7"/>
        <v>31.570954323623774</v>
      </c>
      <c r="AF36" s="7">
        <f t="shared" si="0"/>
        <v>12.744599999999998</v>
      </c>
      <c r="AG36" s="10">
        <f t="shared" si="1"/>
        <v>0.16914452303320004</v>
      </c>
      <c r="AH36" s="10">
        <f t="shared" si="2"/>
        <v>36.43881883058333</v>
      </c>
    </row>
    <row r="37" spans="1:34" x14ac:dyDescent="0.25">
      <c r="A37" s="7">
        <v>126.438</v>
      </c>
      <c r="B37" s="7">
        <f t="shared" si="3"/>
        <v>2500</v>
      </c>
      <c r="C37" s="7">
        <v>0.15959999999999999</v>
      </c>
      <c r="D37" s="7">
        <v>1.2744599999999999</v>
      </c>
      <c r="E37" s="20"/>
      <c r="F37" s="10">
        <f t="shared" si="8"/>
        <v>103.145085888</v>
      </c>
      <c r="G37" s="10">
        <f t="shared" si="4"/>
        <v>27.003320339969086</v>
      </c>
      <c r="H37" s="10">
        <f t="shared" si="5"/>
        <v>27.172464863002286</v>
      </c>
      <c r="I37" s="11">
        <f t="shared" si="9"/>
        <v>815.19457630095337</v>
      </c>
      <c r="J37" s="19">
        <f t="shared" si="6"/>
        <v>0.26431168597365368</v>
      </c>
      <c r="K37" s="10">
        <f t="shared" si="7"/>
        <v>31.38965024855273</v>
      </c>
      <c r="AF37" s="7">
        <f t="shared" si="0"/>
        <v>12.787599999999999</v>
      </c>
      <c r="AG37" s="10">
        <f t="shared" si="1"/>
        <v>0.17225587364599093</v>
      </c>
      <c r="AH37" s="10">
        <f t="shared" si="2"/>
        <v>37.109097354917736</v>
      </c>
    </row>
    <row r="38" spans="1:34" x14ac:dyDescent="0.25">
      <c r="A38" s="7">
        <v>126.239</v>
      </c>
      <c r="B38" s="7">
        <f t="shared" si="3"/>
        <v>2550</v>
      </c>
      <c r="C38" s="7">
        <v>0.16259999999999999</v>
      </c>
      <c r="D38" s="7">
        <v>1.2787599999999999</v>
      </c>
      <c r="E38" s="20"/>
      <c r="F38" s="10">
        <f t="shared" si="8"/>
        <v>102.982746464</v>
      </c>
      <c r="G38" s="10">
        <f t="shared" si="4"/>
        <v>27.500036377713226</v>
      </c>
      <c r="H38" s="10">
        <f t="shared" si="5"/>
        <v>27.672292251359217</v>
      </c>
      <c r="I38" s="11">
        <f t="shared" si="9"/>
        <v>813.91154651019531</v>
      </c>
      <c r="J38" s="19">
        <f t="shared" si="6"/>
        <v>0.26441611462962927</v>
      </c>
      <c r="K38" s="10">
        <f t="shared" si="7"/>
        <v>31.377253201604262</v>
      </c>
      <c r="AF38" s="7">
        <f t="shared" si="0"/>
        <v>12.763400000000001</v>
      </c>
      <c r="AG38" s="10">
        <f t="shared" si="1"/>
        <v>0.17552492017595256</v>
      </c>
      <c r="AH38" s="10">
        <f t="shared" si="2"/>
        <v>37.813348323958238</v>
      </c>
    </row>
    <row r="39" spans="1:34" x14ac:dyDescent="0.25">
      <c r="A39" s="7">
        <v>126.161</v>
      </c>
      <c r="B39" s="7">
        <f t="shared" si="3"/>
        <v>2600</v>
      </c>
      <c r="C39" s="7">
        <v>0.16805</v>
      </c>
      <c r="D39" s="7">
        <v>1.27634</v>
      </c>
      <c r="E39" s="20"/>
      <c r="F39" s="10">
        <f t="shared" si="8"/>
        <v>102.919115936</v>
      </c>
      <c r="G39" s="10">
        <f t="shared" si="4"/>
        <v>28.021928006669459</v>
      </c>
      <c r="H39" s="10">
        <f t="shared" si="5"/>
        <v>28.197452926845411</v>
      </c>
      <c r="I39" s="11">
        <f t="shared" si="9"/>
        <v>813.40865041130519</v>
      </c>
      <c r="J39" s="19">
        <f t="shared" si="6"/>
        <v>0.26818911692553454</v>
      </c>
      <c r="K39" s="10">
        <f t="shared" si="7"/>
        <v>30.935824221465118</v>
      </c>
      <c r="AF39" s="7">
        <f t="shared" si="0"/>
        <v>12.8027</v>
      </c>
      <c r="AG39" s="10">
        <f t="shared" si="1"/>
        <v>0.17845513720217454</v>
      </c>
      <c r="AH39" s="10">
        <f t="shared" si="2"/>
        <v>38.444605224495518</v>
      </c>
    </row>
    <row r="40" spans="1:34" x14ac:dyDescent="0.25">
      <c r="A40" s="7">
        <v>125.84699999999999</v>
      </c>
      <c r="B40" s="7">
        <f t="shared" ref="B40:B71" si="10">B39+50</f>
        <v>2650</v>
      </c>
      <c r="C40" s="7">
        <v>0.17144999999999999</v>
      </c>
      <c r="D40" s="7">
        <v>1.28027</v>
      </c>
      <c r="E40" s="20"/>
      <c r="F40" s="10">
        <f t="shared" si="8"/>
        <v>102.66296227199999</v>
      </c>
      <c r="G40" s="10">
        <f t="shared" si="4"/>
        <v>28.489726712804178</v>
      </c>
      <c r="H40" s="10">
        <f t="shared" si="5"/>
        <v>28.668181850006352</v>
      </c>
      <c r="I40" s="11">
        <f t="shared" si="9"/>
        <v>811.38417124397802</v>
      </c>
      <c r="J40" s="19">
        <f t="shared" si="6"/>
        <v>0.26912240337969984</v>
      </c>
      <c r="K40" s="10">
        <f t="shared" si="7"/>
        <v>30.828542236272682</v>
      </c>
      <c r="AF40" s="7">
        <f t="shared" si="0"/>
        <v>12.8371</v>
      </c>
      <c r="AG40" s="10">
        <f t="shared" si="1"/>
        <v>0.1804698938446343</v>
      </c>
      <c r="AH40" s="10">
        <f t="shared" si="2"/>
        <v>38.87864441752285</v>
      </c>
    </row>
    <row r="41" spans="1:34" x14ac:dyDescent="0.25">
      <c r="A41" s="7">
        <v>124.911</v>
      </c>
      <c r="B41" s="7">
        <f t="shared" si="10"/>
        <v>2700</v>
      </c>
      <c r="C41" s="7">
        <v>0.17465</v>
      </c>
      <c r="D41" s="7">
        <v>1.2837099999999999</v>
      </c>
      <c r="E41" s="20"/>
      <c r="F41" s="10">
        <f t="shared" si="8"/>
        <v>101.89939593599999</v>
      </c>
      <c r="G41" s="10">
        <f t="shared" si="4"/>
        <v>28.811375430999771</v>
      </c>
      <c r="H41" s="10">
        <f t="shared" si="5"/>
        <v>28.991845324844405</v>
      </c>
      <c r="I41" s="11">
        <f t="shared" si="9"/>
        <v>805.34941805729602</v>
      </c>
      <c r="J41" s="19">
        <f t="shared" si="6"/>
        <v>0.27108484858206172</v>
      </c>
      <c r="K41" s="10">
        <f t="shared" si="7"/>
        <v>30.605367370086572</v>
      </c>
      <c r="AF41" s="7">
        <f t="shared" si="0"/>
        <v>12.811999999999999</v>
      </c>
      <c r="AG41" s="10">
        <f t="shared" si="1"/>
        <v>0.18236393043649102</v>
      </c>
      <c r="AH41" s="10">
        <f t="shared" si="2"/>
        <v>39.286676879889512</v>
      </c>
    </row>
    <row r="42" spans="1:34" x14ac:dyDescent="0.25">
      <c r="A42" s="7">
        <v>123.92700000000001</v>
      </c>
      <c r="B42" s="7">
        <f t="shared" si="10"/>
        <v>2750</v>
      </c>
      <c r="C42" s="7">
        <v>0.1784</v>
      </c>
      <c r="D42" s="7">
        <v>1.2811999999999999</v>
      </c>
      <c r="E42" s="20"/>
      <c r="F42" s="10">
        <f t="shared" si="8"/>
        <v>101.096672352</v>
      </c>
      <c r="G42" s="10">
        <f t="shared" si="4"/>
        <v>29.113751623313274</v>
      </c>
      <c r="H42" s="10">
        <f t="shared" si="5"/>
        <v>29.296115553749765</v>
      </c>
      <c r="I42" s="11">
        <f t="shared" si="9"/>
        <v>799.00519034822014</v>
      </c>
      <c r="J42" s="19">
        <f t="shared" si="6"/>
        <v>0.274029503511173</v>
      </c>
      <c r="K42" s="10">
        <f t="shared" si="7"/>
        <v>30.276489476542856</v>
      </c>
      <c r="AF42" s="7">
        <f t="shared" si="0"/>
        <v>12.744800000000001</v>
      </c>
      <c r="AG42" s="10">
        <f t="shared" si="1"/>
        <v>0.18532304321950477</v>
      </c>
      <c r="AH42" s="10">
        <f t="shared" si="2"/>
        <v>39.924158795744503</v>
      </c>
    </row>
    <row r="43" spans="1:34" x14ac:dyDescent="0.25">
      <c r="A43" s="7">
        <v>123.68899999999999</v>
      </c>
      <c r="B43" s="7">
        <f t="shared" si="10"/>
        <v>2800</v>
      </c>
      <c r="C43" s="7">
        <v>0.18004999999999999</v>
      </c>
      <c r="D43" s="7">
        <v>1.2744800000000001</v>
      </c>
      <c r="E43" s="20"/>
      <c r="F43" s="10">
        <f t="shared" si="8"/>
        <v>100.90251766399999</v>
      </c>
      <c r="G43" s="10">
        <f t="shared" si="4"/>
        <v>29.586163434047425</v>
      </c>
      <c r="H43" s="10">
        <f t="shared" si="5"/>
        <v>29.771486477266929</v>
      </c>
      <c r="I43" s="11">
        <f t="shared" si="9"/>
        <v>797.47071250801685</v>
      </c>
      <c r="J43" s="19">
        <f t="shared" si="6"/>
        <v>0.2721479831444345</v>
      </c>
      <c r="K43" s="10">
        <f t="shared" si="7"/>
        <v>30.485808799527607</v>
      </c>
      <c r="AF43" s="7">
        <f t="shared" si="0"/>
        <v>12.6036</v>
      </c>
      <c r="AG43" s="10">
        <f t="shared" si="1"/>
        <v>0.18817486712775988</v>
      </c>
      <c r="AH43" s="10">
        <f t="shared" si="2"/>
        <v>40.53852746028096</v>
      </c>
    </row>
    <row r="44" spans="1:34" x14ac:dyDescent="0.25">
      <c r="A44" s="7">
        <v>123.389</v>
      </c>
      <c r="B44" s="7">
        <f t="shared" si="10"/>
        <v>2850</v>
      </c>
      <c r="C44" s="7">
        <v>0.18310000000000001</v>
      </c>
      <c r="D44" s="7">
        <v>1.2603599999999999</v>
      </c>
      <c r="E44" s="20"/>
      <c r="F44" s="10">
        <f t="shared" si="8"/>
        <v>100.65778486399999</v>
      </c>
      <c r="G44" s="10">
        <f t="shared" si="4"/>
        <v>30.041446958259602</v>
      </c>
      <c r="H44" s="10">
        <f t="shared" si="5"/>
        <v>30.229621825387362</v>
      </c>
      <c r="I44" s="11">
        <f t="shared" si="9"/>
        <v>795.53649674305473</v>
      </c>
      <c r="J44" s="19">
        <f t="shared" si="6"/>
        <v>0.27256378024154854</v>
      </c>
      <c r="K44" s="10">
        <f t="shared" si="7"/>
        <v>30.439302580723393</v>
      </c>
      <c r="AF44" s="7">
        <f t="shared" si="0"/>
        <v>12.531000000000001</v>
      </c>
      <c r="AG44" s="10">
        <f t="shared" si="1"/>
        <v>0.19012610661593143</v>
      </c>
      <c r="AH44" s="10">
        <f t="shared" si="2"/>
        <v>40.958883147415463</v>
      </c>
    </row>
    <row r="45" spans="1:34" x14ac:dyDescent="0.25">
      <c r="A45" s="7">
        <v>122.51900000000001</v>
      </c>
      <c r="B45" s="7">
        <f t="shared" si="10"/>
        <v>2900</v>
      </c>
      <c r="C45" s="7">
        <v>0.18790000000000001</v>
      </c>
      <c r="D45" s="7">
        <v>1.2531000000000001</v>
      </c>
      <c r="E45" s="20"/>
      <c r="F45" s="10">
        <f t="shared" si="8"/>
        <v>99.948059743999991</v>
      </c>
      <c r="G45" s="10">
        <f t="shared" si="4"/>
        <v>30.35295538912273</v>
      </c>
      <c r="H45" s="10">
        <f t="shared" si="5"/>
        <v>30.543081495738662</v>
      </c>
      <c r="I45" s="11">
        <f t="shared" si="9"/>
        <v>789.92727102466426</v>
      </c>
      <c r="J45" s="19">
        <f t="shared" si="6"/>
        <v>0.27683847162506192</v>
      </c>
      <c r="K45" s="10">
        <f t="shared" si="7"/>
        <v>29.96928617116092</v>
      </c>
      <c r="AF45" s="7">
        <f t="shared" si="0"/>
        <v>12.394300000000001</v>
      </c>
      <c r="AG45" s="10">
        <f t="shared" si="1"/>
        <v>0.19232756195367884</v>
      </c>
      <c r="AH45" s="10">
        <f t="shared" si="2"/>
        <v>41.433142856078881</v>
      </c>
    </row>
    <row r="46" spans="1:34" x14ac:dyDescent="0.25">
      <c r="A46" s="7">
        <v>121.837</v>
      </c>
      <c r="B46" s="7">
        <f t="shared" si="10"/>
        <v>2950</v>
      </c>
      <c r="C46" s="7">
        <v>0.19255</v>
      </c>
      <c r="D46" s="7">
        <v>1.23943</v>
      </c>
      <c r="E46" s="20"/>
      <c r="F46" s="10">
        <f t="shared" si="8"/>
        <v>99.391700512</v>
      </c>
      <c r="G46" s="10">
        <f t="shared" si="4"/>
        <v>30.704409888702447</v>
      </c>
      <c r="H46" s="10">
        <f t="shared" si="5"/>
        <v>30.896737450656126</v>
      </c>
      <c r="I46" s="11">
        <f t="shared" si="9"/>
        <v>785.53015385231708</v>
      </c>
      <c r="J46" s="19">
        <f t="shared" si="6"/>
        <v>0.28044223160578385</v>
      </c>
      <c r="K46" s="10">
        <f t="shared" si="7"/>
        <v>29.584172582754402</v>
      </c>
      <c r="AF46" s="7">
        <f t="shared" si="0"/>
        <v>12.273499999999999</v>
      </c>
      <c r="AG46" s="10">
        <f t="shared" si="1"/>
        <v>0.19538187020213371</v>
      </c>
      <c r="AH46" s="10">
        <f t="shared" si="2"/>
        <v>42.091132739063887</v>
      </c>
    </row>
    <row r="47" spans="1:34" x14ac:dyDescent="0.25">
      <c r="A47" s="7">
        <v>121.709</v>
      </c>
      <c r="B47" s="7">
        <f t="shared" si="10"/>
        <v>3000</v>
      </c>
      <c r="C47" s="7">
        <v>0.19900000000000001</v>
      </c>
      <c r="D47" s="7">
        <v>1.2273499999999999</v>
      </c>
      <c r="E47" s="20"/>
      <c r="F47" s="10">
        <f t="shared" si="8"/>
        <v>99.287281183999994</v>
      </c>
      <c r="G47" s="10">
        <f t="shared" si="4"/>
        <v>31.192019316255848</v>
      </c>
      <c r="H47" s="10">
        <f t="shared" si="5"/>
        <v>31.387401186457982</v>
      </c>
      <c r="I47" s="11">
        <f t="shared" si="9"/>
        <v>784.7048884592665</v>
      </c>
      <c r="J47" s="19">
        <f t="shared" si="6"/>
        <v>0.28530555769184279</v>
      </c>
      <c r="K47" s="10">
        <f t="shared" si="7"/>
        <v>29.079879994064008</v>
      </c>
      <c r="AF47" s="7">
        <f t="shared" si="0"/>
        <v>12.193000000000001</v>
      </c>
      <c r="AG47" s="10">
        <f t="shared" si="1"/>
        <v>0.19768183866628064</v>
      </c>
      <c r="AH47" s="10">
        <f t="shared" si="2"/>
        <v>42.586615138838226</v>
      </c>
    </row>
    <row r="48" spans="1:34" x14ac:dyDescent="0.25">
      <c r="A48" s="7">
        <v>121.123</v>
      </c>
      <c r="B48" s="7">
        <f t="shared" si="10"/>
        <v>3050</v>
      </c>
      <c r="C48" s="7">
        <v>0.20605000000000001</v>
      </c>
      <c r="D48" s="7">
        <v>1.2193000000000001</v>
      </c>
      <c r="E48" s="20"/>
      <c r="F48" s="10">
        <f t="shared" si="8"/>
        <v>98.809236447999993</v>
      </c>
      <c r="G48" s="10">
        <f t="shared" si="4"/>
        <v>31.559201085405117</v>
      </c>
      <c r="H48" s="10">
        <f t="shared" si="5"/>
        <v>31.756882924071398</v>
      </c>
      <c r="I48" s="11">
        <f t="shared" si="9"/>
        <v>780.9267203317072</v>
      </c>
      <c r="J48" s="19">
        <f t="shared" si="6"/>
        <v>0.29197607404257325</v>
      </c>
      <c r="K48" s="10">
        <f t="shared" si="7"/>
        <v>28.415517971888853</v>
      </c>
      <c r="AF48" s="7">
        <f t="shared" si="0"/>
        <v>12.0692</v>
      </c>
      <c r="AG48" s="10">
        <f t="shared" si="1"/>
        <v>0.20092418337653584</v>
      </c>
      <c r="AH48" s="10">
        <f t="shared" si="2"/>
        <v>43.285113732612921</v>
      </c>
    </row>
    <row r="49" spans="1:34" x14ac:dyDescent="0.25">
      <c r="A49" s="7">
        <v>121.124</v>
      </c>
      <c r="B49" s="7">
        <f t="shared" si="10"/>
        <v>3100</v>
      </c>
      <c r="C49" s="7">
        <v>0.21004999999999999</v>
      </c>
      <c r="D49" s="7">
        <v>1.20692</v>
      </c>
      <c r="E49" s="20"/>
      <c r="F49" s="10">
        <f t="shared" si="8"/>
        <v>98.810052223999989</v>
      </c>
      <c r="G49" s="10">
        <f t="shared" si="4"/>
        <v>32.076829864000025</v>
      </c>
      <c r="H49" s="10">
        <f t="shared" si="5"/>
        <v>32.277754047376561</v>
      </c>
      <c r="I49" s="11">
        <f t="shared" si="9"/>
        <v>780.93316771759032</v>
      </c>
      <c r="J49" s="19">
        <f t="shared" si="6"/>
        <v>0.29284100703308535</v>
      </c>
      <c r="K49" s="10">
        <f t="shared" si="7"/>
        <v>28.331590112244527</v>
      </c>
      <c r="AF49" s="7">
        <f t="shared" si="0"/>
        <v>11.927399999999999</v>
      </c>
      <c r="AG49" s="10">
        <f t="shared" si="1"/>
        <v>0.20370473108469866</v>
      </c>
      <c r="AH49" s="10">
        <f t="shared" si="2"/>
        <v>43.884127359365692</v>
      </c>
    </row>
    <row r="50" spans="1:34" x14ac:dyDescent="0.25">
      <c r="A50" s="7">
        <v>120.851</v>
      </c>
      <c r="B50" s="7">
        <f t="shared" si="10"/>
        <v>3150</v>
      </c>
      <c r="C50" s="7">
        <v>0.21604999999999999</v>
      </c>
      <c r="D50" s="7">
        <v>1.1927399999999999</v>
      </c>
      <c r="E50" s="20"/>
      <c r="F50" s="10">
        <f t="shared" si="8"/>
        <v>98.587345375999988</v>
      </c>
      <c r="G50" s="10">
        <f t="shared" si="4"/>
        <v>32.520734396866928</v>
      </c>
      <c r="H50" s="10">
        <f t="shared" si="5"/>
        <v>32.724439127951626</v>
      </c>
      <c r="I50" s="11">
        <f t="shared" si="9"/>
        <v>779.17303137147474</v>
      </c>
      <c r="J50" s="19">
        <f t="shared" si="6"/>
        <v>0.29709447309352738</v>
      </c>
      <c r="K50" s="10">
        <f t="shared" si="7"/>
        <v>27.925970123000059</v>
      </c>
      <c r="AF50" s="7">
        <f t="shared" si="0"/>
        <v>11.848099999999999</v>
      </c>
      <c r="AG50" s="10">
        <f t="shared" si="1"/>
        <v>0.20650149252305994</v>
      </c>
      <c r="AH50" s="10">
        <f t="shared" si="2"/>
        <v>44.486633911380075</v>
      </c>
    </row>
    <row r="51" spans="1:34" x14ac:dyDescent="0.25">
      <c r="A51" s="7">
        <v>120.596</v>
      </c>
      <c r="B51" s="7">
        <f t="shared" si="10"/>
        <v>3200</v>
      </c>
      <c r="C51" s="7">
        <v>0.21795</v>
      </c>
      <c r="D51" s="7">
        <v>1.1848099999999999</v>
      </c>
      <c r="E51" s="20"/>
      <c r="F51" s="10">
        <f t="shared" si="8"/>
        <v>98.379322496</v>
      </c>
      <c r="G51" s="10">
        <f t="shared" si="4"/>
        <v>32.967227393981297</v>
      </c>
      <c r="H51" s="10">
        <f t="shared" si="5"/>
        <v>33.173728886504357</v>
      </c>
      <c r="I51" s="11">
        <f t="shared" si="9"/>
        <v>777.52894797125691</v>
      </c>
      <c r="J51" s="19">
        <f t="shared" si="6"/>
        <v>0.29564810255593432</v>
      </c>
      <c r="K51" s="10">
        <f t="shared" si="7"/>
        <v>28.062589638127751</v>
      </c>
      <c r="AF51" s="7">
        <f t="shared" si="0"/>
        <v>11.7378</v>
      </c>
      <c r="AG51" s="10">
        <f t="shared" si="1"/>
        <v>0.21015241788332162</v>
      </c>
      <c r="AH51" s="10">
        <f t="shared" si="2"/>
        <v>45.273153068966586</v>
      </c>
    </row>
    <row r="52" spans="1:34" x14ac:dyDescent="0.25">
      <c r="A52" s="7">
        <v>120.84</v>
      </c>
      <c r="B52" s="7">
        <f t="shared" si="10"/>
        <v>3250</v>
      </c>
      <c r="C52" s="7">
        <v>0.22305</v>
      </c>
      <c r="D52" s="7">
        <v>1.17378</v>
      </c>
      <c r="E52" s="20"/>
      <c r="F52" s="10">
        <f t="shared" si="8"/>
        <v>98.578371840000003</v>
      </c>
      <c r="G52" s="10">
        <f t="shared" si="4"/>
        <v>33.550084617333589</v>
      </c>
      <c r="H52" s="10">
        <f t="shared" si="5"/>
        <v>33.76023703521691</v>
      </c>
      <c r="I52" s="11">
        <f t="shared" si="9"/>
        <v>779.10211012675961</v>
      </c>
      <c r="J52" s="19">
        <f t="shared" si="6"/>
        <v>0.29730982011558943</v>
      </c>
      <c r="K52" s="10">
        <f t="shared" si="7"/>
        <v>27.905742824413547</v>
      </c>
      <c r="AF52" s="7">
        <f t="shared" si="0"/>
        <v>11.611800000000001</v>
      </c>
      <c r="AG52" s="10">
        <f t="shared" si="1"/>
        <v>0.2147858524852353</v>
      </c>
      <c r="AH52" s="10">
        <f t="shared" si="2"/>
        <v>46.271334275161358</v>
      </c>
    </row>
    <row r="53" spans="1:34" x14ac:dyDescent="0.25">
      <c r="A53" s="7">
        <v>121.633</v>
      </c>
      <c r="B53" s="7">
        <f t="shared" si="10"/>
        <v>3300</v>
      </c>
      <c r="C53" s="7">
        <v>0.22550000000000001</v>
      </c>
      <c r="D53" s="7">
        <v>1.1611800000000001</v>
      </c>
      <c r="E53" s="20"/>
      <c r="F53" s="10">
        <f t="shared" si="8"/>
        <v>99.225282207999996</v>
      </c>
      <c r="G53" s="10">
        <f t="shared" si="4"/>
        <v>34.289795939852951</v>
      </c>
      <c r="H53" s="10">
        <f t="shared" si="5"/>
        <v>34.504581792338186</v>
      </c>
      <c r="I53" s="11">
        <f t="shared" si="9"/>
        <v>784.21488713214285</v>
      </c>
      <c r="J53" s="19">
        <f t="shared" si="6"/>
        <v>0.29409137780807054</v>
      </c>
      <c r="K53" s="10">
        <f t="shared" si="7"/>
        <v>28.211134379916576</v>
      </c>
      <c r="AF53" s="7">
        <f t="shared" si="0"/>
        <v>11.510400000000001</v>
      </c>
      <c r="AG53" s="10">
        <f t="shared" si="1"/>
        <v>0.21902253229317381</v>
      </c>
      <c r="AH53" s="10">
        <f t="shared" si="2"/>
        <v>47.184042562702139</v>
      </c>
    </row>
    <row r="54" spans="1:34" x14ac:dyDescent="0.25">
      <c r="A54" s="7">
        <v>122.181</v>
      </c>
      <c r="B54" s="7">
        <f t="shared" si="10"/>
        <v>3350</v>
      </c>
      <c r="C54" s="7">
        <v>0.22850000000000001</v>
      </c>
      <c r="D54" s="7">
        <v>1.1510400000000001</v>
      </c>
      <c r="E54" s="20"/>
      <c r="F54" s="10">
        <f t="shared" si="8"/>
        <v>99.672327455999991</v>
      </c>
      <c r="G54" s="10">
        <f t="shared" si="4"/>
        <v>34.966166773386185</v>
      </c>
      <c r="H54" s="10">
        <f t="shared" si="5"/>
        <v>35.185189305679359</v>
      </c>
      <c r="I54" s="11">
        <f t="shared" si="9"/>
        <v>787.74805459614026</v>
      </c>
      <c r="J54" s="19">
        <f t="shared" si="6"/>
        <v>0.29223943946040581</v>
      </c>
      <c r="K54" s="10">
        <f t="shared" si="7"/>
        <v>28.389909981477256</v>
      </c>
      <c r="AF54" s="7">
        <f t="shared" si="0"/>
        <v>11.4117</v>
      </c>
      <c r="AG54" s="10">
        <f t="shared" si="1"/>
        <v>0.22365968588600538</v>
      </c>
      <c r="AH54" s="10">
        <f t="shared" si="2"/>
        <v>48.18302495142391</v>
      </c>
    </row>
    <row r="55" spans="1:34" x14ac:dyDescent="0.25">
      <c r="A55" s="7">
        <v>122.93300000000001</v>
      </c>
      <c r="B55" s="7">
        <f t="shared" si="10"/>
        <v>3400</v>
      </c>
      <c r="C55" s="7">
        <v>0.23419999999999999</v>
      </c>
      <c r="D55" s="7">
        <v>1.14117</v>
      </c>
      <c r="E55" s="20"/>
      <c r="F55" s="10">
        <f t="shared" si="8"/>
        <v>100.285791008</v>
      </c>
      <c r="G55" s="10">
        <f t="shared" si="4"/>
        <v>35.706471819553066</v>
      </c>
      <c r="H55" s="10">
        <f t="shared" si="5"/>
        <v>35.930131505439071</v>
      </c>
      <c r="I55" s="11">
        <f t="shared" si="9"/>
        <v>792.59648878031237</v>
      </c>
      <c r="J55" s="19">
        <f t="shared" si="6"/>
        <v>0.29331927155358772</v>
      </c>
      <c r="K55" s="10">
        <f t="shared" si="7"/>
        <v>28.285394735144575</v>
      </c>
      <c r="O55" s="3"/>
      <c r="AF55" s="7">
        <f t="shared" si="0"/>
        <v>11.2669</v>
      </c>
      <c r="AG55" s="10">
        <f t="shared" si="1"/>
        <v>0.22794939475872411</v>
      </c>
      <c r="AH55" s="10">
        <f t="shared" si="2"/>
        <v>49.107157294853295</v>
      </c>
    </row>
    <row r="56" spans="1:34" x14ac:dyDescent="0.25">
      <c r="A56" s="7">
        <v>123.47499999999999</v>
      </c>
      <c r="B56" s="7">
        <f t="shared" si="10"/>
        <v>3450</v>
      </c>
      <c r="C56" s="7">
        <v>0.23605000000000001</v>
      </c>
      <c r="D56" s="7">
        <v>1.12669</v>
      </c>
      <c r="E56" s="20"/>
      <c r="F56" s="10">
        <f t="shared" si="8"/>
        <v>100.72794159999999</v>
      </c>
      <c r="G56" s="10">
        <f t="shared" si="4"/>
        <v>36.391308554304892</v>
      </c>
      <c r="H56" s="10">
        <f t="shared" si="5"/>
        <v>36.619257949063616</v>
      </c>
      <c r="I56" s="11">
        <f t="shared" si="9"/>
        <v>796.09097192901061</v>
      </c>
      <c r="J56" s="19">
        <f t="shared" si="6"/>
        <v>0.29007278123372299</v>
      </c>
      <c r="K56" s="10">
        <f t="shared" si="7"/>
        <v>28.601964458820962</v>
      </c>
      <c r="AF56" s="7">
        <f t="shared" si="0"/>
        <v>11.1975</v>
      </c>
      <c r="AG56" s="10">
        <f t="shared" si="1"/>
        <v>0.23116498413861564</v>
      </c>
      <c r="AH56" s="10">
        <f t="shared" si="2"/>
        <v>49.799891985556023</v>
      </c>
    </row>
    <row r="57" spans="1:34" x14ac:dyDescent="0.25">
      <c r="A57" s="7">
        <v>123.428</v>
      </c>
      <c r="B57" s="7">
        <f t="shared" si="10"/>
        <v>3500</v>
      </c>
      <c r="C57" s="7">
        <v>0.24195</v>
      </c>
      <c r="D57" s="7">
        <v>1.11975</v>
      </c>
      <c r="E57" s="20"/>
      <c r="F57" s="10">
        <f t="shared" si="8"/>
        <v>100.689600128</v>
      </c>
      <c r="G57" s="10">
        <f t="shared" si="4"/>
        <v>36.904665939752171</v>
      </c>
      <c r="H57" s="10">
        <f t="shared" si="5"/>
        <v>37.135830923890786</v>
      </c>
      <c r="I57" s="11">
        <f t="shared" si="9"/>
        <v>795.78794479249973</v>
      </c>
      <c r="J57" s="19">
        <f t="shared" si="6"/>
        <v>0.29318719223798295</v>
      </c>
      <c r="K57" s="10">
        <f t="shared" si="7"/>
        <v>28.298137159360692</v>
      </c>
      <c r="AF57" s="7">
        <f t="shared" si="0"/>
        <v>11.062200000000001</v>
      </c>
      <c r="AG57" s="10">
        <f t="shared" si="1"/>
        <v>0.2359433523651191</v>
      </c>
      <c r="AH57" s="10">
        <f t="shared" si="2"/>
        <v>50.829296254691592</v>
      </c>
    </row>
    <row r="58" spans="1:34" x14ac:dyDescent="0.25">
      <c r="A58" s="7">
        <v>124.205</v>
      </c>
      <c r="B58" s="7">
        <f t="shared" si="10"/>
        <v>3550</v>
      </c>
      <c r="C58" s="7">
        <v>0.24545</v>
      </c>
      <c r="D58" s="7">
        <v>1.10622</v>
      </c>
      <c r="E58" s="20"/>
      <c r="F58" s="10">
        <f t="shared" si="8"/>
        <v>101.32345807999999</v>
      </c>
      <c r="G58" s="10">
        <f t="shared" si="4"/>
        <v>37.667515398952226</v>
      </c>
      <c r="H58" s="10">
        <f t="shared" si="5"/>
        <v>37.903458751317345</v>
      </c>
      <c r="I58" s="11">
        <f t="shared" si="9"/>
        <v>800.79756362375178</v>
      </c>
      <c r="J58" s="19">
        <f t="shared" si="6"/>
        <v>0.29140480483502362</v>
      </c>
      <c r="K58" s="10">
        <f t="shared" si="7"/>
        <v>28.471223678056269</v>
      </c>
      <c r="M58" s="3"/>
      <c r="AF58" s="7">
        <f t="shared" si="0"/>
        <v>10.9697</v>
      </c>
      <c r="AG58" s="10">
        <f t="shared" si="1"/>
        <v>0.23899873082678624</v>
      </c>
      <c r="AH58" s="10">
        <f t="shared" si="2"/>
        <v>51.487516693799471</v>
      </c>
    </row>
    <row r="59" spans="1:34" x14ac:dyDescent="0.25">
      <c r="A59" s="7">
        <v>124.066</v>
      </c>
      <c r="B59" s="7">
        <f t="shared" si="10"/>
        <v>3600</v>
      </c>
      <c r="C59" s="7">
        <v>0.25505</v>
      </c>
      <c r="D59" s="7">
        <v>1.09697</v>
      </c>
      <c r="E59" s="20"/>
      <c r="F59" s="10">
        <f t="shared" si="8"/>
        <v>101.21006521599999</v>
      </c>
      <c r="G59" s="10">
        <f t="shared" si="4"/>
        <v>38.155295682231532</v>
      </c>
      <c r="H59" s="10">
        <f t="shared" si="5"/>
        <v>38.394294413058319</v>
      </c>
      <c r="I59" s="11">
        <f t="shared" si="9"/>
        <v>799.90137698598596</v>
      </c>
      <c r="J59" s="19">
        <f t="shared" si="6"/>
        <v>0.29893113483279599</v>
      </c>
      <c r="K59" s="10">
        <f t="shared" si="7"/>
        <v>27.754390267708107</v>
      </c>
      <c r="AF59" s="7">
        <f t="shared" si="0"/>
        <v>10.940099999999999</v>
      </c>
      <c r="AG59" s="10">
        <f t="shared" si="1"/>
        <v>0.24212479687128052</v>
      </c>
      <c r="AH59" s="10">
        <f t="shared" si="2"/>
        <v>52.160965364823461</v>
      </c>
    </row>
    <row r="60" spans="1:34" x14ac:dyDescent="0.25">
      <c r="A60" s="7">
        <v>123.967</v>
      </c>
      <c r="B60" s="7">
        <f t="shared" si="10"/>
        <v>3650</v>
      </c>
      <c r="C60" s="7">
        <v>0.25755</v>
      </c>
      <c r="D60" s="7">
        <v>1.0940099999999999</v>
      </c>
      <c r="E60" s="20"/>
      <c r="F60" s="10">
        <f t="shared" si="8"/>
        <v>101.129303392</v>
      </c>
      <c r="G60" s="10">
        <f t="shared" si="4"/>
        <v>38.654360986206868</v>
      </c>
      <c r="H60" s="10">
        <f t="shared" si="5"/>
        <v>38.896485783078148</v>
      </c>
      <c r="I60" s="11">
        <f t="shared" si="9"/>
        <v>799.26308578354849</v>
      </c>
      <c r="J60" s="19">
        <f t="shared" si="6"/>
        <v>0.29796393598729942</v>
      </c>
      <c r="K60" s="10">
        <f t="shared" si="7"/>
        <v>27.844481755241457</v>
      </c>
      <c r="AF60" s="7">
        <f t="shared" si="0"/>
        <v>10.9659</v>
      </c>
      <c r="AG60" s="10">
        <f t="shared" si="1"/>
        <v>0.24514063095466554</v>
      </c>
      <c r="AH60" s="10">
        <f t="shared" si="2"/>
        <v>52.810666755190972</v>
      </c>
    </row>
    <row r="61" spans="1:34" x14ac:dyDescent="0.25">
      <c r="A61" s="7">
        <v>123.815</v>
      </c>
      <c r="B61" s="7">
        <f t="shared" si="10"/>
        <v>3700</v>
      </c>
      <c r="C61" s="7">
        <v>0.26445000000000002</v>
      </c>
      <c r="D61" s="7">
        <v>1.09659</v>
      </c>
      <c r="E61" s="20"/>
      <c r="F61" s="10">
        <f t="shared" si="8"/>
        <v>101.00530543999999</v>
      </c>
      <c r="G61" s="10">
        <f t="shared" si="4"/>
        <v>39.135828150413971</v>
      </c>
      <c r="H61" s="10">
        <f t="shared" si="5"/>
        <v>39.380968781368637</v>
      </c>
      <c r="I61" s="11">
        <f t="shared" si="9"/>
        <v>798.28308312930096</v>
      </c>
      <c r="J61" s="19">
        <f t="shared" si="6"/>
        <v>0.30218276411803452</v>
      </c>
      <c r="K61" s="10">
        <f t="shared" si="7"/>
        <v>27.455739917970856</v>
      </c>
      <c r="AF61" s="7">
        <f t="shared" si="0"/>
        <v>10.980799999999999</v>
      </c>
      <c r="AG61" s="10">
        <f t="shared" si="1"/>
        <v>0.24835702299446893</v>
      </c>
      <c r="AH61" s="10">
        <f t="shared" si="2"/>
        <v>53.50357436298588</v>
      </c>
    </row>
    <row r="62" spans="1:34" x14ac:dyDescent="0.25">
      <c r="A62" s="7">
        <v>123.767</v>
      </c>
      <c r="B62" s="7">
        <f t="shared" si="10"/>
        <v>3750</v>
      </c>
      <c r="C62" s="7">
        <v>0.2651</v>
      </c>
      <c r="D62" s="7">
        <v>1.0980799999999999</v>
      </c>
      <c r="E62" s="20"/>
      <c r="F62" s="10">
        <f t="shared" si="8"/>
        <v>100.96614819199999</v>
      </c>
      <c r="G62" s="10">
        <f t="shared" si="4"/>
        <v>39.649313677655691</v>
      </c>
      <c r="H62" s="10">
        <f t="shared" si="5"/>
        <v>39.89767070065016</v>
      </c>
      <c r="I62" s="11">
        <f t="shared" si="9"/>
        <v>797.97360860690696</v>
      </c>
      <c r="J62" s="19">
        <f t="shared" si="6"/>
        <v>0.29900241769767277</v>
      </c>
      <c r="K62" s="10">
        <f t="shared" si="7"/>
        <v>27.747773557159661</v>
      </c>
      <c r="AF62" s="7">
        <f t="shared" si="0"/>
        <v>10.9907</v>
      </c>
      <c r="AG62" s="10">
        <f t="shared" si="1"/>
        <v>0.25114383144993724</v>
      </c>
      <c r="AH62" s="10">
        <f t="shared" si="2"/>
        <v>54.103936743057496</v>
      </c>
    </row>
    <row r="63" spans="1:34" x14ac:dyDescent="0.25">
      <c r="A63" s="7">
        <v>123.509</v>
      </c>
      <c r="B63" s="7">
        <f t="shared" si="10"/>
        <v>3800</v>
      </c>
      <c r="C63" s="7">
        <v>0.26929999999999998</v>
      </c>
      <c r="D63" s="7">
        <v>1.09907</v>
      </c>
      <c r="E63" s="20"/>
      <c r="F63" s="10">
        <f t="shared" si="8"/>
        <v>100.75567798399999</v>
      </c>
      <c r="G63" s="10">
        <f t="shared" si="4"/>
        <v>40.09421771651914</v>
      </c>
      <c r="H63" s="10">
        <f t="shared" si="5"/>
        <v>40.345361547969077</v>
      </c>
      <c r="I63" s="11">
        <f t="shared" si="9"/>
        <v>796.31018304903944</v>
      </c>
      <c r="J63" s="19">
        <f t="shared" si="6"/>
        <v>0.30036910155313812</v>
      </c>
      <c r="K63" s="10">
        <f t="shared" si="7"/>
        <v>27.621520776998214</v>
      </c>
      <c r="AF63" s="7">
        <f t="shared" si="0"/>
        <v>11.0533</v>
      </c>
      <c r="AG63" s="10">
        <f t="shared" si="1"/>
        <v>0.25272400126128503</v>
      </c>
      <c r="AH63" s="10">
        <f t="shared" si="2"/>
        <v>54.444352858487086</v>
      </c>
    </row>
    <row r="64" spans="1:34" x14ac:dyDescent="0.25">
      <c r="A64" s="7">
        <v>122.672</v>
      </c>
      <c r="B64" s="7">
        <f t="shared" si="10"/>
        <v>3850</v>
      </c>
      <c r="C64" s="7">
        <v>0.27374999999999999</v>
      </c>
      <c r="D64" s="7">
        <v>1.1053299999999999</v>
      </c>
      <c r="E64" s="20"/>
      <c r="F64" s="10">
        <f t="shared" si="8"/>
        <v>100.072873472</v>
      </c>
      <c r="G64" s="10">
        <f t="shared" si="4"/>
        <v>40.346486195817867</v>
      </c>
      <c r="H64" s="10">
        <f t="shared" si="5"/>
        <v>40.599210197079152</v>
      </c>
      <c r="I64" s="11">
        <f t="shared" si="9"/>
        <v>790.91372106479503</v>
      </c>
      <c r="J64" s="19">
        <f t="shared" si="6"/>
        <v>0.30342339026305137</v>
      </c>
      <c r="K64" s="10">
        <f t="shared" si="7"/>
        <v>27.343479921325624</v>
      </c>
      <c r="AF64" s="7">
        <f t="shared" si="0"/>
        <v>11.170400000000001</v>
      </c>
      <c r="AG64" s="10">
        <f t="shared" si="1"/>
        <v>0.25493136952704276</v>
      </c>
      <c r="AH64" s="10">
        <f t="shared" si="2"/>
        <v>54.919886389729399</v>
      </c>
    </row>
    <row r="65" spans="1:34" x14ac:dyDescent="0.25">
      <c r="A65" s="7">
        <v>122.157</v>
      </c>
      <c r="B65" s="7">
        <f t="shared" si="10"/>
        <v>3900</v>
      </c>
      <c r="C65" s="7">
        <v>0.27589999999999998</v>
      </c>
      <c r="D65" s="7">
        <v>1.11704</v>
      </c>
      <c r="E65" s="20"/>
      <c r="F65" s="10">
        <f t="shared" si="8"/>
        <v>99.652748831999986</v>
      </c>
      <c r="G65" s="10">
        <f t="shared" si="4"/>
        <v>40.698884673283203</v>
      </c>
      <c r="H65" s="10">
        <f t="shared" si="5"/>
        <v>40.953816042810246</v>
      </c>
      <c r="I65" s="11">
        <f t="shared" si="9"/>
        <v>787.59331733494332</v>
      </c>
      <c r="J65" s="19">
        <f t="shared" si="6"/>
        <v>0.3031585624895542</v>
      </c>
      <c r="K65" s="10">
        <f t="shared" si="7"/>
        <v>27.367366143927292</v>
      </c>
      <c r="AF65" s="7">
        <f t="shared" si="0"/>
        <v>11.225899999999999</v>
      </c>
      <c r="AG65" s="10">
        <f t="shared" si="1"/>
        <v>0.25614311843926174</v>
      </c>
      <c r="AH65" s="10">
        <f t="shared" si="2"/>
        <v>55.180933559858182</v>
      </c>
    </row>
    <row r="66" spans="1:34" x14ac:dyDescent="0.25">
      <c r="A66" s="7">
        <v>121.184</v>
      </c>
      <c r="B66" s="7">
        <f t="shared" si="10"/>
        <v>3950</v>
      </c>
      <c r="C66" s="7">
        <v>0.28284999999999999</v>
      </c>
      <c r="D66" s="7">
        <v>1.12259</v>
      </c>
      <c r="E66" s="20"/>
      <c r="F66" s="10">
        <f t="shared" si="8"/>
        <v>98.858998783999994</v>
      </c>
      <c r="G66" s="10">
        <f t="shared" si="4"/>
        <v>40.892336068939137</v>
      </c>
      <c r="H66" s="10">
        <f t="shared" si="5"/>
        <v>41.148479187378399</v>
      </c>
      <c r="I66" s="11">
        <f t="shared" si="9"/>
        <v>781.32001087058291</v>
      </c>
      <c r="J66" s="19">
        <f t="shared" si="6"/>
        <v>0.3093249192039198</v>
      </c>
      <c r="K66" s="10">
        <f t="shared" si="7"/>
        <v>26.821800845113273</v>
      </c>
      <c r="AF66" s="7">
        <f t="shared" si="0"/>
        <v>11.246100000000002</v>
      </c>
      <c r="AG66" s="10">
        <f t="shared" si="1"/>
        <v>0.25685973320775446</v>
      </c>
      <c r="AH66" s="10">
        <f t="shared" si="2"/>
        <v>55.335313939737368</v>
      </c>
    </row>
    <row r="67" spans="1:34" x14ac:dyDescent="0.25">
      <c r="A67" s="7">
        <v>120.004</v>
      </c>
      <c r="B67" s="7">
        <f t="shared" si="10"/>
        <v>4000</v>
      </c>
      <c r="C67" s="7">
        <v>0.28455000000000003</v>
      </c>
      <c r="D67" s="7">
        <v>1.1246100000000001</v>
      </c>
      <c r="E67" s="20"/>
      <c r="F67" s="10">
        <f t="shared" si="8"/>
        <v>97.896383103999995</v>
      </c>
      <c r="G67" s="10">
        <f t="shared" si="4"/>
        <v>41.006741063005101</v>
      </c>
      <c r="H67" s="10">
        <f t="shared" si="5"/>
        <v>41.263600796212856</v>
      </c>
      <c r="I67" s="11">
        <f t="shared" si="9"/>
        <v>773.71209552839832</v>
      </c>
      <c r="J67" s="19">
        <f t="shared" si="6"/>
        <v>0.31031586562787827</v>
      </c>
      <c r="K67" s="10">
        <f t="shared" si="7"/>
        <v>26.736149511824809</v>
      </c>
      <c r="AF67" s="7">
        <f t="shared" si="0"/>
        <v>11.222000000000001</v>
      </c>
      <c r="AG67" s="10">
        <f t="shared" si="1"/>
        <v>0.25731815903822053</v>
      </c>
      <c r="AH67" s="10">
        <f t="shared" si="2"/>
        <v>55.434072654972212</v>
      </c>
    </row>
    <row r="68" spans="1:34" x14ac:dyDescent="0.25">
      <c r="A68" s="7">
        <v>118.73399999999999</v>
      </c>
      <c r="B68" s="7">
        <f t="shared" si="10"/>
        <v>4050</v>
      </c>
      <c r="C68" s="7">
        <v>0.28710000000000002</v>
      </c>
      <c r="D68" s="7">
        <v>1.1222000000000001</v>
      </c>
      <c r="E68" s="20"/>
      <c r="F68" s="10">
        <f t="shared" si="8"/>
        <v>96.860347583999996</v>
      </c>
      <c r="G68" s="10">
        <f t="shared" si="4"/>
        <v>41.079927113196504</v>
      </c>
      <c r="H68" s="10">
        <f t="shared" si="5"/>
        <v>41.337245272234725</v>
      </c>
      <c r="I68" s="11">
        <f t="shared" si="9"/>
        <v>765.52391545672504</v>
      </c>
      <c r="J68" s="19">
        <f t="shared" si="6"/>
        <v>0.31253896854800173</v>
      </c>
      <c r="K68" s="10">
        <f t="shared" si="7"/>
        <v>26.545974148001456</v>
      </c>
      <c r="AF68" s="7">
        <f t="shared" si="0"/>
        <v>11.2394</v>
      </c>
      <c r="AG68" s="10">
        <f t="shared" si="1"/>
        <v>0.25766035971359003</v>
      </c>
      <c r="AH68" s="10">
        <f t="shared" si="2"/>
        <v>55.507792975262511</v>
      </c>
    </row>
    <row r="69" spans="1:34" x14ac:dyDescent="0.25">
      <c r="A69" s="7">
        <v>117.44199999999999</v>
      </c>
      <c r="B69" s="7">
        <f t="shared" si="10"/>
        <v>4100</v>
      </c>
      <c r="C69" s="7">
        <v>0.28894999999999998</v>
      </c>
      <c r="D69" s="7">
        <v>1.1239399999999999</v>
      </c>
      <c r="E69" s="20"/>
      <c r="F69" s="10">
        <f t="shared" si="8"/>
        <v>95.806364991999985</v>
      </c>
      <c r="G69" s="10">
        <f t="shared" si="4"/>
        <v>41.134558231554628</v>
      </c>
      <c r="H69" s="10">
        <f t="shared" si="5"/>
        <v>41.392218591268218</v>
      </c>
      <c r="I69" s="11">
        <f t="shared" si="9"/>
        <v>757.19389289562139</v>
      </c>
      <c r="J69" s="19">
        <f t="shared" si="6"/>
        <v>0.31413513076931227</v>
      </c>
      <c r="K69" s="10">
        <f t="shared" si="7"/>
        <v>26.411090536101188</v>
      </c>
      <c r="AF69" s="7">
        <f t="shared" si="0"/>
        <v>11.2233</v>
      </c>
      <c r="AG69" s="10">
        <f t="shared" si="1"/>
        <v>0.25871066696238643</v>
      </c>
      <c r="AH69" s="10">
        <f t="shared" si="2"/>
        <v>55.734060754255118</v>
      </c>
    </row>
    <row r="70" spans="1:34" x14ac:dyDescent="0.25">
      <c r="A70" s="7">
        <v>116.5</v>
      </c>
      <c r="B70" s="7">
        <f t="shared" si="10"/>
        <v>4150</v>
      </c>
      <c r="C70" s="7">
        <v>0.29304999999999998</v>
      </c>
      <c r="D70" s="7">
        <v>1.12233</v>
      </c>
      <c r="E70" s="20"/>
      <c r="F70" s="10">
        <f t="shared" si="8"/>
        <v>95.037903999999997</v>
      </c>
      <c r="G70" s="10">
        <f t="shared" si="4"/>
        <v>41.302236040957787</v>
      </c>
      <c r="H70" s="10">
        <f t="shared" si="5"/>
        <v>41.560946707920174</v>
      </c>
      <c r="I70" s="11">
        <f t="shared" si="9"/>
        <v>751.12045539364021</v>
      </c>
      <c r="J70" s="19">
        <f t="shared" si="6"/>
        <v>0.31729907628612647</v>
      </c>
      <c r="K70" s="10">
        <f t="shared" si="7"/>
        <v>26.147732531804586</v>
      </c>
      <c r="AF70" s="7">
        <f t="shared" si="0"/>
        <v>11.2179</v>
      </c>
      <c r="AG70" s="10">
        <f t="shared" si="1"/>
        <v>0.26054886517977138</v>
      </c>
      <c r="AH70" s="10">
        <f t="shared" si="2"/>
        <v>56.130063950910618</v>
      </c>
    </row>
    <row r="71" spans="1:34" x14ac:dyDescent="0.25">
      <c r="A71" s="7">
        <v>115.931</v>
      </c>
      <c r="B71" s="7">
        <f t="shared" si="10"/>
        <v>4200</v>
      </c>
      <c r="C71" s="7">
        <v>0.2949</v>
      </c>
      <c r="D71" s="7">
        <v>1.1217900000000001</v>
      </c>
      <c r="E71" s="20"/>
      <c r="F71" s="10">
        <f t="shared" si="8"/>
        <v>94.573727455999986</v>
      </c>
      <c r="G71" s="10">
        <f t="shared" si="4"/>
        <v>41.595697835772199</v>
      </c>
      <c r="H71" s="10">
        <f t="shared" si="5"/>
        <v>41.856246700951971</v>
      </c>
      <c r="I71" s="11">
        <f t="shared" si="9"/>
        <v>747.45189282609522</v>
      </c>
      <c r="J71" s="19">
        <f t="shared" si="6"/>
        <v>0.3170494501050945</v>
      </c>
      <c r="K71" s="10">
        <f t="shared" si="7"/>
        <v>26.1683197260495</v>
      </c>
      <c r="AF71" s="7">
        <f t="shared" ref="AF71:AF96" si="11">D72*10</f>
        <v>11.2456</v>
      </c>
      <c r="AG71" s="10">
        <f t="shared" ref="AG71:AG96" si="12">H72-G72</f>
        <v>0.26161067722063081</v>
      </c>
      <c r="AH71" s="10">
        <f t="shared" ref="AH71:AH96" si="13">H72*1.34102</f>
        <v>56.358810208224178</v>
      </c>
    </row>
    <row r="72" spans="1:34" x14ac:dyDescent="0.25">
      <c r="A72" s="7">
        <v>115.03400000000001</v>
      </c>
      <c r="B72" s="7">
        <f t="shared" ref="B72:B97" si="14">B71+50</f>
        <v>4250</v>
      </c>
      <c r="C72" s="7">
        <v>0.29715000000000003</v>
      </c>
      <c r="D72" s="7">
        <v>1.12456</v>
      </c>
      <c r="E72" s="20"/>
      <c r="F72" s="10">
        <f t="shared" ref="F72:F97" si="15">A72*$J$3</f>
        <v>93.841976383999992</v>
      </c>
      <c r="G72" s="10">
        <f t="shared" ref="G72:G97" si="16">((2*PI()*B72*F72)/60)/1000</f>
        <v>41.765212344228843</v>
      </c>
      <c r="H72" s="10">
        <f t="shared" ref="H72:H97" si="17">(1.01325/($G$3/1000))*(SQRT((273+$I$3)/293))*G72</f>
        <v>42.026823021449474</v>
      </c>
      <c r="I72" s="11">
        <f t="shared" ref="I72:I97" si="18">(F72*4*PI()/(0.001*$K$3))/1000</f>
        <v>741.66858768885845</v>
      </c>
      <c r="J72" s="19">
        <f t="shared" ref="J72:J97" si="19">((C72*60)*$L$3)/H72</f>
        <v>0.31817180168901615</v>
      </c>
      <c r="K72" s="10">
        <f t="shared" ref="K72:K97" si="20">H72/(C72/60*$L$3*$M$3)*100</f>
        <v>26.076010932695759</v>
      </c>
      <c r="AF72" s="7">
        <f t="shared" si="11"/>
        <v>11.227799999999998</v>
      </c>
      <c r="AG72" s="10">
        <f t="shared" si="12"/>
        <v>0.26320893363529763</v>
      </c>
      <c r="AH72" s="10">
        <f t="shared" si="13"/>
        <v>56.703122722130388</v>
      </c>
    </row>
    <row r="73" spans="1:34" x14ac:dyDescent="0.25">
      <c r="A73" s="7">
        <v>114.39100000000001</v>
      </c>
      <c r="B73" s="7">
        <f t="shared" si="14"/>
        <v>4300</v>
      </c>
      <c r="C73" s="7">
        <v>0.30220000000000002</v>
      </c>
      <c r="D73" s="7">
        <v>1.1227799999999999</v>
      </c>
      <c r="E73" s="20"/>
      <c r="F73" s="10">
        <f t="shared" si="15"/>
        <v>93.317432416000003</v>
      </c>
      <c r="G73" s="10">
        <f t="shared" si="16"/>
        <v>42.020368285295355</v>
      </c>
      <c r="H73" s="10">
        <f t="shared" si="17"/>
        <v>42.283577218930652</v>
      </c>
      <c r="I73" s="11">
        <f t="shared" si="18"/>
        <v>737.52291856595616</v>
      </c>
      <c r="J73" s="19">
        <f t="shared" si="19"/>
        <v>0.32161422695125313</v>
      </c>
      <c r="K73" s="10">
        <f t="shared" si="20"/>
        <v>25.796904129417786</v>
      </c>
      <c r="AF73" s="7">
        <f t="shared" si="11"/>
        <v>11.194299999999998</v>
      </c>
      <c r="AG73" s="10">
        <f t="shared" si="12"/>
        <v>0.26539660997790548</v>
      </c>
      <c r="AH73" s="10">
        <f t="shared" si="13"/>
        <v>57.174414020711737</v>
      </c>
    </row>
    <row r="74" spans="1:34" x14ac:dyDescent="0.25">
      <c r="A74" s="7">
        <v>114.01600000000001</v>
      </c>
      <c r="B74" s="7">
        <f t="shared" si="14"/>
        <v>4350</v>
      </c>
      <c r="C74" s="7">
        <v>0.30604999999999999</v>
      </c>
      <c r="D74" s="7">
        <v>1.1194299999999999</v>
      </c>
      <c r="E74" s="20"/>
      <c r="F74" s="10">
        <f t="shared" si="15"/>
        <v>93.011516415999992</v>
      </c>
      <c r="G74" s="10">
        <f t="shared" si="16"/>
        <v>42.369623017404038</v>
      </c>
      <c r="H74" s="10">
        <f t="shared" si="17"/>
        <v>42.635019627381944</v>
      </c>
      <c r="I74" s="11">
        <f t="shared" si="18"/>
        <v>735.10514885975351</v>
      </c>
      <c r="J74" s="19">
        <f t="shared" si="19"/>
        <v>0.32302670716152082</v>
      </c>
      <c r="K74" s="10">
        <f t="shared" si="20"/>
        <v>25.684103497887477</v>
      </c>
      <c r="AF74" s="7">
        <f t="shared" si="11"/>
        <v>11.198600000000001</v>
      </c>
      <c r="AG74" s="10">
        <f t="shared" si="12"/>
        <v>0.2681057477093276</v>
      </c>
      <c r="AH74" s="10">
        <f t="shared" si="13"/>
        <v>57.758043790165488</v>
      </c>
    </row>
    <row r="75" spans="1:34" x14ac:dyDescent="0.25">
      <c r="A75" s="7">
        <v>113.871</v>
      </c>
      <c r="B75" s="7">
        <f t="shared" si="14"/>
        <v>4400</v>
      </c>
      <c r="C75" s="7">
        <v>0.30919999999999997</v>
      </c>
      <c r="D75" s="7">
        <v>1.1198600000000001</v>
      </c>
      <c r="E75" s="20"/>
      <c r="F75" s="10">
        <f t="shared" si="15"/>
        <v>92.893228895999997</v>
      </c>
      <c r="G75" s="10">
        <f t="shared" si="16"/>
        <v>42.802127201959941</v>
      </c>
      <c r="H75" s="10">
        <f t="shared" si="17"/>
        <v>43.070232949669268</v>
      </c>
      <c r="I75" s="11">
        <f t="shared" si="18"/>
        <v>734.17027790668851</v>
      </c>
      <c r="J75" s="19">
        <f t="shared" si="19"/>
        <v>0.32305374378307938</v>
      </c>
      <c r="K75" s="10">
        <f t="shared" si="20"/>
        <v>25.681953975092259</v>
      </c>
      <c r="AF75" s="7">
        <f t="shared" si="11"/>
        <v>11.1873</v>
      </c>
      <c r="AG75" s="10">
        <f t="shared" si="12"/>
        <v>0.27142386351517445</v>
      </c>
      <c r="AH75" s="10">
        <f t="shared" si="13"/>
        <v>58.472865757439948</v>
      </c>
    </row>
    <row r="76" spans="1:34" x14ac:dyDescent="0.25">
      <c r="A76" s="7">
        <v>113.985</v>
      </c>
      <c r="B76" s="7">
        <f t="shared" si="14"/>
        <v>4450</v>
      </c>
      <c r="C76" s="7">
        <v>0.30990000000000001</v>
      </c>
      <c r="D76" s="7">
        <v>1.11873</v>
      </c>
      <c r="E76" s="20"/>
      <c r="F76" s="10">
        <f t="shared" si="15"/>
        <v>92.986227359999987</v>
      </c>
      <c r="G76" s="10">
        <f t="shared" si="16"/>
        <v>43.331852565948921</v>
      </c>
      <c r="H76" s="10">
        <f t="shared" si="17"/>
        <v>43.603276429464096</v>
      </c>
      <c r="I76" s="11">
        <f t="shared" si="18"/>
        <v>734.90527989737416</v>
      </c>
      <c r="J76" s="19">
        <f t="shared" si="19"/>
        <v>0.31982688325175013</v>
      </c>
      <c r="K76" s="10">
        <f t="shared" si="20"/>
        <v>25.941069415317486</v>
      </c>
      <c r="AF76" s="7">
        <f t="shared" si="11"/>
        <v>11.156299999999998</v>
      </c>
      <c r="AG76" s="10">
        <f t="shared" si="12"/>
        <v>0.27283855160821702</v>
      </c>
      <c r="AH76" s="10">
        <f t="shared" si="13"/>
        <v>58.777632132369497</v>
      </c>
    </row>
    <row r="77" spans="1:34" x14ac:dyDescent="0.25">
      <c r="A77" s="7">
        <v>113.306</v>
      </c>
      <c r="B77" s="7">
        <f t="shared" si="14"/>
        <v>4500</v>
      </c>
      <c r="C77" s="7">
        <v>0.31445000000000001</v>
      </c>
      <c r="D77" s="7">
        <v>1.1156299999999999</v>
      </c>
      <c r="E77" s="20"/>
      <c r="F77" s="10">
        <f t="shared" si="15"/>
        <v>92.432315455999998</v>
      </c>
      <c r="G77" s="10">
        <f t="shared" si="16"/>
        <v>43.557702478629579</v>
      </c>
      <c r="H77" s="10">
        <f t="shared" si="17"/>
        <v>43.830541030237796</v>
      </c>
      <c r="I77" s="11">
        <f t="shared" si="18"/>
        <v>730.52750488267645</v>
      </c>
      <c r="J77" s="19">
        <f t="shared" si="19"/>
        <v>0.32283995742233779</v>
      </c>
      <c r="K77" s="10">
        <f t="shared" si="20"/>
        <v>25.698960703506259</v>
      </c>
      <c r="AF77" s="7">
        <f t="shared" si="11"/>
        <v>11.095299999999998</v>
      </c>
      <c r="AG77" s="10">
        <f t="shared" si="12"/>
        <v>0.27530523253586381</v>
      </c>
      <c r="AH77" s="10">
        <f t="shared" si="13"/>
        <v>59.309029412185176</v>
      </c>
    </row>
    <row r="78" spans="1:34" x14ac:dyDescent="0.25">
      <c r="A78" s="7">
        <v>113.074</v>
      </c>
      <c r="B78" s="7">
        <f t="shared" si="14"/>
        <v>4550</v>
      </c>
      <c r="C78" s="7">
        <v>0.31709999999999999</v>
      </c>
      <c r="D78" s="7">
        <v>1.1095299999999999</v>
      </c>
      <c r="E78" s="20"/>
      <c r="F78" s="10">
        <f t="shared" si="15"/>
        <v>92.243055423999991</v>
      </c>
      <c r="G78" s="10">
        <f t="shared" si="16"/>
        <v>43.9514992984817</v>
      </c>
      <c r="H78" s="10">
        <f t="shared" si="17"/>
        <v>44.226804531017564</v>
      </c>
      <c r="I78" s="11">
        <f t="shared" si="18"/>
        <v>729.03171135777234</v>
      </c>
      <c r="J78" s="19">
        <f t="shared" si="19"/>
        <v>0.32264370332232301</v>
      </c>
      <c r="K78" s="10">
        <f t="shared" si="20"/>
        <v>25.714592579635397</v>
      </c>
      <c r="AF78" s="7">
        <f t="shared" si="11"/>
        <v>11.056900000000001</v>
      </c>
      <c r="AG78" s="10">
        <f t="shared" si="12"/>
        <v>0.27616691470559829</v>
      </c>
      <c r="AH78" s="10">
        <f t="shared" si="13"/>
        <v>59.494661674520501</v>
      </c>
    </row>
    <row r="79" spans="1:34" x14ac:dyDescent="0.25">
      <c r="A79" s="7">
        <v>112.19499999999999</v>
      </c>
      <c r="B79" s="7">
        <f t="shared" si="14"/>
        <v>4600</v>
      </c>
      <c r="C79" s="7">
        <v>0.31940000000000002</v>
      </c>
      <c r="D79" s="7">
        <v>1.1056900000000001</v>
      </c>
      <c r="E79" s="20"/>
      <c r="F79" s="10">
        <f t="shared" si="15"/>
        <v>91.525988319999982</v>
      </c>
      <c r="G79" s="10">
        <f t="shared" si="16"/>
        <v>44.089063786194089</v>
      </c>
      <c r="H79" s="10">
        <f t="shared" si="17"/>
        <v>44.365230700899687</v>
      </c>
      <c r="I79" s="11">
        <f t="shared" si="18"/>
        <v>723.36445916643311</v>
      </c>
      <c r="J79" s="19">
        <f t="shared" si="19"/>
        <v>0.32396991456889979</v>
      </c>
      <c r="K79" s="10">
        <f t="shared" si="20"/>
        <v>25.609326688123119</v>
      </c>
      <c r="AF79" s="7">
        <f t="shared" si="11"/>
        <v>10.978200000000001</v>
      </c>
      <c r="AG79" s="10">
        <f t="shared" si="12"/>
        <v>0.276347058344939</v>
      </c>
      <c r="AH79" s="10">
        <f t="shared" si="13"/>
        <v>59.533470033903981</v>
      </c>
    </row>
    <row r="80" spans="1:34" x14ac:dyDescent="0.25">
      <c r="A80" s="7">
        <v>111.06100000000001</v>
      </c>
      <c r="B80" s="7">
        <f t="shared" si="14"/>
        <v>4650</v>
      </c>
      <c r="C80" s="7">
        <v>0.32055</v>
      </c>
      <c r="D80" s="7">
        <v>1.09782</v>
      </c>
      <c r="E80" s="20"/>
      <c r="F80" s="10">
        <f t="shared" si="15"/>
        <v>90.600898336</v>
      </c>
      <c r="G80" s="10">
        <f t="shared" si="16"/>
        <v>44.117823076257061</v>
      </c>
      <c r="H80" s="10">
        <f t="shared" si="17"/>
        <v>44.394170134602</v>
      </c>
      <c r="I80" s="11">
        <f t="shared" si="18"/>
        <v>716.05312357487628</v>
      </c>
      <c r="J80" s="19">
        <f t="shared" si="19"/>
        <v>0.32492442039719455</v>
      </c>
      <c r="K80" s="10">
        <f t="shared" si="20"/>
        <v>25.534096111262695</v>
      </c>
      <c r="AF80" s="7">
        <f t="shared" si="11"/>
        <v>10.9558</v>
      </c>
      <c r="AG80" s="10">
        <f t="shared" si="12"/>
        <v>0.27658221094351632</v>
      </c>
      <c r="AH80" s="10">
        <f t="shared" si="13"/>
        <v>59.58412897800337</v>
      </c>
    </row>
    <row r="81" spans="1:34" x14ac:dyDescent="0.25">
      <c r="A81" s="7">
        <v>109.973</v>
      </c>
      <c r="B81" s="7">
        <f t="shared" si="14"/>
        <v>4700</v>
      </c>
      <c r="C81" s="7">
        <v>0.32069999999999999</v>
      </c>
      <c r="D81" s="7">
        <v>1.09558</v>
      </c>
      <c r="E81" s="20"/>
      <c r="F81" s="10">
        <f t="shared" si="15"/>
        <v>89.713334047999993</v>
      </c>
      <c r="G81" s="10">
        <f t="shared" si="16"/>
        <v>44.15536435063153</v>
      </c>
      <c r="H81" s="10">
        <f t="shared" si="17"/>
        <v>44.431946561575046</v>
      </c>
      <c r="I81" s="11">
        <f t="shared" si="18"/>
        <v>709.03836773394676</v>
      </c>
      <c r="J81" s="19">
        <f t="shared" si="19"/>
        <v>0.32480008455178566</v>
      </c>
      <c r="K81" s="10">
        <f t="shared" si="20"/>
        <v>25.54387074981036</v>
      </c>
      <c r="AF81" s="7">
        <f t="shared" si="11"/>
        <v>10.8827</v>
      </c>
      <c r="AG81" s="10">
        <f t="shared" si="12"/>
        <v>0.27617199821836635</v>
      </c>
      <c r="AH81" s="10">
        <f t="shared" si="13"/>
        <v>59.495756816104191</v>
      </c>
    </row>
    <row r="82" spans="1:34" x14ac:dyDescent="0.25">
      <c r="A82" s="7">
        <v>108.654</v>
      </c>
      <c r="B82" s="7">
        <f t="shared" si="14"/>
        <v>4750</v>
      </c>
      <c r="C82" s="7">
        <v>0.32485000000000003</v>
      </c>
      <c r="D82" s="7">
        <v>1.0882700000000001</v>
      </c>
      <c r="E82" s="20"/>
      <c r="F82" s="10">
        <f t="shared" si="15"/>
        <v>88.637325503999989</v>
      </c>
      <c r="G82" s="10">
        <f t="shared" si="16"/>
        <v>44.08987535089215</v>
      </c>
      <c r="H82" s="10">
        <f t="shared" si="17"/>
        <v>44.366047349110517</v>
      </c>
      <c r="I82" s="11">
        <f t="shared" si="18"/>
        <v>700.53426575399635</v>
      </c>
      <c r="J82" s="19">
        <f t="shared" si="19"/>
        <v>0.3294918270489805</v>
      </c>
      <c r="K82" s="10">
        <f t="shared" si="20"/>
        <v>25.180143172671038</v>
      </c>
      <c r="AF82" s="7">
        <f t="shared" si="11"/>
        <v>10.839600000000001</v>
      </c>
      <c r="AG82" s="10">
        <f t="shared" si="12"/>
        <v>0.27502596039752092</v>
      </c>
      <c r="AH82" s="10">
        <f t="shared" si="13"/>
        <v>59.248865791920124</v>
      </c>
    </row>
    <row r="83" spans="1:34" x14ac:dyDescent="0.25">
      <c r="A83" s="7">
        <v>107.07599999999999</v>
      </c>
      <c r="B83" s="7">
        <f t="shared" si="14"/>
        <v>4800</v>
      </c>
      <c r="C83" s="7">
        <v>0.32455000000000001</v>
      </c>
      <c r="D83" s="7">
        <v>1.08396</v>
      </c>
      <c r="E83" s="20"/>
      <c r="F83" s="10">
        <f t="shared" si="15"/>
        <v>87.350030975999985</v>
      </c>
      <c r="G83" s="10">
        <f t="shared" si="16"/>
        <v>43.906914496806785</v>
      </c>
      <c r="H83" s="10">
        <f t="shared" si="17"/>
        <v>44.181940457204306</v>
      </c>
      <c r="I83" s="11">
        <f t="shared" si="18"/>
        <v>690.3602908302953</v>
      </c>
      <c r="J83" s="19">
        <f t="shared" si="19"/>
        <v>0.33055927034591231</v>
      </c>
      <c r="K83" s="10">
        <f t="shared" si="20"/>
        <v>25.098831355225027</v>
      </c>
      <c r="AF83" s="7">
        <f t="shared" si="11"/>
        <v>10.822099999999999</v>
      </c>
      <c r="AG83" s="10">
        <f t="shared" si="12"/>
        <v>0.27312590385633229</v>
      </c>
      <c r="AH83" s="10">
        <f t="shared" si="13"/>
        <v>58.839536451362271</v>
      </c>
    </row>
    <row r="84" spans="1:34" x14ac:dyDescent="0.25">
      <c r="A84" s="7">
        <v>105.24</v>
      </c>
      <c r="B84" s="7">
        <f t="shared" si="14"/>
        <v>4850</v>
      </c>
      <c r="C84" s="7">
        <v>0.32569999999999999</v>
      </c>
      <c r="D84" s="7">
        <v>1.0822099999999999</v>
      </c>
      <c r="E84" s="20"/>
      <c r="F84" s="10">
        <f t="shared" si="15"/>
        <v>85.852266239999992</v>
      </c>
      <c r="G84" s="10">
        <f t="shared" si="16"/>
        <v>43.603577241035069</v>
      </c>
      <c r="H84" s="10">
        <f t="shared" si="17"/>
        <v>43.876703144891401</v>
      </c>
      <c r="I84" s="11">
        <f t="shared" si="18"/>
        <v>678.52289034872695</v>
      </c>
      <c r="J84" s="19">
        <f t="shared" si="19"/>
        <v>0.33403831531281458</v>
      </c>
      <c r="K84" s="10">
        <f t="shared" si="20"/>
        <v>24.837424328250439</v>
      </c>
      <c r="AF84" s="7">
        <f t="shared" si="11"/>
        <v>10.846</v>
      </c>
      <c r="AG84" s="10">
        <f t="shared" si="12"/>
        <v>0.27172542284371559</v>
      </c>
      <c r="AH84" s="10">
        <f t="shared" si="13"/>
        <v>58.537830708963924</v>
      </c>
    </row>
    <row r="85" spans="1:34" x14ac:dyDescent="0.25">
      <c r="A85" s="7">
        <v>103.63200000000001</v>
      </c>
      <c r="B85" s="7">
        <f t="shared" si="14"/>
        <v>4900</v>
      </c>
      <c r="C85" s="7">
        <v>0.32769999999999999</v>
      </c>
      <c r="D85" s="7">
        <v>1.0846</v>
      </c>
      <c r="E85" s="20"/>
      <c r="F85" s="10">
        <f t="shared" si="15"/>
        <v>84.540498431999993</v>
      </c>
      <c r="G85" s="10">
        <f t="shared" si="16"/>
        <v>43.379995438115792</v>
      </c>
      <c r="H85" s="10">
        <f t="shared" si="17"/>
        <v>43.651720860959507</v>
      </c>
      <c r="I85" s="11">
        <f t="shared" si="18"/>
        <v>668.15549384852989</v>
      </c>
      <c r="J85" s="19">
        <f t="shared" si="19"/>
        <v>0.33782173323638032</v>
      </c>
      <c r="K85" s="10">
        <f t="shared" si="20"/>
        <v>24.559258813324973</v>
      </c>
      <c r="AF85" s="7">
        <f t="shared" si="11"/>
        <v>10.882300000000001</v>
      </c>
      <c r="AG85" s="10">
        <f t="shared" si="12"/>
        <v>0.27106266655525246</v>
      </c>
      <c r="AH85" s="10">
        <f t="shared" si="13"/>
        <v>58.395053065968575</v>
      </c>
    </row>
    <row r="86" spans="1:34" x14ac:dyDescent="0.25">
      <c r="A86" s="7">
        <v>102.33499999999999</v>
      </c>
      <c r="B86" s="7">
        <f t="shared" si="14"/>
        <v>4950</v>
      </c>
      <c r="C86" s="7">
        <v>0.32845000000000002</v>
      </c>
      <c r="D86" s="7">
        <v>1.08823</v>
      </c>
      <c r="E86" s="20"/>
      <c r="F86" s="10">
        <f t="shared" si="15"/>
        <v>83.482436959999987</v>
      </c>
      <c r="G86" s="10">
        <f t="shared" si="16"/>
        <v>43.274188758455985</v>
      </c>
      <c r="H86" s="10">
        <f t="shared" si="17"/>
        <v>43.545251425011237</v>
      </c>
      <c r="I86" s="11">
        <f t="shared" si="18"/>
        <v>659.79323435800995</v>
      </c>
      <c r="J86" s="19">
        <f t="shared" si="19"/>
        <v>0.33942277323746528</v>
      </c>
      <c r="K86" s="10">
        <f t="shared" si="20"/>
        <v>24.443414035492044</v>
      </c>
      <c r="AF86" s="7">
        <f t="shared" si="11"/>
        <v>10.8687</v>
      </c>
      <c r="AG86" s="10">
        <f t="shared" si="12"/>
        <v>0.27051244318629841</v>
      </c>
      <c r="AH86" s="10">
        <f t="shared" si="13"/>
        <v>58.276518399293849</v>
      </c>
    </row>
    <row r="87" spans="1:34" x14ac:dyDescent="0.25">
      <c r="A87" s="7">
        <v>101.10599999999999</v>
      </c>
      <c r="B87" s="7">
        <f t="shared" si="14"/>
        <v>5000</v>
      </c>
      <c r="C87" s="7">
        <v>0.32869999999999999</v>
      </c>
      <c r="D87" s="7">
        <v>1.08687</v>
      </c>
      <c r="E87" s="20"/>
      <c r="F87" s="10">
        <f t="shared" si="15"/>
        <v>82.479848255999997</v>
      </c>
      <c r="G87" s="10">
        <f t="shared" si="16"/>
        <v>43.186347558375083</v>
      </c>
      <c r="H87" s="10">
        <f t="shared" si="17"/>
        <v>43.456860001561381</v>
      </c>
      <c r="I87" s="11">
        <f t="shared" si="18"/>
        <v>651.86939710754848</v>
      </c>
      <c r="J87" s="19">
        <f t="shared" si="19"/>
        <v>0.34037203791227783</v>
      </c>
      <c r="K87" s="10">
        <f t="shared" si="20"/>
        <v>24.375243719216861</v>
      </c>
      <c r="AF87" s="7">
        <f t="shared" si="11"/>
        <v>10.891</v>
      </c>
      <c r="AG87" s="10">
        <f t="shared" si="12"/>
        <v>0.26837749892430907</v>
      </c>
      <c r="AH87" s="10">
        <f t="shared" si="13"/>
        <v>57.816587177277007</v>
      </c>
    </row>
    <row r="88" spans="1:34" x14ac:dyDescent="0.25">
      <c r="A88" s="7">
        <v>99.314899999999994</v>
      </c>
      <c r="B88" s="7">
        <f t="shared" si="14"/>
        <v>5050</v>
      </c>
      <c r="C88" s="7">
        <v>0.32984999999999998</v>
      </c>
      <c r="D88" s="7">
        <v>1.0891</v>
      </c>
      <c r="E88" s="20"/>
      <c r="F88" s="10">
        <f t="shared" si="15"/>
        <v>81.018711862399996</v>
      </c>
      <c r="G88" s="10">
        <f t="shared" si="16"/>
        <v>42.845511315021049</v>
      </c>
      <c r="H88" s="10">
        <f t="shared" si="17"/>
        <v>43.113888813945358</v>
      </c>
      <c r="I88" s="11">
        <f t="shared" si="18"/>
        <v>640.32148425213597</v>
      </c>
      <c r="J88" s="19">
        <f t="shared" si="19"/>
        <v>0.34428000832991179</v>
      </c>
      <c r="K88" s="10">
        <f t="shared" si="20"/>
        <v>24.098556926279301</v>
      </c>
      <c r="AF88" s="7">
        <f t="shared" si="11"/>
        <v>10.9185</v>
      </c>
      <c r="AG88" s="10">
        <f t="shared" si="12"/>
        <v>0.26630417753921165</v>
      </c>
      <c r="AH88" s="10">
        <f t="shared" si="13"/>
        <v>57.369931376815487</v>
      </c>
    </row>
    <row r="89" spans="1:34" x14ac:dyDescent="0.25">
      <c r="A89" s="7">
        <v>97.581500000000005</v>
      </c>
      <c r="B89" s="7">
        <f t="shared" si="14"/>
        <v>5100</v>
      </c>
      <c r="C89" s="7">
        <v>0.32969999999999999</v>
      </c>
      <c r="D89" s="7">
        <v>1.09185</v>
      </c>
      <c r="E89" s="20"/>
      <c r="F89" s="10">
        <f t="shared" si="15"/>
        <v>79.604645743999995</v>
      </c>
      <c r="G89" s="10">
        <f t="shared" si="16"/>
        <v>42.514512944364625</v>
      </c>
      <c r="H89" s="10">
        <f t="shared" si="17"/>
        <v>42.780817121903837</v>
      </c>
      <c r="I89" s="11">
        <f t="shared" si="18"/>
        <v>629.14558556218458</v>
      </c>
      <c r="J89" s="19">
        <f t="shared" si="19"/>
        <v>0.34680263253793003</v>
      </c>
      <c r="K89" s="10">
        <f t="shared" si="20"/>
        <v>23.923265283780346</v>
      </c>
      <c r="AF89" s="7">
        <f t="shared" si="11"/>
        <v>10.940700000000001</v>
      </c>
      <c r="AG89" s="10">
        <f t="shared" si="12"/>
        <v>0.26413947867432341</v>
      </c>
      <c r="AH89" s="10">
        <f t="shared" si="13"/>
        <v>56.903590118192334</v>
      </c>
    </row>
    <row r="90" spans="1:34" x14ac:dyDescent="0.25">
      <c r="A90" s="7">
        <v>95.848600000000005</v>
      </c>
      <c r="B90" s="7">
        <f t="shared" si="14"/>
        <v>5150</v>
      </c>
      <c r="C90" s="7">
        <v>0.33095000000000002</v>
      </c>
      <c r="D90" s="7">
        <v>1.0940700000000001</v>
      </c>
      <c r="E90" s="20"/>
      <c r="F90" s="10">
        <f t="shared" si="15"/>
        <v>78.190987513599993</v>
      </c>
      <c r="G90" s="10">
        <f t="shared" si="16"/>
        <v>42.16892648469112</v>
      </c>
      <c r="H90" s="10">
        <f t="shared" si="17"/>
        <v>42.433065963365443</v>
      </c>
      <c r="I90" s="11">
        <f t="shared" si="18"/>
        <v>617.97291056517474</v>
      </c>
      <c r="J90" s="19">
        <f t="shared" si="19"/>
        <v>0.3509703968329238</v>
      </c>
      <c r="K90" s="10">
        <f t="shared" si="20"/>
        <v>23.639177133414577</v>
      </c>
      <c r="AF90" s="7">
        <f t="shared" si="11"/>
        <v>10.934600000000001</v>
      </c>
      <c r="AG90" s="10">
        <f t="shared" si="12"/>
        <v>0.26379533556197288</v>
      </c>
      <c r="AH90" s="10">
        <f t="shared" si="13"/>
        <v>56.829451338539009</v>
      </c>
    </row>
    <row r="91" spans="1:34" x14ac:dyDescent="0.25">
      <c r="A91" s="7">
        <v>94.803299999999993</v>
      </c>
      <c r="B91" s="7">
        <f t="shared" si="14"/>
        <v>5200</v>
      </c>
      <c r="C91" s="7">
        <v>0.33379999999999999</v>
      </c>
      <c r="D91" s="7">
        <v>1.0934600000000001</v>
      </c>
      <c r="E91" s="20"/>
      <c r="F91" s="10">
        <f t="shared" si="15"/>
        <v>77.338256860799987</v>
      </c>
      <c r="G91" s="10">
        <f t="shared" si="16"/>
        <v>42.113985263190472</v>
      </c>
      <c r="H91" s="10">
        <f t="shared" si="17"/>
        <v>42.377780598752445</v>
      </c>
      <c r="I91" s="11">
        <f t="shared" si="18"/>
        <v>611.23345810145827</v>
      </c>
      <c r="J91" s="19">
        <f t="shared" si="19"/>
        <v>0.35445461720197308</v>
      </c>
      <c r="K91" s="10">
        <f t="shared" si="20"/>
        <v>23.406808591777338</v>
      </c>
      <c r="AF91" s="7">
        <f t="shared" si="11"/>
        <v>10.880399999999998</v>
      </c>
      <c r="AG91" s="10">
        <f t="shared" si="12"/>
        <v>0.26153998963780367</v>
      </c>
      <c r="AH91" s="10">
        <f t="shared" si="13"/>
        <v>56.343581976308059</v>
      </c>
    </row>
    <row r="92" spans="1:34" x14ac:dyDescent="0.25">
      <c r="A92" s="7">
        <v>93.0976</v>
      </c>
      <c r="B92" s="7">
        <f t="shared" si="14"/>
        <v>5250</v>
      </c>
      <c r="C92" s="7">
        <v>0.33129999999999998</v>
      </c>
      <c r="D92" s="7">
        <v>1.0880399999999999</v>
      </c>
      <c r="E92" s="20"/>
      <c r="F92" s="10">
        <f t="shared" si="15"/>
        <v>75.94678773759999</v>
      </c>
      <c r="G92" s="10">
        <f t="shared" si="16"/>
        <v>41.753927323532807</v>
      </c>
      <c r="H92" s="10">
        <f t="shared" si="17"/>
        <v>42.01546731317061</v>
      </c>
      <c r="I92" s="11">
        <f t="shared" si="18"/>
        <v>600.23615200047175</v>
      </c>
      <c r="J92" s="19">
        <f t="shared" si="19"/>
        <v>0.35483361136689356</v>
      </c>
      <c r="K92" s="10">
        <f t="shared" si="20"/>
        <v>23.381808018011178</v>
      </c>
      <c r="AF92" s="7">
        <f t="shared" si="11"/>
        <v>10.8339</v>
      </c>
      <c r="AG92" s="10">
        <f t="shared" si="12"/>
        <v>0.26031843757253625</v>
      </c>
      <c r="AH92" s="10">
        <f t="shared" si="13"/>
        <v>56.080422912093745</v>
      </c>
    </row>
    <row r="93" spans="1:34" x14ac:dyDescent="0.25">
      <c r="A93" s="7">
        <v>91.788600000000002</v>
      </c>
      <c r="B93" s="7">
        <f t="shared" si="14"/>
        <v>5300</v>
      </c>
      <c r="C93" s="7">
        <v>0.33239999999999997</v>
      </c>
      <c r="D93" s="7">
        <v>1.0833900000000001</v>
      </c>
      <c r="E93" s="20"/>
      <c r="F93" s="10">
        <f t="shared" si="15"/>
        <v>74.878936953600004</v>
      </c>
      <c r="G93" s="10">
        <f t="shared" si="16"/>
        <v>41.558910889427615</v>
      </c>
      <c r="H93" s="10">
        <f t="shared" si="17"/>
        <v>41.819229327000151</v>
      </c>
      <c r="I93" s="11">
        <f t="shared" si="18"/>
        <v>591.79652387935357</v>
      </c>
      <c r="J93" s="19">
        <f t="shared" si="19"/>
        <v>0.3576823447184504</v>
      </c>
      <c r="K93" s="10">
        <f t="shared" si="20"/>
        <v>23.195585417695131</v>
      </c>
      <c r="AF93" s="7">
        <f t="shared" si="11"/>
        <v>10.800700000000001</v>
      </c>
      <c r="AG93" s="10">
        <f t="shared" si="12"/>
        <v>0.25935377413623684</v>
      </c>
      <c r="AH93" s="10">
        <f t="shared" si="13"/>
        <v>55.872605386834444</v>
      </c>
    </row>
    <row r="94" spans="1:34" x14ac:dyDescent="0.25">
      <c r="A94" s="7">
        <v>90.593800000000002</v>
      </c>
      <c r="B94" s="7">
        <f t="shared" si="14"/>
        <v>5350</v>
      </c>
      <c r="C94" s="7">
        <v>0.33079999999999998</v>
      </c>
      <c r="D94" s="7">
        <v>1.0800700000000001</v>
      </c>
      <c r="E94" s="20"/>
      <c r="F94" s="10">
        <f t="shared" si="15"/>
        <v>73.904247788799992</v>
      </c>
      <c r="G94" s="10">
        <f t="shared" si="16"/>
        <v>41.404905809489989</v>
      </c>
      <c r="H94" s="10">
        <f t="shared" si="17"/>
        <v>41.664259583626226</v>
      </c>
      <c r="I94" s="11">
        <f t="shared" si="18"/>
        <v>584.0931872260976</v>
      </c>
      <c r="J94" s="19">
        <f t="shared" si="19"/>
        <v>0.35728464033116042</v>
      </c>
      <c r="K94" s="10">
        <f t="shared" si="20"/>
        <v>23.221405128494414</v>
      </c>
      <c r="AF94" s="7">
        <f t="shared" si="11"/>
        <v>10.7895</v>
      </c>
      <c r="AG94" s="10">
        <f t="shared" si="12"/>
        <v>0.2590140510044634</v>
      </c>
      <c r="AH94" s="10">
        <f t="shared" si="13"/>
        <v>55.799418803968621</v>
      </c>
    </row>
    <row r="95" spans="1:34" x14ac:dyDescent="0.25">
      <c r="A95" s="7">
        <v>89.6374</v>
      </c>
      <c r="B95" s="7">
        <f t="shared" si="14"/>
        <v>5400</v>
      </c>
      <c r="C95" s="7">
        <v>0.33879999999999999</v>
      </c>
      <c r="D95" s="7">
        <v>1.0789500000000001</v>
      </c>
      <c r="E95" s="20"/>
      <c r="F95" s="10">
        <f t="shared" si="15"/>
        <v>73.124039622399991</v>
      </c>
      <c r="G95" s="10">
        <f t="shared" si="16"/>
        <v>41.350670222137339</v>
      </c>
      <c r="H95" s="10">
        <f t="shared" si="17"/>
        <v>41.609684273141802</v>
      </c>
      <c r="I95" s="11">
        <f t="shared" si="18"/>
        <v>577.92690736739814</v>
      </c>
      <c r="J95" s="19">
        <f t="shared" si="19"/>
        <v>0.36640508733302213</v>
      </c>
      <c r="K95" s="10">
        <f t="shared" si="20"/>
        <v>22.64338478405881</v>
      </c>
      <c r="AF95" s="7">
        <f t="shared" si="11"/>
        <v>10.792299999999999</v>
      </c>
      <c r="AG95" s="10">
        <f t="shared" si="12"/>
        <v>0.25933648484175365</v>
      </c>
      <c r="AH95" s="10">
        <f t="shared" si="13"/>
        <v>55.868880752669362</v>
      </c>
    </row>
    <row r="96" spans="1:34" x14ac:dyDescent="0.25">
      <c r="A96" s="7">
        <v>88.925600000000003</v>
      </c>
      <c r="B96" s="7">
        <f t="shared" si="14"/>
        <v>5450</v>
      </c>
      <c r="C96" s="7">
        <v>0.34379999999999999</v>
      </c>
      <c r="D96" s="7">
        <v>1.0792299999999999</v>
      </c>
      <c r="E96" s="20"/>
      <c r="F96" s="10">
        <f t="shared" si="15"/>
        <v>72.543370265600004</v>
      </c>
      <c r="G96" s="10">
        <f t="shared" si="16"/>
        <v>41.402145635238007</v>
      </c>
      <c r="H96" s="10">
        <f t="shared" si="17"/>
        <v>41.661482120079761</v>
      </c>
      <c r="I96" s="11">
        <f t="shared" si="18"/>
        <v>573.33765809573129</v>
      </c>
      <c r="J96" s="19">
        <f t="shared" si="19"/>
        <v>0.37135020677873043</v>
      </c>
      <c r="K96" s="10">
        <f t="shared" si="20"/>
        <v>22.341852051968463</v>
      </c>
      <c r="AF96" s="7">
        <f t="shared" si="11"/>
        <v>10.836600000000001</v>
      </c>
      <c r="AG96" s="10">
        <f t="shared" si="12"/>
        <v>0.26089695202781371</v>
      </c>
      <c r="AH96" s="10">
        <f t="shared" si="13"/>
        <v>56.205052329876729</v>
      </c>
    </row>
    <row r="97" spans="1:34" x14ac:dyDescent="0.25">
      <c r="A97" s="7">
        <v>88.647400000000005</v>
      </c>
      <c r="B97" s="7">
        <f t="shared" si="14"/>
        <v>5500</v>
      </c>
      <c r="C97" s="7">
        <v>0.3488</v>
      </c>
      <c r="D97" s="7">
        <v>1.0836600000000001</v>
      </c>
      <c r="E97" s="21"/>
      <c r="F97" s="10">
        <f t="shared" si="15"/>
        <v>72.316421382399994</v>
      </c>
      <c r="G97" s="10">
        <f t="shared" si="16"/>
        <v>41.651268660622797</v>
      </c>
      <c r="H97" s="10">
        <f t="shared" si="17"/>
        <v>41.912165612650611</v>
      </c>
      <c r="I97" s="11">
        <f t="shared" si="18"/>
        <v>571.54399534302297</v>
      </c>
      <c r="J97" s="19">
        <f t="shared" si="19"/>
        <v>0.37449747037796538</v>
      </c>
      <c r="K97" s="10">
        <f t="shared" si="20"/>
        <v>22.154091911341382</v>
      </c>
      <c r="AG97" s="3"/>
      <c r="AH97" t="s">
        <v>36</v>
      </c>
    </row>
    <row r="98" spans="1:34" x14ac:dyDescent="0.25">
      <c r="F98" s="2"/>
      <c r="G98" s="2"/>
      <c r="H98" s="2"/>
      <c r="I98" s="2"/>
      <c r="AG98" s="3"/>
      <c r="AH98" s="3">
        <f>MAX(AH6:AH96)</f>
        <v>59.58412897800337</v>
      </c>
    </row>
    <row r="99" spans="1:34" x14ac:dyDescent="0.25">
      <c r="D99" s="1" t="s">
        <v>37</v>
      </c>
      <c r="F99" s="2"/>
      <c r="G99" s="2"/>
      <c r="H99" s="2" t="s">
        <v>36</v>
      </c>
      <c r="I99" s="2"/>
      <c r="AG99" s="3"/>
    </row>
    <row r="100" spans="1:34" x14ac:dyDescent="0.25">
      <c r="D100" s="1">
        <f>MIN(D7:D97)</f>
        <v>1.0789500000000001</v>
      </c>
      <c r="F100" s="2"/>
      <c r="G100" s="2"/>
      <c r="H100" s="28">
        <f>MAX(H7:H97)</f>
        <v>44.431946561575046</v>
      </c>
      <c r="I100" s="2"/>
      <c r="AG100" s="3"/>
    </row>
    <row r="101" spans="1:34" x14ac:dyDescent="0.25">
      <c r="F101" s="2"/>
      <c r="G101" s="2"/>
      <c r="H101" s="2"/>
      <c r="I101" s="2"/>
      <c r="AG101" s="3"/>
    </row>
    <row r="102" spans="1:34" x14ac:dyDescent="0.25">
      <c r="F102" s="2"/>
      <c r="G102" s="2"/>
      <c r="H102" s="2"/>
      <c r="I102" s="2"/>
    </row>
    <row r="103" spans="1:34" x14ac:dyDescent="0.25">
      <c r="F103" s="2"/>
      <c r="G103" s="2"/>
      <c r="H103" s="2"/>
      <c r="I103" s="2"/>
    </row>
    <row r="104" spans="1:34" x14ac:dyDescent="0.25">
      <c r="F104" s="2"/>
      <c r="G104" s="2"/>
      <c r="H104" s="2"/>
      <c r="I104" s="2"/>
    </row>
    <row r="105" spans="1:34" x14ac:dyDescent="0.25">
      <c r="F105" s="2"/>
      <c r="G105" s="2"/>
      <c r="H105" s="2"/>
      <c r="I105" s="2"/>
    </row>
    <row r="106" spans="1:34" x14ac:dyDescent="0.25">
      <c r="F106" s="2"/>
      <c r="G106" s="2"/>
      <c r="H106" s="2"/>
      <c r="I106" s="2"/>
    </row>
    <row r="107" spans="1:34" x14ac:dyDescent="0.25">
      <c r="F107" s="2"/>
      <c r="G107" s="2"/>
      <c r="H107" s="2"/>
      <c r="I107" s="2"/>
    </row>
  </sheetData>
  <mergeCells count="4">
    <mergeCell ref="M1:N1"/>
    <mergeCell ref="M3:N3"/>
    <mergeCell ref="M2:N2"/>
    <mergeCell ref="AF3:AH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4640ED-7A82-4878-8B1B-669434172879}">
  <ds:schemaRefs>
    <ds:schemaRef ds:uri="http://purl.org/dc/terms/"/>
    <ds:schemaRef ds:uri="http://purl.org/dc/dcmitype/"/>
    <ds:schemaRef ds:uri="c9412f1f-c5de-433b-90f0-e30b35783b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7da2dc2f-10e7-442f-ad91-645aa4b47b8a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Luke Jacobs (2403849)</cp:lastModifiedBy>
  <cp:revision/>
  <dcterms:created xsi:type="dcterms:W3CDTF">2019-10-18T15:00:30Z</dcterms:created>
  <dcterms:modified xsi:type="dcterms:W3CDTF">2026-03-25T23:37:09Z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