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Users/ciaran/Desktop/"/>
    </mc:Choice>
  </mc:AlternateContent>
  <xr:revisionPtr revIDLastSave="0" documentId="8_{6544254B-9723-F041-BDE9-9A0DE971C86D}" xr6:coauthVersionLast="45" xr6:coauthVersionMax="45" xr10:uidLastSave="{00000000-0000-0000-0000-000000000000}"/>
  <bookViews>
    <workbookView xWindow="0" yWindow="460" windowWidth="33600" windowHeight="20540" xr2:uid="{F3E1D65C-AA42-0349-A6F8-451456E21B1A}"/>
  </bookViews>
  <sheets>
    <sheet name="ExampleData" sheetId="6" r:id="rId1"/>
    <sheet name="Table" sheetId="5" r:id="rId2"/>
    <sheet name="PivotTable" sheetId="8" r:id="rId3"/>
    <sheet name="ExampleData (2)" sheetId="9" r:id="rId4"/>
    <sheet name="CashflowDemo" sheetId="4" r:id="rId5"/>
    <sheet name="NPV_Demo" sheetId="2" r:id="rId6"/>
    <sheet name="Topics" sheetId="1" r:id="rId7"/>
  </sheets>
  <definedNames>
    <definedName name="Dave">ExampleData!$N$4</definedName>
    <definedName name="Slicer_Date">#N/A</definedName>
  </definedNames>
  <calcPr calcId="191029"/>
  <pivotCaches>
    <pivotCache cacheId="0" r:id="rId8"/>
  </pivotCaches>
  <extLst>
    <ext xmlns:x14="http://schemas.microsoft.com/office/spreadsheetml/2009/9/main" uri="{BBE1A952-AA13-448e-AADC-164F8A28A991}">
      <x14:slicerCaches>
        <x14:slicerCache r:id="rId9"/>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22" i="1" l="1"/>
  <c r="O4" i="6" l="1"/>
  <c r="J2" i="9" l="1" a="1"/>
  <c r="J2" i="9" s="1"/>
  <c r="K2" i="9" a="1"/>
  <c r="K2" i="9" s="1"/>
  <c r="L3" i="6"/>
  <c r="L2" i="6"/>
  <c r="H44" i="9"/>
  <c r="H43" i="9"/>
  <c r="H42" i="9"/>
  <c r="H41" i="9"/>
  <c r="H40" i="9"/>
  <c r="H39" i="9"/>
  <c r="H38" i="9"/>
  <c r="H37" i="9"/>
  <c r="H36" i="9"/>
  <c r="H35" i="9"/>
  <c r="H34" i="9"/>
  <c r="H33" i="9"/>
  <c r="H32" i="9"/>
  <c r="H31" i="9"/>
  <c r="H30" i="9"/>
  <c r="H29" i="9"/>
  <c r="H28" i="9"/>
  <c r="H27" i="9"/>
  <c r="H26" i="9"/>
  <c r="H25" i="9"/>
  <c r="H24" i="9"/>
  <c r="H23" i="9"/>
  <c r="H22" i="9"/>
  <c r="H21" i="9"/>
  <c r="H20" i="9"/>
  <c r="H19" i="9"/>
  <c r="H18" i="9"/>
  <c r="H17" i="9"/>
  <c r="H16" i="9"/>
  <c r="H15" i="9"/>
  <c r="H14" i="9"/>
  <c r="H13" i="9"/>
  <c r="H12" i="9"/>
  <c r="H11" i="9"/>
  <c r="H10" i="9"/>
  <c r="H9" i="9"/>
  <c r="H8" i="9"/>
  <c r="H7" i="9"/>
  <c r="H6" i="9"/>
  <c r="H5" i="9"/>
  <c r="H4" i="9"/>
  <c r="H3" i="9"/>
  <c r="H2" i="9"/>
  <c r="C7" i="5"/>
  <c r="D5" i="5"/>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2" i="6"/>
  <c r="B7" i="5"/>
  <c r="D4" i="5"/>
  <c r="D3" i="5"/>
  <c r="D7" i="5" s="1"/>
  <c r="D2" i="5"/>
  <c r="D6" i="5"/>
  <c r="AJ17" i="4"/>
  <c r="AH17" i="4"/>
  <c r="AG17" i="4"/>
  <c r="AE17" i="4"/>
  <c r="AD17" i="4"/>
  <c r="AB17" i="4"/>
  <c r="AA17" i="4"/>
  <c r="Y17" i="4"/>
  <c r="X17" i="4"/>
  <c r="V17" i="4"/>
  <c r="U17" i="4"/>
  <c r="S17" i="4"/>
  <c r="R17" i="4"/>
  <c r="P17" i="4"/>
  <c r="O17" i="4"/>
  <c r="M17" i="4"/>
  <c r="L17" i="4"/>
  <c r="J17" i="4"/>
  <c r="AI16" i="4"/>
  <c r="AF16" i="4"/>
  <c r="AC16" i="4"/>
  <c r="Z16" i="4"/>
  <c r="W16" i="4"/>
  <c r="T16" i="4"/>
  <c r="Q16" i="4"/>
  <c r="N16" i="4"/>
  <c r="K16" i="4"/>
  <c r="AI15" i="4"/>
  <c r="AF15" i="4"/>
  <c r="AC15" i="4"/>
  <c r="Z15" i="4"/>
  <c r="W15" i="4"/>
  <c r="T15" i="4"/>
  <c r="Q15" i="4"/>
  <c r="N15" i="4"/>
  <c r="K15" i="4"/>
  <c r="AI14" i="4"/>
  <c r="AF14" i="4"/>
  <c r="AC14" i="4"/>
  <c r="Z14" i="4"/>
  <c r="W14" i="4"/>
  <c r="T14" i="4"/>
  <c r="T17" i="4" s="1"/>
  <c r="Q14" i="4"/>
  <c r="N14" i="4"/>
  <c r="K14" i="4"/>
  <c r="AI13" i="4"/>
  <c r="AF13" i="4"/>
  <c r="AC13" i="4"/>
  <c r="Z13" i="4"/>
  <c r="W13" i="4"/>
  <c r="T13" i="4"/>
  <c r="Q13" i="4"/>
  <c r="N13" i="4"/>
  <c r="K13" i="4"/>
  <c r="AI12" i="4"/>
  <c r="AF12" i="4"/>
  <c r="AF17" i="4" s="1"/>
  <c r="AC12" i="4"/>
  <c r="Z12" i="4"/>
  <c r="Z17" i="4" s="1"/>
  <c r="W12" i="4"/>
  <c r="T12" i="4"/>
  <c r="Q12" i="4"/>
  <c r="N12" i="4"/>
  <c r="K12" i="4"/>
  <c r="AI11" i="4"/>
  <c r="AI17" i="4" s="1"/>
  <c r="AF11" i="4"/>
  <c r="AC11" i="4"/>
  <c r="AC17" i="4" s="1"/>
  <c r="Z11" i="4"/>
  <c r="W11" i="4"/>
  <c r="T11" i="4"/>
  <c r="Q11" i="4"/>
  <c r="N11" i="4"/>
  <c r="K11" i="4"/>
  <c r="K17" i="4" s="1"/>
  <c r="AJ9" i="4"/>
  <c r="AJ3" i="4"/>
  <c r="AH9" i="4"/>
  <c r="AG9" i="4"/>
  <c r="AG3" i="4" s="1"/>
  <c r="AG18" i="4" s="1"/>
  <c r="AE9" i="4"/>
  <c r="AD9" i="4"/>
  <c r="AD3" i="4"/>
  <c r="AB9" i="4"/>
  <c r="AA9" i="4"/>
  <c r="AA3" i="4" s="1"/>
  <c r="AA18" i="4" s="1"/>
  <c r="Y9" i="4"/>
  <c r="X9" i="4"/>
  <c r="X3" i="4"/>
  <c r="V9" i="4"/>
  <c r="U9" i="4"/>
  <c r="U3" i="4" s="1"/>
  <c r="U18" i="4" s="1"/>
  <c r="S9" i="4"/>
  <c r="R9" i="4"/>
  <c r="R3" i="4"/>
  <c r="P9" i="4"/>
  <c r="O9" i="4"/>
  <c r="O3" i="4" s="1"/>
  <c r="O18" i="4" s="1"/>
  <c r="M9" i="4"/>
  <c r="L9" i="4"/>
  <c r="L3" i="4"/>
  <c r="L18" i="4" s="1"/>
  <c r="J9" i="4"/>
  <c r="AI8" i="4"/>
  <c r="AF8" i="4"/>
  <c r="AC8" i="4"/>
  <c r="Z8" i="4"/>
  <c r="W8" i="4"/>
  <c r="T8" i="4"/>
  <c r="Q8" i="4"/>
  <c r="N8" i="4"/>
  <c r="K8" i="4"/>
  <c r="AI7" i="4"/>
  <c r="AF7" i="4"/>
  <c r="AC7" i="4"/>
  <c r="Z7" i="4"/>
  <c r="W7" i="4"/>
  <c r="T7" i="4"/>
  <c r="T9" i="4" s="1"/>
  <c r="Q7" i="4"/>
  <c r="N7" i="4"/>
  <c r="K7" i="4"/>
  <c r="AI6" i="4"/>
  <c r="AI9" i="4" s="1"/>
  <c r="AF6" i="4"/>
  <c r="AC6" i="4"/>
  <c r="AC9" i="4" s="1"/>
  <c r="Z6" i="4"/>
  <c r="W6" i="4"/>
  <c r="T6" i="4"/>
  <c r="Q6" i="4"/>
  <c r="N6" i="4"/>
  <c r="K6" i="4"/>
  <c r="AI5" i="4"/>
  <c r="AF5" i="4"/>
  <c r="AF9" i="4" s="1"/>
  <c r="AC5" i="4"/>
  <c r="Z5" i="4"/>
  <c r="Z9" i="4" s="1"/>
  <c r="W5" i="4"/>
  <c r="T5" i="4"/>
  <c r="Q5" i="4"/>
  <c r="N5" i="4"/>
  <c r="N9" i="4" s="1"/>
  <c r="K5" i="4"/>
  <c r="K9" i="4" s="1"/>
  <c r="I17" i="4"/>
  <c r="G17" i="4"/>
  <c r="H16" i="4"/>
  <c r="H15" i="4"/>
  <c r="H14" i="4"/>
  <c r="H13" i="4"/>
  <c r="H12" i="4"/>
  <c r="H17" i="4" s="1"/>
  <c r="H11" i="4"/>
  <c r="I9" i="4"/>
  <c r="I3" i="4" s="1"/>
  <c r="I18" i="4" s="1"/>
  <c r="G9" i="4"/>
  <c r="H8" i="4"/>
  <c r="H7" i="4"/>
  <c r="H6" i="4"/>
  <c r="H5" i="4"/>
  <c r="H9" i="4" s="1"/>
  <c r="E12" i="4"/>
  <c r="E13" i="4"/>
  <c r="E14" i="4"/>
  <c r="E15" i="4"/>
  <c r="E16" i="4"/>
  <c r="E11" i="4"/>
  <c r="E17" i="4" s="1"/>
  <c r="E8" i="4"/>
  <c r="E7" i="4"/>
  <c r="E6" i="4"/>
  <c r="E5" i="4"/>
  <c r="F17" i="4"/>
  <c r="D17" i="4"/>
  <c r="F9" i="4"/>
  <c r="D9" i="4"/>
  <c r="C17" i="4"/>
  <c r="C9" i="4"/>
  <c r="C18" i="4" s="1"/>
  <c r="C3" i="4"/>
  <c r="W17" i="4"/>
  <c r="Q17" i="4"/>
  <c r="Q9" i="4"/>
  <c r="N17" i="4"/>
  <c r="W9" i="4"/>
  <c r="E9" i="4"/>
  <c r="B17" i="4"/>
  <c r="B9" i="4"/>
  <c r="G15" i="2"/>
  <c r="F15" i="2"/>
  <c r="F2" i="2"/>
  <c r="G2" i="2"/>
  <c r="B5" i="2"/>
  <c r="B6" i="2" s="1"/>
  <c r="B3" i="2"/>
  <c r="B18" i="4"/>
  <c r="D3" i="4" s="1"/>
  <c r="D18" i="4" s="1"/>
  <c r="B7" i="2"/>
  <c r="R18" i="4"/>
  <c r="X18" i="4"/>
  <c r="AD18" i="4"/>
  <c r="AJ18" i="4"/>
  <c r="E3" i="4" l="1"/>
  <c r="E18" i="4" s="1"/>
  <c r="G3" i="4" s="1"/>
  <c r="G18" i="4" s="1"/>
  <c r="F3" i="4"/>
  <c r="F18" i="4" s="1"/>
  <c r="H3" i="4" s="1"/>
  <c r="H18" i="4" s="1"/>
  <c r="J3" i="4" s="1"/>
  <c r="J18" i="4" s="1"/>
  <c r="K3" i="4"/>
  <c r="K18" i="4" s="1"/>
  <c r="M3" i="4" s="1"/>
  <c r="M18" i="4" s="1"/>
  <c r="J10" i="9"/>
  <c r="J26" i="9"/>
  <c r="J42" i="9"/>
  <c r="J15" i="9"/>
  <c r="J31" i="9"/>
  <c r="J5" i="9"/>
  <c r="J21" i="9"/>
  <c r="J37" i="9"/>
  <c r="J8" i="9"/>
  <c r="J24" i="9"/>
  <c r="J40" i="9"/>
  <c r="J14" i="9"/>
  <c r="J30" i="9"/>
  <c r="J3" i="9"/>
  <c r="J19" i="9"/>
  <c r="J35" i="9"/>
  <c r="J9" i="9"/>
  <c r="J25" i="9"/>
  <c r="J41" i="9"/>
  <c r="J12" i="9"/>
  <c r="J28" i="9"/>
  <c r="J18" i="9"/>
  <c r="J34" i="9"/>
  <c r="J7" i="9"/>
  <c r="J23" i="9"/>
  <c r="J39" i="9"/>
  <c r="J13" i="9"/>
  <c r="J29" i="9"/>
  <c r="J44" i="9"/>
  <c r="J16" i="9"/>
  <c r="J32" i="9"/>
  <c r="J6" i="9"/>
  <c r="J22" i="9"/>
  <c r="J38" i="9"/>
  <c r="J11" i="9"/>
  <c r="J27" i="9"/>
  <c r="J43" i="9"/>
  <c r="J17" i="9"/>
  <c r="J33" i="9"/>
  <c r="J4" i="9"/>
  <c r="J20" i="9"/>
  <c r="J36" i="9"/>
  <c r="N3" i="4" l="1"/>
  <c r="N18" i="4" s="1"/>
  <c r="P3" i="4" l="1"/>
  <c r="P18" i="4" s="1"/>
  <c r="Q3" i="4"/>
  <c r="Q18" i="4" s="1"/>
  <c r="S3" i="4" l="1"/>
  <c r="S18" i="4" s="1"/>
  <c r="T3" i="4"/>
  <c r="T18" i="4" s="1"/>
  <c r="V3" i="4" l="1"/>
  <c r="V18" i="4" s="1"/>
  <c r="W3" i="4"/>
  <c r="W18" i="4" s="1"/>
  <c r="Y3" i="4" l="1"/>
  <c r="Y18" i="4" s="1"/>
  <c r="Z3" i="4"/>
  <c r="Z18" i="4" s="1"/>
  <c r="AB3" i="4" l="1"/>
  <c r="AB18" i="4" s="1"/>
  <c r="AC3" i="4"/>
  <c r="AC18" i="4" s="1"/>
  <c r="AE3" i="4" l="1"/>
  <c r="AE18" i="4" s="1"/>
  <c r="AF3" i="4"/>
  <c r="AF18" i="4" s="1"/>
  <c r="AH3" i="4" l="1"/>
  <c r="AH18" i="4" s="1"/>
  <c r="AI3" i="4"/>
  <c r="AI18" i="4" s="1"/>
</calcChain>
</file>

<file path=xl/sharedStrings.xml><?xml version="1.0" encoding="utf-8"?>
<sst xmlns="http://schemas.openxmlformats.org/spreadsheetml/2006/main" count="481" uniqueCount="163">
  <si>
    <t>Excel interface layout</t>
  </si>
  <si>
    <t>$</t>
  </si>
  <si>
    <t>Basic functions (sum, average)</t>
  </si>
  <si>
    <t>Copying formulae</t>
  </si>
  <si>
    <t>Conditional formatting</t>
  </si>
  <si>
    <t>Charts</t>
  </si>
  <si>
    <t>VLOOKUP</t>
  </si>
  <si>
    <t>INDEX MATCH</t>
  </si>
  <si>
    <t>cashflow forecast</t>
  </si>
  <si>
    <t>P&amp;L</t>
  </si>
  <si>
    <t>(weekly, monthly targets etc.)</t>
  </si>
  <si>
    <t>Sort By</t>
  </si>
  <si>
    <t>Tables</t>
  </si>
  <si>
    <t>Lists</t>
  </si>
  <si>
    <t>NetPresentValue</t>
  </si>
  <si>
    <t>CSV</t>
  </si>
  <si>
    <t>Cost</t>
  </si>
  <si>
    <t>Investment</t>
  </si>
  <si>
    <t>duration (years)</t>
  </si>
  <si>
    <t>periods</t>
  </si>
  <si>
    <t>alternative investment yearly return (%age)</t>
  </si>
  <si>
    <t>discount rate (periodic)</t>
  </si>
  <si>
    <t>Period</t>
  </si>
  <si>
    <t>Good</t>
  </si>
  <si>
    <t>Bad</t>
  </si>
  <si>
    <t>NPV (good)</t>
  </si>
  <si>
    <t>NPV (bad)</t>
  </si>
  <si>
    <t>TOTAL</t>
  </si>
  <si>
    <t>Opening Balance</t>
  </si>
  <si>
    <t>Jan</t>
  </si>
  <si>
    <t>Feb</t>
  </si>
  <si>
    <t>Mar</t>
  </si>
  <si>
    <t>Apr</t>
  </si>
  <si>
    <t>May</t>
  </si>
  <si>
    <t>Jun</t>
  </si>
  <si>
    <t>Jul</t>
  </si>
  <si>
    <t>Aug</t>
  </si>
  <si>
    <t>Sep</t>
  </si>
  <si>
    <t>Oct</t>
  </si>
  <si>
    <t>Nov</t>
  </si>
  <si>
    <t>Dec</t>
  </si>
  <si>
    <t>Money In</t>
  </si>
  <si>
    <t>Capital</t>
  </si>
  <si>
    <t>Loan</t>
  </si>
  <si>
    <t>Sales</t>
  </si>
  <si>
    <t>Other</t>
  </si>
  <si>
    <t>Money Out</t>
  </si>
  <si>
    <t>Loan Payment</t>
  </si>
  <si>
    <t>Loan Interest</t>
  </si>
  <si>
    <t>Equipment</t>
  </si>
  <si>
    <t>Advertising</t>
  </si>
  <si>
    <t>Rent</t>
  </si>
  <si>
    <t>Misc.</t>
  </si>
  <si>
    <t>Closing Balance</t>
  </si>
  <si>
    <t>Total In</t>
  </si>
  <si>
    <t>Total Out</t>
  </si>
  <si>
    <t>Prediction</t>
  </si>
  <si>
    <t>Actual</t>
  </si>
  <si>
    <t>Adapted Prediction</t>
  </si>
  <si>
    <t>A</t>
  </si>
  <si>
    <t>B</t>
  </si>
  <si>
    <t>C</t>
  </si>
  <si>
    <t>D</t>
  </si>
  <si>
    <t>E</t>
  </si>
  <si>
    <t>Name</t>
  </si>
  <si>
    <t>Value A</t>
  </si>
  <si>
    <t>Value B</t>
  </si>
  <si>
    <t>Formula</t>
  </si>
  <si>
    <t>Total</t>
  </si>
  <si>
    <t>East</t>
  </si>
  <si>
    <t>Jones</t>
  </si>
  <si>
    <t>Pencil</t>
  </si>
  <si>
    <t>Central</t>
  </si>
  <si>
    <t>Kivell</t>
  </si>
  <si>
    <t>Binder</t>
  </si>
  <si>
    <t>Jardine</t>
  </si>
  <si>
    <t>Gill</t>
  </si>
  <si>
    <t>Pen</t>
  </si>
  <si>
    <t>West</t>
  </si>
  <si>
    <t>Sorvino</t>
  </si>
  <si>
    <t>Andrews</t>
  </si>
  <si>
    <t>Thompson</t>
  </si>
  <si>
    <t>Morgan</t>
  </si>
  <si>
    <t>Howard</t>
  </si>
  <si>
    <t>Parent</t>
  </si>
  <si>
    <t>Smith</t>
  </si>
  <si>
    <t>Desk</t>
  </si>
  <si>
    <t>Pen Set</t>
  </si>
  <si>
    <t>Date</t>
  </si>
  <si>
    <t>Branch</t>
  </si>
  <si>
    <t>Item</t>
  </si>
  <si>
    <t>Rep</t>
  </si>
  <si>
    <t>Units</t>
  </si>
  <si>
    <t>Sum of Cost</t>
  </si>
  <si>
    <t>Row Labels</t>
  </si>
  <si>
    <t>Grand Total</t>
  </si>
  <si>
    <t>Column Labels</t>
  </si>
  <si>
    <t>Sum of Units</t>
  </si>
  <si>
    <t>Total Sum of Cost</t>
  </si>
  <si>
    <t>Total Sum of Units</t>
  </si>
  <si>
    <t>Jones Pencil</t>
  </si>
  <si>
    <t>Kivell Binder</t>
  </si>
  <si>
    <t>Jardine Pencil</t>
  </si>
  <si>
    <t>Gill Pen</t>
  </si>
  <si>
    <t>Sorvino Pencil</t>
  </si>
  <si>
    <t>Jones Binder</t>
  </si>
  <si>
    <t>Andrews Pencil</t>
  </si>
  <si>
    <t>Thompson Pencil</t>
  </si>
  <si>
    <t>Morgan Pencil</t>
  </si>
  <si>
    <t>Howard Binder</t>
  </si>
  <si>
    <t>Parent Binder</t>
  </si>
  <si>
    <t>Smith Desk</t>
  </si>
  <si>
    <t>Jones Pen Set</t>
  </si>
  <si>
    <t>Morgan Binder</t>
  </si>
  <si>
    <t>Jones Pen</t>
  </si>
  <si>
    <t>Parent Pen</t>
  </si>
  <si>
    <t>Kivell Pen Set</t>
  </si>
  <si>
    <t>Smith Pencil</t>
  </si>
  <si>
    <t>Parent Pen Set</t>
  </si>
  <si>
    <t>Gill Binder</t>
  </si>
  <si>
    <t>Smith Binder</t>
  </si>
  <si>
    <t>Sorvino Binder</t>
  </si>
  <si>
    <t>Jardine Pen Set</t>
  </si>
  <si>
    <t>Howard Pen</t>
  </si>
  <si>
    <t>Gill Pencil</t>
  </si>
  <si>
    <t>Kivell Desk</t>
  </si>
  <si>
    <t>Morgan Pen Set</t>
  </si>
  <si>
    <t>Sorvino Desk</t>
  </si>
  <si>
    <t>Sorvino Pen</t>
  </si>
  <si>
    <t>Thompson Binder</t>
  </si>
  <si>
    <t>Jardine Binder</t>
  </si>
  <si>
    <t>Andrews Binder</t>
  </si>
  <si>
    <t>Flash Fill</t>
  </si>
  <si>
    <t>Slicers</t>
  </si>
  <si>
    <t>INDEX(What you are comparing to- same value types as result, MATCH (reference, Values comparing against – same value type as reference, match type)</t>
  </si>
  <si>
    <t>Reference</t>
  </si>
  <si>
    <t>INDEXMATCH</t>
  </si>
  <si>
    <t>Return</t>
  </si>
  <si>
    <t>reference,range - starting from Lookup column,row offset, true(approx)/false(exact)</t>
  </si>
  <si>
    <t>Data validation</t>
  </si>
  <si>
    <t>Freeze &amp; Lock</t>
  </si>
  <si>
    <t>SUMIF</t>
  </si>
  <si>
    <t>(Range to check, check value, range to sum)</t>
  </si>
  <si>
    <t>COUNT (numbers only)</t>
  </si>
  <si>
    <t>COUNT (any values)</t>
  </si>
  <si>
    <t>COUNTIF (range, test)</t>
  </si>
  <si>
    <t>Arrays</t>
  </si>
  <si>
    <t>{ctrl + shift + enter}</t>
  </si>
  <si>
    <t>Select entire column before entering formula.  Formula should reference entire columns used in Array</t>
  </si>
  <si>
    <t>Prevents need to alter all formulas indicidually if changes are made</t>
  </si>
  <si>
    <t>ctrl + / to select whole aray</t>
  </si>
  <si>
    <t>Defining range names</t>
  </si>
  <si>
    <t xml:space="preserve"> NOW()</t>
  </si>
  <si>
    <t>F2 to edit formula (arrow keys)</t>
  </si>
  <si>
    <t>Named Cell</t>
  </si>
  <si>
    <t>Calculation</t>
  </si>
  <si>
    <t>Formulas - define names</t>
  </si>
  <si>
    <t>Don't forget brackets!</t>
  </si>
  <si>
    <t>Wildcards</t>
  </si>
  <si>
    <t>* (string)</t>
  </si>
  <si>
    <t>? (single character)</t>
  </si>
  <si>
    <t>note - goes inside " "</t>
  </si>
  <si>
    <t>Equation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</si>
</sst>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_);[Red]\(&quot;£&quot;#,##0.00\)"/>
    <numFmt numFmtId="44" formatCode="_(&quot;£&quot;* #,##0.00_);_(&quot;£&quot;* \(#,##0.00\);_(&quot;£&quot;* &quot;-&quot;??_);_(@_)"/>
    <numFmt numFmtId="43" formatCode="_(* #,##0.00_);_(* \(#,##0.00\);_(* &quot;-&quot;??_);_(@_)"/>
    <numFmt numFmtId="164" formatCode="&quot;£&quot;#,##0.00"/>
    <numFmt numFmtId="165" formatCode="m/d/yy;@"/>
  </numFmts>
  <fonts count="6">
    <font>
      <sz val="12"/>
      <color theme="1"/>
      <name val="Calibri"/>
      <family val="2"/>
      <scheme val="minor"/>
    </font>
    <font>
      <sz val="12"/>
      <color theme="1"/>
      <name val="Calibri"/>
      <family val="2"/>
      <scheme val="minor"/>
    </font>
    <font>
      <b/>
      <sz val="12"/>
      <color theme="1"/>
      <name val="Calibri"/>
      <family val="2"/>
      <scheme val="minor"/>
    </font>
    <font>
      <sz val="8"/>
      <name val="Calibri"/>
      <family val="2"/>
      <scheme val="minor"/>
    </font>
    <font>
      <b/>
      <u/>
      <sz val="12"/>
      <color theme="1"/>
      <name val="Calibri"/>
      <family val="2"/>
      <scheme val="minor"/>
    </font>
    <font>
      <sz val="11"/>
      <color theme="1"/>
      <name val="Calibri"/>
      <family val="2"/>
    </font>
  </fonts>
  <fills count="7">
    <fill>
      <patternFill patternType="none"/>
    </fill>
    <fill>
      <patternFill patternType="gray125"/>
    </fill>
    <fill>
      <patternFill patternType="solid">
        <fgColor theme="8" tint="0.79998168889431442"/>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7" tint="0.79998168889431442"/>
        <bgColor indexed="64"/>
      </patternFill>
    </fill>
  </fills>
  <borders count="11">
    <border>
      <left/>
      <right/>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style="thin">
        <color theme="1"/>
      </top>
      <bottom style="thin">
        <color theme="1"/>
      </bottom>
      <diagonal/>
    </border>
    <border>
      <left/>
      <right/>
      <top style="thin">
        <color theme="1"/>
      </top>
      <bottom style="thin">
        <color theme="1"/>
      </bottom>
      <diagonal/>
    </border>
  </borders>
  <cellStyleXfs count="2">
    <xf numFmtId="0" fontId="0" fillId="0" borderId="0"/>
    <xf numFmtId="43" fontId="1" fillId="0" borderId="0" applyFont="0" applyFill="0" applyBorder="0" applyAlignment="0" applyProtection="0"/>
  </cellStyleXfs>
  <cellXfs count="47">
    <xf numFmtId="0" fontId="0" fillId="0" borderId="0" xfId="0"/>
    <xf numFmtId="0" fontId="0" fillId="0" borderId="0" xfId="0" applyAlignment="1">
      <alignment horizontal="left"/>
    </xf>
    <xf numFmtId="10" fontId="0" fillId="0" borderId="0" xfId="0" applyNumberFormat="1"/>
    <xf numFmtId="164" fontId="0" fillId="0" borderId="0" xfId="0" applyNumberFormat="1"/>
    <xf numFmtId="8" fontId="0" fillId="0" borderId="0" xfId="0" applyNumberFormat="1"/>
    <xf numFmtId="0" fontId="0" fillId="0" borderId="0" xfId="0" applyNumberFormat="1"/>
    <xf numFmtId="0" fontId="0" fillId="0" borderId="0" xfId="0" applyAlignment="1">
      <alignment horizontal="right"/>
    </xf>
    <xf numFmtId="0" fontId="2" fillId="0" borderId="0" xfId="0" applyFont="1"/>
    <xf numFmtId="44" fontId="0" fillId="0" borderId="0" xfId="0" applyNumberFormat="1"/>
    <xf numFmtId="0" fontId="4" fillId="0" borderId="0" xfId="0" applyFont="1"/>
    <xf numFmtId="0" fontId="0" fillId="0" borderId="2" xfId="0" applyBorder="1"/>
    <xf numFmtId="0" fontId="0" fillId="0" borderId="0" xfId="0" applyBorder="1" applyAlignment="1">
      <alignment wrapText="1"/>
    </xf>
    <xf numFmtId="0" fontId="0" fillId="0" borderId="3" xfId="0" applyBorder="1"/>
    <xf numFmtId="44" fontId="0" fillId="0" borderId="2" xfId="0" applyNumberFormat="1" applyBorder="1"/>
    <xf numFmtId="44" fontId="0" fillId="0" borderId="0" xfId="0" applyNumberFormat="1" applyBorder="1"/>
    <xf numFmtId="44" fontId="0" fillId="0" borderId="3" xfId="0" applyNumberFormat="1" applyBorder="1"/>
    <xf numFmtId="44" fontId="0" fillId="3" borderId="0" xfId="0" applyNumberFormat="1" applyFill="1"/>
    <xf numFmtId="44" fontId="0" fillId="3" borderId="2" xfId="0" applyNumberFormat="1" applyFill="1" applyBorder="1"/>
    <xf numFmtId="44" fontId="0" fillId="3" borderId="0" xfId="0" applyNumberFormat="1" applyFill="1" applyBorder="1"/>
    <xf numFmtId="44" fontId="0" fillId="3" borderId="3" xfId="0" applyNumberFormat="1" applyFill="1" applyBorder="1"/>
    <xf numFmtId="44" fontId="0" fillId="4" borderId="1" xfId="0" applyNumberFormat="1" applyFill="1" applyBorder="1"/>
    <xf numFmtId="44" fontId="0" fillId="4" borderId="4" xfId="0" applyNumberFormat="1" applyFill="1" applyBorder="1"/>
    <xf numFmtId="44" fontId="0" fillId="4" borderId="5" xfId="0" applyNumberFormat="1" applyFill="1" applyBorder="1"/>
    <xf numFmtId="44" fontId="0" fillId="5" borderId="1" xfId="0" applyNumberFormat="1" applyFill="1" applyBorder="1"/>
    <xf numFmtId="44" fontId="0" fillId="5" borderId="4" xfId="0" applyNumberFormat="1" applyFill="1" applyBorder="1"/>
    <xf numFmtId="44" fontId="0" fillId="5" borderId="5" xfId="0" applyNumberFormat="1" applyFill="1" applyBorder="1"/>
    <xf numFmtId="44" fontId="0" fillId="6" borderId="1" xfId="0" applyNumberFormat="1" applyFill="1" applyBorder="1"/>
    <xf numFmtId="44" fontId="0" fillId="6" borderId="4" xfId="0" applyNumberFormat="1" applyFill="1" applyBorder="1"/>
    <xf numFmtId="44" fontId="0" fillId="6" borderId="5" xfId="0" applyNumberFormat="1" applyFill="1" applyBorder="1"/>
    <xf numFmtId="165" fontId="5" fillId="0" borderId="6" xfId="0" applyNumberFormat="1" applyFont="1" applyBorder="1" applyAlignment="1">
      <alignment vertical="center"/>
    </xf>
    <xf numFmtId="0" fontId="5" fillId="0" borderId="7" xfId="0" applyFont="1" applyBorder="1" applyAlignment="1">
      <alignment vertical="center"/>
    </xf>
    <xf numFmtId="0" fontId="5" fillId="0" borderId="7" xfId="0" applyFont="1" applyBorder="1" applyAlignment="1">
      <alignment horizontal="left" vertical="center"/>
    </xf>
    <xf numFmtId="43" fontId="5" fillId="0" borderId="7" xfId="1" applyFont="1" applyBorder="1" applyAlignment="1">
      <alignment horizontal="left" vertical="center"/>
    </xf>
    <xf numFmtId="43" fontId="5" fillId="0" borderId="8" xfId="1" applyFont="1" applyBorder="1" applyAlignment="1">
      <alignment vertical="center"/>
    </xf>
    <xf numFmtId="165" fontId="5" fillId="0" borderId="9" xfId="0" applyNumberFormat="1" applyFont="1" applyBorder="1" applyAlignment="1">
      <alignment vertical="center"/>
    </xf>
    <xf numFmtId="0" fontId="5" fillId="0" borderId="10" xfId="0" applyFont="1" applyBorder="1" applyAlignment="1">
      <alignment vertical="center"/>
    </xf>
    <xf numFmtId="0" fontId="5" fillId="0" borderId="10" xfId="0" applyFont="1" applyBorder="1" applyAlignment="1">
      <alignment horizontal="left" vertical="center"/>
    </xf>
    <xf numFmtId="43" fontId="5" fillId="0" borderId="10" xfId="1" applyFont="1" applyBorder="1" applyAlignment="1">
      <alignment horizontal="left" vertical="center"/>
    </xf>
    <xf numFmtId="0" fontId="0" fillId="0" borderId="0" xfId="0" pivotButton="1"/>
    <xf numFmtId="0" fontId="0" fillId="0" borderId="0" xfId="0" applyAlignment="1">
      <alignment vertical="center"/>
    </xf>
    <xf numFmtId="43" fontId="0" fillId="0" borderId="0" xfId="0" applyNumberFormat="1"/>
    <xf numFmtId="22" fontId="0" fillId="0" borderId="0" xfId="0" applyNumberFormat="1"/>
    <xf numFmtId="0" fontId="0" fillId="0" borderId="0" xfId="0" applyAlignment="1">
      <alignment horizontal="center"/>
    </xf>
    <xf numFmtId="0" fontId="0" fillId="2" borderId="2" xfId="0" applyFill="1" applyBorder="1" applyAlignment="1">
      <alignment horizontal="center"/>
    </xf>
    <xf numFmtId="0" fontId="0" fillId="2" borderId="0" xfId="0" applyFill="1" applyBorder="1" applyAlignment="1">
      <alignment horizontal="center"/>
    </xf>
    <xf numFmtId="0" fontId="0" fillId="2" borderId="3" xfId="0" applyFill="1" applyBorder="1" applyAlignment="1">
      <alignment horizontal="center"/>
    </xf>
    <xf numFmtId="0" fontId="0" fillId="2" borderId="0" xfId="0" applyFill="1" applyAlignment="1">
      <alignment horizontal="center"/>
    </xf>
  </cellXfs>
  <cellStyles count="2">
    <cellStyle name="Comma" xfId="1" builtinId="3"/>
    <cellStyle name="Normal" xfId="0" builtinId="0"/>
  </cellStyles>
  <dxfs count="2">
    <dxf>
      <font>
        <color rgb="FF9C0006"/>
      </font>
      <fill>
        <patternFill>
          <bgColor rgb="FFFFC7CE"/>
        </patternFill>
      </fil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microsoft.com/office/2007/relationships/slicerCache" Target="slicerCaches/slicerCache1.xml"/></Relationships>
</file>

<file path=xl/drawings/drawing1.xml><?xml version="1.0" encoding="utf-8"?>
<xdr:wsDr xmlns:xdr="http://schemas.openxmlformats.org/drawingml/2006/spreadsheetDrawing" xmlns:a="http://schemas.openxmlformats.org/drawingml/2006/main">
  <xdr:twoCellAnchor editAs="oneCell">
    <xdr:from>
      <xdr:col>4</xdr:col>
      <xdr:colOff>419100</xdr:colOff>
      <xdr:row>18</xdr:row>
      <xdr:rowOff>165100</xdr:rowOff>
    </xdr:from>
    <xdr:to>
      <xdr:col>6</xdr:col>
      <xdr:colOff>508000</xdr:colOff>
      <xdr:row>31</xdr:row>
      <xdr:rowOff>142872</xdr:rowOff>
    </xdr:to>
    <mc:AlternateContent xmlns:mc="http://schemas.openxmlformats.org/markup-compatibility/2006" xmlns:a14="http://schemas.microsoft.com/office/drawing/2010/main">
      <mc:Choice Requires="a14">
        <xdr:graphicFrame macro="">
          <xdr:nvGraphicFramePr>
            <xdr:cNvPr id="2" name="Date">
              <a:extLst>
                <a:ext uri="{FF2B5EF4-FFF2-40B4-BE49-F238E27FC236}">
                  <a16:creationId xmlns:a16="http://schemas.microsoft.com/office/drawing/2014/main" id="{35C09AD7-5D7F-D04E-B70A-A1CC87CA487F}"/>
                </a:ext>
              </a:extLst>
            </xdr:cNvPr>
            <xdr:cNvGraphicFramePr/>
          </xdr:nvGraphicFramePr>
          <xdr:xfrm>
            <a:off x="0" y="0"/>
            <a:ext cx="0" cy="0"/>
          </xdr:xfrm>
          <a:graphic>
            <a:graphicData uri="http://schemas.microsoft.com/office/drawing/2010/slicer">
              <sle:slicer xmlns:sle="http://schemas.microsoft.com/office/drawing/2010/slicer" name="Date"/>
            </a:graphicData>
          </a:graphic>
        </xdr:graphicFrame>
      </mc:Choice>
      <mc:Fallback xmlns="">
        <xdr:sp macro="" textlink="">
          <xdr:nvSpPr>
            <xdr:cNvPr id="0" name=""/>
            <xdr:cNvSpPr>
              <a:spLocks noTextEdit="1"/>
            </xdr:cNvSpPr>
          </xdr:nvSpPr>
          <xdr:spPr>
            <a:xfrm>
              <a:off x="4330700" y="3822700"/>
              <a:ext cx="1828800" cy="2619372"/>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iaran robinson" refreshedDate="43771.407114583337" createdVersion="6" refreshedVersion="6" minRefreshableVersion="3" recordCount="43" xr:uid="{2F6B508C-1542-C441-BACA-BB4621370CE8}">
  <cacheSource type="worksheet">
    <worksheetSource ref="A1:G44" sheet="ExampleData"/>
  </cacheSource>
  <cacheFields count="7">
    <cacheField name="Date" numFmtId="165">
      <sharedItems containsSemiMixedTypes="0" containsNonDate="0" containsDate="1" containsString="0" minDate="2018-01-06T00:00:00" maxDate="2019-12-22T00:00:00" count="43">
        <d v="2018-01-06T00:00:00"/>
        <d v="2018-01-23T00:00:00"/>
        <d v="2018-02-09T00:00:00"/>
        <d v="2018-02-26T00:00:00"/>
        <d v="2018-03-15T00:00:00"/>
        <d v="2018-04-01T00:00:00"/>
        <d v="2018-04-18T00:00:00"/>
        <d v="2018-05-05T00:00:00"/>
        <d v="2018-05-22T00:00:00"/>
        <d v="2018-06-08T00:00:00"/>
        <d v="2018-06-25T00:00:00"/>
        <d v="2018-07-12T00:00:00"/>
        <d v="2018-07-29T00:00:00"/>
        <d v="2018-08-15T00:00:00"/>
        <d v="2018-09-01T00:00:00"/>
        <d v="2018-09-18T00:00:00"/>
        <d v="2018-10-05T00:00:00"/>
        <d v="2018-10-22T00:00:00"/>
        <d v="2018-11-08T00:00:00"/>
        <d v="2018-11-25T00:00:00"/>
        <d v="2018-12-12T00:00:00"/>
        <d v="2018-12-29T00:00:00"/>
        <d v="2019-01-15T00:00:00"/>
        <d v="2019-02-01T00:00:00"/>
        <d v="2019-02-18T00:00:00"/>
        <d v="2019-03-07T00:00:00"/>
        <d v="2019-03-24T00:00:00"/>
        <d v="2019-04-10T00:00:00"/>
        <d v="2019-04-27T00:00:00"/>
        <d v="2019-05-14T00:00:00"/>
        <d v="2019-05-31T00:00:00"/>
        <d v="2019-06-17T00:00:00"/>
        <d v="2019-07-04T00:00:00"/>
        <d v="2019-07-21T00:00:00"/>
        <d v="2019-08-07T00:00:00"/>
        <d v="2019-08-24T00:00:00"/>
        <d v="2019-09-10T00:00:00"/>
        <d v="2019-09-27T00:00:00"/>
        <d v="2019-10-14T00:00:00"/>
        <d v="2019-10-31T00:00:00"/>
        <d v="2019-11-17T00:00:00"/>
        <d v="2019-12-04T00:00:00"/>
        <d v="2019-12-21T00:00:00"/>
      </sharedItems>
    </cacheField>
    <cacheField name="Branch" numFmtId="0">
      <sharedItems/>
    </cacheField>
    <cacheField name="Rep" numFmtId="0">
      <sharedItems count="11">
        <s v="Jones"/>
        <s v="Kivell"/>
        <s v="Jardine"/>
        <s v="Gill"/>
        <s v="Sorvino"/>
        <s v="Andrews"/>
        <s v="Thompson"/>
        <s v="Morgan"/>
        <s v="Howard"/>
        <s v="Parent"/>
        <s v="Smith"/>
      </sharedItems>
    </cacheField>
    <cacheField name="Item" numFmtId="0">
      <sharedItems count="5">
        <s v="Pencil"/>
        <s v="Binder"/>
        <s v="Pen"/>
        <s v="Desk"/>
        <s v="Pen Set"/>
      </sharedItems>
    </cacheField>
    <cacheField name="Units" numFmtId="0">
      <sharedItems containsSemiMixedTypes="0" containsString="0" containsNumber="1" containsInteger="1" minValue="2" maxValue="96" count="37">
        <n v="95"/>
        <n v="50"/>
        <n v="36"/>
        <n v="27"/>
        <n v="56"/>
        <n v="60"/>
        <n v="75"/>
        <n v="90"/>
        <n v="32"/>
        <n v="29"/>
        <n v="81"/>
        <n v="35"/>
        <n v="2"/>
        <n v="16"/>
        <n v="28"/>
        <n v="64"/>
        <n v="15"/>
        <n v="96"/>
        <n v="67"/>
        <n v="74"/>
        <n v="46"/>
        <n v="87"/>
        <n v="4"/>
        <n v="7"/>
        <n v="66"/>
        <n v="53"/>
        <n v="80"/>
        <n v="5"/>
        <n v="62"/>
        <n v="55"/>
        <n v="42"/>
        <n v="3"/>
        <n v="76"/>
        <n v="57"/>
        <n v="14"/>
        <n v="11"/>
        <n v="94"/>
      </sharedItems>
    </cacheField>
    <cacheField name="Cost" numFmtId="43">
      <sharedItems containsSemiMixedTypes="0" containsString="0" containsNumber="1" minValue="1.29" maxValue="275" count="12">
        <n v="1.99"/>
        <n v="19.989999999999998"/>
        <n v="4.99"/>
        <n v="2.99"/>
        <n v="8.99"/>
        <n v="125"/>
        <n v="15.99"/>
        <n v="1.29"/>
        <n v="15"/>
        <n v="12.49"/>
        <n v="23.95"/>
        <n v="275"/>
      </sharedItems>
    </cacheField>
    <cacheField name="Total" numFmtId="43">
      <sharedItems containsSemiMixedTypes="0" containsString="0" containsNumber="1" minValue="9.0300000000000011" maxValue="1879.06"/>
    </cacheField>
  </cacheFields>
  <extLst>
    <ext xmlns:x14="http://schemas.microsoft.com/office/spreadsheetml/2009/9/main" uri="{725AE2AE-9491-48be-B2B4-4EB974FC3084}">
      <x14:pivotCacheDefinition pivotCacheId="146072873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3">
  <r>
    <x v="0"/>
    <s v="East"/>
    <x v="0"/>
    <x v="0"/>
    <x v="0"/>
    <x v="0"/>
    <n v="189.05"/>
  </r>
  <r>
    <x v="1"/>
    <s v="Central"/>
    <x v="1"/>
    <x v="1"/>
    <x v="1"/>
    <x v="1"/>
    <n v="999.49999999999989"/>
  </r>
  <r>
    <x v="2"/>
    <s v="Central"/>
    <x v="2"/>
    <x v="0"/>
    <x v="2"/>
    <x v="2"/>
    <n v="179.64000000000001"/>
  </r>
  <r>
    <x v="3"/>
    <s v="Central"/>
    <x v="3"/>
    <x v="2"/>
    <x v="3"/>
    <x v="1"/>
    <n v="539.7299999999999"/>
  </r>
  <r>
    <x v="4"/>
    <s v="West"/>
    <x v="4"/>
    <x v="0"/>
    <x v="4"/>
    <x v="3"/>
    <n v="167.44"/>
  </r>
  <r>
    <x v="5"/>
    <s v="East"/>
    <x v="0"/>
    <x v="1"/>
    <x v="5"/>
    <x v="2"/>
    <n v="299.40000000000003"/>
  </r>
  <r>
    <x v="6"/>
    <s v="Central"/>
    <x v="5"/>
    <x v="0"/>
    <x v="6"/>
    <x v="0"/>
    <n v="149.25"/>
  </r>
  <r>
    <x v="7"/>
    <s v="Central"/>
    <x v="2"/>
    <x v="0"/>
    <x v="7"/>
    <x v="2"/>
    <n v="449.1"/>
  </r>
  <r>
    <x v="8"/>
    <s v="West"/>
    <x v="6"/>
    <x v="0"/>
    <x v="8"/>
    <x v="0"/>
    <n v="63.68"/>
  </r>
  <r>
    <x v="9"/>
    <s v="East"/>
    <x v="0"/>
    <x v="1"/>
    <x v="5"/>
    <x v="4"/>
    <n v="539.4"/>
  </r>
  <r>
    <x v="10"/>
    <s v="Central"/>
    <x v="7"/>
    <x v="0"/>
    <x v="7"/>
    <x v="2"/>
    <n v="449.1"/>
  </r>
  <r>
    <x v="11"/>
    <s v="East"/>
    <x v="8"/>
    <x v="1"/>
    <x v="9"/>
    <x v="0"/>
    <n v="57.71"/>
  </r>
  <r>
    <x v="12"/>
    <s v="East"/>
    <x v="9"/>
    <x v="1"/>
    <x v="10"/>
    <x v="1"/>
    <n v="1619.1899999999998"/>
  </r>
  <r>
    <x v="13"/>
    <s v="East"/>
    <x v="0"/>
    <x v="0"/>
    <x v="11"/>
    <x v="2"/>
    <n v="174.65"/>
  </r>
  <r>
    <x v="14"/>
    <s v="Central"/>
    <x v="10"/>
    <x v="3"/>
    <x v="12"/>
    <x v="5"/>
    <n v="250"/>
  </r>
  <r>
    <x v="15"/>
    <s v="East"/>
    <x v="0"/>
    <x v="4"/>
    <x v="13"/>
    <x v="6"/>
    <n v="255.84"/>
  </r>
  <r>
    <x v="16"/>
    <s v="Central"/>
    <x v="7"/>
    <x v="1"/>
    <x v="14"/>
    <x v="4"/>
    <n v="251.72"/>
  </r>
  <r>
    <x v="17"/>
    <s v="East"/>
    <x v="0"/>
    <x v="2"/>
    <x v="15"/>
    <x v="4"/>
    <n v="575.36"/>
  </r>
  <r>
    <x v="18"/>
    <s v="East"/>
    <x v="9"/>
    <x v="2"/>
    <x v="16"/>
    <x v="1"/>
    <n v="299.84999999999997"/>
  </r>
  <r>
    <x v="19"/>
    <s v="Central"/>
    <x v="1"/>
    <x v="4"/>
    <x v="17"/>
    <x v="2"/>
    <n v="479.04"/>
  </r>
  <r>
    <x v="20"/>
    <s v="Central"/>
    <x v="10"/>
    <x v="0"/>
    <x v="18"/>
    <x v="7"/>
    <n v="86.43"/>
  </r>
  <r>
    <x v="21"/>
    <s v="East"/>
    <x v="9"/>
    <x v="4"/>
    <x v="19"/>
    <x v="6"/>
    <n v="1183.26"/>
  </r>
  <r>
    <x v="22"/>
    <s v="Central"/>
    <x v="3"/>
    <x v="1"/>
    <x v="20"/>
    <x v="4"/>
    <n v="413.54"/>
  </r>
  <r>
    <x v="23"/>
    <s v="Central"/>
    <x v="10"/>
    <x v="1"/>
    <x v="21"/>
    <x v="8"/>
    <n v="1305"/>
  </r>
  <r>
    <x v="24"/>
    <s v="East"/>
    <x v="0"/>
    <x v="1"/>
    <x v="22"/>
    <x v="2"/>
    <n v="19.96"/>
  </r>
  <r>
    <x v="25"/>
    <s v="West"/>
    <x v="4"/>
    <x v="1"/>
    <x v="23"/>
    <x v="1"/>
    <n v="139.92999999999998"/>
  </r>
  <r>
    <x v="26"/>
    <s v="Central"/>
    <x v="2"/>
    <x v="4"/>
    <x v="1"/>
    <x v="2"/>
    <n v="249.5"/>
  </r>
  <r>
    <x v="27"/>
    <s v="Central"/>
    <x v="5"/>
    <x v="0"/>
    <x v="24"/>
    <x v="0"/>
    <n v="131.34"/>
  </r>
  <r>
    <x v="28"/>
    <s v="East"/>
    <x v="8"/>
    <x v="2"/>
    <x v="17"/>
    <x v="2"/>
    <n v="479.04"/>
  </r>
  <r>
    <x v="29"/>
    <s v="Central"/>
    <x v="3"/>
    <x v="0"/>
    <x v="25"/>
    <x v="7"/>
    <n v="68.37"/>
  </r>
  <r>
    <x v="30"/>
    <s v="Central"/>
    <x v="3"/>
    <x v="1"/>
    <x v="26"/>
    <x v="4"/>
    <n v="719.2"/>
  </r>
  <r>
    <x v="31"/>
    <s v="Central"/>
    <x v="1"/>
    <x v="3"/>
    <x v="27"/>
    <x v="5"/>
    <n v="625"/>
  </r>
  <r>
    <x v="32"/>
    <s v="East"/>
    <x v="0"/>
    <x v="4"/>
    <x v="28"/>
    <x v="2"/>
    <n v="309.38"/>
  </r>
  <r>
    <x v="33"/>
    <s v="Central"/>
    <x v="7"/>
    <x v="4"/>
    <x v="29"/>
    <x v="9"/>
    <n v="686.95"/>
  </r>
  <r>
    <x v="34"/>
    <s v="Central"/>
    <x v="1"/>
    <x v="4"/>
    <x v="30"/>
    <x v="10"/>
    <n v="1005.9"/>
  </r>
  <r>
    <x v="35"/>
    <s v="West"/>
    <x v="4"/>
    <x v="3"/>
    <x v="31"/>
    <x v="11"/>
    <n v="825"/>
  </r>
  <r>
    <x v="36"/>
    <s v="Central"/>
    <x v="3"/>
    <x v="0"/>
    <x v="23"/>
    <x v="7"/>
    <n v="9.0300000000000011"/>
  </r>
  <r>
    <x v="37"/>
    <s v="West"/>
    <x v="4"/>
    <x v="2"/>
    <x v="32"/>
    <x v="0"/>
    <n v="151.24"/>
  </r>
  <r>
    <x v="38"/>
    <s v="West"/>
    <x v="6"/>
    <x v="1"/>
    <x v="33"/>
    <x v="1"/>
    <n v="1139.4299999999998"/>
  </r>
  <r>
    <x v="39"/>
    <s v="Central"/>
    <x v="5"/>
    <x v="0"/>
    <x v="34"/>
    <x v="7"/>
    <n v="18.060000000000002"/>
  </r>
  <r>
    <x v="40"/>
    <s v="Central"/>
    <x v="2"/>
    <x v="1"/>
    <x v="35"/>
    <x v="2"/>
    <n v="54.89"/>
  </r>
  <r>
    <x v="41"/>
    <s v="Central"/>
    <x v="2"/>
    <x v="1"/>
    <x v="36"/>
    <x v="1"/>
    <n v="1879.06"/>
  </r>
  <r>
    <x v="42"/>
    <s v="Central"/>
    <x v="5"/>
    <x v="1"/>
    <x v="14"/>
    <x v="2"/>
    <n v="139.7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AECC18C-7DDD-C242-A0FB-761606670D70}" name="PivotTable2"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M17" firstHeaderRow="1" firstDataRow="3" firstDataCol="1"/>
  <pivotFields count="7">
    <pivotField numFmtId="165" showAll="0">
      <items count="4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t="default"/>
      </items>
    </pivotField>
    <pivotField showAll="0"/>
    <pivotField axis="axisRow" showAll="0">
      <items count="12">
        <item x="5"/>
        <item x="3"/>
        <item x="8"/>
        <item x="2"/>
        <item x="0"/>
        <item x="1"/>
        <item x="7"/>
        <item x="9"/>
        <item x="10"/>
        <item x="4"/>
        <item x="6"/>
        <item t="default"/>
      </items>
    </pivotField>
    <pivotField axis="axisCol" showAll="0">
      <items count="6">
        <item x="1"/>
        <item x="3"/>
        <item x="2"/>
        <item x="4"/>
        <item x="0"/>
        <item t="default"/>
      </items>
    </pivotField>
    <pivotField dataField="1" showAll="0">
      <items count="38">
        <item x="12"/>
        <item x="31"/>
        <item x="22"/>
        <item x="27"/>
        <item x="23"/>
        <item x="35"/>
        <item x="34"/>
        <item x="16"/>
        <item x="13"/>
        <item x="3"/>
        <item x="14"/>
        <item x="9"/>
        <item x="8"/>
        <item x="11"/>
        <item x="2"/>
        <item x="30"/>
        <item x="20"/>
        <item x="1"/>
        <item x="25"/>
        <item x="29"/>
        <item x="4"/>
        <item x="33"/>
        <item x="5"/>
        <item x="28"/>
        <item x="15"/>
        <item x="24"/>
        <item x="18"/>
        <item x="19"/>
        <item x="6"/>
        <item x="32"/>
        <item x="26"/>
        <item x="10"/>
        <item x="21"/>
        <item x="7"/>
        <item x="36"/>
        <item x="0"/>
        <item x="17"/>
        <item t="default"/>
      </items>
    </pivotField>
    <pivotField dataField="1" numFmtId="43" showAll="0">
      <items count="13">
        <item x="7"/>
        <item x="0"/>
        <item x="3"/>
        <item x="2"/>
        <item x="4"/>
        <item x="9"/>
        <item x="8"/>
        <item x="6"/>
        <item x="1"/>
        <item x="10"/>
        <item x="5"/>
        <item x="11"/>
        <item t="default"/>
      </items>
    </pivotField>
    <pivotField numFmtId="43" showAll="0"/>
  </pivotFields>
  <rowFields count="1">
    <field x="2"/>
  </rowFields>
  <rowItems count="12">
    <i>
      <x/>
    </i>
    <i>
      <x v="1"/>
    </i>
    <i>
      <x v="2"/>
    </i>
    <i>
      <x v="3"/>
    </i>
    <i>
      <x v="4"/>
    </i>
    <i>
      <x v="5"/>
    </i>
    <i>
      <x v="6"/>
    </i>
    <i>
      <x v="7"/>
    </i>
    <i>
      <x v="8"/>
    </i>
    <i>
      <x v="9"/>
    </i>
    <i>
      <x v="10"/>
    </i>
    <i t="grand">
      <x/>
    </i>
  </rowItems>
  <colFields count="2">
    <field x="3"/>
    <field x="-2"/>
  </colFields>
  <colItems count="12">
    <i>
      <x/>
      <x/>
    </i>
    <i r="1" i="1">
      <x v="1"/>
    </i>
    <i>
      <x v="1"/>
      <x/>
    </i>
    <i r="1" i="1">
      <x v="1"/>
    </i>
    <i>
      <x v="2"/>
      <x/>
    </i>
    <i r="1" i="1">
      <x v="1"/>
    </i>
    <i>
      <x v="3"/>
      <x/>
    </i>
    <i r="1" i="1">
      <x v="1"/>
    </i>
    <i>
      <x v="4"/>
      <x/>
    </i>
    <i r="1" i="1">
      <x v="1"/>
    </i>
    <i t="grand">
      <x/>
    </i>
    <i t="grand" i="1">
      <x/>
    </i>
  </colItems>
  <dataFields count="2">
    <dataField name="Sum of Units" fld="4" baseField="0" baseItem="0"/>
    <dataField name="Sum of Cost" fld="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ate" xr10:uid="{AC24D081-B780-B546-8CC6-C2ED61E86B5F}" sourceName="Date">
  <pivotTables>
    <pivotTable tabId="8" name="PivotTable2"/>
  </pivotTables>
  <data>
    <tabular pivotCacheId="1460728731">
      <items count="43">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Date" xr10:uid="{16FF5E77-C3DD-1942-9410-756ED2285C1F}" cache="Slicer_Date" caption="Date" rowHeight="251883"/>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823CCA7-F311-F541-983F-16688BE2083A}" name="Table2" displayName="Table2" ref="A1:D7" totalsRowCount="1">
  <autoFilter ref="A1:D6" xr:uid="{DAA23652-5B3F-8B4D-9ED4-4753E61EA801}"/>
  <sortState xmlns:xlrd2="http://schemas.microsoft.com/office/spreadsheetml/2017/richdata2" ref="A2:D6">
    <sortCondition descending="1" ref="C1:C6"/>
  </sortState>
  <tableColumns count="4">
    <tableColumn id="1" xr3:uid="{4C433586-9E1F-1F4F-A294-95C4F9589FB4}" name="Name" totalsRowLabel="Total"/>
    <tableColumn id="2" xr3:uid="{DADF06EE-64C3-C147-ACC1-6AE902EC6874}" name="Value A" totalsRowFunction="count"/>
    <tableColumn id="3" xr3:uid="{64DE4683-4364-6A48-87E0-78F27DC55E48}" name="Value B" totalsRowFunction="max"/>
    <tableColumn id="4" xr3:uid="{903E658F-9D77-544E-AC12-804B015FAE25}" name="Formula" totalsRowFunction="sum" dataDxfId="1">
      <calculatedColumnFormula>SUM(Table2[[#This Row],[Value A]:[Value B]])</calculatedColumnFormula>
    </tableColumn>
  </tableColumns>
  <tableStyleInfo name="TableStyleLight20" showFirstColumn="1"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4682F-4C9F-7E48-A9C3-EAFE2B8EDA90}">
  <dimension ref="A1:O44"/>
  <sheetViews>
    <sheetView tabSelected="1" workbookViewId="0">
      <selection activeCell="J3" sqref="J3"/>
    </sheetView>
  </sheetViews>
  <sheetFormatPr baseColWidth="10" defaultColWidth="10.83203125" defaultRowHeight="16"/>
  <cols>
    <col min="10" max="10" width="14.1640625" customWidth="1"/>
  </cols>
  <sheetData>
    <row r="1" spans="1:15">
      <c r="A1" t="s">
        <v>88</v>
      </c>
      <c r="B1" t="s">
        <v>89</v>
      </c>
      <c r="C1" t="s">
        <v>91</v>
      </c>
      <c r="D1" t="s">
        <v>90</v>
      </c>
      <c r="E1" t="s">
        <v>92</v>
      </c>
      <c r="F1" t="s">
        <v>16</v>
      </c>
      <c r="G1" t="s">
        <v>68</v>
      </c>
      <c r="K1" t="s">
        <v>135</v>
      </c>
      <c r="L1" t="s">
        <v>137</v>
      </c>
    </row>
    <row r="2" spans="1:15">
      <c r="A2" s="29">
        <v>43106</v>
      </c>
      <c r="B2" s="30" t="s">
        <v>69</v>
      </c>
      <c r="C2" s="30" t="s">
        <v>70</v>
      </c>
      <c r="D2" s="31" t="s">
        <v>71</v>
      </c>
      <c r="E2" s="30">
        <v>95</v>
      </c>
      <c r="F2" s="32">
        <v>1.99</v>
      </c>
      <c r="G2" s="33">
        <f>E2*F2</f>
        <v>189.05</v>
      </c>
      <c r="J2" t="s">
        <v>6</v>
      </c>
      <c r="K2" s="30" t="s">
        <v>70</v>
      </c>
      <c r="L2" t="str">
        <f>VLOOKUP(K2,C2:G44,2,TRUE)</f>
        <v>Pencil</v>
      </c>
    </row>
    <row r="3" spans="1:15">
      <c r="A3" s="29">
        <v>43123</v>
      </c>
      <c r="B3" s="30" t="s">
        <v>72</v>
      </c>
      <c r="C3" s="30" t="s">
        <v>73</v>
      </c>
      <c r="D3" s="31" t="s">
        <v>74</v>
      </c>
      <c r="E3" s="30">
        <v>50</v>
      </c>
      <c r="F3" s="32">
        <v>19.989999999999998</v>
      </c>
      <c r="G3" s="33">
        <f t="shared" ref="G3:G44" si="0">E3*F3</f>
        <v>999.49999999999989</v>
      </c>
      <c r="J3" t="s">
        <v>136</v>
      </c>
      <c r="K3" t="s">
        <v>73</v>
      </c>
      <c r="L3" t="str">
        <f>INDEX(D2:D44,MATCH(K3,C2:C44,0))</f>
        <v>Binder</v>
      </c>
      <c r="N3" t="s">
        <v>154</v>
      </c>
      <c r="O3" t="s">
        <v>155</v>
      </c>
    </row>
    <row r="4" spans="1:15">
      <c r="A4" s="29">
        <v>43140</v>
      </c>
      <c r="B4" s="30" t="s">
        <v>72</v>
      </c>
      <c r="C4" s="30" t="s">
        <v>75</v>
      </c>
      <c r="D4" s="31" t="s">
        <v>71</v>
      </c>
      <c r="E4" s="30">
        <v>36</v>
      </c>
      <c r="F4" s="32">
        <v>4.99</v>
      </c>
      <c r="G4" s="33">
        <f t="shared" si="0"/>
        <v>179.64000000000001</v>
      </c>
      <c r="N4">
        <v>12</v>
      </c>
      <c r="O4">
        <f>Dave+2</f>
        <v>14</v>
      </c>
    </row>
    <row r="5" spans="1:15">
      <c r="A5" s="29">
        <v>43157</v>
      </c>
      <c r="B5" s="30" t="s">
        <v>72</v>
      </c>
      <c r="C5" s="30" t="s">
        <v>76</v>
      </c>
      <c r="D5" s="31" t="s">
        <v>77</v>
      </c>
      <c r="E5" s="30">
        <v>27</v>
      </c>
      <c r="F5" s="32">
        <v>19.989999999999998</v>
      </c>
      <c r="G5" s="33">
        <f t="shared" si="0"/>
        <v>539.7299999999999</v>
      </c>
    </row>
    <row r="6" spans="1:15">
      <c r="A6" s="29">
        <v>43174</v>
      </c>
      <c r="B6" s="30" t="s">
        <v>78</v>
      </c>
      <c r="C6" s="30" t="s">
        <v>79</v>
      </c>
      <c r="D6" s="31" t="s">
        <v>71</v>
      </c>
      <c r="E6" s="30">
        <v>56</v>
      </c>
      <c r="F6" s="32">
        <v>2.99</v>
      </c>
      <c r="G6" s="33">
        <f t="shared" si="0"/>
        <v>167.44</v>
      </c>
    </row>
    <row r="7" spans="1:15">
      <c r="A7" s="29">
        <v>43191</v>
      </c>
      <c r="B7" s="30" t="s">
        <v>69</v>
      </c>
      <c r="C7" s="30" t="s">
        <v>70</v>
      </c>
      <c r="D7" s="31" t="s">
        <v>74</v>
      </c>
      <c r="E7" s="30">
        <v>60</v>
      </c>
      <c r="F7" s="32">
        <v>4.99</v>
      </c>
      <c r="G7" s="33">
        <f t="shared" si="0"/>
        <v>299.40000000000003</v>
      </c>
    </row>
    <row r="8" spans="1:15">
      <c r="A8" s="29">
        <v>43208</v>
      </c>
      <c r="B8" s="30" t="s">
        <v>72</v>
      </c>
      <c r="C8" s="30" t="s">
        <v>80</v>
      </c>
      <c r="D8" s="31" t="s">
        <v>71</v>
      </c>
      <c r="E8" s="30">
        <v>75</v>
      </c>
      <c r="F8" s="32">
        <v>1.99</v>
      </c>
      <c r="G8" s="33">
        <f t="shared" si="0"/>
        <v>149.25</v>
      </c>
    </row>
    <row r="9" spans="1:15">
      <c r="A9" s="29">
        <v>43225</v>
      </c>
      <c r="B9" s="30" t="s">
        <v>72</v>
      </c>
      <c r="C9" s="30" t="s">
        <v>75</v>
      </c>
      <c r="D9" s="31" t="s">
        <v>71</v>
      </c>
      <c r="E9" s="30">
        <v>90</v>
      </c>
      <c r="F9" s="32">
        <v>4.99</v>
      </c>
      <c r="G9" s="33">
        <f t="shared" si="0"/>
        <v>449.1</v>
      </c>
    </row>
    <row r="10" spans="1:15">
      <c r="A10" s="29">
        <v>43242</v>
      </c>
      <c r="B10" s="30" t="s">
        <v>78</v>
      </c>
      <c r="C10" s="30" t="s">
        <v>81</v>
      </c>
      <c r="D10" s="31" t="s">
        <v>71</v>
      </c>
      <c r="E10" s="30">
        <v>32</v>
      </c>
      <c r="F10" s="32">
        <v>1.99</v>
      </c>
      <c r="G10" s="33">
        <f t="shared" si="0"/>
        <v>63.68</v>
      </c>
    </row>
    <row r="11" spans="1:15">
      <c r="A11" s="29">
        <v>43259</v>
      </c>
      <c r="B11" s="30" t="s">
        <v>69</v>
      </c>
      <c r="C11" s="30" t="s">
        <v>70</v>
      </c>
      <c r="D11" s="31" t="s">
        <v>74</v>
      </c>
      <c r="E11" s="30">
        <v>60</v>
      </c>
      <c r="F11" s="32">
        <v>8.99</v>
      </c>
      <c r="G11" s="33">
        <f t="shared" si="0"/>
        <v>539.4</v>
      </c>
    </row>
    <row r="12" spans="1:15">
      <c r="A12" s="29">
        <v>43276</v>
      </c>
      <c r="B12" s="30" t="s">
        <v>72</v>
      </c>
      <c r="C12" s="30" t="s">
        <v>82</v>
      </c>
      <c r="D12" s="31" t="s">
        <v>71</v>
      </c>
      <c r="E12" s="30">
        <v>90</v>
      </c>
      <c r="F12" s="32">
        <v>4.99</v>
      </c>
      <c r="G12" s="33">
        <f t="shared" si="0"/>
        <v>449.1</v>
      </c>
    </row>
    <row r="13" spans="1:15">
      <c r="A13" s="29">
        <v>43293</v>
      </c>
      <c r="B13" s="30" t="s">
        <v>69</v>
      </c>
      <c r="C13" s="30" t="s">
        <v>83</v>
      </c>
      <c r="D13" s="31" t="s">
        <v>74</v>
      </c>
      <c r="E13" s="30">
        <v>29</v>
      </c>
      <c r="F13" s="32">
        <v>1.99</v>
      </c>
      <c r="G13" s="33">
        <f t="shared" si="0"/>
        <v>57.71</v>
      </c>
    </row>
    <row r="14" spans="1:15">
      <c r="A14" s="29">
        <v>43310</v>
      </c>
      <c r="B14" s="30" t="s">
        <v>69</v>
      </c>
      <c r="C14" s="30" t="s">
        <v>84</v>
      </c>
      <c r="D14" s="31" t="s">
        <v>74</v>
      </c>
      <c r="E14" s="30">
        <v>81</v>
      </c>
      <c r="F14" s="32">
        <v>19.989999999999998</v>
      </c>
      <c r="G14" s="33">
        <f t="shared" si="0"/>
        <v>1619.1899999999998</v>
      </c>
    </row>
    <row r="15" spans="1:15">
      <c r="A15" s="29">
        <v>43327</v>
      </c>
      <c r="B15" s="30" t="s">
        <v>69</v>
      </c>
      <c r="C15" s="30" t="s">
        <v>70</v>
      </c>
      <c r="D15" s="31" t="s">
        <v>71</v>
      </c>
      <c r="E15" s="30">
        <v>35</v>
      </c>
      <c r="F15" s="32">
        <v>4.99</v>
      </c>
      <c r="G15" s="33">
        <f t="shared" si="0"/>
        <v>174.65</v>
      </c>
    </row>
    <row r="16" spans="1:15">
      <c r="A16" s="29">
        <v>43344</v>
      </c>
      <c r="B16" s="30" t="s">
        <v>72</v>
      </c>
      <c r="C16" s="30" t="s">
        <v>85</v>
      </c>
      <c r="D16" s="31" t="s">
        <v>86</v>
      </c>
      <c r="E16" s="30">
        <v>2</v>
      </c>
      <c r="F16" s="32">
        <v>125</v>
      </c>
      <c r="G16" s="33">
        <f t="shared" si="0"/>
        <v>250</v>
      </c>
    </row>
    <row r="17" spans="1:7">
      <c r="A17" s="29">
        <v>43361</v>
      </c>
      <c r="B17" s="30" t="s">
        <v>69</v>
      </c>
      <c r="C17" s="30" t="s">
        <v>70</v>
      </c>
      <c r="D17" s="31" t="s">
        <v>87</v>
      </c>
      <c r="E17" s="30">
        <v>16</v>
      </c>
      <c r="F17" s="32">
        <v>15.99</v>
      </c>
      <c r="G17" s="33">
        <f t="shared" si="0"/>
        <v>255.84</v>
      </c>
    </row>
    <row r="18" spans="1:7">
      <c r="A18" s="29">
        <v>43378</v>
      </c>
      <c r="B18" s="30" t="s">
        <v>72</v>
      </c>
      <c r="C18" s="30" t="s">
        <v>82</v>
      </c>
      <c r="D18" s="31" t="s">
        <v>74</v>
      </c>
      <c r="E18" s="30">
        <v>28</v>
      </c>
      <c r="F18" s="32">
        <v>8.99</v>
      </c>
      <c r="G18" s="33">
        <f t="shared" si="0"/>
        <v>251.72</v>
      </c>
    </row>
    <row r="19" spans="1:7">
      <c r="A19" s="29">
        <v>43395</v>
      </c>
      <c r="B19" s="30" t="s">
        <v>69</v>
      </c>
      <c r="C19" s="30" t="s">
        <v>70</v>
      </c>
      <c r="D19" s="31" t="s">
        <v>77</v>
      </c>
      <c r="E19" s="30">
        <v>64</v>
      </c>
      <c r="F19" s="32">
        <v>8.99</v>
      </c>
      <c r="G19" s="33">
        <f t="shared" si="0"/>
        <v>575.36</v>
      </c>
    </row>
    <row r="20" spans="1:7">
      <c r="A20" s="29">
        <v>43412</v>
      </c>
      <c r="B20" s="30" t="s">
        <v>69</v>
      </c>
      <c r="C20" s="30" t="s">
        <v>84</v>
      </c>
      <c r="D20" s="31" t="s">
        <v>77</v>
      </c>
      <c r="E20" s="30">
        <v>15</v>
      </c>
      <c r="F20" s="32">
        <v>19.989999999999998</v>
      </c>
      <c r="G20" s="33">
        <f t="shared" si="0"/>
        <v>299.84999999999997</v>
      </c>
    </row>
    <row r="21" spans="1:7">
      <c r="A21" s="29">
        <v>43429</v>
      </c>
      <c r="B21" s="30" t="s">
        <v>72</v>
      </c>
      <c r="C21" s="30" t="s">
        <v>73</v>
      </c>
      <c r="D21" s="31" t="s">
        <v>87</v>
      </c>
      <c r="E21" s="30">
        <v>96</v>
      </c>
      <c r="F21" s="32">
        <v>4.99</v>
      </c>
      <c r="G21" s="33">
        <f t="shared" si="0"/>
        <v>479.04</v>
      </c>
    </row>
    <row r="22" spans="1:7">
      <c r="A22" s="29">
        <v>43446</v>
      </c>
      <c r="B22" s="30" t="s">
        <v>72</v>
      </c>
      <c r="C22" s="30" t="s">
        <v>85</v>
      </c>
      <c r="D22" s="31" t="s">
        <v>71</v>
      </c>
      <c r="E22" s="30">
        <v>67</v>
      </c>
      <c r="F22" s="32">
        <v>1.29</v>
      </c>
      <c r="G22" s="33">
        <f t="shared" si="0"/>
        <v>86.43</v>
      </c>
    </row>
    <row r="23" spans="1:7">
      <c r="A23" s="29">
        <v>43463</v>
      </c>
      <c r="B23" s="30" t="s">
        <v>69</v>
      </c>
      <c r="C23" s="30" t="s">
        <v>84</v>
      </c>
      <c r="D23" s="31" t="s">
        <v>87</v>
      </c>
      <c r="E23" s="30">
        <v>74</v>
      </c>
      <c r="F23" s="32">
        <v>15.99</v>
      </c>
      <c r="G23" s="33">
        <f t="shared" si="0"/>
        <v>1183.26</v>
      </c>
    </row>
    <row r="24" spans="1:7">
      <c r="A24" s="29">
        <v>43480</v>
      </c>
      <c r="B24" s="30" t="s">
        <v>72</v>
      </c>
      <c r="C24" s="30" t="s">
        <v>76</v>
      </c>
      <c r="D24" s="31" t="s">
        <v>74</v>
      </c>
      <c r="E24" s="30">
        <v>46</v>
      </c>
      <c r="F24" s="32">
        <v>8.99</v>
      </c>
      <c r="G24" s="33">
        <f t="shared" si="0"/>
        <v>413.54</v>
      </c>
    </row>
    <row r="25" spans="1:7">
      <c r="A25" s="29">
        <v>43497</v>
      </c>
      <c r="B25" s="30" t="s">
        <v>72</v>
      </c>
      <c r="C25" s="30" t="s">
        <v>85</v>
      </c>
      <c r="D25" s="31" t="s">
        <v>74</v>
      </c>
      <c r="E25" s="30">
        <v>87</v>
      </c>
      <c r="F25" s="32">
        <v>15</v>
      </c>
      <c r="G25" s="33">
        <f t="shared" si="0"/>
        <v>1305</v>
      </c>
    </row>
    <row r="26" spans="1:7">
      <c r="A26" s="29">
        <v>43514</v>
      </c>
      <c r="B26" s="30" t="s">
        <v>69</v>
      </c>
      <c r="C26" s="30" t="s">
        <v>70</v>
      </c>
      <c r="D26" s="31" t="s">
        <v>74</v>
      </c>
      <c r="E26" s="30">
        <v>4</v>
      </c>
      <c r="F26" s="32">
        <v>4.99</v>
      </c>
      <c r="G26" s="33">
        <f t="shared" si="0"/>
        <v>19.96</v>
      </c>
    </row>
    <row r="27" spans="1:7">
      <c r="A27" s="29">
        <v>43531</v>
      </c>
      <c r="B27" s="30" t="s">
        <v>78</v>
      </c>
      <c r="C27" s="30" t="s">
        <v>79</v>
      </c>
      <c r="D27" s="31" t="s">
        <v>74</v>
      </c>
      <c r="E27" s="30">
        <v>7</v>
      </c>
      <c r="F27" s="32">
        <v>19.989999999999998</v>
      </c>
      <c r="G27" s="33">
        <f t="shared" si="0"/>
        <v>139.92999999999998</v>
      </c>
    </row>
    <row r="28" spans="1:7">
      <c r="A28" s="29">
        <v>43548</v>
      </c>
      <c r="B28" s="30" t="s">
        <v>72</v>
      </c>
      <c r="C28" s="30" t="s">
        <v>75</v>
      </c>
      <c r="D28" s="31" t="s">
        <v>87</v>
      </c>
      <c r="E28" s="30">
        <v>50</v>
      </c>
      <c r="F28" s="32">
        <v>4.99</v>
      </c>
      <c r="G28" s="33">
        <f t="shared" si="0"/>
        <v>249.5</v>
      </c>
    </row>
    <row r="29" spans="1:7">
      <c r="A29" s="29">
        <v>43565</v>
      </c>
      <c r="B29" s="30" t="s">
        <v>72</v>
      </c>
      <c r="C29" s="30" t="s">
        <v>80</v>
      </c>
      <c r="D29" s="31" t="s">
        <v>71</v>
      </c>
      <c r="E29" s="30">
        <v>66</v>
      </c>
      <c r="F29" s="32">
        <v>1.99</v>
      </c>
      <c r="G29" s="33">
        <f t="shared" si="0"/>
        <v>131.34</v>
      </c>
    </row>
    <row r="30" spans="1:7">
      <c r="A30" s="29">
        <v>43582</v>
      </c>
      <c r="B30" s="30" t="s">
        <v>69</v>
      </c>
      <c r="C30" s="30" t="s">
        <v>83</v>
      </c>
      <c r="D30" s="31" t="s">
        <v>77</v>
      </c>
      <c r="E30" s="30">
        <v>96</v>
      </c>
      <c r="F30" s="32">
        <v>4.99</v>
      </c>
      <c r="G30" s="33">
        <f t="shared" si="0"/>
        <v>479.04</v>
      </c>
    </row>
    <row r="31" spans="1:7">
      <c r="A31" s="29">
        <v>43599</v>
      </c>
      <c r="B31" s="30" t="s">
        <v>72</v>
      </c>
      <c r="C31" s="30" t="s">
        <v>76</v>
      </c>
      <c r="D31" s="31" t="s">
        <v>71</v>
      </c>
      <c r="E31" s="30">
        <v>53</v>
      </c>
      <c r="F31" s="32">
        <v>1.29</v>
      </c>
      <c r="G31" s="33">
        <f t="shared" si="0"/>
        <v>68.37</v>
      </c>
    </row>
    <row r="32" spans="1:7">
      <c r="A32" s="29">
        <v>43616</v>
      </c>
      <c r="B32" s="30" t="s">
        <v>72</v>
      </c>
      <c r="C32" s="30" t="s">
        <v>76</v>
      </c>
      <c r="D32" s="31" t="s">
        <v>74</v>
      </c>
      <c r="E32" s="30">
        <v>80</v>
      </c>
      <c r="F32" s="32">
        <v>8.99</v>
      </c>
      <c r="G32" s="33">
        <f t="shared" si="0"/>
        <v>719.2</v>
      </c>
    </row>
    <row r="33" spans="1:7">
      <c r="A33" s="29">
        <v>43633</v>
      </c>
      <c r="B33" s="30" t="s">
        <v>72</v>
      </c>
      <c r="C33" s="30" t="s">
        <v>73</v>
      </c>
      <c r="D33" s="31" t="s">
        <v>86</v>
      </c>
      <c r="E33" s="30">
        <v>5</v>
      </c>
      <c r="F33" s="32">
        <v>125</v>
      </c>
      <c r="G33" s="33">
        <f t="shared" si="0"/>
        <v>625</v>
      </c>
    </row>
    <row r="34" spans="1:7">
      <c r="A34" s="29">
        <v>43650</v>
      </c>
      <c r="B34" s="30" t="s">
        <v>69</v>
      </c>
      <c r="C34" s="30" t="s">
        <v>70</v>
      </c>
      <c r="D34" s="31" t="s">
        <v>87</v>
      </c>
      <c r="E34" s="30">
        <v>62</v>
      </c>
      <c r="F34" s="32">
        <v>4.99</v>
      </c>
      <c r="G34" s="33">
        <f t="shared" si="0"/>
        <v>309.38</v>
      </c>
    </row>
    <row r="35" spans="1:7">
      <c r="A35" s="29">
        <v>43667</v>
      </c>
      <c r="B35" s="30" t="s">
        <v>72</v>
      </c>
      <c r="C35" s="30" t="s">
        <v>82</v>
      </c>
      <c r="D35" s="31" t="s">
        <v>87</v>
      </c>
      <c r="E35" s="30">
        <v>55</v>
      </c>
      <c r="F35" s="32">
        <v>12.49</v>
      </c>
      <c r="G35" s="33">
        <f t="shared" si="0"/>
        <v>686.95</v>
      </c>
    </row>
    <row r="36" spans="1:7">
      <c r="A36" s="29">
        <v>43684</v>
      </c>
      <c r="B36" s="30" t="s">
        <v>72</v>
      </c>
      <c r="C36" s="30" t="s">
        <v>73</v>
      </c>
      <c r="D36" s="31" t="s">
        <v>87</v>
      </c>
      <c r="E36" s="30">
        <v>42</v>
      </c>
      <c r="F36" s="32">
        <v>23.95</v>
      </c>
      <c r="G36" s="33">
        <f t="shared" si="0"/>
        <v>1005.9</v>
      </c>
    </row>
    <row r="37" spans="1:7">
      <c r="A37" s="29">
        <v>43701</v>
      </c>
      <c r="B37" s="30" t="s">
        <v>78</v>
      </c>
      <c r="C37" s="30" t="s">
        <v>79</v>
      </c>
      <c r="D37" s="31" t="s">
        <v>86</v>
      </c>
      <c r="E37" s="30">
        <v>3</v>
      </c>
      <c r="F37" s="32">
        <v>275</v>
      </c>
      <c r="G37" s="33">
        <f t="shared" si="0"/>
        <v>825</v>
      </c>
    </row>
    <row r="38" spans="1:7">
      <c r="A38" s="29">
        <v>43718</v>
      </c>
      <c r="B38" s="30" t="s">
        <v>72</v>
      </c>
      <c r="C38" s="30" t="s">
        <v>76</v>
      </c>
      <c r="D38" s="31" t="s">
        <v>71</v>
      </c>
      <c r="E38" s="30">
        <v>7</v>
      </c>
      <c r="F38" s="32">
        <v>1.29</v>
      </c>
      <c r="G38" s="33">
        <f t="shared" si="0"/>
        <v>9.0300000000000011</v>
      </c>
    </row>
    <row r="39" spans="1:7">
      <c r="A39" s="29">
        <v>43735</v>
      </c>
      <c r="B39" s="30" t="s">
        <v>78</v>
      </c>
      <c r="C39" s="30" t="s">
        <v>79</v>
      </c>
      <c r="D39" s="31" t="s">
        <v>77</v>
      </c>
      <c r="E39" s="30">
        <v>76</v>
      </c>
      <c r="F39" s="32">
        <v>1.99</v>
      </c>
      <c r="G39" s="33">
        <f t="shared" si="0"/>
        <v>151.24</v>
      </c>
    </row>
    <row r="40" spans="1:7">
      <c r="A40" s="29">
        <v>43752</v>
      </c>
      <c r="B40" s="30" t="s">
        <v>78</v>
      </c>
      <c r="C40" s="30" t="s">
        <v>81</v>
      </c>
      <c r="D40" s="31" t="s">
        <v>74</v>
      </c>
      <c r="E40" s="30">
        <v>57</v>
      </c>
      <c r="F40" s="32">
        <v>19.989999999999998</v>
      </c>
      <c r="G40" s="33">
        <f t="shared" si="0"/>
        <v>1139.4299999999998</v>
      </c>
    </row>
    <row r="41" spans="1:7">
      <c r="A41" s="29">
        <v>43769</v>
      </c>
      <c r="B41" s="30" t="s">
        <v>72</v>
      </c>
      <c r="C41" s="30" t="s">
        <v>80</v>
      </c>
      <c r="D41" s="31" t="s">
        <v>71</v>
      </c>
      <c r="E41" s="30">
        <v>14</v>
      </c>
      <c r="F41" s="32">
        <v>1.29</v>
      </c>
      <c r="G41" s="33">
        <f t="shared" si="0"/>
        <v>18.060000000000002</v>
      </c>
    </row>
    <row r="42" spans="1:7">
      <c r="A42" s="29">
        <v>43786</v>
      </c>
      <c r="B42" s="30" t="s">
        <v>72</v>
      </c>
      <c r="C42" s="30" t="s">
        <v>75</v>
      </c>
      <c r="D42" s="31" t="s">
        <v>74</v>
      </c>
      <c r="E42" s="30">
        <v>11</v>
      </c>
      <c r="F42" s="32">
        <v>4.99</v>
      </c>
      <c r="G42" s="33">
        <f t="shared" si="0"/>
        <v>54.89</v>
      </c>
    </row>
    <row r="43" spans="1:7">
      <c r="A43" s="29">
        <v>43803</v>
      </c>
      <c r="B43" s="30" t="s">
        <v>72</v>
      </c>
      <c r="C43" s="30" t="s">
        <v>75</v>
      </c>
      <c r="D43" s="31" t="s">
        <v>74</v>
      </c>
      <c r="E43" s="30">
        <v>94</v>
      </c>
      <c r="F43" s="32">
        <v>19.989999999999998</v>
      </c>
      <c r="G43" s="33">
        <f t="shared" si="0"/>
        <v>1879.06</v>
      </c>
    </row>
    <row r="44" spans="1:7">
      <c r="A44" s="34">
        <v>43820</v>
      </c>
      <c r="B44" s="35" t="s">
        <v>72</v>
      </c>
      <c r="C44" s="35" t="s">
        <v>80</v>
      </c>
      <c r="D44" s="36" t="s">
        <v>74</v>
      </c>
      <c r="E44" s="35">
        <v>28</v>
      </c>
      <c r="F44" s="37">
        <v>4.99</v>
      </c>
      <c r="G44" s="33">
        <f t="shared" si="0"/>
        <v>139.72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60B78-9625-1D41-80FF-60E54DE76D15}">
  <dimension ref="A1:J7"/>
  <sheetViews>
    <sheetView zoomScale="112" workbookViewId="0">
      <selection activeCell="I2" sqref="I2"/>
    </sheetView>
  </sheetViews>
  <sheetFormatPr baseColWidth="10" defaultColWidth="10.83203125" defaultRowHeight="16"/>
  <sheetData>
    <row r="1" spans="1:10">
      <c r="A1" t="s">
        <v>64</v>
      </c>
      <c r="B1" t="s">
        <v>65</v>
      </c>
      <c r="C1" t="s">
        <v>66</v>
      </c>
      <c r="D1" t="s">
        <v>67</v>
      </c>
      <c r="H1">
        <v>1</v>
      </c>
      <c r="J1">
        <v>2</v>
      </c>
    </row>
    <row r="2" spans="1:10">
      <c r="A2" t="s">
        <v>62</v>
      </c>
      <c r="B2">
        <v>73</v>
      </c>
      <c r="C2">
        <v>987</v>
      </c>
      <c r="D2">
        <f>SUM(Table2[[#This Row],[Value A]:[Value B]])</f>
        <v>1060</v>
      </c>
    </row>
    <row r="3" spans="1:10">
      <c r="A3" t="s">
        <v>61</v>
      </c>
      <c r="B3">
        <v>654</v>
      </c>
      <c r="C3">
        <v>567</v>
      </c>
      <c r="D3">
        <f>SUM(Table2[[#This Row],[Value A]:[Value B]])</f>
        <v>1221</v>
      </c>
    </row>
    <row r="4" spans="1:10">
      <c r="A4" t="s">
        <v>60</v>
      </c>
      <c r="B4">
        <v>234</v>
      </c>
      <c r="C4">
        <v>456</v>
      </c>
      <c r="D4">
        <f>SUM(Table2[[#This Row],[Value A]:[Value B]])</f>
        <v>690</v>
      </c>
    </row>
    <row r="5" spans="1:10">
      <c r="A5" t="s">
        <v>59</v>
      </c>
      <c r="B5">
        <v>20</v>
      </c>
      <c r="C5">
        <v>345</v>
      </c>
      <c r="D5">
        <f>SUM(Table2[[#This Row],[Value A]:[Value B]])</f>
        <v>365</v>
      </c>
    </row>
    <row r="6" spans="1:10">
      <c r="A6" t="s">
        <v>63</v>
      </c>
      <c r="B6">
        <v>5</v>
      </c>
      <c r="C6">
        <v>3</v>
      </c>
      <c r="D6">
        <f>SUM(Table2[[#This Row],[Value A]:[Value B]])</f>
        <v>8</v>
      </c>
    </row>
    <row r="7" spans="1:10">
      <c r="A7" t="s">
        <v>68</v>
      </c>
      <c r="B7">
        <f>SUBTOTAL(103,Table2[Value A])</f>
        <v>5</v>
      </c>
      <c r="C7">
        <f>SUBTOTAL(104,Table2[Value B])</f>
        <v>987</v>
      </c>
      <c r="D7">
        <f>SUBTOTAL(109,Table2[Formula])</f>
        <v>3344</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E8AFA-C738-024C-B00B-D8AED42A6FAB}">
  <dimension ref="A3:M17"/>
  <sheetViews>
    <sheetView workbookViewId="0">
      <selection activeCell="A6" sqref="A6:A16"/>
    </sheetView>
  </sheetViews>
  <sheetFormatPr baseColWidth="10" defaultColWidth="10.83203125" defaultRowHeight="16"/>
  <cols>
    <col min="1" max="1" width="13" bestFit="1" customWidth="1"/>
    <col min="2" max="2" width="15.5" bestFit="1" customWidth="1"/>
    <col min="3" max="3" width="11" bestFit="1" customWidth="1"/>
    <col min="4" max="4" width="11.83203125" bestFit="1" customWidth="1"/>
    <col min="5" max="5" width="11" bestFit="1" customWidth="1"/>
    <col min="6" max="6" width="11.83203125" bestFit="1" customWidth="1"/>
    <col min="7" max="7" width="11" bestFit="1" customWidth="1"/>
    <col min="8" max="8" width="11.83203125" bestFit="1" customWidth="1"/>
    <col min="9" max="9" width="11" bestFit="1" customWidth="1"/>
    <col min="10" max="10" width="11.83203125" bestFit="1" customWidth="1"/>
    <col min="11" max="11" width="11" bestFit="1" customWidth="1"/>
    <col min="12" max="12" width="16.6640625" bestFit="1" customWidth="1"/>
    <col min="13" max="13" width="15.6640625" bestFit="1" customWidth="1"/>
  </cols>
  <sheetData>
    <row r="3" spans="1:13">
      <c r="B3" s="38" t="s">
        <v>96</v>
      </c>
    </row>
    <row r="4" spans="1:13">
      <c r="B4" t="s">
        <v>74</v>
      </c>
      <c r="D4" t="s">
        <v>86</v>
      </c>
      <c r="F4" t="s">
        <v>77</v>
      </c>
      <c r="H4" t="s">
        <v>87</v>
      </c>
      <c r="J4" t="s">
        <v>71</v>
      </c>
      <c r="L4" t="s">
        <v>99</v>
      </c>
      <c r="M4" t="s">
        <v>98</v>
      </c>
    </row>
    <row r="5" spans="1:13">
      <c r="A5" s="38" t="s">
        <v>94</v>
      </c>
      <c r="B5" t="s">
        <v>97</v>
      </c>
      <c r="C5" t="s">
        <v>93</v>
      </c>
      <c r="D5" t="s">
        <v>97</v>
      </c>
      <c r="E5" t="s">
        <v>93</v>
      </c>
      <c r="F5" t="s">
        <v>97</v>
      </c>
      <c r="G5" t="s">
        <v>93</v>
      </c>
      <c r="H5" t="s">
        <v>97</v>
      </c>
      <c r="I5" t="s">
        <v>93</v>
      </c>
      <c r="J5" t="s">
        <v>97</v>
      </c>
      <c r="K5" t="s">
        <v>93</v>
      </c>
    </row>
    <row r="6" spans="1:13">
      <c r="A6" s="1" t="s">
        <v>80</v>
      </c>
      <c r="B6" s="5">
        <v>28</v>
      </c>
      <c r="C6" s="5">
        <v>4.99</v>
      </c>
      <c r="D6" s="5"/>
      <c r="E6" s="5"/>
      <c r="F6" s="5"/>
      <c r="G6" s="5"/>
      <c r="H6" s="5"/>
      <c r="I6" s="5"/>
      <c r="J6" s="5">
        <v>155</v>
      </c>
      <c r="K6" s="5">
        <v>5.27</v>
      </c>
      <c r="L6" s="5">
        <v>183</v>
      </c>
      <c r="M6" s="5">
        <v>10.26</v>
      </c>
    </row>
    <row r="7" spans="1:13">
      <c r="A7" s="1" t="s">
        <v>76</v>
      </c>
      <c r="B7" s="5">
        <v>126</v>
      </c>
      <c r="C7" s="5">
        <v>17.98</v>
      </c>
      <c r="D7" s="5"/>
      <c r="E7" s="5"/>
      <c r="F7" s="5">
        <v>27</v>
      </c>
      <c r="G7" s="5">
        <v>19.989999999999998</v>
      </c>
      <c r="H7" s="5"/>
      <c r="I7" s="5"/>
      <c r="J7" s="5">
        <v>60</v>
      </c>
      <c r="K7" s="5">
        <v>2.58</v>
      </c>
      <c r="L7" s="5">
        <v>213</v>
      </c>
      <c r="M7" s="5">
        <v>40.549999999999997</v>
      </c>
    </row>
    <row r="8" spans="1:13">
      <c r="A8" s="1" t="s">
        <v>83</v>
      </c>
      <c r="B8" s="5">
        <v>29</v>
      </c>
      <c r="C8" s="5">
        <v>1.99</v>
      </c>
      <c r="D8" s="5"/>
      <c r="E8" s="5"/>
      <c r="F8" s="5">
        <v>96</v>
      </c>
      <c r="G8" s="5">
        <v>4.99</v>
      </c>
      <c r="H8" s="5"/>
      <c r="I8" s="5"/>
      <c r="J8" s="5"/>
      <c r="K8" s="5"/>
      <c r="L8" s="5">
        <v>125</v>
      </c>
      <c r="M8" s="5">
        <v>6.98</v>
      </c>
    </row>
    <row r="9" spans="1:13">
      <c r="A9" s="1" t="s">
        <v>75</v>
      </c>
      <c r="B9" s="5">
        <v>105</v>
      </c>
      <c r="C9" s="5">
        <v>24.979999999999997</v>
      </c>
      <c r="D9" s="5"/>
      <c r="E9" s="5"/>
      <c r="F9" s="5"/>
      <c r="G9" s="5"/>
      <c r="H9" s="5">
        <v>50</v>
      </c>
      <c r="I9" s="5">
        <v>4.99</v>
      </c>
      <c r="J9" s="5">
        <v>126</v>
      </c>
      <c r="K9" s="5">
        <v>9.98</v>
      </c>
      <c r="L9" s="5">
        <v>281</v>
      </c>
      <c r="M9" s="5">
        <v>39.950000000000003</v>
      </c>
    </row>
    <row r="10" spans="1:13">
      <c r="A10" s="1" t="s">
        <v>70</v>
      </c>
      <c r="B10" s="5">
        <v>124</v>
      </c>
      <c r="C10" s="5">
        <v>18.97</v>
      </c>
      <c r="D10" s="5"/>
      <c r="E10" s="5"/>
      <c r="F10" s="5">
        <v>64</v>
      </c>
      <c r="G10" s="5">
        <v>8.99</v>
      </c>
      <c r="H10" s="5">
        <v>78</v>
      </c>
      <c r="I10" s="5">
        <v>20.98</v>
      </c>
      <c r="J10" s="5">
        <v>130</v>
      </c>
      <c r="K10" s="5">
        <v>6.98</v>
      </c>
      <c r="L10" s="5">
        <v>396</v>
      </c>
      <c r="M10" s="5">
        <v>55.92</v>
      </c>
    </row>
    <row r="11" spans="1:13">
      <c r="A11" s="1" t="s">
        <v>73</v>
      </c>
      <c r="B11" s="5">
        <v>50</v>
      </c>
      <c r="C11" s="5">
        <v>19.989999999999998</v>
      </c>
      <c r="D11" s="5">
        <v>5</v>
      </c>
      <c r="E11" s="5">
        <v>125</v>
      </c>
      <c r="F11" s="5"/>
      <c r="G11" s="5"/>
      <c r="H11" s="5">
        <v>138</v>
      </c>
      <c r="I11" s="5">
        <v>28.939999999999998</v>
      </c>
      <c r="J11" s="5"/>
      <c r="K11" s="5"/>
      <c r="L11" s="5">
        <v>193</v>
      </c>
      <c r="M11" s="5">
        <v>173.93</v>
      </c>
    </row>
    <row r="12" spans="1:13">
      <c r="A12" s="1" t="s">
        <v>82</v>
      </c>
      <c r="B12" s="5">
        <v>28</v>
      </c>
      <c r="C12" s="5">
        <v>8.99</v>
      </c>
      <c r="D12" s="5"/>
      <c r="E12" s="5"/>
      <c r="F12" s="5"/>
      <c r="G12" s="5"/>
      <c r="H12" s="5">
        <v>55</v>
      </c>
      <c r="I12" s="5">
        <v>12.49</v>
      </c>
      <c r="J12" s="5">
        <v>90</v>
      </c>
      <c r="K12" s="5">
        <v>4.99</v>
      </c>
      <c r="L12" s="5">
        <v>173</v>
      </c>
      <c r="M12" s="5">
        <v>26.47</v>
      </c>
    </row>
    <row r="13" spans="1:13">
      <c r="A13" s="1" t="s">
        <v>84</v>
      </c>
      <c r="B13" s="5">
        <v>81</v>
      </c>
      <c r="C13" s="5">
        <v>19.989999999999998</v>
      </c>
      <c r="D13" s="5"/>
      <c r="E13" s="5"/>
      <c r="F13" s="5">
        <v>15</v>
      </c>
      <c r="G13" s="5">
        <v>19.989999999999998</v>
      </c>
      <c r="H13" s="5">
        <v>74</v>
      </c>
      <c r="I13" s="5">
        <v>15.99</v>
      </c>
      <c r="J13" s="5"/>
      <c r="K13" s="5"/>
      <c r="L13" s="5">
        <v>170</v>
      </c>
      <c r="M13" s="5">
        <v>55.97</v>
      </c>
    </row>
    <row r="14" spans="1:13">
      <c r="A14" s="1" t="s">
        <v>85</v>
      </c>
      <c r="B14" s="5">
        <v>87</v>
      </c>
      <c r="C14" s="5">
        <v>15</v>
      </c>
      <c r="D14" s="5">
        <v>2</v>
      </c>
      <c r="E14" s="5">
        <v>125</v>
      </c>
      <c r="F14" s="5"/>
      <c r="G14" s="5"/>
      <c r="H14" s="5"/>
      <c r="I14" s="5"/>
      <c r="J14" s="5">
        <v>67</v>
      </c>
      <c r="K14" s="5">
        <v>1.29</v>
      </c>
      <c r="L14" s="5">
        <v>156</v>
      </c>
      <c r="M14" s="5">
        <v>141.29</v>
      </c>
    </row>
    <row r="15" spans="1:13">
      <c r="A15" s="1" t="s">
        <v>79</v>
      </c>
      <c r="B15" s="5">
        <v>7</v>
      </c>
      <c r="C15" s="5">
        <v>19.989999999999998</v>
      </c>
      <c r="D15" s="5">
        <v>3</v>
      </c>
      <c r="E15" s="5">
        <v>275</v>
      </c>
      <c r="F15" s="5">
        <v>76</v>
      </c>
      <c r="G15" s="5">
        <v>1.99</v>
      </c>
      <c r="H15" s="5"/>
      <c r="I15" s="5"/>
      <c r="J15" s="5">
        <v>56</v>
      </c>
      <c r="K15" s="5">
        <v>2.99</v>
      </c>
      <c r="L15" s="5">
        <v>142</v>
      </c>
      <c r="M15" s="5">
        <v>299.97000000000003</v>
      </c>
    </row>
    <row r="16" spans="1:13">
      <c r="A16" s="1" t="s">
        <v>81</v>
      </c>
      <c r="B16" s="5">
        <v>57</v>
      </c>
      <c r="C16" s="5">
        <v>19.989999999999998</v>
      </c>
      <c r="D16" s="5"/>
      <c r="E16" s="5"/>
      <c r="F16" s="5"/>
      <c r="G16" s="5"/>
      <c r="H16" s="5"/>
      <c r="I16" s="5"/>
      <c r="J16" s="5">
        <v>32</v>
      </c>
      <c r="K16" s="5">
        <v>1.99</v>
      </c>
      <c r="L16" s="5">
        <v>89</v>
      </c>
      <c r="M16" s="5">
        <v>21.979999999999997</v>
      </c>
    </row>
    <row r="17" spans="1:13">
      <c r="A17" s="1" t="s">
        <v>95</v>
      </c>
      <c r="B17" s="5">
        <v>722</v>
      </c>
      <c r="C17" s="5">
        <v>172.86</v>
      </c>
      <c r="D17" s="5">
        <v>10</v>
      </c>
      <c r="E17" s="5">
        <v>525</v>
      </c>
      <c r="F17" s="5">
        <v>278</v>
      </c>
      <c r="G17" s="5">
        <v>55.949999999999996</v>
      </c>
      <c r="H17" s="5">
        <v>395</v>
      </c>
      <c r="I17" s="5">
        <v>83.389999999999986</v>
      </c>
      <c r="J17" s="5">
        <v>716</v>
      </c>
      <c r="K17" s="5">
        <v>36.07</v>
      </c>
      <c r="L17" s="5">
        <v>2121</v>
      </c>
      <c r="M17" s="5">
        <v>873.2700000000001</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19A7D4-D919-D749-BB57-85AFD9E89370}">
  <dimension ref="A1:K44"/>
  <sheetViews>
    <sheetView workbookViewId="0">
      <selection activeCell="J7" sqref="J7"/>
    </sheetView>
  </sheetViews>
  <sheetFormatPr baseColWidth="10" defaultColWidth="10.83203125" defaultRowHeight="16"/>
  <sheetData>
    <row r="1" spans="1:11">
      <c r="A1" t="s">
        <v>88</v>
      </c>
      <c r="B1" t="s">
        <v>89</v>
      </c>
      <c r="C1" t="s">
        <v>91</v>
      </c>
      <c r="D1" t="s">
        <v>90</v>
      </c>
      <c r="E1" t="s">
        <v>64</v>
      </c>
      <c r="F1" t="s">
        <v>92</v>
      </c>
      <c r="G1" t="s">
        <v>16</v>
      </c>
      <c r="H1" t="s">
        <v>68</v>
      </c>
    </row>
    <row r="2" spans="1:11">
      <c r="A2" s="29">
        <v>43106</v>
      </c>
      <c r="B2" s="30" t="s">
        <v>69</v>
      </c>
      <c r="C2" s="30" t="s">
        <v>70</v>
      </c>
      <c r="D2" s="31" t="s">
        <v>71</v>
      </c>
      <c r="E2" s="31" t="s">
        <v>100</v>
      </c>
      <c r="F2" s="30">
        <v>95</v>
      </c>
      <c r="G2" s="32">
        <v>1.99</v>
      </c>
      <c r="H2" s="33">
        <f>F2*G2</f>
        <v>189.05</v>
      </c>
      <c r="J2">
        <f t="array" ref="J2:J44">(F2:F44*G2:G44)</f>
        <v>189.05</v>
      </c>
      <c r="K2" s="40">
        <f t="array" ref="K2">SUM(F2:F44*G2:G44)</f>
        <v>19627.880000000008</v>
      </c>
    </row>
    <row r="3" spans="1:11">
      <c r="A3" s="29">
        <v>43123</v>
      </c>
      <c r="B3" s="30" t="s">
        <v>72</v>
      </c>
      <c r="C3" s="30" t="s">
        <v>73</v>
      </c>
      <c r="D3" s="31" t="s">
        <v>74</v>
      </c>
      <c r="E3" s="31" t="s">
        <v>101</v>
      </c>
      <c r="F3" s="30">
        <v>50</v>
      </c>
      <c r="G3" s="32">
        <v>19.989999999999998</v>
      </c>
      <c r="H3" s="33">
        <f t="shared" ref="H3:H44" si="0">F3*G3</f>
        <v>999.49999999999989</v>
      </c>
      <c r="J3">
        <v>999.49999999999989</v>
      </c>
    </row>
    <row r="4" spans="1:11">
      <c r="A4" s="29">
        <v>43140</v>
      </c>
      <c r="B4" s="30" t="s">
        <v>72</v>
      </c>
      <c r="C4" s="30" t="s">
        <v>75</v>
      </c>
      <c r="D4" s="31" t="s">
        <v>71</v>
      </c>
      <c r="E4" s="31" t="s">
        <v>102</v>
      </c>
      <c r="F4" s="30">
        <v>36</v>
      </c>
      <c r="G4" s="32">
        <v>4.99</v>
      </c>
      <c r="H4" s="33">
        <f t="shared" si="0"/>
        <v>179.64000000000001</v>
      </c>
      <c r="J4">
        <v>179.64000000000001</v>
      </c>
    </row>
    <row r="5" spans="1:11">
      <c r="A5" s="29">
        <v>43157</v>
      </c>
      <c r="B5" s="30" t="s">
        <v>72</v>
      </c>
      <c r="C5" s="30" t="s">
        <v>76</v>
      </c>
      <c r="D5" s="31" t="s">
        <v>77</v>
      </c>
      <c r="E5" s="31" t="s">
        <v>103</v>
      </c>
      <c r="F5" s="30">
        <v>27</v>
      </c>
      <c r="G5" s="32">
        <v>19.989999999999998</v>
      </c>
      <c r="H5" s="33">
        <f t="shared" si="0"/>
        <v>539.7299999999999</v>
      </c>
      <c r="J5">
        <v>539.7299999999999</v>
      </c>
    </row>
    <row r="6" spans="1:11">
      <c r="A6" s="29">
        <v>43174</v>
      </c>
      <c r="B6" s="30" t="s">
        <v>78</v>
      </c>
      <c r="C6" s="30" t="s">
        <v>79</v>
      </c>
      <c r="D6" s="31" t="s">
        <v>71</v>
      </c>
      <c r="E6" s="31" t="s">
        <v>104</v>
      </c>
      <c r="F6" s="30">
        <v>56</v>
      </c>
      <c r="G6" s="32">
        <v>2.99</v>
      </c>
      <c r="H6" s="33">
        <f t="shared" si="0"/>
        <v>167.44</v>
      </c>
      <c r="J6">
        <v>167.44</v>
      </c>
    </row>
    <row r="7" spans="1:11">
      <c r="A7" s="29">
        <v>43191</v>
      </c>
      <c r="B7" s="30" t="s">
        <v>69</v>
      </c>
      <c r="C7" s="30" t="s">
        <v>70</v>
      </c>
      <c r="D7" s="31" t="s">
        <v>74</v>
      </c>
      <c r="E7" s="31" t="s">
        <v>105</v>
      </c>
      <c r="F7" s="30">
        <v>60</v>
      </c>
      <c r="G7" s="32">
        <v>4.99</v>
      </c>
      <c r="H7" s="33">
        <f t="shared" si="0"/>
        <v>299.40000000000003</v>
      </c>
      <c r="J7">
        <v>299.40000000000003</v>
      </c>
    </row>
    <row r="8" spans="1:11">
      <c r="A8" s="29">
        <v>43208</v>
      </c>
      <c r="B8" s="30" t="s">
        <v>72</v>
      </c>
      <c r="C8" s="30" t="s">
        <v>80</v>
      </c>
      <c r="D8" s="31" t="s">
        <v>71</v>
      </c>
      <c r="E8" s="31" t="s">
        <v>106</v>
      </c>
      <c r="F8" s="30">
        <v>75</v>
      </c>
      <c r="G8" s="32">
        <v>1.99</v>
      </c>
      <c r="H8" s="33">
        <f t="shared" si="0"/>
        <v>149.25</v>
      </c>
      <c r="J8">
        <v>149.25</v>
      </c>
    </row>
    <row r="9" spans="1:11">
      <c r="A9" s="29">
        <v>43225</v>
      </c>
      <c r="B9" s="30" t="s">
        <v>72</v>
      </c>
      <c r="C9" s="30" t="s">
        <v>75</v>
      </c>
      <c r="D9" s="31" t="s">
        <v>71</v>
      </c>
      <c r="E9" s="31" t="s">
        <v>102</v>
      </c>
      <c r="F9" s="30">
        <v>90</v>
      </c>
      <c r="G9" s="32">
        <v>4.99</v>
      </c>
      <c r="H9" s="33">
        <f t="shared" si="0"/>
        <v>449.1</v>
      </c>
      <c r="J9">
        <v>449.1</v>
      </c>
    </row>
    <row r="10" spans="1:11">
      <c r="A10" s="29">
        <v>43242</v>
      </c>
      <c r="B10" s="30" t="s">
        <v>78</v>
      </c>
      <c r="C10" s="30" t="s">
        <v>81</v>
      </c>
      <c r="D10" s="31" t="s">
        <v>71</v>
      </c>
      <c r="E10" s="31" t="s">
        <v>107</v>
      </c>
      <c r="F10" s="30">
        <v>32</v>
      </c>
      <c r="G10" s="32">
        <v>1.99</v>
      </c>
      <c r="H10" s="33">
        <f t="shared" si="0"/>
        <v>63.68</v>
      </c>
      <c r="J10">
        <v>63.68</v>
      </c>
    </row>
    <row r="11" spans="1:11">
      <c r="A11" s="29">
        <v>43259</v>
      </c>
      <c r="B11" s="30" t="s">
        <v>69</v>
      </c>
      <c r="C11" s="30" t="s">
        <v>70</v>
      </c>
      <c r="D11" s="31" t="s">
        <v>74</v>
      </c>
      <c r="E11" s="31" t="s">
        <v>105</v>
      </c>
      <c r="F11" s="30">
        <v>60</v>
      </c>
      <c r="G11" s="32">
        <v>8.99</v>
      </c>
      <c r="H11" s="33">
        <f t="shared" si="0"/>
        <v>539.4</v>
      </c>
      <c r="J11">
        <v>539.4</v>
      </c>
    </row>
    <row r="12" spans="1:11">
      <c r="A12" s="29">
        <v>43276</v>
      </c>
      <c r="B12" s="30" t="s">
        <v>72</v>
      </c>
      <c r="C12" s="30" t="s">
        <v>82</v>
      </c>
      <c r="D12" s="31" t="s">
        <v>71</v>
      </c>
      <c r="E12" s="31" t="s">
        <v>108</v>
      </c>
      <c r="F12" s="30">
        <v>90</v>
      </c>
      <c r="G12" s="32">
        <v>4.99</v>
      </c>
      <c r="H12" s="33">
        <f t="shared" si="0"/>
        <v>449.1</v>
      </c>
      <c r="J12">
        <v>449.1</v>
      </c>
    </row>
    <row r="13" spans="1:11">
      <c r="A13" s="29">
        <v>43293</v>
      </c>
      <c r="B13" s="30" t="s">
        <v>69</v>
      </c>
      <c r="C13" s="30" t="s">
        <v>83</v>
      </c>
      <c r="D13" s="31" t="s">
        <v>74</v>
      </c>
      <c r="E13" s="31" t="s">
        <v>109</v>
      </c>
      <c r="F13" s="30">
        <v>29</v>
      </c>
      <c r="G13" s="32">
        <v>1.99</v>
      </c>
      <c r="H13" s="33">
        <f t="shared" si="0"/>
        <v>57.71</v>
      </c>
      <c r="J13">
        <v>57.71</v>
      </c>
    </row>
    <row r="14" spans="1:11">
      <c r="A14" s="29">
        <v>43310</v>
      </c>
      <c r="B14" s="30" t="s">
        <v>69</v>
      </c>
      <c r="C14" s="30" t="s">
        <v>84</v>
      </c>
      <c r="D14" s="31" t="s">
        <v>74</v>
      </c>
      <c r="E14" s="31" t="s">
        <v>110</v>
      </c>
      <c r="F14" s="30">
        <v>81</v>
      </c>
      <c r="G14" s="32">
        <v>19.989999999999998</v>
      </c>
      <c r="H14" s="33">
        <f t="shared" si="0"/>
        <v>1619.1899999999998</v>
      </c>
      <c r="J14">
        <v>1619.1899999999998</v>
      </c>
    </row>
    <row r="15" spans="1:11">
      <c r="A15" s="29">
        <v>43327</v>
      </c>
      <c r="B15" s="30" t="s">
        <v>69</v>
      </c>
      <c r="C15" s="30" t="s">
        <v>70</v>
      </c>
      <c r="D15" s="31" t="s">
        <v>71</v>
      </c>
      <c r="E15" s="31" t="s">
        <v>100</v>
      </c>
      <c r="F15" s="30">
        <v>35</v>
      </c>
      <c r="G15" s="32">
        <v>4.99</v>
      </c>
      <c r="H15" s="33">
        <f t="shared" si="0"/>
        <v>174.65</v>
      </c>
      <c r="J15">
        <v>174.65</v>
      </c>
    </row>
    <row r="16" spans="1:11">
      <c r="A16" s="29">
        <v>43344</v>
      </c>
      <c r="B16" s="30" t="s">
        <v>72</v>
      </c>
      <c r="C16" s="30" t="s">
        <v>85</v>
      </c>
      <c r="D16" s="31" t="s">
        <v>86</v>
      </c>
      <c r="E16" s="31" t="s">
        <v>111</v>
      </c>
      <c r="F16" s="30">
        <v>2</v>
      </c>
      <c r="G16" s="32">
        <v>125</v>
      </c>
      <c r="H16" s="33">
        <f t="shared" si="0"/>
        <v>250</v>
      </c>
      <c r="J16">
        <v>250</v>
      </c>
    </row>
    <row r="17" spans="1:10">
      <c r="A17" s="29">
        <v>43361</v>
      </c>
      <c r="B17" s="30" t="s">
        <v>69</v>
      </c>
      <c r="C17" s="30" t="s">
        <v>70</v>
      </c>
      <c r="D17" s="31" t="s">
        <v>87</v>
      </c>
      <c r="E17" s="31" t="s">
        <v>112</v>
      </c>
      <c r="F17" s="30">
        <v>16</v>
      </c>
      <c r="G17" s="32">
        <v>15.99</v>
      </c>
      <c r="H17" s="33">
        <f t="shared" si="0"/>
        <v>255.84</v>
      </c>
      <c r="J17">
        <v>255.84</v>
      </c>
    </row>
    <row r="18" spans="1:10">
      <c r="A18" s="29">
        <v>43378</v>
      </c>
      <c r="B18" s="30" t="s">
        <v>72</v>
      </c>
      <c r="C18" s="30" t="s">
        <v>82</v>
      </c>
      <c r="D18" s="31" t="s">
        <v>74</v>
      </c>
      <c r="E18" s="31" t="s">
        <v>113</v>
      </c>
      <c r="F18" s="30">
        <v>28</v>
      </c>
      <c r="G18" s="32">
        <v>8.99</v>
      </c>
      <c r="H18" s="33">
        <f t="shared" si="0"/>
        <v>251.72</v>
      </c>
      <c r="J18">
        <v>251.72</v>
      </c>
    </row>
    <row r="19" spans="1:10">
      <c r="A19" s="29">
        <v>43395</v>
      </c>
      <c r="B19" s="30" t="s">
        <v>69</v>
      </c>
      <c r="C19" s="30" t="s">
        <v>70</v>
      </c>
      <c r="D19" s="31" t="s">
        <v>77</v>
      </c>
      <c r="E19" s="31" t="s">
        <v>114</v>
      </c>
      <c r="F19" s="30">
        <v>64</v>
      </c>
      <c r="G19" s="32">
        <v>8.99</v>
      </c>
      <c r="H19" s="33">
        <f t="shared" si="0"/>
        <v>575.36</v>
      </c>
      <c r="J19">
        <v>575.36</v>
      </c>
    </row>
    <row r="20" spans="1:10">
      <c r="A20" s="29">
        <v>43412</v>
      </c>
      <c r="B20" s="30" t="s">
        <v>69</v>
      </c>
      <c r="C20" s="30" t="s">
        <v>84</v>
      </c>
      <c r="D20" s="31" t="s">
        <v>77</v>
      </c>
      <c r="E20" s="31" t="s">
        <v>115</v>
      </c>
      <c r="F20" s="30">
        <v>15</v>
      </c>
      <c r="G20" s="32">
        <v>19.989999999999998</v>
      </c>
      <c r="H20" s="33">
        <f t="shared" si="0"/>
        <v>299.84999999999997</v>
      </c>
      <c r="J20">
        <v>299.84999999999997</v>
      </c>
    </row>
    <row r="21" spans="1:10">
      <c r="A21" s="29">
        <v>43429</v>
      </c>
      <c r="B21" s="30" t="s">
        <v>72</v>
      </c>
      <c r="C21" s="30" t="s">
        <v>73</v>
      </c>
      <c r="D21" s="31" t="s">
        <v>87</v>
      </c>
      <c r="E21" s="31" t="s">
        <v>116</v>
      </c>
      <c r="F21" s="30">
        <v>96</v>
      </c>
      <c r="G21" s="32">
        <v>4.99</v>
      </c>
      <c r="H21" s="33">
        <f t="shared" si="0"/>
        <v>479.04</v>
      </c>
      <c r="J21">
        <v>479.04</v>
      </c>
    </row>
    <row r="22" spans="1:10">
      <c r="A22" s="29">
        <v>43446</v>
      </c>
      <c r="B22" s="30" t="s">
        <v>72</v>
      </c>
      <c r="C22" s="30" t="s">
        <v>85</v>
      </c>
      <c r="D22" s="31" t="s">
        <v>71</v>
      </c>
      <c r="E22" s="31" t="s">
        <v>117</v>
      </c>
      <c r="F22" s="30">
        <v>67</v>
      </c>
      <c r="G22" s="32">
        <v>1.29</v>
      </c>
      <c r="H22" s="33">
        <f t="shared" si="0"/>
        <v>86.43</v>
      </c>
      <c r="J22">
        <v>86.43</v>
      </c>
    </row>
    <row r="23" spans="1:10">
      <c r="A23" s="29">
        <v>43463</v>
      </c>
      <c r="B23" s="30" t="s">
        <v>69</v>
      </c>
      <c r="C23" s="30" t="s">
        <v>84</v>
      </c>
      <c r="D23" s="31" t="s">
        <v>87</v>
      </c>
      <c r="E23" s="31" t="s">
        <v>118</v>
      </c>
      <c r="F23" s="30">
        <v>74</v>
      </c>
      <c r="G23" s="32">
        <v>15.99</v>
      </c>
      <c r="H23" s="33">
        <f t="shared" si="0"/>
        <v>1183.26</v>
      </c>
      <c r="J23">
        <v>1183.26</v>
      </c>
    </row>
    <row r="24" spans="1:10">
      <c r="A24" s="29">
        <v>43480</v>
      </c>
      <c r="B24" s="30" t="s">
        <v>72</v>
      </c>
      <c r="C24" s="30" t="s">
        <v>76</v>
      </c>
      <c r="D24" s="31" t="s">
        <v>74</v>
      </c>
      <c r="E24" s="31" t="s">
        <v>119</v>
      </c>
      <c r="F24" s="30">
        <v>46</v>
      </c>
      <c r="G24" s="32">
        <v>8.99</v>
      </c>
      <c r="H24" s="33">
        <f t="shared" si="0"/>
        <v>413.54</v>
      </c>
      <c r="J24">
        <v>413.54</v>
      </c>
    </row>
    <row r="25" spans="1:10">
      <c r="A25" s="29">
        <v>43497</v>
      </c>
      <c r="B25" s="30" t="s">
        <v>72</v>
      </c>
      <c r="C25" s="30" t="s">
        <v>85</v>
      </c>
      <c r="D25" s="31" t="s">
        <v>74</v>
      </c>
      <c r="E25" s="31" t="s">
        <v>120</v>
      </c>
      <c r="F25" s="30">
        <v>87</v>
      </c>
      <c r="G25" s="32">
        <v>15</v>
      </c>
      <c r="H25" s="33">
        <f t="shared" si="0"/>
        <v>1305</v>
      </c>
      <c r="J25">
        <v>1305</v>
      </c>
    </row>
    <row r="26" spans="1:10">
      <c r="A26" s="29">
        <v>43514</v>
      </c>
      <c r="B26" s="30" t="s">
        <v>69</v>
      </c>
      <c r="C26" s="30" t="s">
        <v>70</v>
      </c>
      <c r="D26" s="31" t="s">
        <v>74</v>
      </c>
      <c r="E26" s="31" t="s">
        <v>105</v>
      </c>
      <c r="F26" s="30">
        <v>4</v>
      </c>
      <c r="G26" s="32">
        <v>4.99</v>
      </c>
      <c r="H26" s="33">
        <f t="shared" si="0"/>
        <v>19.96</v>
      </c>
      <c r="J26">
        <v>19.96</v>
      </c>
    </row>
    <row r="27" spans="1:10">
      <c r="A27" s="29">
        <v>43531</v>
      </c>
      <c r="B27" s="30" t="s">
        <v>78</v>
      </c>
      <c r="C27" s="30" t="s">
        <v>79</v>
      </c>
      <c r="D27" s="31" t="s">
        <v>74</v>
      </c>
      <c r="E27" s="31" t="s">
        <v>121</v>
      </c>
      <c r="F27" s="30">
        <v>7</v>
      </c>
      <c r="G27" s="32">
        <v>19.989999999999998</v>
      </c>
      <c r="H27" s="33">
        <f t="shared" si="0"/>
        <v>139.92999999999998</v>
      </c>
      <c r="J27">
        <v>139.92999999999998</v>
      </c>
    </row>
    <row r="28" spans="1:10">
      <c r="A28" s="29">
        <v>43548</v>
      </c>
      <c r="B28" s="30" t="s">
        <v>72</v>
      </c>
      <c r="C28" s="30" t="s">
        <v>75</v>
      </c>
      <c r="D28" s="31" t="s">
        <v>87</v>
      </c>
      <c r="E28" s="31" t="s">
        <v>122</v>
      </c>
      <c r="F28" s="30">
        <v>50</v>
      </c>
      <c r="G28" s="32">
        <v>4.99</v>
      </c>
      <c r="H28" s="33">
        <f t="shared" si="0"/>
        <v>249.5</v>
      </c>
      <c r="J28">
        <v>249.5</v>
      </c>
    </row>
    <row r="29" spans="1:10">
      <c r="A29" s="29">
        <v>43565</v>
      </c>
      <c r="B29" s="30" t="s">
        <v>72</v>
      </c>
      <c r="C29" s="30" t="s">
        <v>80</v>
      </c>
      <c r="D29" s="31" t="s">
        <v>71</v>
      </c>
      <c r="E29" s="31" t="s">
        <v>106</v>
      </c>
      <c r="F29" s="30">
        <v>66</v>
      </c>
      <c r="G29" s="32">
        <v>1.99</v>
      </c>
      <c r="H29" s="33">
        <f t="shared" si="0"/>
        <v>131.34</v>
      </c>
      <c r="J29">
        <v>131.34</v>
      </c>
    </row>
    <row r="30" spans="1:10">
      <c r="A30" s="29">
        <v>43582</v>
      </c>
      <c r="B30" s="30" t="s">
        <v>69</v>
      </c>
      <c r="C30" s="30" t="s">
        <v>83</v>
      </c>
      <c r="D30" s="31" t="s">
        <v>77</v>
      </c>
      <c r="E30" s="31" t="s">
        <v>123</v>
      </c>
      <c r="F30" s="30">
        <v>96</v>
      </c>
      <c r="G30" s="32">
        <v>4.99</v>
      </c>
      <c r="H30" s="33">
        <f t="shared" si="0"/>
        <v>479.04</v>
      </c>
      <c r="J30">
        <v>479.04</v>
      </c>
    </row>
    <row r="31" spans="1:10">
      <c r="A31" s="29">
        <v>43599</v>
      </c>
      <c r="B31" s="30" t="s">
        <v>72</v>
      </c>
      <c r="C31" s="30" t="s">
        <v>76</v>
      </c>
      <c r="D31" s="31" t="s">
        <v>71</v>
      </c>
      <c r="E31" s="31" t="s">
        <v>124</v>
      </c>
      <c r="F31" s="30">
        <v>53</v>
      </c>
      <c r="G31" s="32">
        <v>1.29</v>
      </c>
      <c r="H31" s="33">
        <f t="shared" si="0"/>
        <v>68.37</v>
      </c>
      <c r="J31">
        <v>68.37</v>
      </c>
    </row>
    <row r="32" spans="1:10">
      <c r="A32" s="29">
        <v>43616</v>
      </c>
      <c r="B32" s="30" t="s">
        <v>72</v>
      </c>
      <c r="C32" s="30" t="s">
        <v>76</v>
      </c>
      <c r="D32" s="31" t="s">
        <v>74</v>
      </c>
      <c r="E32" s="31" t="s">
        <v>119</v>
      </c>
      <c r="F32" s="30">
        <v>80</v>
      </c>
      <c r="G32" s="32">
        <v>8.99</v>
      </c>
      <c r="H32" s="33">
        <f t="shared" si="0"/>
        <v>719.2</v>
      </c>
      <c r="J32">
        <v>719.2</v>
      </c>
    </row>
    <row r="33" spans="1:10">
      <c r="A33" s="29">
        <v>43633</v>
      </c>
      <c r="B33" s="30" t="s">
        <v>72</v>
      </c>
      <c r="C33" s="30" t="s">
        <v>73</v>
      </c>
      <c r="D33" s="31" t="s">
        <v>86</v>
      </c>
      <c r="E33" s="31" t="s">
        <v>125</v>
      </c>
      <c r="F33" s="30">
        <v>5</v>
      </c>
      <c r="G33" s="32">
        <v>125</v>
      </c>
      <c r="H33" s="33">
        <f t="shared" si="0"/>
        <v>625</v>
      </c>
      <c r="J33">
        <v>625</v>
      </c>
    </row>
    <row r="34" spans="1:10">
      <c r="A34" s="29">
        <v>43650</v>
      </c>
      <c r="B34" s="30" t="s">
        <v>69</v>
      </c>
      <c r="C34" s="30" t="s">
        <v>70</v>
      </c>
      <c r="D34" s="31" t="s">
        <v>87</v>
      </c>
      <c r="E34" s="31" t="s">
        <v>112</v>
      </c>
      <c r="F34" s="30">
        <v>62</v>
      </c>
      <c r="G34" s="32">
        <v>4.99</v>
      </c>
      <c r="H34" s="33">
        <f t="shared" si="0"/>
        <v>309.38</v>
      </c>
      <c r="J34">
        <v>309.38</v>
      </c>
    </row>
    <row r="35" spans="1:10">
      <c r="A35" s="29">
        <v>43667</v>
      </c>
      <c r="B35" s="30" t="s">
        <v>72</v>
      </c>
      <c r="C35" s="30" t="s">
        <v>82</v>
      </c>
      <c r="D35" s="31" t="s">
        <v>87</v>
      </c>
      <c r="E35" s="31" t="s">
        <v>126</v>
      </c>
      <c r="F35" s="30">
        <v>55</v>
      </c>
      <c r="G35" s="32">
        <v>12.49</v>
      </c>
      <c r="H35" s="33">
        <f t="shared" si="0"/>
        <v>686.95</v>
      </c>
      <c r="J35">
        <v>686.95</v>
      </c>
    </row>
    <row r="36" spans="1:10">
      <c r="A36" s="29">
        <v>43684</v>
      </c>
      <c r="B36" s="30" t="s">
        <v>72</v>
      </c>
      <c r="C36" s="30" t="s">
        <v>73</v>
      </c>
      <c r="D36" s="31" t="s">
        <v>87</v>
      </c>
      <c r="E36" s="31" t="s">
        <v>116</v>
      </c>
      <c r="F36" s="30">
        <v>42</v>
      </c>
      <c r="G36" s="32">
        <v>23.95</v>
      </c>
      <c r="H36" s="33">
        <f t="shared" si="0"/>
        <v>1005.9</v>
      </c>
      <c r="J36">
        <v>1005.9</v>
      </c>
    </row>
    <row r="37" spans="1:10">
      <c r="A37" s="29">
        <v>43701</v>
      </c>
      <c r="B37" s="30" t="s">
        <v>78</v>
      </c>
      <c r="C37" s="30" t="s">
        <v>79</v>
      </c>
      <c r="D37" s="31" t="s">
        <v>86</v>
      </c>
      <c r="E37" s="31" t="s">
        <v>127</v>
      </c>
      <c r="F37" s="30">
        <v>3</v>
      </c>
      <c r="G37" s="32">
        <v>275</v>
      </c>
      <c r="H37" s="33">
        <f t="shared" si="0"/>
        <v>825</v>
      </c>
      <c r="J37">
        <v>825</v>
      </c>
    </row>
    <row r="38" spans="1:10">
      <c r="A38" s="29">
        <v>43718</v>
      </c>
      <c r="B38" s="30" t="s">
        <v>72</v>
      </c>
      <c r="C38" s="30" t="s">
        <v>76</v>
      </c>
      <c r="D38" s="31" t="s">
        <v>71</v>
      </c>
      <c r="E38" s="31" t="s">
        <v>124</v>
      </c>
      <c r="F38" s="30">
        <v>7</v>
      </c>
      <c r="G38" s="32">
        <v>1.29</v>
      </c>
      <c r="H38" s="33">
        <f t="shared" si="0"/>
        <v>9.0300000000000011</v>
      </c>
      <c r="J38">
        <v>9.0300000000000011</v>
      </c>
    </row>
    <row r="39" spans="1:10">
      <c r="A39" s="29">
        <v>43735</v>
      </c>
      <c r="B39" s="30" t="s">
        <v>78</v>
      </c>
      <c r="C39" s="30" t="s">
        <v>79</v>
      </c>
      <c r="D39" s="31" t="s">
        <v>77</v>
      </c>
      <c r="E39" s="31" t="s">
        <v>128</v>
      </c>
      <c r="F39" s="30">
        <v>76</v>
      </c>
      <c r="G39" s="32">
        <v>1.99</v>
      </c>
      <c r="H39" s="33">
        <f t="shared" si="0"/>
        <v>151.24</v>
      </c>
      <c r="J39">
        <v>151.24</v>
      </c>
    </row>
    <row r="40" spans="1:10">
      <c r="A40" s="29">
        <v>43752</v>
      </c>
      <c r="B40" s="30" t="s">
        <v>78</v>
      </c>
      <c r="C40" s="30" t="s">
        <v>81</v>
      </c>
      <c r="D40" s="31" t="s">
        <v>74</v>
      </c>
      <c r="E40" s="31" t="s">
        <v>129</v>
      </c>
      <c r="F40" s="30">
        <v>57</v>
      </c>
      <c r="G40" s="32">
        <v>19.989999999999998</v>
      </c>
      <c r="H40" s="33">
        <f t="shared" si="0"/>
        <v>1139.4299999999998</v>
      </c>
      <c r="J40">
        <v>1139.4299999999998</v>
      </c>
    </row>
    <row r="41" spans="1:10">
      <c r="A41" s="29">
        <v>43769</v>
      </c>
      <c r="B41" s="30" t="s">
        <v>72</v>
      </c>
      <c r="C41" s="30" t="s">
        <v>80</v>
      </c>
      <c r="D41" s="31" t="s">
        <v>71</v>
      </c>
      <c r="E41" s="31" t="s">
        <v>106</v>
      </c>
      <c r="F41" s="30">
        <v>14</v>
      </c>
      <c r="G41" s="32">
        <v>1.29</v>
      </c>
      <c r="H41" s="33">
        <f t="shared" si="0"/>
        <v>18.060000000000002</v>
      </c>
      <c r="J41">
        <v>18.060000000000002</v>
      </c>
    </row>
    <row r="42" spans="1:10">
      <c r="A42" s="29">
        <v>43786</v>
      </c>
      <c r="B42" s="30" t="s">
        <v>72</v>
      </c>
      <c r="C42" s="30" t="s">
        <v>75</v>
      </c>
      <c r="D42" s="31" t="s">
        <v>74</v>
      </c>
      <c r="E42" s="31" t="s">
        <v>130</v>
      </c>
      <c r="F42" s="30">
        <v>11</v>
      </c>
      <c r="G42" s="32">
        <v>4.99</v>
      </c>
      <c r="H42" s="33">
        <f t="shared" si="0"/>
        <v>54.89</v>
      </c>
      <c r="J42">
        <v>54.89</v>
      </c>
    </row>
    <row r="43" spans="1:10">
      <c r="A43" s="29">
        <v>43803</v>
      </c>
      <c r="B43" s="30" t="s">
        <v>72</v>
      </c>
      <c r="C43" s="30" t="s">
        <v>75</v>
      </c>
      <c r="D43" s="31" t="s">
        <v>74</v>
      </c>
      <c r="E43" s="31" t="s">
        <v>130</v>
      </c>
      <c r="F43" s="30">
        <v>94</v>
      </c>
      <c r="G43" s="32">
        <v>19.989999999999998</v>
      </c>
      <c r="H43" s="33">
        <f t="shared" si="0"/>
        <v>1879.06</v>
      </c>
      <c r="J43">
        <v>1879.06</v>
      </c>
    </row>
    <row r="44" spans="1:10">
      <c r="A44" s="34">
        <v>43820</v>
      </c>
      <c r="B44" s="35" t="s">
        <v>72</v>
      </c>
      <c r="C44" s="35" t="s">
        <v>80</v>
      </c>
      <c r="D44" s="36" t="s">
        <v>74</v>
      </c>
      <c r="E44" s="31" t="s">
        <v>131</v>
      </c>
      <c r="F44" s="35">
        <v>28</v>
      </c>
      <c r="G44" s="37">
        <v>4.99</v>
      </c>
      <c r="H44" s="33">
        <f t="shared" si="0"/>
        <v>139.72</v>
      </c>
      <c r="J44">
        <v>139.72</v>
      </c>
    </row>
  </sheetData>
  <conditionalFormatting sqref="H2:H44">
    <cfRule type="dataBar" priority="1">
      <dataBar>
        <cfvo type="min"/>
        <cfvo type="max"/>
        <color rgb="FFFF555A"/>
      </dataBar>
      <extLst>
        <ext xmlns:x14="http://schemas.microsoft.com/office/spreadsheetml/2009/9/main" uri="{B025F937-C7B1-47D3-B67F-A62EFF666E3E}">
          <x14:id>{D0416D18-51F7-3946-A895-E8F2F494A379}</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D0416D18-51F7-3946-A895-E8F2F494A379}">
            <x14:dataBar minLength="0" maxLength="100" border="1" negativeBarBorderColorSameAsPositive="0">
              <x14:cfvo type="autoMin"/>
              <x14:cfvo type="autoMax"/>
              <x14:borderColor rgb="FFFF555A"/>
              <x14:negativeFillColor rgb="FFFF0000"/>
              <x14:negativeBorderColor rgb="FFFF0000"/>
              <x14:axisColor rgb="FF000000"/>
            </x14:dataBar>
          </x14:cfRule>
          <xm:sqref>H2:H44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46E3C-C045-A44F-BF24-5553D56951EB}">
  <dimension ref="A1:AJ18"/>
  <sheetViews>
    <sheetView workbookViewId="0">
      <selection activeCell="K23" sqref="K23"/>
    </sheetView>
  </sheetViews>
  <sheetFormatPr baseColWidth="10" defaultColWidth="10.83203125" defaultRowHeight="16"/>
  <cols>
    <col min="1" max="1" width="22.83203125" customWidth="1"/>
  </cols>
  <sheetData>
    <row r="1" spans="1:36">
      <c r="B1" s="46" t="s">
        <v>29</v>
      </c>
      <c r="C1" s="44"/>
      <c r="D1" s="43" t="s">
        <v>30</v>
      </c>
      <c r="E1" s="44"/>
      <c r="F1" s="45"/>
      <c r="G1" s="43" t="s">
        <v>31</v>
      </c>
      <c r="H1" s="44"/>
      <c r="I1" s="45"/>
      <c r="J1" s="43" t="s">
        <v>32</v>
      </c>
      <c r="K1" s="44"/>
      <c r="L1" s="45"/>
      <c r="M1" s="43" t="s">
        <v>33</v>
      </c>
      <c r="N1" s="44"/>
      <c r="O1" s="45"/>
      <c r="P1" s="43" t="s">
        <v>34</v>
      </c>
      <c r="Q1" s="44"/>
      <c r="R1" s="45"/>
      <c r="S1" s="43" t="s">
        <v>35</v>
      </c>
      <c r="T1" s="44"/>
      <c r="U1" s="45"/>
      <c r="V1" s="43" t="s">
        <v>36</v>
      </c>
      <c r="W1" s="44"/>
      <c r="X1" s="45"/>
      <c r="Y1" s="43" t="s">
        <v>37</v>
      </c>
      <c r="Z1" s="44"/>
      <c r="AA1" s="45"/>
      <c r="AB1" s="43" t="s">
        <v>38</v>
      </c>
      <c r="AC1" s="44"/>
      <c r="AD1" s="45"/>
      <c r="AE1" s="43" t="s">
        <v>39</v>
      </c>
      <c r="AF1" s="44"/>
      <c r="AG1" s="45"/>
      <c r="AH1" s="43" t="s">
        <v>40</v>
      </c>
      <c r="AI1" s="44"/>
      <c r="AJ1" s="45"/>
    </row>
    <row r="2" spans="1:36" ht="34">
      <c r="B2" t="s">
        <v>56</v>
      </c>
      <c r="C2" t="s">
        <v>57</v>
      </c>
      <c r="D2" s="10" t="s">
        <v>56</v>
      </c>
      <c r="E2" s="11" t="s">
        <v>58</v>
      </c>
      <c r="F2" s="12" t="s">
        <v>57</v>
      </c>
      <c r="G2" s="10" t="s">
        <v>56</v>
      </c>
      <c r="H2" s="11" t="s">
        <v>58</v>
      </c>
      <c r="I2" s="12" t="s">
        <v>57</v>
      </c>
      <c r="J2" s="10" t="s">
        <v>56</v>
      </c>
      <c r="K2" s="11" t="s">
        <v>58</v>
      </c>
      <c r="L2" s="12" t="s">
        <v>57</v>
      </c>
      <c r="M2" s="10" t="s">
        <v>56</v>
      </c>
      <c r="N2" s="11" t="s">
        <v>58</v>
      </c>
      <c r="O2" s="12" t="s">
        <v>57</v>
      </c>
      <c r="P2" s="10" t="s">
        <v>56</v>
      </c>
      <c r="Q2" s="11" t="s">
        <v>58</v>
      </c>
      <c r="R2" s="12" t="s">
        <v>57</v>
      </c>
      <c r="S2" s="10" t="s">
        <v>56</v>
      </c>
      <c r="T2" s="11" t="s">
        <v>58</v>
      </c>
      <c r="U2" s="12" t="s">
        <v>57</v>
      </c>
      <c r="V2" s="10" t="s">
        <v>56</v>
      </c>
      <c r="W2" s="11" t="s">
        <v>58</v>
      </c>
      <c r="X2" s="12" t="s">
        <v>57</v>
      </c>
      <c r="Y2" s="10" t="s">
        <v>56</v>
      </c>
      <c r="Z2" s="11" t="s">
        <v>58</v>
      </c>
      <c r="AA2" s="12" t="s">
        <v>57</v>
      </c>
      <c r="AB2" s="10" t="s">
        <v>56</v>
      </c>
      <c r="AC2" s="11" t="s">
        <v>58</v>
      </c>
      <c r="AD2" s="12" t="s">
        <v>57</v>
      </c>
      <c r="AE2" s="10" t="s">
        <v>56</v>
      </c>
      <c r="AF2" s="11" t="s">
        <v>58</v>
      </c>
      <c r="AG2" s="12" t="s">
        <v>57</v>
      </c>
      <c r="AH2" s="10" t="s">
        <v>56</v>
      </c>
      <c r="AI2" s="11" t="s">
        <v>58</v>
      </c>
      <c r="AJ2" s="12" t="s">
        <v>57</v>
      </c>
    </row>
    <row r="3" spans="1:36">
      <c r="A3" t="s">
        <v>28</v>
      </c>
      <c r="B3" s="16">
        <v>1000</v>
      </c>
      <c r="C3" s="16">
        <f>B3</f>
        <v>1000</v>
      </c>
      <c r="D3" s="17">
        <f>B18</f>
        <v>-150</v>
      </c>
      <c r="E3" s="18">
        <f>IF(C18&lt;&gt;0,C18,B18)</f>
        <v>50</v>
      </c>
      <c r="F3" s="19">
        <f>IF(F9=0,0,C18)</f>
        <v>50</v>
      </c>
      <c r="G3" s="17">
        <f t="shared" ref="G3" si="0">E18</f>
        <v>-1100</v>
      </c>
      <c r="H3" s="18">
        <f t="shared" ref="H3" si="1">IF(F18&lt;&gt;0,F18,E18)</f>
        <v>2450</v>
      </c>
      <c r="I3" s="19">
        <f t="shared" ref="I3" si="2">IF(I9=0,0,F18)</f>
        <v>0</v>
      </c>
      <c r="J3" s="17">
        <f t="shared" ref="J3" si="3">H18</f>
        <v>1300</v>
      </c>
      <c r="K3" s="18">
        <f t="shared" ref="K3" si="4">IF(I18&lt;&gt;0,I18,H18)</f>
        <v>1300</v>
      </c>
      <c r="L3" s="19">
        <f t="shared" ref="L3" si="5">IF(L9=0,0,I18)</f>
        <v>0</v>
      </c>
      <c r="M3" s="17">
        <f t="shared" ref="M3" si="6">K18</f>
        <v>150</v>
      </c>
      <c r="N3" s="18">
        <f t="shared" ref="N3" si="7">IF(L18&lt;&gt;0,L18,K18)</f>
        <v>150</v>
      </c>
      <c r="O3" s="19">
        <f t="shared" ref="O3" si="8">IF(O9=0,0,L18)</f>
        <v>0</v>
      </c>
      <c r="P3" s="17">
        <f t="shared" ref="P3" si="9">N18</f>
        <v>-1000</v>
      </c>
      <c r="Q3" s="18">
        <f t="shared" ref="Q3" si="10">IF(O18&lt;&gt;0,O18,N18)</f>
        <v>-1000</v>
      </c>
      <c r="R3" s="19">
        <f t="shared" ref="R3" si="11">IF(R9=0,0,O18)</f>
        <v>0</v>
      </c>
      <c r="S3" s="17">
        <f t="shared" ref="S3" si="12">Q18</f>
        <v>-2150</v>
      </c>
      <c r="T3" s="18">
        <f t="shared" ref="T3" si="13">IF(R18&lt;&gt;0,R18,Q18)</f>
        <v>-2150</v>
      </c>
      <c r="U3" s="19">
        <f t="shared" ref="U3" si="14">IF(U9=0,0,R18)</f>
        <v>0</v>
      </c>
      <c r="V3" s="17">
        <f t="shared" ref="V3" si="15">T18</f>
        <v>-3300</v>
      </c>
      <c r="W3" s="18">
        <f t="shared" ref="W3" si="16">IF(U18&lt;&gt;0,U18,T18)</f>
        <v>-3300</v>
      </c>
      <c r="X3" s="19">
        <f t="shared" ref="X3" si="17">IF(X9=0,0,U18)</f>
        <v>0</v>
      </c>
      <c r="Y3" s="17">
        <f t="shared" ref="Y3" si="18">W18</f>
        <v>-4450</v>
      </c>
      <c r="Z3" s="18">
        <f t="shared" ref="Z3" si="19">IF(X18&lt;&gt;0,X18,W18)</f>
        <v>-4450</v>
      </c>
      <c r="AA3" s="19">
        <f t="shared" ref="AA3" si="20">IF(AA9=0,0,X18)</f>
        <v>0</v>
      </c>
      <c r="AB3" s="17">
        <f t="shared" ref="AB3" si="21">Z18</f>
        <v>-5600</v>
      </c>
      <c r="AC3" s="18">
        <f t="shared" ref="AC3" si="22">IF(AA18&lt;&gt;0,AA18,Z18)</f>
        <v>-5600</v>
      </c>
      <c r="AD3" s="19">
        <f t="shared" ref="AD3" si="23">IF(AD9=0,0,AA18)</f>
        <v>0</v>
      </c>
      <c r="AE3" s="17">
        <f t="shared" ref="AE3" si="24">AC18</f>
        <v>-6750</v>
      </c>
      <c r="AF3" s="18">
        <f t="shared" ref="AF3" si="25">IF(AD18&lt;&gt;0,AD18,AC18)</f>
        <v>-6750</v>
      </c>
      <c r="AG3" s="19">
        <f t="shared" ref="AG3" si="26">IF(AG9=0,0,AD18)</f>
        <v>0</v>
      </c>
      <c r="AH3" s="17">
        <f t="shared" ref="AH3" si="27">AF18</f>
        <v>-7900</v>
      </c>
      <c r="AI3" s="18">
        <f t="shared" ref="AI3" si="28">IF(AG18&lt;&gt;0,AG18,AF18)</f>
        <v>-7900</v>
      </c>
      <c r="AJ3" s="19">
        <f t="shared" ref="AJ3" si="29">IF(AJ9=0,0,AG18)</f>
        <v>0</v>
      </c>
    </row>
    <row r="4" spans="1:36">
      <c r="A4" s="9" t="s">
        <v>41</v>
      </c>
      <c r="B4" s="8"/>
      <c r="C4" s="8"/>
      <c r="D4" s="13"/>
      <c r="E4" s="14"/>
      <c r="F4" s="15"/>
      <c r="G4" s="13"/>
      <c r="H4" s="14"/>
      <c r="I4" s="15"/>
      <c r="J4" s="13"/>
      <c r="K4" s="14"/>
      <c r="L4" s="15"/>
      <c r="M4" s="13"/>
      <c r="N4" s="14"/>
      <c r="O4" s="15"/>
      <c r="P4" s="13"/>
      <c r="Q4" s="14"/>
      <c r="R4" s="15"/>
      <c r="S4" s="13"/>
      <c r="T4" s="14"/>
      <c r="U4" s="15"/>
      <c r="V4" s="13"/>
      <c r="W4" s="14"/>
      <c r="X4" s="15"/>
      <c r="Y4" s="13"/>
      <c r="Z4" s="14"/>
      <c r="AA4" s="15"/>
      <c r="AB4" s="13"/>
      <c r="AC4" s="14"/>
      <c r="AD4" s="15"/>
      <c r="AE4" s="13"/>
      <c r="AF4" s="14"/>
      <c r="AG4" s="15"/>
      <c r="AH4" s="13"/>
      <c r="AI4" s="14"/>
      <c r="AJ4" s="15"/>
    </row>
    <row r="5" spans="1:36">
      <c r="A5" t="s">
        <v>42</v>
      </c>
      <c r="B5" s="8">
        <v>100</v>
      </c>
      <c r="C5" s="8">
        <v>200</v>
      </c>
      <c r="D5" s="13">
        <v>100</v>
      </c>
      <c r="E5" s="14">
        <f>D5</f>
        <v>100</v>
      </c>
      <c r="F5" s="15">
        <v>200</v>
      </c>
      <c r="G5" s="13">
        <v>100</v>
      </c>
      <c r="H5" s="14">
        <f>G5</f>
        <v>100</v>
      </c>
      <c r="I5" s="15"/>
      <c r="J5" s="13">
        <v>100</v>
      </c>
      <c r="K5" s="14">
        <f t="shared" ref="K5" si="30">J5</f>
        <v>100</v>
      </c>
      <c r="L5" s="15"/>
      <c r="M5" s="13">
        <v>100</v>
      </c>
      <c r="N5" s="14">
        <f t="shared" ref="N5" si="31">M5</f>
        <v>100</v>
      </c>
      <c r="O5" s="15"/>
      <c r="P5" s="13">
        <v>100</v>
      </c>
      <c r="Q5" s="14">
        <f t="shared" ref="Q5" si="32">P5</f>
        <v>100</v>
      </c>
      <c r="R5" s="15"/>
      <c r="S5" s="13">
        <v>100</v>
      </c>
      <c r="T5" s="14">
        <f t="shared" ref="T5" si="33">S5</f>
        <v>100</v>
      </c>
      <c r="U5" s="15"/>
      <c r="V5" s="13">
        <v>100</v>
      </c>
      <c r="W5" s="14">
        <f t="shared" ref="W5" si="34">V5</f>
        <v>100</v>
      </c>
      <c r="X5" s="15"/>
      <c r="Y5" s="13">
        <v>100</v>
      </c>
      <c r="Z5" s="14">
        <f t="shared" ref="Z5" si="35">Y5</f>
        <v>100</v>
      </c>
      <c r="AA5" s="15"/>
      <c r="AB5" s="13">
        <v>100</v>
      </c>
      <c r="AC5" s="14">
        <f t="shared" ref="AC5" si="36">AB5</f>
        <v>100</v>
      </c>
      <c r="AD5" s="15"/>
      <c r="AE5" s="13">
        <v>100</v>
      </c>
      <c r="AF5" s="14">
        <f t="shared" ref="AF5" si="37">AE5</f>
        <v>100</v>
      </c>
      <c r="AG5" s="15"/>
      <c r="AH5" s="13">
        <v>100</v>
      </c>
      <c r="AI5" s="14">
        <f t="shared" ref="AI5" si="38">AH5</f>
        <v>100</v>
      </c>
      <c r="AJ5" s="15"/>
    </row>
    <row r="6" spans="1:36">
      <c r="A6" t="s">
        <v>43</v>
      </c>
      <c r="B6" s="8">
        <v>0</v>
      </c>
      <c r="C6" s="8">
        <v>0</v>
      </c>
      <c r="D6" s="13">
        <v>0</v>
      </c>
      <c r="E6" s="14">
        <f>D6</f>
        <v>0</v>
      </c>
      <c r="F6" s="15"/>
      <c r="G6" s="13">
        <v>0</v>
      </c>
      <c r="H6" s="14">
        <f>G6</f>
        <v>0</v>
      </c>
      <c r="I6" s="15"/>
      <c r="J6" s="13">
        <v>0</v>
      </c>
      <c r="K6" s="14">
        <f t="shared" ref="K6" si="39">J6</f>
        <v>0</v>
      </c>
      <c r="L6" s="15"/>
      <c r="M6" s="13">
        <v>0</v>
      </c>
      <c r="N6" s="14">
        <f t="shared" ref="N6" si="40">M6</f>
        <v>0</v>
      </c>
      <c r="O6" s="15"/>
      <c r="P6" s="13">
        <v>0</v>
      </c>
      <c r="Q6" s="14">
        <f t="shared" ref="Q6" si="41">P6</f>
        <v>0</v>
      </c>
      <c r="R6" s="15"/>
      <c r="S6" s="13">
        <v>0</v>
      </c>
      <c r="T6" s="14">
        <f t="shared" ref="T6" si="42">S6</f>
        <v>0</v>
      </c>
      <c r="U6" s="15"/>
      <c r="V6" s="13">
        <v>0</v>
      </c>
      <c r="W6" s="14">
        <f t="shared" ref="W6" si="43">V6</f>
        <v>0</v>
      </c>
      <c r="X6" s="15"/>
      <c r="Y6" s="13">
        <v>0</v>
      </c>
      <c r="Z6" s="14">
        <f t="shared" ref="Z6" si="44">Y6</f>
        <v>0</v>
      </c>
      <c r="AA6" s="15"/>
      <c r="AB6" s="13">
        <v>0</v>
      </c>
      <c r="AC6" s="14">
        <f t="shared" ref="AC6" si="45">AB6</f>
        <v>0</v>
      </c>
      <c r="AD6" s="15"/>
      <c r="AE6" s="13">
        <v>0</v>
      </c>
      <c r="AF6" s="14">
        <f t="shared" ref="AF6" si="46">AE6</f>
        <v>0</v>
      </c>
      <c r="AG6" s="15"/>
      <c r="AH6" s="13">
        <v>0</v>
      </c>
      <c r="AI6" s="14">
        <f t="shared" ref="AI6" si="47">AH6</f>
        <v>0</v>
      </c>
      <c r="AJ6" s="15"/>
    </row>
    <row r="7" spans="1:36">
      <c r="A7" t="s">
        <v>44</v>
      </c>
      <c r="B7" s="8">
        <v>200</v>
      </c>
      <c r="C7" s="8">
        <v>300</v>
      </c>
      <c r="D7" s="13">
        <v>200</v>
      </c>
      <c r="E7" s="14">
        <f>D7</f>
        <v>200</v>
      </c>
      <c r="F7" s="15">
        <v>3500</v>
      </c>
      <c r="G7" s="13">
        <v>200</v>
      </c>
      <c r="H7" s="14">
        <f>G7</f>
        <v>200</v>
      </c>
      <c r="I7" s="15"/>
      <c r="J7" s="13">
        <v>200</v>
      </c>
      <c r="K7" s="14">
        <f t="shared" ref="K7" si="48">J7</f>
        <v>200</v>
      </c>
      <c r="L7" s="15"/>
      <c r="M7" s="13">
        <v>200</v>
      </c>
      <c r="N7" s="14">
        <f t="shared" ref="N7" si="49">M7</f>
        <v>200</v>
      </c>
      <c r="O7" s="15"/>
      <c r="P7" s="13">
        <v>200</v>
      </c>
      <c r="Q7" s="14">
        <f t="shared" ref="Q7" si="50">P7</f>
        <v>200</v>
      </c>
      <c r="R7" s="15"/>
      <c r="S7" s="13">
        <v>200</v>
      </c>
      <c r="T7" s="14">
        <f t="shared" ref="T7" si="51">S7</f>
        <v>200</v>
      </c>
      <c r="U7" s="15"/>
      <c r="V7" s="13">
        <v>200</v>
      </c>
      <c r="W7" s="14">
        <f t="shared" ref="W7" si="52">V7</f>
        <v>200</v>
      </c>
      <c r="X7" s="15"/>
      <c r="Y7" s="13">
        <v>200</v>
      </c>
      <c r="Z7" s="14">
        <f t="shared" ref="Z7" si="53">Y7</f>
        <v>200</v>
      </c>
      <c r="AA7" s="15"/>
      <c r="AB7" s="13">
        <v>200</v>
      </c>
      <c r="AC7" s="14">
        <f t="shared" ref="AC7" si="54">AB7</f>
        <v>200</v>
      </c>
      <c r="AD7" s="15"/>
      <c r="AE7" s="13">
        <v>200</v>
      </c>
      <c r="AF7" s="14">
        <f t="shared" ref="AF7" si="55">AE7</f>
        <v>200</v>
      </c>
      <c r="AG7" s="15"/>
      <c r="AH7" s="13">
        <v>200</v>
      </c>
      <c r="AI7" s="14">
        <f t="shared" ref="AI7" si="56">AH7</f>
        <v>200</v>
      </c>
      <c r="AJ7" s="15"/>
    </row>
    <row r="8" spans="1:36">
      <c r="A8" t="s">
        <v>45</v>
      </c>
      <c r="B8" s="8">
        <v>50</v>
      </c>
      <c r="C8" s="8">
        <v>0</v>
      </c>
      <c r="D8" s="13">
        <v>50</v>
      </c>
      <c r="E8" s="14">
        <f>D8</f>
        <v>50</v>
      </c>
      <c r="F8" s="15">
        <v>0</v>
      </c>
      <c r="G8" s="13">
        <v>50</v>
      </c>
      <c r="H8" s="14">
        <f>G8</f>
        <v>50</v>
      </c>
      <c r="I8" s="15"/>
      <c r="J8" s="13">
        <v>50</v>
      </c>
      <c r="K8" s="14">
        <f t="shared" ref="K8" si="57">J8</f>
        <v>50</v>
      </c>
      <c r="L8" s="15"/>
      <c r="M8" s="13">
        <v>50</v>
      </c>
      <c r="N8" s="14">
        <f t="shared" ref="N8" si="58">M8</f>
        <v>50</v>
      </c>
      <c r="O8" s="15"/>
      <c r="P8" s="13">
        <v>50</v>
      </c>
      <c r="Q8" s="14">
        <f t="shared" ref="Q8" si="59">P8</f>
        <v>50</v>
      </c>
      <c r="R8" s="15"/>
      <c r="S8" s="13">
        <v>50</v>
      </c>
      <c r="T8" s="14">
        <f t="shared" ref="T8" si="60">S8</f>
        <v>50</v>
      </c>
      <c r="U8" s="15"/>
      <c r="V8" s="13">
        <v>50</v>
      </c>
      <c r="W8" s="14">
        <f t="shared" ref="W8" si="61">V8</f>
        <v>50</v>
      </c>
      <c r="X8" s="15"/>
      <c r="Y8" s="13">
        <v>50</v>
      </c>
      <c r="Z8" s="14">
        <f t="shared" ref="Z8" si="62">Y8</f>
        <v>50</v>
      </c>
      <c r="AA8" s="15"/>
      <c r="AB8" s="13">
        <v>50</v>
      </c>
      <c r="AC8" s="14">
        <f t="shared" ref="AC8" si="63">AB8</f>
        <v>50</v>
      </c>
      <c r="AD8" s="15"/>
      <c r="AE8" s="13">
        <v>50</v>
      </c>
      <c r="AF8" s="14">
        <f t="shared" ref="AF8" si="64">AE8</f>
        <v>50</v>
      </c>
      <c r="AG8" s="15"/>
      <c r="AH8" s="13">
        <v>50</v>
      </c>
      <c r="AI8" s="14">
        <f t="shared" ref="AI8" si="65">AH8</f>
        <v>50</v>
      </c>
      <c r="AJ8" s="15"/>
    </row>
    <row r="9" spans="1:36">
      <c r="A9" s="7" t="s">
        <v>54</v>
      </c>
      <c r="B9" s="20">
        <f t="shared" ref="B9:I9" si="66">SUM(B5:B8)</f>
        <v>350</v>
      </c>
      <c r="C9" s="20">
        <f t="shared" si="66"/>
        <v>500</v>
      </c>
      <c r="D9" s="21">
        <f t="shared" si="66"/>
        <v>350</v>
      </c>
      <c r="E9" s="20">
        <f t="shared" si="66"/>
        <v>350</v>
      </c>
      <c r="F9" s="22">
        <f t="shared" si="66"/>
        <v>3700</v>
      </c>
      <c r="G9" s="21">
        <f t="shared" si="66"/>
        <v>350</v>
      </c>
      <c r="H9" s="20">
        <f t="shared" si="66"/>
        <v>350</v>
      </c>
      <c r="I9" s="22">
        <f t="shared" si="66"/>
        <v>0</v>
      </c>
      <c r="J9" s="21">
        <f t="shared" ref="J9:AJ9" si="67">SUM(J5:J8)</f>
        <v>350</v>
      </c>
      <c r="K9" s="20">
        <f t="shared" si="67"/>
        <v>350</v>
      </c>
      <c r="L9" s="22">
        <f t="shared" si="67"/>
        <v>0</v>
      </c>
      <c r="M9" s="21">
        <f t="shared" si="67"/>
        <v>350</v>
      </c>
      <c r="N9" s="20">
        <f t="shared" si="67"/>
        <v>350</v>
      </c>
      <c r="O9" s="22">
        <f t="shared" si="67"/>
        <v>0</v>
      </c>
      <c r="P9" s="21">
        <f t="shared" si="67"/>
        <v>350</v>
      </c>
      <c r="Q9" s="20">
        <f t="shared" si="67"/>
        <v>350</v>
      </c>
      <c r="R9" s="22">
        <f t="shared" si="67"/>
        <v>0</v>
      </c>
      <c r="S9" s="21">
        <f t="shared" si="67"/>
        <v>350</v>
      </c>
      <c r="T9" s="20">
        <f t="shared" si="67"/>
        <v>350</v>
      </c>
      <c r="U9" s="22">
        <f t="shared" si="67"/>
        <v>0</v>
      </c>
      <c r="V9" s="21">
        <f t="shared" si="67"/>
        <v>350</v>
      </c>
      <c r="W9" s="20">
        <f t="shared" si="67"/>
        <v>350</v>
      </c>
      <c r="X9" s="22">
        <f t="shared" si="67"/>
        <v>0</v>
      </c>
      <c r="Y9" s="21">
        <f t="shared" si="67"/>
        <v>350</v>
      </c>
      <c r="Z9" s="20">
        <f t="shared" si="67"/>
        <v>350</v>
      </c>
      <c r="AA9" s="22">
        <f t="shared" si="67"/>
        <v>0</v>
      </c>
      <c r="AB9" s="21">
        <f t="shared" si="67"/>
        <v>350</v>
      </c>
      <c r="AC9" s="20">
        <f t="shared" si="67"/>
        <v>350</v>
      </c>
      <c r="AD9" s="22">
        <f t="shared" si="67"/>
        <v>0</v>
      </c>
      <c r="AE9" s="21">
        <f t="shared" si="67"/>
        <v>350</v>
      </c>
      <c r="AF9" s="20">
        <f t="shared" si="67"/>
        <v>350</v>
      </c>
      <c r="AG9" s="22">
        <f t="shared" si="67"/>
        <v>0</v>
      </c>
      <c r="AH9" s="21">
        <f t="shared" si="67"/>
        <v>350</v>
      </c>
      <c r="AI9" s="20">
        <f t="shared" si="67"/>
        <v>350</v>
      </c>
      <c r="AJ9" s="22">
        <f t="shared" si="67"/>
        <v>0</v>
      </c>
    </row>
    <row r="10" spans="1:36">
      <c r="A10" s="9" t="s">
        <v>46</v>
      </c>
      <c r="B10" s="8"/>
      <c r="C10" s="8"/>
      <c r="D10" s="13"/>
      <c r="E10" s="14"/>
      <c r="F10" s="15"/>
      <c r="G10" s="13"/>
      <c r="H10" s="14"/>
      <c r="I10" s="15"/>
      <c r="J10" s="13"/>
      <c r="K10" s="14"/>
      <c r="L10" s="15"/>
      <c r="M10" s="13"/>
      <c r="N10" s="14"/>
      <c r="O10" s="15"/>
      <c r="P10" s="13"/>
      <c r="Q10" s="14"/>
      <c r="R10" s="15"/>
      <c r="S10" s="13"/>
      <c r="T10" s="14"/>
      <c r="U10" s="15"/>
      <c r="V10" s="13"/>
      <c r="W10" s="14"/>
      <c r="X10" s="15"/>
      <c r="Y10" s="13"/>
      <c r="Z10" s="14"/>
      <c r="AA10" s="15"/>
      <c r="AB10" s="13"/>
      <c r="AC10" s="14"/>
      <c r="AD10" s="15"/>
      <c r="AE10" s="13"/>
      <c r="AF10" s="14"/>
      <c r="AG10" s="15"/>
      <c r="AH10" s="13"/>
      <c r="AI10" s="14"/>
      <c r="AJ10" s="15"/>
    </row>
    <row r="11" spans="1:36">
      <c r="A11" t="s">
        <v>47</v>
      </c>
      <c r="B11" s="8">
        <v>0</v>
      </c>
      <c r="C11" s="8">
        <v>0</v>
      </c>
      <c r="D11" s="13">
        <v>0</v>
      </c>
      <c r="E11" s="14">
        <f>D11</f>
        <v>0</v>
      </c>
      <c r="F11" s="15">
        <v>0</v>
      </c>
      <c r="G11" s="13">
        <v>0</v>
      </c>
      <c r="H11" s="14">
        <f>G11</f>
        <v>0</v>
      </c>
      <c r="I11" s="15"/>
      <c r="J11" s="13">
        <v>0</v>
      </c>
      <c r="K11" s="14">
        <f t="shared" ref="K11:AI16" si="68">J11</f>
        <v>0</v>
      </c>
      <c r="L11" s="15"/>
      <c r="M11" s="13">
        <v>0</v>
      </c>
      <c r="N11" s="14">
        <f t="shared" ref="N11" si="69">M11</f>
        <v>0</v>
      </c>
      <c r="O11" s="15"/>
      <c r="P11" s="13">
        <v>0</v>
      </c>
      <c r="Q11" s="14">
        <f t="shared" ref="Q11" si="70">P11</f>
        <v>0</v>
      </c>
      <c r="R11" s="15"/>
      <c r="S11" s="13">
        <v>0</v>
      </c>
      <c r="T11" s="14">
        <f t="shared" ref="T11" si="71">S11</f>
        <v>0</v>
      </c>
      <c r="U11" s="15"/>
      <c r="V11" s="13">
        <v>0</v>
      </c>
      <c r="W11" s="14">
        <f t="shared" ref="W11" si="72">V11</f>
        <v>0</v>
      </c>
      <c r="X11" s="15"/>
      <c r="Y11" s="13">
        <v>0</v>
      </c>
      <c r="Z11" s="14">
        <f t="shared" ref="Z11" si="73">Y11</f>
        <v>0</v>
      </c>
      <c r="AA11" s="15"/>
      <c r="AB11" s="13">
        <v>0</v>
      </c>
      <c r="AC11" s="14">
        <f t="shared" ref="AC11" si="74">AB11</f>
        <v>0</v>
      </c>
      <c r="AD11" s="15"/>
      <c r="AE11" s="13">
        <v>0</v>
      </c>
      <c r="AF11" s="14">
        <f t="shared" ref="AF11" si="75">AE11</f>
        <v>0</v>
      </c>
      <c r="AG11" s="15"/>
      <c r="AH11" s="13">
        <v>0</v>
      </c>
      <c r="AI11" s="14">
        <f t="shared" ref="AI11" si="76">AH11</f>
        <v>0</v>
      </c>
      <c r="AJ11" s="15"/>
    </row>
    <row r="12" spans="1:36">
      <c r="A12" t="s">
        <v>48</v>
      </c>
      <c r="B12" s="8">
        <v>0</v>
      </c>
      <c r="C12" s="8">
        <v>0</v>
      </c>
      <c r="D12" s="13">
        <v>0</v>
      </c>
      <c r="E12" s="14">
        <f t="shared" ref="E12:E16" si="77">D12</f>
        <v>0</v>
      </c>
      <c r="F12" s="15">
        <v>0</v>
      </c>
      <c r="G12" s="13">
        <v>0</v>
      </c>
      <c r="H12" s="14">
        <f t="shared" ref="H12:H16" si="78">G12</f>
        <v>0</v>
      </c>
      <c r="I12" s="15"/>
      <c r="J12" s="13">
        <v>0</v>
      </c>
      <c r="K12" s="14">
        <f t="shared" si="68"/>
        <v>0</v>
      </c>
      <c r="L12" s="15"/>
      <c r="M12" s="13">
        <v>0</v>
      </c>
      <c r="N12" s="14">
        <f t="shared" si="68"/>
        <v>0</v>
      </c>
      <c r="O12" s="15"/>
      <c r="P12" s="13">
        <v>0</v>
      </c>
      <c r="Q12" s="14">
        <f t="shared" si="68"/>
        <v>0</v>
      </c>
      <c r="R12" s="15"/>
      <c r="S12" s="13">
        <v>0</v>
      </c>
      <c r="T12" s="14">
        <f t="shared" si="68"/>
        <v>0</v>
      </c>
      <c r="U12" s="15"/>
      <c r="V12" s="13">
        <v>0</v>
      </c>
      <c r="W12" s="14">
        <f t="shared" si="68"/>
        <v>0</v>
      </c>
      <c r="X12" s="15"/>
      <c r="Y12" s="13">
        <v>0</v>
      </c>
      <c r="Z12" s="14">
        <f t="shared" si="68"/>
        <v>0</v>
      </c>
      <c r="AA12" s="15"/>
      <c r="AB12" s="13">
        <v>0</v>
      </c>
      <c r="AC12" s="14">
        <f t="shared" si="68"/>
        <v>0</v>
      </c>
      <c r="AD12" s="15"/>
      <c r="AE12" s="13">
        <v>0</v>
      </c>
      <c r="AF12" s="14">
        <f t="shared" si="68"/>
        <v>0</v>
      </c>
      <c r="AG12" s="15"/>
      <c r="AH12" s="13">
        <v>0</v>
      </c>
      <c r="AI12" s="14">
        <f t="shared" si="68"/>
        <v>0</v>
      </c>
      <c r="AJ12" s="15"/>
    </row>
    <row r="13" spans="1:36">
      <c r="A13" t="s">
        <v>49</v>
      </c>
      <c r="B13" s="8">
        <v>100</v>
      </c>
      <c r="C13" s="8">
        <v>120</v>
      </c>
      <c r="D13" s="13">
        <v>100</v>
      </c>
      <c r="E13" s="14">
        <f t="shared" si="77"/>
        <v>100</v>
      </c>
      <c r="F13" s="15">
        <v>0</v>
      </c>
      <c r="G13" s="13">
        <v>100</v>
      </c>
      <c r="H13" s="14">
        <f t="shared" si="78"/>
        <v>100</v>
      </c>
      <c r="I13" s="15"/>
      <c r="J13" s="13">
        <v>100</v>
      </c>
      <c r="K13" s="14">
        <f t="shared" si="68"/>
        <v>100</v>
      </c>
      <c r="L13" s="15"/>
      <c r="M13" s="13">
        <v>100</v>
      </c>
      <c r="N13" s="14">
        <f t="shared" si="68"/>
        <v>100</v>
      </c>
      <c r="O13" s="15"/>
      <c r="P13" s="13">
        <v>100</v>
      </c>
      <c r="Q13" s="14">
        <f t="shared" si="68"/>
        <v>100</v>
      </c>
      <c r="R13" s="15"/>
      <c r="S13" s="13">
        <v>100</v>
      </c>
      <c r="T13" s="14">
        <f t="shared" si="68"/>
        <v>100</v>
      </c>
      <c r="U13" s="15"/>
      <c r="V13" s="13">
        <v>100</v>
      </c>
      <c r="W13" s="14">
        <f t="shared" si="68"/>
        <v>100</v>
      </c>
      <c r="X13" s="15"/>
      <c r="Y13" s="13">
        <v>100</v>
      </c>
      <c r="Z13" s="14">
        <f t="shared" si="68"/>
        <v>100</v>
      </c>
      <c r="AA13" s="15"/>
      <c r="AB13" s="13">
        <v>100</v>
      </c>
      <c r="AC13" s="14">
        <f t="shared" si="68"/>
        <v>100</v>
      </c>
      <c r="AD13" s="15"/>
      <c r="AE13" s="13">
        <v>100</v>
      </c>
      <c r="AF13" s="14">
        <f t="shared" si="68"/>
        <v>100</v>
      </c>
      <c r="AG13" s="15"/>
      <c r="AH13" s="13">
        <v>100</v>
      </c>
      <c r="AI13" s="14">
        <f t="shared" si="68"/>
        <v>100</v>
      </c>
      <c r="AJ13" s="15"/>
    </row>
    <row r="14" spans="1:36">
      <c r="A14" t="s">
        <v>50</v>
      </c>
      <c r="B14" s="8">
        <v>200</v>
      </c>
      <c r="C14" s="8">
        <v>150</v>
      </c>
      <c r="D14" s="13">
        <v>200</v>
      </c>
      <c r="E14" s="14">
        <f t="shared" si="77"/>
        <v>200</v>
      </c>
      <c r="F14" s="15">
        <v>300</v>
      </c>
      <c r="G14" s="13">
        <v>200</v>
      </c>
      <c r="H14" s="14">
        <f t="shared" si="78"/>
        <v>200</v>
      </c>
      <c r="I14" s="15"/>
      <c r="J14" s="13">
        <v>200</v>
      </c>
      <c r="K14" s="14">
        <f t="shared" si="68"/>
        <v>200</v>
      </c>
      <c r="L14" s="15"/>
      <c r="M14" s="13">
        <v>200</v>
      </c>
      <c r="N14" s="14">
        <f t="shared" si="68"/>
        <v>200</v>
      </c>
      <c r="O14" s="15"/>
      <c r="P14" s="13">
        <v>200</v>
      </c>
      <c r="Q14" s="14">
        <f t="shared" si="68"/>
        <v>200</v>
      </c>
      <c r="R14" s="15"/>
      <c r="S14" s="13">
        <v>200</v>
      </c>
      <c r="T14" s="14">
        <f t="shared" si="68"/>
        <v>200</v>
      </c>
      <c r="U14" s="15"/>
      <c r="V14" s="13">
        <v>200</v>
      </c>
      <c r="W14" s="14">
        <f t="shared" si="68"/>
        <v>200</v>
      </c>
      <c r="X14" s="15"/>
      <c r="Y14" s="13">
        <v>200</v>
      </c>
      <c r="Z14" s="14">
        <f t="shared" si="68"/>
        <v>200</v>
      </c>
      <c r="AA14" s="15"/>
      <c r="AB14" s="13">
        <v>200</v>
      </c>
      <c r="AC14" s="14">
        <f t="shared" si="68"/>
        <v>200</v>
      </c>
      <c r="AD14" s="15"/>
      <c r="AE14" s="13">
        <v>200</v>
      </c>
      <c r="AF14" s="14">
        <f t="shared" si="68"/>
        <v>200</v>
      </c>
      <c r="AG14" s="15"/>
      <c r="AH14" s="13">
        <v>200</v>
      </c>
      <c r="AI14" s="14">
        <f t="shared" si="68"/>
        <v>200</v>
      </c>
      <c r="AJ14" s="15"/>
    </row>
    <row r="15" spans="1:36">
      <c r="A15" t="s">
        <v>51</v>
      </c>
      <c r="B15" s="8">
        <v>1000</v>
      </c>
      <c r="C15" s="8">
        <v>1000</v>
      </c>
      <c r="D15" s="13">
        <v>1000</v>
      </c>
      <c r="E15" s="14">
        <f t="shared" si="77"/>
        <v>1000</v>
      </c>
      <c r="F15" s="15">
        <v>1000</v>
      </c>
      <c r="G15" s="13">
        <v>1000</v>
      </c>
      <c r="H15" s="14">
        <f t="shared" si="78"/>
        <v>1000</v>
      </c>
      <c r="I15" s="15"/>
      <c r="J15" s="13">
        <v>1000</v>
      </c>
      <c r="K15" s="14">
        <f t="shared" si="68"/>
        <v>1000</v>
      </c>
      <c r="L15" s="15"/>
      <c r="M15" s="13">
        <v>1000</v>
      </c>
      <c r="N15" s="14">
        <f t="shared" si="68"/>
        <v>1000</v>
      </c>
      <c r="O15" s="15"/>
      <c r="P15" s="13">
        <v>1000</v>
      </c>
      <c r="Q15" s="14">
        <f t="shared" si="68"/>
        <v>1000</v>
      </c>
      <c r="R15" s="15"/>
      <c r="S15" s="13">
        <v>1000</v>
      </c>
      <c r="T15" s="14">
        <f t="shared" si="68"/>
        <v>1000</v>
      </c>
      <c r="U15" s="15"/>
      <c r="V15" s="13">
        <v>1000</v>
      </c>
      <c r="W15" s="14">
        <f t="shared" si="68"/>
        <v>1000</v>
      </c>
      <c r="X15" s="15"/>
      <c r="Y15" s="13">
        <v>1000</v>
      </c>
      <c r="Z15" s="14">
        <f t="shared" si="68"/>
        <v>1000</v>
      </c>
      <c r="AA15" s="15"/>
      <c r="AB15" s="13">
        <v>1000</v>
      </c>
      <c r="AC15" s="14">
        <f t="shared" si="68"/>
        <v>1000</v>
      </c>
      <c r="AD15" s="15"/>
      <c r="AE15" s="13">
        <v>1000</v>
      </c>
      <c r="AF15" s="14">
        <f t="shared" si="68"/>
        <v>1000</v>
      </c>
      <c r="AG15" s="15"/>
      <c r="AH15" s="13">
        <v>1000</v>
      </c>
      <c r="AI15" s="14">
        <f t="shared" si="68"/>
        <v>1000</v>
      </c>
      <c r="AJ15" s="15"/>
    </row>
    <row r="16" spans="1:36">
      <c r="A16" t="s">
        <v>52</v>
      </c>
      <c r="B16" s="8">
        <v>200</v>
      </c>
      <c r="C16" s="8">
        <v>180</v>
      </c>
      <c r="D16" s="13">
        <v>200</v>
      </c>
      <c r="E16" s="14">
        <f t="shared" si="77"/>
        <v>200</v>
      </c>
      <c r="F16" s="15">
        <v>0</v>
      </c>
      <c r="G16" s="13">
        <v>200</v>
      </c>
      <c r="H16" s="14">
        <f t="shared" si="78"/>
        <v>200</v>
      </c>
      <c r="I16" s="15"/>
      <c r="J16" s="13">
        <v>200</v>
      </c>
      <c r="K16" s="14">
        <f t="shared" si="68"/>
        <v>200</v>
      </c>
      <c r="L16" s="15"/>
      <c r="M16" s="13">
        <v>200</v>
      </c>
      <c r="N16" s="14">
        <f t="shared" si="68"/>
        <v>200</v>
      </c>
      <c r="O16" s="15"/>
      <c r="P16" s="13">
        <v>200</v>
      </c>
      <c r="Q16" s="14">
        <f t="shared" si="68"/>
        <v>200</v>
      </c>
      <c r="R16" s="15"/>
      <c r="S16" s="13">
        <v>200</v>
      </c>
      <c r="T16" s="14">
        <f t="shared" si="68"/>
        <v>200</v>
      </c>
      <c r="U16" s="15"/>
      <c r="V16" s="13">
        <v>200</v>
      </c>
      <c r="W16" s="14">
        <f t="shared" si="68"/>
        <v>200</v>
      </c>
      <c r="X16" s="15"/>
      <c r="Y16" s="13">
        <v>200</v>
      </c>
      <c r="Z16" s="14">
        <f t="shared" si="68"/>
        <v>200</v>
      </c>
      <c r="AA16" s="15"/>
      <c r="AB16" s="13">
        <v>200</v>
      </c>
      <c r="AC16" s="14">
        <f t="shared" si="68"/>
        <v>200</v>
      </c>
      <c r="AD16" s="15"/>
      <c r="AE16" s="13">
        <v>200</v>
      </c>
      <c r="AF16" s="14">
        <f t="shared" si="68"/>
        <v>200</v>
      </c>
      <c r="AG16" s="15"/>
      <c r="AH16" s="13">
        <v>200</v>
      </c>
      <c r="AI16" s="14">
        <f t="shared" si="68"/>
        <v>200</v>
      </c>
      <c r="AJ16" s="15"/>
    </row>
    <row r="17" spans="1:36">
      <c r="A17" s="7" t="s">
        <v>55</v>
      </c>
      <c r="B17" s="23">
        <f t="shared" ref="B17:I17" si="79">SUM(B11:B16)</f>
        <v>1500</v>
      </c>
      <c r="C17" s="23">
        <f t="shared" si="79"/>
        <v>1450</v>
      </c>
      <c r="D17" s="24">
        <f t="shared" si="79"/>
        <v>1500</v>
      </c>
      <c r="E17" s="23">
        <f t="shared" si="79"/>
        <v>1500</v>
      </c>
      <c r="F17" s="25">
        <f t="shared" si="79"/>
        <v>1300</v>
      </c>
      <c r="G17" s="24">
        <f t="shared" si="79"/>
        <v>1500</v>
      </c>
      <c r="H17" s="23">
        <f t="shared" si="79"/>
        <v>1500</v>
      </c>
      <c r="I17" s="25">
        <f t="shared" si="79"/>
        <v>0</v>
      </c>
      <c r="J17" s="24">
        <f t="shared" ref="J17:AJ17" si="80">SUM(J11:J16)</f>
        <v>1500</v>
      </c>
      <c r="K17" s="23">
        <f t="shared" si="80"/>
        <v>1500</v>
      </c>
      <c r="L17" s="25">
        <f t="shared" si="80"/>
        <v>0</v>
      </c>
      <c r="M17" s="24">
        <f t="shared" si="80"/>
        <v>1500</v>
      </c>
      <c r="N17" s="23">
        <f t="shared" si="80"/>
        <v>1500</v>
      </c>
      <c r="O17" s="25">
        <f t="shared" si="80"/>
        <v>0</v>
      </c>
      <c r="P17" s="24">
        <f t="shared" si="80"/>
        <v>1500</v>
      </c>
      <c r="Q17" s="23">
        <f t="shared" si="80"/>
        <v>1500</v>
      </c>
      <c r="R17" s="25">
        <f t="shared" si="80"/>
        <v>0</v>
      </c>
      <c r="S17" s="24">
        <f t="shared" si="80"/>
        <v>1500</v>
      </c>
      <c r="T17" s="23">
        <f t="shared" si="80"/>
        <v>1500</v>
      </c>
      <c r="U17" s="25">
        <f t="shared" si="80"/>
        <v>0</v>
      </c>
      <c r="V17" s="24">
        <f t="shared" si="80"/>
        <v>1500</v>
      </c>
      <c r="W17" s="23">
        <f t="shared" si="80"/>
        <v>1500</v>
      </c>
      <c r="X17" s="25">
        <f t="shared" si="80"/>
        <v>0</v>
      </c>
      <c r="Y17" s="24">
        <f t="shared" si="80"/>
        <v>1500</v>
      </c>
      <c r="Z17" s="23">
        <f t="shared" si="80"/>
        <v>1500</v>
      </c>
      <c r="AA17" s="25">
        <f t="shared" si="80"/>
        <v>0</v>
      </c>
      <c r="AB17" s="24">
        <f t="shared" si="80"/>
        <v>1500</v>
      </c>
      <c r="AC17" s="23">
        <f t="shared" si="80"/>
        <v>1500</v>
      </c>
      <c r="AD17" s="25">
        <f t="shared" si="80"/>
        <v>0</v>
      </c>
      <c r="AE17" s="24">
        <f t="shared" si="80"/>
        <v>1500</v>
      </c>
      <c r="AF17" s="23">
        <f t="shared" si="80"/>
        <v>1500</v>
      </c>
      <c r="AG17" s="25">
        <f t="shared" si="80"/>
        <v>0</v>
      </c>
      <c r="AH17" s="24">
        <f t="shared" si="80"/>
        <v>1500</v>
      </c>
      <c r="AI17" s="23">
        <f t="shared" si="80"/>
        <v>1500</v>
      </c>
      <c r="AJ17" s="25">
        <f t="shared" si="80"/>
        <v>0</v>
      </c>
    </row>
    <row r="18" spans="1:36">
      <c r="A18" s="7" t="s">
        <v>53</v>
      </c>
      <c r="B18" s="26">
        <f t="shared" ref="B18:I18" si="81">B3+B9-B17</f>
        <v>-150</v>
      </c>
      <c r="C18" s="26">
        <f t="shared" si="81"/>
        <v>50</v>
      </c>
      <c r="D18" s="27">
        <f t="shared" si="81"/>
        <v>-1300</v>
      </c>
      <c r="E18" s="26">
        <f t="shared" si="81"/>
        <v>-1100</v>
      </c>
      <c r="F18" s="28">
        <f t="shared" si="81"/>
        <v>2450</v>
      </c>
      <c r="G18" s="27">
        <f t="shared" si="81"/>
        <v>-2250</v>
      </c>
      <c r="H18" s="26">
        <f t="shared" si="81"/>
        <v>1300</v>
      </c>
      <c r="I18" s="28">
        <f t="shared" si="81"/>
        <v>0</v>
      </c>
      <c r="J18" s="27">
        <f t="shared" ref="J18:AJ18" si="82">J3+J9-J17</f>
        <v>150</v>
      </c>
      <c r="K18" s="26">
        <f t="shared" si="82"/>
        <v>150</v>
      </c>
      <c r="L18" s="28">
        <f t="shared" si="82"/>
        <v>0</v>
      </c>
      <c r="M18" s="27">
        <f t="shared" si="82"/>
        <v>-1000</v>
      </c>
      <c r="N18" s="26">
        <f t="shared" si="82"/>
        <v>-1000</v>
      </c>
      <c r="O18" s="28">
        <f t="shared" si="82"/>
        <v>0</v>
      </c>
      <c r="P18" s="27">
        <f t="shared" si="82"/>
        <v>-2150</v>
      </c>
      <c r="Q18" s="26">
        <f t="shared" si="82"/>
        <v>-2150</v>
      </c>
      <c r="R18" s="28">
        <f t="shared" si="82"/>
        <v>0</v>
      </c>
      <c r="S18" s="27">
        <f t="shared" si="82"/>
        <v>-3300</v>
      </c>
      <c r="T18" s="26">
        <f t="shared" si="82"/>
        <v>-3300</v>
      </c>
      <c r="U18" s="28">
        <f t="shared" si="82"/>
        <v>0</v>
      </c>
      <c r="V18" s="27">
        <f t="shared" si="82"/>
        <v>-4450</v>
      </c>
      <c r="W18" s="26">
        <f t="shared" si="82"/>
        <v>-4450</v>
      </c>
      <c r="X18" s="28">
        <f t="shared" si="82"/>
        <v>0</v>
      </c>
      <c r="Y18" s="27">
        <f t="shared" si="82"/>
        <v>-5600</v>
      </c>
      <c r="Z18" s="26">
        <f t="shared" si="82"/>
        <v>-5600</v>
      </c>
      <c r="AA18" s="28">
        <f t="shared" si="82"/>
        <v>0</v>
      </c>
      <c r="AB18" s="27">
        <f t="shared" si="82"/>
        <v>-6750</v>
      </c>
      <c r="AC18" s="26">
        <f t="shared" si="82"/>
        <v>-6750</v>
      </c>
      <c r="AD18" s="28">
        <f t="shared" si="82"/>
        <v>0</v>
      </c>
      <c r="AE18" s="27">
        <f t="shared" si="82"/>
        <v>-7900</v>
      </c>
      <c r="AF18" s="26">
        <f t="shared" si="82"/>
        <v>-7900</v>
      </c>
      <c r="AG18" s="28">
        <f t="shared" si="82"/>
        <v>0</v>
      </c>
      <c r="AH18" s="27">
        <f t="shared" si="82"/>
        <v>-9050</v>
      </c>
      <c r="AI18" s="26">
        <f t="shared" si="82"/>
        <v>-9050</v>
      </c>
      <c r="AJ18" s="28">
        <f t="shared" si="82"/>
        <v>0</v>
      </c>
    </row>
  </sheetData>
  <mergeCells count="12">
    <mergeCell ref="V1:X1"/>
    <mergeCell ref="Y1:AA1"/>
    <mergeCell ref="AB1:AD1"/>
    <mergeCell ref="AE1:AG1"/>
    <mergeCell ref="AH1:AJ1"/>
    <mergeCell ref="P1:R1"/>
    <mergeCell ref="S1:U1"/>
    <mergeCell ref="B1:C1"/>
    <mergeCell ref="D1:F1"/>
    <mergeCell ref="G1:I1"/>
    <mergeCell ref="J1:L1"/>
    <mergeCell ref="M1:O1"/>
  </mergeCells>
  <phoneticPr fontId="3" type="noConversion"/>
  <conditionalFormatting sqref="B18:AJ18">
    <cfRule type="expression" dxfId="0" priority="1">
      <formula>B$18&lt;0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32587-2BA9-A840-B151-184AB5EAD448}">
  <dimension ref="A1:G15"/>
  <sheetViews>
    <sheetView workbookViewId="0">
      <selection activeCell="B13" sqref="B13"/>
    </sheetView>
  </sheetViews>
  <sheetFormatPr baseColWidth="10" defaultColWidth="10.83203125" defaultRowHeight="16"/>
  <cols>
    <col min="1" max="1" width="37.33203125" customWidth="1"/>
    <col min="2" max="2" width="20.33203125" bestFit="1" customWidth="1"/>
  </cols>
  <sheetData>
    <row r="1" spans="1:7">
      <c r="A1" t="s">
        <v>17</v>
      </c>
      <c r="B1" s="3">
        <v>1000</v>
      </c>
      <c r="E1" t="s">
        <v>22</v>
      </c>
      <c r="F1" t="s">
        <v>23</v>
      </c>
      <c r="G1" t="s">
        <v>24</v>
      </c>
    </row>
    <row r="2" spans="1:7">
      <c r="A2" t="s">
        <v>18</v>
      </c>
      <c r="B2">
        <v>1</v>
      </c>
      <c r="E2">
        <v>0</v>
      </c>
      <c r="F2" s="3">
        <f>-B1</f>
        <v>-1000</v>
      </c>
      <c r="G2" s="3">
        <f>F2</f>
        <v>-1000</v>
      </c>
    </row>
    <row r="3" spans="1:7">
      <c r="A3" t="s">
        <v>19</v>
      </c>
      <c r="B3">
        <f>B2*12</f>
        <v>12</v>
      </c>
      <c r="E3">
        <v>1</v>
      </c>
      <c r="F3" s="3">
        <v>200</v>
      </c>
      <c r="G3" s="3">
        <v>1</v>
      </c>
    </row>
    <row r="4" spans="1:7">
      <c r="A4" t="s">
        <v>20</v>
      </c>
      <c r="B4" s="2">
        <v>0.1</v>
      </c>
      <c r="E4">
        <v>2</v>
      </c>
      <c r="F4" s="3">
        <v>220</v>
      </c>
      <c r="G4" s="3">
        <v>2</v>
      </c>
    </row>
    <row r="5" spans="1:7">
      <c r="A5" t="s">
        <v>21</v>
      </c>
      <c r="B5" s="2">
        <f>(1+B4)^(1/12)-1</f>
        <v>7.9741404289037643E-3</v>
      </c>
      <c r="E5">
        <v>3</v>
      </c>
      <c r="F5" s="3">
        <v>250</v>
      </c>
      <c r="G5" s="3">
        <v>3</v>
      </c>
    </row>
    <row r="6" spans="1:7">
      <c r="A6" t="s">
        <v>25</v>
      </c>
      <c r="B6" s="4">
        <f>NPV(B5,F3:F14)+F2</f>
        <v>2388.1485544400734</v>
      </c>
      <c r="E6">
        <v>4</v>
      </c>
      <c r="F6" s="3">
        <v>260</v>
      </c>
      <c r="G6" s="3">
        <v>4</v>
      </c>
    </row>
    <row r="7" spans="1:7">
      <c r="A7" t="s">
        <v>26</v>
      </c>
      <c r="B7" s="3">
        <f>NPV(B5,G3:G14)+F2</f>
        <v>-926.97570147646309</v>
      </c>
      <c r="E7">
        <v>5</v>
      </c>
      <c r="F7" s="3">
        <v>290</v>
      </c>
      <c r="G7" s="3">
        <v>5</v>
      </c>
    </row>
    <row r="8" spans="1:7">
      <c r="E8">
        <v>6</v>
      </c>
      <c r="F8" s="3">
        <v>300</v>
      </c>
      <c r="G8" s="3">
        <v>6</v>
      </c>
    </row>
    <row r="9" spans="1:7">
      <c r="B9" s="2"/>
      <c r="E9">
        <v>7</v>
      </c>
      <c r="F9" s="3">
        <v>305</v>
      </c>
      <c r="G9" s="3">
        <v>7</v>
      </c>
    </row>
    <row r="10" spans="1:7">
      <c r="E10">
        <v>8</v>
      </c>
      <c r="F10" s="3">
        <v>310</v>
      </c>
      <c r="G10" s="3">
        <v>8</v>
      </c>
    </row>
    <row r="11" spans="1:7">
      <c r="E11">
        <v>9</v>
      </c>
      <c r="F11" s="3">
        <v>320</v>
      </c>
      <c r="G11" s="3">
        <v>9</v>
      </c>
    </row>
    <row r="12" spans="1:7">
      <c r="E12">
        <v>10</v>
      </c>
      <c r="F12" s="3">
        <v>350</v>
      </c>
      <c r="G12" s="3">
        <v>10</v>
      </c>
    </row>
    <row r="13" spans="1:7">
      <c r="E13">
        <v>11</v>
      </c>
      <c r="F13" s="3">
        <v>380</v>
      </c>
      <c r="G13" s="3">
        <v>11</v>
      </c>
    </row>
    <row r="14" spans="1:7">
      <c r="E14">
        <v>12</v>
      </c>
      <c r="F14" s="3">
        <v>400</v>
      </c>
      <c r="G14" s="3">
        <v>12</v>
      </c>
    </row>
    <row r="15" spans="1:7">
      <c r="E15" s="6" t="s">
        <v>27</v>
      </c>
      <c r="F15" s="3">
        <f>SUM(F3:F14)</f>
        <v>3585</v>
      </c>
      <c r="G15" s="3">
        <f>SUM(G3:G14)</f>
        <v>78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BDB59-C6A8-B94A-BF47-0679EFCFAF4D}">
  <dimension ref="A1:J24"/>
  <sheetViews>
    <sheetView workbookViewId="0">
      <selection activeCell="B15" sqref="B15"/>
    </sheetView>
  </sheetViews>
  <sheetFormatPr baseColWidth="10" defaultColWidth="10.83203125" defaultRowHeight="16"/>
  <cols>
    <col min="1" max="1" width="28.1640625" customWidth="1"/>
    <col min="2" max="2" width="23.83203125" customWidth="1"/>
  </cols>
  <sheetData>
    <row r="1" spans="1:10">
      <c r="A1" t="s">
        <v>0</v>
      </c>
      <c r="B1" t="s">
        <v>140</v>
      </c>
    </row>
    <row r="2" spans="1:10">
      <c r="A2" t="s">
        <v>2</v>
      </c>
      <c r="C2" t="s">
        <v>141</v>
      </c>
      <c r="D2" t="s">
        <v>142</v>
      </c>
      <c r="H2" t="s">
        <v>143</v>
      </c>
      <c r="I2" t="s">
        <v>144</v>
      </c>
      <c r="J2" t="s">
        <v>145</v>
      </c>
    </row>
    <row r="3" spans="1:10">
      <c r="A3" t="s">
        <v>3</v>
      </c>
    </row>
    <row r="4" spans="1:10">
      <c r="A4" t="s">
        <v>1</v>
      </c>
    </row>
    <row r="5" spans="1:10">
      <c r="A5" t="s">
        <v>4</v>
      </c>
    </row>
    <row r="6" spans="1:10">
      <c r="A6" t="s">
        <v>5</v>
      </c>
    </row>
    <row r="7" spans="1:10">
      <c r="A7" t="s">
        <v>6</v>
      </c>
      <c r="B7" t="s">
        <v>138</v>
      </c>
    </row>
    <row r="8" spans="1:10">
      <c r="A8" t="s">
        <v>7</v>
      </c>
      <c r="B8" s="39" t="s">
        <v>134</v>
      </c>
    </row>
    <row r="10" spans="1:10">
      <c r="A10" s="1" t="s">
        <v>8</v>
      </c>
      <c r="B10" t="s">
        <v>9</v>
      </c>
      <c r="C10" t="s">
        <v>10</v>
      </c>
      <c r="D10" s="42"/>
    </row>
    <row r="11" spans="1:10">
      <c r="A11" t="s">
        <v>11</v>
      </c>
    </row>
    <row r="12" spans="1:10">
      <c r="A12" t="s">
        <v>12</v>
      </c>
      <c r="B12" t="s">
        <v>133</v>
      </c>
    </row>
    <row r="13" spans="1:10">
      <c r="A13" t="s">
        <v>13</v>
      </c>
      <c r="B13" t="s">
        <v>139</v>
      </c>
    </row>
    <row r="14" spans="1:10">
      <c r="A14" t="s">
        <v>14</v>
      </c>
      <c r="B14" t="s">
        <v>162</v>
      </c>
    </row>
    <row r="15" spans="1:10">
      <c r="A15" t="s">
        <v>15</v>
      </c>
    </row>
    <row r="16" spans="1:10">
      <c r="A16" t="s">
        <v>132</v>
      </c>
    </row>
    <row r="17" spans="1:5">
      <c r="A17" t="s">
        <v>146</v>
      </c>
      <c r="B17" t="s">
        <v>147</v>
      </c>
      <c r="D17" t="s">
        <v>148</v>
      </c>
    </row>
    <row r="18" spans="1:5">
      <c r="D18" t="s">
        <v>149</v>
      </c>
    </row>
    <row r="19" spans="1:5">
      <c r="D19" t="s">
        <v>150</v>
      </c>
    </row>
    <row r="21" spans="1:5">
      <c r="A21" t="s">
        <v>151</v>
      </c>
      <c r="B21" t="s">
        <v>156</v>
      </c>
    </row>
    <row r="22" spans="1:5">
      <c r="A22" t="s">
        <v>152</v>
      </c>
      <c r="B22" s="41">
        <f ca="1">NOW()</f>
        <v>43791.389814467591</v>
      </c>
      <c r="C22" t="s">
        <v>157</v>
      </c>
    </row>
    <row r="23" spans="1:5">
      <c r="A23" t="s">
        <v>153</v>
      </c>
    </row>
    <row r="24" spans="1:5">
      <c r="A24" t="s">
        <v>158</v>
      </c>
      <c r="B24" t="s">
        <v>159</v>
      </c>
      <c r="C24" t="s">
        <v>160</v>
      </c>
      <c r="E24" t="s">
        <v>161</v>
      </c>
    </row>
  </sheetData>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ExampleData</vt:lpstr>
      <vt:lpstr>Table</vt:lpstr>
      <vt:lpstr>PivotTable</vt:lpstr>
      <vt:lpstr>ExampleData (2)</vt:lpstr>
      <vt:lpstr>CashflowDemo</vt:lpstr>
      <vt:lpstr>NPV_Demo</vt:lpstr>
      <vt:lpstr>Topics</vt:lpstr>
      <vt:lpstr>Dave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ciaran robinson</dc:creator>
  <cp:lastModifiedBy>ciaran robinson</cp:lastModifiedBy>
  <dcterms:created xsi:type="dcterms:W3CDTF">2019-10-07T12:24:06Z</dcterms:created>
  <dcterms:modified xsi:type="dcterms:W3CDTF">2019-11-22T09:21:58Z</dcterms:modified>
</cp:coreProperties>
</file>