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steve\Moodle 2014\HE\Yr2\Tendering &amp; Estimating\"/>
    </mc:Choice>
  </mc:AlternateContent>
  <bookViews>
    <workbookView xWindow="390" yWindow="90" windowWidth="16125" windowHeight="9090" activeTab="2"/>
  </bookViews>
  <sheets>
    <sheet name="Materials" sheetId="1" r:id="rId1"/>
    <sheet name="Labour" sheetId="2" r:id="rId2"/>
    <sheet name="Brickwork" sheetId="3" r:id="rId3"/>
    <sheet name="Plant" sheetId="4" r:id="rId4"/>
  </sheets>
  <calcPr calcId="152511"/>
</workbook>
</file>

<file path=xl/calcChain.xml><?xml version="1.0" encoding="utf-8"?>
<calcChain xmlns="http://schemas.openxmlformats.org/spreadsheetml/2006/main">
  <c r="D17" i="4" l="1"/>
  <c r="D7" i="4"/>
  <c r="D9" i="4" s="1"/>
  <c r="C14" i="4" s="1"/>
  <c r="C19" i="4" s="1"/>
  <c r="E27" i="4" s="1"/>
  <c r="F27" i="4" s="1"/>
  <c r="D6" i="4"/>
  <c r="C10" i="3" l="1"/>
  <c r="C9" i="3"/>
  <c r="D5" i="2"/>
  <c r="D10" i="2" s="1"/>
  <c r="D13" i="1"/>
  <c r="E13" i="1" s="1"/>
  <c r="E12" i="1"/>
  <c r="D4" i="1"/>
  <c r="D6" i="1" s="1"/>
  <c r="E6" i="1" s="1"/>
  <c r="D7" i="1" l="1"/>
  <c r="E7" i="1" s="1"/>
  <c r="E8" i="1" s="1"/>
  <c r="E17" i="1" s="1"/>
  <c r="D4" i="3" s="1"/>
  <c r="E14" i="1"/>
  <c r="D10" i="3"/>
  <c r="D8" i="2"/>
  <c r="D6" i="2"/>
  <c r="D12" i="2"/>
  <c r="D7" i="2"/>
  <c r="D9" i="2"/>
  <c r="D11" i="2"/>
  <c r="D13" i="2" l="1"/>
  <c r="D14" i="2" s="1"/>
  <c r="C2" i="3" s="1"/>
  <c r="D3" i="3" s="1"/>
  <c r="D12" i="3" s="1"/>
  <c r="D16" i="3" l="1"/>
  <c r="D17" i="3"/>
  <c r="D19" i="3" l="1"/>
  <c r="E27" i="3" s="1"/>
  <c r="F27" i="3" s="1"/>
</calcChain>
</file>

<file path=xl/comments1.xml><?xml version="1.0" encoding="utf-8"?>
<comments xmlns="http://schemas.openxmlformats.org/spreadsheetml/2006/main">
  <authors>
    <author>Steve Tindall</author>
  </authors>
  <commentList>
    <comment ref="C3" authorId="0" shapeId="0">
      <text>
        <r>
          <rPr>
            <b/>
            <sz val="8"/>
            <color indexed="81"/>
            <rFont val="Tahoma"/>
            <family val="2"/>
          </rPr>
          <t>use what ever figure you feel is accurate</t>
        </r>
        <r>
          <rPr>
            <sz val="8"/>
            <color indexed="81"/>
            <rFont val="Tahoma"/>
            <family val="2"/>
          </rPr>
          <t xml:space="preserve">
</t>
        </r>
      </text>
    </comment>
    <comment ref="D4" authorId="0" shapeId="0">
      <text>
        <r>
          <rPr>
            <b/>
            <sz val="8"/>
            <color indexed="81"/>
            <rFont val="Tahoma"/>
            <family val="2"/>
          </rPr>
          <t>£350 divided by 1000 bricks = 
35 pence per brick.</t>
        </r>
        <r>
          <rPr>
            <sz val="8"/>
            <color indexed="81"/>
            <rFont val="Tahoma"/>
            <family val="2"/>
          </rPr>
          <t xml:space="preserve">
</t>
        </r>
      </text>
    </comment>
    <comment ref="C6" authorId="0" shapeId="0">
      <text>
        <r>
          <rPr>
            <b/>
            <sz val="8"/>
            <color indexed="81"/>
            <rFont val="Tahoma"/>
            <family val="2"/>
          </rPr>
          <t>there are 60 bricks in 1 m</t>
        </r>
        <r>
          <rPr>
            <b/>
            <sz val="8"/>
            <color indexed="81"/>
            <rFont val="Calibri"/>
            <family val="2"/>
          </rPr>
          <t>²</t>
        </r>
        <r>
          <rPr>
            <b/>
            <sz val="8"/>
            <color indexed="81"/>
            <rFont val="Tahoma"/>
            <family val="2"/>
          </rPr>
          <t xml:space="preserve"> of brick walling</t>
        </r>
        <r>
          <rPr>
            <sz val="8"/>
            <color indexed="81"/>
            <rFont val="Tahoma"/>
            <family val="2"/>
          </rPr>
          <t xml:space="preserve">
</t>
        </r>
      </text>
    </comment>
    <comment ref="E7" authorId="0" shapeId="0">
      <text>
        <r>
          <rPr>
            <b/>
            <sz val="8"/>
            <color indexed="81"/>
            <rFont val="Tahoma"/>
            <family val="2"/>
          </rPr>
          <t>5% x £21.00 =
£1.05</t>
        </r>
        <r>
          <rPr>
            <sz val="8"/>
            <color indexed="81"/>
            <rFont val="Tahoma"/>
            <family val="2"/>
          </rPr>
          <t xml:space="preserve">
</t>
        </r>
      </text>
    </comment>
    <comment ref="C12" authorId="0" shapeId="0">
      <text>
        <r>
          <rPr>
            <b/>
            <sz val="8"/>
            <color indexed="81"/>
            <rFont val="Tahoma"/>
            <family val="2"/>
          </rPr>
          <t>standard figure for 10mm mortar joints</t>
        </r>
        <r>
          <rPr>
            <sz val="8"/>
            <color indexed="81"/>
            <rFont val="Tahoma"/>
            <family val="2"/>
          </rPr>
          <t xml:space="preserve">
</t>
        </r>
      </text>
    </comment>
    <comment ref="D12" authorId="0" shapeId="0">
      <text>
        <r>
          <rPr>
            <b/>
            <sz val="8"/>
            <color indexed="81"/>
            <rFont val="Tahoma"/>
            <family val="2"/>
          </rPr>
          <t>£85 per m</t>
        </r>
        <r>
          <rPr>
            <b/>
            <sz val="8"/>
            <color indexed="81"/>
            <rFont val="Calibri"/>
            <family val="2"/>
          </rPr>
          <t>³</t>
        </r>
        <r>
          <rPr>
            <b/>
            <sz val="8"/>
            <color indexed="81"/>
            <rFont val="Tahoma"/>
            <family val="2"/>
          </rPr>
          <t xml:space="preserve"> delivered</t>
        </r>
        <r>
          <rPr>
            <sz val="8"/>
            <color indexed="81"/>
            <rFont val="Tahoma"/>
            <family val="2"/>
          </rPr>
          <t xml:space="preserve">
</t>
        </r>
      </text>
    </comment>
    <comment ref="E12" authorId="0" shapeId="0">
      <text>
        <r>
          <rPr>
            <b/>
            <sz val="8"/>
            <color indexed="81"/>
            <rFont val="Tahoma"/>
            <family val="2"/>
          </rPr>
          <t>0.03 x £85.00</t>
        </r>
        <r>
          <rPr>
            <sz val="8"/>
            <color indexed="81"/>
            <rFont val="Tahoma"/>
            <family val="2"/>
          </rPr>
          <t xml:space="preserve">
</t>
        </r>
      </text>
    </comment>
  </commentList>
</comments>
</file>

<file path=xl/comments2.xml><?xml version="1.0" encoding="utf-8"?>
<comments xmlns="http://schemas.openxmlformats.org/spreadsheetml/2006/main">
  <authors>
    <author>Steve Tindall</author>
  </authors>
  <commentList>
    <comment ref="C5" authorId="0" shapeId="0">
      <text>
        <r>
          <rPr>
            <b/>
            <sz val="8"/>
            <color indexed="81"/>
            <rFont val="Tahoma"/>
            <family val="2"/>
          </rPr>
          <t>based on £21k divided by 52 weeks</t>
        </r>
        <r>
          <rPr>
            <sz val="8"/>
            <color indexed="81"/>
            <rFont val="Tahoma"/>
            <family val="2"/>
          </rPr>
          <t xml:space="preserve">
</t>
        </r>
      </text>
    </comment>
    <comment ref="C8" authorId="0" shapeId="0">
      <text>
        <r>
          <rPr>
            <b/>
            <sz val="8"/>
            <color indexed="81"/>
            <rFont val="Tahoma"/>
            <family val="2"/>
          </rPr>
          <t xml:space="preserve"> I have used 48 weeks:
£403.84 / 48 weeks = £8.41 x 4 weeks = £33.65 </t>
        </r>
        <r>
          <rPr>
            <sz val="8"/>
            <color indexed="81"/>
            <rFont val="Tahoma"/>
            <family val="2"/>
          </rPr>
          <t xml:space="preserve">
</t>
        </r>
      </text>
    </comment>
    <comment ref="C9" authorId="0" shapeId="0">
      <text>
        <r>
          <rPr>
            <b/>
            <sz val="8"/>
            <color indexed="81"/>
            <rFont val="Tahoma"/>
            <family val="2"/>
          </rPr>
          <t>(£403.84 / 5 days = £80.77) x (8 days / 48 weeks) = £13.46</t>
        </r>
      </text>
    </comment>
    <comment ref="C10" authorId="0" shapeId="0">
      <text>
        <r>
          <rPr>
            <b/>
            <sz val="8"/>
            <color indexed="81"/>
            <rFont val="Tahoma"/>
            <family val="2"/>
          </rPr>
          <t>£403.84 / 48 weeks = £8.41 x 3 weeks lost production = £25.24</t>
        </r>
        <r>
          <rPr>
            <sz val="8"/>
            <color indexed="81"/>
            <rFont val="Tahoma"/>
            <family val="2"/>
          </rPr>
          <t xml:space="preserve">
</t>
        </r>
      </text>
    </comment>
    <comment ref="B14" authorId="0" shapeId="0">
      <text>
        <r>
          <rPr>
            <b/>
            <sz val="8"/>
            <color indexed="81"/>
            <rFont val="Tahoma"/>
            <family val="2"/>
          </rPr>
          <t>based on 4 days x 8 hours and 1 day x 7 hours = 39 hrs per week</t>
        </r>
        <r>
          <rPr>
            <sz val="8"/>
            <color indexed="81"/>
            <rFont val="Tahoma"/>
            <family val="2"/>
          </rPr>
          <t xml:space="preserve">
</t>
        </r>
      </text>
    </comment>
  </commentList>
</comments>
</file>

<file path=xl/comments3.xml><?xml version="1.0" encoding="utf-8"?>
<comments xmlns="http://schemas.openxmlformats.org/spreadsheetml/2006/main">
  <authors>
    <author>Steve Tindall</author>
  </authors>
  <commentList>
    <comment ref="C2" authorId="0" shapeId="0">
      <text>
        <r>
          <rPr>
            <b/>
            <sz val="8"/>
            <color indexed="81"/>
            <rFont val="Tahoma"/>
            <family val="2"/>
          </rPr>
          <t>taken from labour sheet</t>
        </r>
      </text>
    </comment>
    <comment ref="D3" authorId="0" shapeId="0">
      <text>
        <r>
          <rPr>
            <b/>
            <sz val="8"/>
            <color indexed="81"/>
            <rFont val="Tahoma"/>
            <family val="2"/>
          </rPr>
          <t>£15.23 x 1.25</t>
        </r>
        <r>
          <rPr>
            <sz val="8"/>
            <color indexed="81"/>
            <rFont val="Tahoma"/>
            <family val="2"/>
          </rPr>
          <t xml:space="preserve">
</t>
        </r>
      </text>
    </comment>
    <comment ref="D4" authorId="0" shapeId="0">
      <text>
        <r>
          <rPr>
            <b/>
            <sz val="8"/>
            <color indexed="81"/>
            <rFont val="Tahoma"/>
            <family val="2"/>
          </rPr>
          <t>taken from materials sheet</t>
        </r>
        <r>
          <rPr>
            <sz val="8"/>
            <color indexed="81"/>
            <rFont val="Tahoma"/>
            <family val="2"/>
          </rPr>
          <t xml:space="preserve">
</t>
        </r>
      </text>
    </comment>
    <comment ref="C8" authorId="0" shapeId="0">
      <text>
        <r>
          <rPr>
            <b/>
            <sz val="8"/>
            <color indexed="81"/>
            <rFont val="Tahoma"/>
            <family val="2"/>
          </rPr>
          <t>using the same method as before</t>
        </r>
        <r>
          <rPr>
            <sz val="8"/>
            <color indexed="81"/>
            <rFont val="Tahoma"/>
            <family val="2"/>
          </rPr>
          <t xml:space="preserve">
</t>
        </r>
      </text>
    </comment>
    <comment ref="D10" authorId="0" shapeId="0">
      <text>
        <r>
          <rPr>
            <b/>
            <sz val="8"/>
            <color indexed="81"/>
            <rFont val="Tahoma"/>
            <family val="2"/>
          </rPr>
          <t xml:space="preserve">£7.62 x 1.15
</t>
        </r>
        <r>
          <rPr>
            <sz val="8"/>
            <color indexed="81"/>
            <rFont val="Tahoma"/>
            <family val="2"/>
          </rPr>
          <t xml:space="preserve">
</t>
        </r>
      </text>
    </comment>
    <comment ref="C27" authorId="0" shapeId="0">
      <text>
        <r>
          <rPr>
            <b/>
            <sz val="8"/>
            <color indexed="81"/>
            <rFont val="Tahoma"/>
            <family val="2"/>
          </rPr>
          <t>as measured from drawing or clients QS</t>
        </r>
        <r>
          <rPr>
            <sz val="8"/>
            <color indexed="81"/>
            <rFont val="Tahoma"/>
            <family val="2"/>
          </rPr>
          <t xml:space="preserve">
</t>
        </r>
      </text>
    </comment>
  </commentList>
</comments>
</file>

<file path=xl/comments4.xml><?xml version="1.0" encoding="utf-8"?>
<comments xmlns="http://schemas.openxmlformats.org/spreadsheetml/2006/main">
  <authors>
    <author>Steve Tindall</author>
  </authors>
  <commentList>
    <comment ref="B5" authorId="0" shapeId="0">
      <text>
        <r>
          <rPr>
            <b/>
            <sz val="8"/>
            <color indexed="81"/>
            <rFont val="Tahoma"/>
            <family val="2"/>
          </rPr>
          <t>using same labour method as before</t>
        </r>
        <r>
          <rPr>
            <sz val="8"/>
            <color indexed="81"/>
            <rFont val="Tahoma"/>
            <family val="2"/>
          </rPr>
          <t xml:space="preserve">
</t>
        </r>
      </text>
    </comment>
    <comment ref="D5" authorId="0" shapeId="0">
      <text>
        <r>
          <rPr>
            <b/>
            <sz val="8"/>
            <color indexed="81"/>
            <rFont val="Tahoma"/>
            <family val="2"/>
          </rPr>
          <t>£350 x 80% = £280</t>
        </r>
        <r>
          <rPr>
            <sz val="8"/>
            <color indexed="81"/>
            <rFont val="Tahoma"/>
            <family val="2"/>
          </rPr>
          <t xml:space="preserve">
</t>
        </r>
      </text>
    </comment>
    <comment ref="D6" authorId="0" shapeId="0">
      <text>
        <r>
          <rPr>
            <b/>
            <sz val="8"/>
            <color indexed="81"/>
            <rFont val="Tahoma"/>
            <family val="2"/>
          </rPr>
          <t>150 litres x £1.50 per litre.</t>
        </r>
        <r>
          <rPr>
            <sz val="8"/>
            <color indexed="81"/>
            <rFont val="Tahoma"/>
            <family val="2"/>
          </rPr>
          <t xml:space="preserve">
</t>
        </r>
      </text>
    </comment>
    <comment ref="C9" authorId="0" shapeId="0">
      <text>
        <r>
          <rPr>
            <sz val="8"/>
            <color indexed="81"/>
            <rFont val="Tahoma"/>
            <family val="2"/>
          </rPr>
          <t xml:space="preserve">based on 4 days x 8 hours and 1 day x 7 hours = 39 hrs per week
</t>
        </r>
      </text>
    </comment>
    <comment ref="C13" authorId="0" shapeId="0">
      <text>
        <r>
          <rPr>
            <b/>
            <sz val="8"/>
            <color indexed="81"/>
            <rFont val="Tahoma"/>
            <family val="2"/>
          </rPr>
          <t>27 / 6hrs. = 4.5</t>
        </r>
        <r>
          <rPr>
            <sz val="8"/>
            <color indexed="81"/>
            <rFont val="Tahoma"/>
            <family val="2"/>
          </rPr>
          <t xml:space="preserve">
</t>
        </r>
      </text>
    </comment>
    <comment ref="C14" authorId="0" shapeId="0">
      <text>
        <r>
          <rPr>
            <b/>
            <sz val="8"/>
            <color indexed="81"/>
            <rFont val="Tahoma"/>
            <family val="2"/>
          </rPr>
          <t>£20.64 / 4.5 = £4.59</t>
        </r>
        <r>
          <rPr>
            <sz val="8"/>
            <color indexed="81"/>
            <rFont val="Tahoma"/>
            <family val="2"/>
          </rPr>
          <t xml:space="preserve">
</t>
        </r>
      </text>
    </comment>
    <comment ref="D17" authorId="0" shapeId="0">
      <text>
        <r>
          <rPr>
            <b/>
            <sz val="8"/>
            <color indexed="81"/>
            <rFont val="Tahoma"/>
            <family val="2"/>
          </rPr>
          <t>£12.00 per hr / output of 4.5 = £2.67</t>
        </r>
        <r>
          <rPr>
            <sz val="8"/>
            <color indexed="81"/>
            <rFont val="Tahoma"/>
            <family val="2"/>
          </rPr>
          <t xml:space="preserve">
</t>
        </r>
      </text>
    </comment>
    <comment ref="C27" authorId="0" shapeId="0">
      <text>
        <r>
          <rPr>
            <b/>
            <sz val="8"/>
            <color indexed="81"/>
            <rFont val="Tahoma"/>
            <family val="2"/>
          </rPr>
          <t>as measured from drawing or clients QS</t>
        </r>
        <r>
          <rPr>
            <sz val="8"/>
            <color indexed="81"/>
            <rFont val="Tahoma"/>
            <family val="2"/>
          </rPr>
          <t xml:space="preserve">
</t>
        </r>
      </text>
    </comment>
  </commentList>
</comments>
</file>

<file path=xl/sharedStrings.xml><?xml version="1.0" encoding="utf-8"?>
<sst xmlns="http://schemas.openxmlformats.org/spreadsheetml/2006/main" count="95" uniqueCount="81">
  <si>
    <t xml:space="preserve">This is how to calculate the material cost per square metre of a half-brick wall. Bricks are usually priced by suppliers as a cost per 1000 bricks, so it requires a simple calculation to work out the cost per metre square. </t>
  </si>
  <si>
    <t xml:space="preserve">One square metre of brickwork costs:  </t>
  </si>
  <si>
    <t>Add an allowance for waste @ ?%:</t>
  </si>
  <si>
    <t>Bricks</t>
  </si>
  <si>
    <t>Mortar</t>
  </si>
  <si>
    <t xml:space="preserve">One square metre of half-brick wall would use approximately 0.03 cubic metres of mortar. </t>
  </si>
  <si>
    <t>So if mortar costs £?? per cubic metre delivered to site, a square metre of brickwork would use:</t>
  </si>
  <si>
    <t>Again an allowance must be made for wastage. For mortar, allow ?%:</t>
  </si>
  <si>
    <t>Materials unit costs for brickwork</t>
  </si>
  <si>
    <t>Suppose that Jewsons charges £??? for 1000 bricks. Then:</t>
  </si>
  <si>
    <t xml:space="preserve">Therefore the material cost for one metre square of a half-brick thick wall is: </t>
  </si>
  <si>
    <t>cost of bricks per m² :</t>
  </si>
  <si>
    <t>cost of mortar per m² :</t>
  </si>
  <si>
    <t>This table shows the calculation for a craftsperson:</t>
  </si>
  <si>
    <t>Description</t>
  </si>
  <si>
    <t>rate</t>
  </si>
  <si>
    <t>total</t>
  </si>
  <si>
    <t>Weekly wage of craftsperson (based on £??k)</t>
  </si>
  <si>
    <t>National Insurance contribution   %</t>
  </si>
  <si>
    <t>Employers Pension contribution %</t>
  </si>
  <si>
    <t xml:space="preserve">8 Public holidays per year            </t>
  </si>
  <si>
    <t>Estimated lost production time ?? weeks</t>
  </si>
  <si>
    <t xml:space="preserve">Holidays with pay ?? weeks </t>
  </si>
  <si>
    <t xml:space="preserve">Sick pay say ? weeks                 </t>
  </si>
  <si>
    <t>CITB levey @ 2.5%</t>
  </si>
  <si>
    <t>Total cost (to employ a craftsperson for 1 week) =</t>
  </si>
  <si>
    <t>Also Traveling, Bonuses etc. !!!!</t>
  </si>
  <si>
    <t>Calculation of 'all in' rates for craft worker etc.</t>
  </si>
  <si>
    <t>A bricklayer would, on average, build one square metre of half-brick thick wall in one hour, so the labour cost to build one square metre of wall would be:</t>
  </si>
  <si>
    <t>However, if the bricklayer took 1 hour 15 minutes to build the wall, because it involved more complex construction or overhand work, then the cost would be:</t>
  </si>
  <si>
    <t>So,  with the half-brick thick wall, we can add the cost of materials to the cost of labour above:</t>
  </si>
  <si>
    <r>
      <t>Labour and materials for 1 m</t>
    </r>
    <r>
      <rPr>
        <sz val="11"/>
        <color theme="1"/>
        <rFont val="Calibri"/>
        <family val="2"/>
      </rPr>
      <t>² of brickwork</t>
    </r>
  </si>
  <si>
    <t>Bricklayers usually work in gangs - normally two bricklayers will work with one labourer to keep them supplied with bricks and mortar. To get the rate for a 2:1 team, a QS would need to add 50% of the Labourers, labour cost. This must be based on the same time as the bricklayer takes to complete one square metre of wall, in this case one hour and 15 mins.</t>
  </si>
  <si>
    <t>Hourly rate :</t>
  </si>
  <si>
    <t>As bricklayer 1 hour and 15 mins :</t>
  </si>
  <si>
    <t>Total for Labour &amp; Materials</t>
  </si>
  <si>
    <t>Finally, an estimator would have to add a percentage for overheads &amp; profit. This varies from company to company and would be determined, in part, by how keen the company is to win the contract for which it is submitting a tender.</t>
  </si>
  <si>
    <t>This is now the rate the QS would use in the BofQ's:</t>
  </si>
  <si>
    <t>Overheads ?% :</t>
  </si>
  <si>
    <t>Profit ?% :</t>
  </si>
  <si>
    <t>The weekly wage of an labourer is £??? :</t>
  </si>
  <si>
    <t>The final 'all in' rate to be inserted in the BofQ's</t>
  </si>
  <si>
    <t>Ref</t>
  </si>
  <si>
    <t>Item</t>
  </si>
  <si>
    <t>Quantity</t>
  </si>
  <si>
    <t>Unit</t>
  </si>
  <si>
    <t>Unit rate</t>
  </si>
  <si>
    <t>Amount</t>
  </si>
  <si>
    <t>£</t>
  </si>
  <si>
    <t>p</t>
  </si>
  <si>
    <t>Brickwork</t>
  </si>
  <si>
    <r>
      <t>m</t>
    </r>
    <r>
      <rPr>
        <b/>
        <sz val="10"/>
        <color rgb="FF000000"/>
        <rFont val="Calibri"/>
        <family val="2"/>
      </rPr>
      <t>²</t>
    </r>
  </si>
  <si>
    <t>A</t>
  </si>
  <si>
    <t>For Example:</t>
  </si>
  <si>
    <t>Calculation of Hourly JCB rates:</t>
  </si>
  <si>
    <t>Consider, as an example, the hire rate for a JCB back actor, a common piece of machinery that is seen on most building sites.</t>
  </si>
  <si>
    <t xml:space="preserve">Step 1 </t>
  </si>
  <si>
    <t>Hire rate</t>
  </si>
  <si>
    <t>week</t>
  </si>
  <si>
    <t>JCB Drivers Costs (?% working in machine)</t>
  </si>
  <si>
    <t>Fuel requirements  (? litres per week)</t>
  </si>
  <si>
    <t>Total cost :</t>
  </si>
  <si>
    <t xml:space="preserve">The hourly cost is:  </t>
  </si>
  <si>
    <t>hour</t>
  </si>
  <si>
    <t>We need to know the rate at which the back actor can excavate soil. In this example, the back actor is to dig a foundation trench 1 metre deep and excavate a total of 27 cubic metres of soil and load it onto a lorry. This usually takes 6 hours.</t>
  </si>
  <si>
    <t>therefore the output per hour :</t>
  </si>
  <si>
    <r>
      <t>m</t>
    </r>
    <r>
      <rPr>
        <sz val="11"/>
        <color theme="1"/>
        <rFont val="Calibri"/>
        <family val="2"/>
      </rPr>
      <t>³ per hour</t>
    </r>
  </si>
  <si>
    <r>
      <t>therefore the cost per m</t>
    </r>
    <r>
      <rPr>
        <sz val="11"/>
        <color theme="1"/>
        <rFont val="Calibri"/>
        <family val="2"/>
      </rPr>
      <t>³ :</t>
    </r>
  </si>
  <si>
    <t>Step 2</t>
  </si>
  <si>
    <r>
      <t>per m</t>
    </r>
    <r>
      <rPr>
        <sz val="11"/>
        <color theme="1"/>
        <rFont val="Calibri"/>
        <family val="2"/>
      </rPr>
      <t>³</t>
    </r>
  </si>
  <si>
    <t>therefore the labour cost per cubic metre :</t>
  </si>
  <si>
    <t>Possible Step 3</t>
  </si>
  <si>
    <r>
      <t>per m</t>
    </r>
    <r>
      <rPr>
        <b/>
        <sz val="11"/>
        <color theme="1"/>
        <rFont val="Calibri"/>
        <family val="2"/>
      </rPr>
      <t>³</t>
    </r>
  </si>
  <si>
    <t>Therefore, the total unit rate for the JCB  would be:</t>
  </si>
  <si>
    <t>Excavations</t>
  </si>
  <si>
    <r>
      <t>m</t>
    </r>
    <r>
      <rPr>
        <b/>
        <sz val="10"/>
        <color rgb="FF000000"/>
        <rFont val="Calibri"/>
        <family val="2"/>
      </rPr>
      <t>³</t>
    </r>
  </si>
  <si>
    <t>B</t>
  </si>
  <si>
    <t>Foundation Trench (description from SMM7)</t>
  </si>
  <si>
    <t>To this figure, the QS may add the cost of a ‘banksman’. Suppose the operator’s hourly labour cost is £12.00:</t>
  </si>
  <si>
    <t>Overheads &amp; Profit ???</t>
  </si>
  <si>
    <t>Walls, in 100mm facing bricks, half brick thickness, vertical, strecher bond in gauged mortar (1:3:6). Pointing with a weathered joint as work proceeds one side only.</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</si>
</sst>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quot;£&quot;* #,##0.00_-;_-&quot;£&quot;* &quot;-&quot;??_-;_-@_-"/>
    <numFmt numFmtId="43" formatCode="_-* #,##0.00_-;\-* #,##0.00_-;_-* &quot;-&quot;??_-;_-@_-"/>
    <numFmt numFmtId="164" formatCode="_-* #,##0_-;\-* #,##0_-;_-* &quot;-&quot;??_-;_-@_-"/>
  </numFmts>
  <fonts count="22"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Calibri"/>
      <family val="2"/>
    </font>
    <font>
      <sz val="8"/>
      <color indexed="81"/>
      <name val="Tahoma"/>
      <family val="2"/>
    </font>
    <font>
      <b/>
      <sz val="8"/>
      <color indexed="81"/>
      <name val="Tahoma"/>
      <family val="2"/>
    </font>
    <font>
      <u/>
      <sz val="11"/>
      <color theme="1"/>
      <name val="Calibri"/>
      <family val="2"/>
      <scheme val="minor"/>
    </font>
    <font>
      <b/>
      <sz val="8"/>
      <color indexed="81"/>
      <name val="Calibri"/>
      <family val="2"/>
    </font>
    <font>
      <sz val="10"/>
      <color theme="1"/>
      <name val="Comic Sans MS"/>
      <family val="4"/>
    </font>
    <font>
      <u/>
      <sz val="10"/>
      <color theme="1"/>
      <name val="Comic Sans MS"/>
      <family val="4"/>
    </font>
    <font>
      <b/>
      <sz val="10"/>
      <color theme="1"/>
      <name val="Comic Sans MS"/>
      <family val="4"/>
    </font>
    <font>
      <sz val="14"/>
      <color theme="1"/>
      <name val="Calibri"/>
      <family val="2"/>
      <scheme val="minor"/>
    </font>
    <font>
      <u/>
      <sz val="14"/>
      <color theme="1"/>
      <name val="Calibri"/>
      <family val="2"/>
      <scheme val="minor"/>
    </font>
    <font>
      <b/>
      <sz val="14"/>
      <color theme="1"/>
      <name val="Calibri"/>
      <family val="2"/>
      <scheme val="minor"/>
    </font>
    <font>
      <b/>
      <sz val="10"/>
      <color rgb="FF000000"/>
      <name val="Trebuchet MS"/>
      <family val="2"/>
    </font>
    <font>
      <b/>
      <u/>
      <sz val="10"/>
      <color rgb="FF000000"/>
      <name val="Trebuchet MS"/>
      <family val="2"/>
    </font>
    <font>
      <sz val="10"/>
      <color rgb="FF000000"/>
      <name val="Trebuchet MS"/>
      <family val="2"/>
    </font>
    <font>
      <b/>
      <sz val="10"/>
      <color rgb="FF000000"/>
      <name val="Calibri"/>
      <family val="2"/>
    </font>
    <font>
      <b/>
      <sz val="10"/>
      <color rgb="FFFF0000"/>
      <name val="Trebuchet MS"/>
      <family val="2"/>
    </font>
    <font>
      <b/>
      <sz val="10"/>
      <color rgb="FF000000"/>
      <name val="Verdana"/>
      <family val="2"/>
    </font>
    <font>
      <b/>
      <sz val="11"/>
      <color theme="1"/>
      <name val="Calibri"/>
      <family val="2"/>
    </font>
    <font>
      <b/>
      <sz val="11"/>
      <color rgb="FFFF0000"/>
      <name val="Calibri"/>
      <family val="2"/>
      <scheme val="minor"/>
    </font>
  </fonts>
  <fills count="3">
    <fill>
      <patternFill patternType="none"/>
    </fill>
    <fill>
      <patternFill patternType="gray125"/>
    </fill>
    <fill>
      <patternFill patternType="solid">
        <fgColor theme="0" tint="-0.24994659260841701"/>
        <bgColor indexed="64"/>
      </patternFill>
    </fill>
  </fills>
  <borders count="11">
    <border>
      <left/>
      <right/>
      <top/>
      <bottom/>
      <diagonal/>
    </border>
    <border>
      <left/>
      <right/>
      <top style="thin">
        <color indexed="64"/>
      </top>
      <bottom style="thin">
        <color indexed="64"/>
      </bottom>
      <diagonal/>
    </border>
    <border>
      <left/>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style="medium">
        <color indexed="64"/>
      </top>
      <bottom style="medium">
        <color indexed="64"/>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70">
    <xf numFmtId="0" fontId="0" fillId="0" borderId="0" xfId="0"/>
    <xf numFmtId="0" fontId="0" fillId="0" borderId="0" xfId="0" applyAlignment="1">
      <alignment horizontal="right"/>
    </xf>
    <xf numFmtId="44" fontId="0" fillId="0" borderId="0" xfId="2" applyFont="1"/>
    <xf numFmtId="0" fontId="6" fillId="0" borderId="0" xfId="0" applyFont="1"/>
    <xf numFmtId="44" fontId="0" fillId="0" borderId="0" xfId="0" applyNumberFormat="1"/>
    <xf numFmtId="44" fontId="2" fillId="0" borderId="0" xfId="0" applyNumberFormat="1" applyFont="1"/>
    <xf numFmtId="44" fontId="0" fillId="0" borderId="0" xfId="0" applyNumberFormat="1" applyFont="1"/>
    <xf numFmtId="0" fontId="0" fillId="0" borderId="0" xfId="0" applyNumberFormat="1"/>
    <xf numFmtId="44" fontId="2" fillId="0" borderId="1" xfId="0" applyNumberFormat="1" applyFont="1" applyBorder="1"/>
    <xf numFmtId="0" fontId="8" fillId="0" borderId="0" xfId="0" applyFont="1" applyAlignment="1">
      <alignment vertical="top" wrapText="1"/>
    </xf>
    <xf numFmtId="0" fontId="8" fillId="0" borderId="0" xfId="0" applyFont="1" applyAlignment="1">
      <alignment wrapText="1"/>
    </xf>
    <xf numFmtId="0" fontId="9" fillId="0" borderId="0" xfId="0" applyFont="1" applyAlignment="1">
      <alignment wrapText="1"/>
    </xf>
    <xf numFmtId="44" fontId="8" fillId="0" borderId="0" xfId="2" applyFont="1" applyAlignment="1">
      <alignment wrapText="1"/>
    </xf>
    <xf numFmtId="0" fontId="8" fillId="0" borderId="0" xfId="2" applyNumberFormat="1" applyFont="1" applyAlignment="1">
      <alignment wrapText="1"/>
    </xf>
    <xf numFmtId="44" fontId="8" fillId="0" borderId="0" xfId="0" applyNumberFormat="1" applyFont="1" applyAlignment="1">
      <alignment wrapText="1"/>
    </xf>
    <xf numFmtId="44" fontId="10" fillId="0" borderId="0" xfId="0" applyNumberFormat="1" applyFont="1" applyAlignment="1">
      <alignment wrapText="1"/>
    </xf>
    <xf numFmtId="0" fontId="8" fillId="0" borderId="0" xfId="0" applyFont="1" applyAlignment="1">
      <alignment horizontal="right" wrapText="1"/>
    </xf>
    <xf numFmtId="0" fontId="8" fillId="0" borderId="0" xfId="0" applyNumberFormat="1" applyFont="1" applyAlignment="1">
      <alignment wrapText="1"/>
    </xf>
    <xf numFmtId="44" fontId="8" fillId="0" borderId="1" xfId="0" applyNumberFormat="1" applyFont="1" applyBorder="1" applyAlignment="1">
      <alignment wrapText="1"/>
    </xf>
    <xf numFmtId="44" fontId="10" fillId="0" borderId="2" xfId="0" applyNumberFormat="1" applyFont="1" applyBorder="1" applyAlignment="1">
      <alignment wrapText="1"/>
    </xf>
    <xf numFmtId="0" fontId="9" fillId="0" borderId="0" xfId="0" applyFont="1" applyAlignment="1">
      <alignment horizontal="right" wrapText="1"/>
    </xf>
    <xf numFmtId="44" fontId="8" fillId="0" borderId="0" xfId="0" applyNumberFormat="1" applyFont="1" applyBorder="1" applyAlignment="1">
      <alignment wrapText="1"/>
    </xf>
    <xf numFmtId="0" fontId="0" fillId="0" borderId="0" xfId="0" applyAlignment="1">
      <alignment horizontal="left"/>
    </xf>
    <xf numFmtId="0" fontId="11" fillId="0" borderId="0" xfId="0" applyFont="1"/>
    <xf numFmtId="0" fontId="12" fillId="0" borderId="0" xfId="0" applyFont="1"/>
    <xf numFmtId="0" fontId="11" fillId="2" borderId="3" xfId="0" applyFont="1" applyFill="1" applyBorder="1" applyAlignment="1">
      <alignment horizontal="center"/>
    </xf>
    <xf numFmtId="0" fontId="11" fillId="0" borderId="3" xfId="0" applyFont="1" applyBorder="1"/>
    <xf numFmtId="44" fontId="11" fillId="0" borderId="3" xfId="0" applyNumberFormat="1" applyFont="1" applyBorder="1"/>
    <xf numFmtId="44" fontId="13" fillId="0" borderId="3" xfId="0" applyNumberFormat="1" applyFont="1" applyBorder="1"/>
    <xf numFmtId="0" fontId="11" fillId="0" borderId="0" xfId="0" applyFont="1" applyAlignment="1">
      <alignment horizontal="center"/>
    </xf>
    <xf numFmtId="0" fontId="11" fillId="0" borderId="3" xfId="0" applyFont="1" applyBorder="1" applyAlignment="1">
      <alignment horizontal="center"/>
    </xf>
    <xf numFmtId="44" fontId="11" fillId="0" borderId="3" xfId="2" applyFont="1" applyBorder="1" applyAlignment="1">
      <alignment horizontal="left"/>
    </xf>
    <xf numFmtId="44" fontId="11" fillId="0" borderId="0" xfId="0" applyNumberFormat="1" applyFont="1"/>
    <xf numFmtId="0" fontId="0" fillId="0" borderId="0" xfId="0" applyAlignment="1">
      <alignment wrapText="1"/>
    </xf>
    <xf numFmtId="0" fontId="11" fillId="0" borderId="0" xfId="0" applyFont="1" applyAlignment="1">
      <alignment horizontal="right"/>
    </xf>
    <xf numFmtId="0" fontId="0" fillId="0" borderId="0" xfId="0" applyAlignment="1">
      <alignment horizontal="right" wrapText="1"/>
    </xf>
    <xf numFmtId="0" fontId="14" fillId="0" borderId="4" xfId="0" applyFont="1" applyBorder="1" applyAlignment="1">
      <alignment vertical="center" wrapText="1"/>
    </xf>
    <xf numFmtId="0" fontId="14" fillId="0" borderId="7" xfId="0" applyFont="1" applyBorder="1" applyAlignment="1">
      <alignment horizontal="center" vertical="center" wrapText="1"/>
    </xf>
    <xf numFmtId="0" fontId="15" fillId="0" borderId="9" xfId="0" applyFont="1" applyBorder="1" applyAlignment="1">
      <alignment vertical="center" wrapText="1"/>
    </xf>
    <xf numFmtId="0" fontId="16" fillId="0" borderId="9" xfId="0" applyFont="1" applyBorder="1" applyAlignment="1">
      <alignment vertical="center" wrapText="1"/>
    </xf>
    <xf numFmtId="0" fontId="0" fillId="0" borderId="9" xfId="0" applyBorder="1" applyAlignment="1">
      <alignment vertical="top" wrapText="1"/>
    </xf>
    <xf numFmtId="0" fontId="0" fillId="0" borderId="7" xfId="0" applyBorder="1" applyAlignment="1">
      <alignment vertical="top" wrapText="1"/>
    </xf>
    <xf numFmtId="0" fontId="14" fillId="0" borderId="9" xfId="0" applyFont="1" applyBorder="1" applyAlignment="1">
      <alignment horizontal="center" vertical="center" wrapText="1"/>
    </xf>
    <xf numFmtId="0" fontId="14" fillId="0" borderId="4" xfId="0" applyFont="1" applyBorder="1" applyAlignment="1">
      <alignment vertical="center" wrapText="1"/>
    </xf>
    <xf numFmtId="0" fontId="14" fillId="0" borderId="5" xfId="0" applyFont="1" applyBorder="1" applyAlignment="1">
      <alignment vertical="center" wrapText="1"/>
    </xf>
    <xf numFmtId="0" fontId="14" fillId="0" borderId="8" xfId="0" applyFont="1" applyBorder="1" applyAlignment="1">
      <alignment vertical="center" wrapText="1"/>
    </xf>
    <xf numFmtId="44" fontId="14" fillId="0" borderId="8" xfId="0" applyNumberFormat="1" applyFont="1" applyBorder="1" applyAlignment="1">
      <alignment vertical="center" wrapText="1"/>
    </xf>
    <xf numFmtId="164" fontId="18" fillId="0" borderId="8" xfId="1" applyNumberFormat="1" applyFont="1" applyBorder="1" applyAlignment="1">
      <alignment vertical="center" wrapText="1"/>
    </xf>
    <xf numFmtId="0" fontId="18" fillId="0" borderId="8" xfId="0" applyFont="1" applyBorder="1" applyAlignment="1">
      <alignment vertical="center" wrapText="1"/>
    </xf>
    <xf numFmtId="44" fontId="0" fillId="0" borderId="1" xfId="0" applyNumberFormat="1" applyFont="1" applyBorder="1"/>
    <xf numFmtId="0" fontId="0" fillId="0" borderId="0" xfId="0" applyAlignment="1">
      <alignment vertical="top"/>
    </xf>
    <xf numFmtId="0" fontId="0" fillId="0" borderId="0" xfId="0" applyAlignment="1">
      <alignment vertical="top" wrapText="1"/>
    </xf>
    <xf numFmtId="44" fontId="2" fillId="0" borderId="2" xfId="0" applyNumberFormat="1" applyFont="1" applyBorder="1"/>
    <xf numFmtId="0" fontId="2" fillId="0" borderId="2" xfId="0" applyFont="1" applyBorder="1"/>
    <xf numFmtId="0" fontId="14" fillId="0" borderId="9" xfId="0" applyFont="1" applyBorder="1" applyAlignment="1">
      <alignment vertical="center" wrapText="1"/>
    </xf>
    <xf numFmtId="0" fontId="14" fillId="0" borderId="4" xfId="0" applyFont="1" applyBorder="1" applyAlignment="1">
      <alignment horizontal="center" vertical="center" wrapText="1"/>
    </xf>
    <xf numFmtId="0" fontId="14" fillId="0" borderId="5" xfId="0" applyFont="1" applyBorder="1" applyAlignment="1">
      <alignment horizontal="center" vertical="center" wrapText="1"/>
    </xf>
    <xf numFmtId="0" fontId="14" fillId="0" borderId="10" xfId="0" applyFont="1" applyBorder="1" applyAlignment="1">
      <alignment horizontal="center" vertical="center" wrapText="1"/>
    </xf>
    <xf numFmtId="0" fontId="14" fillId="0" borderId="6"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8" xfId="0" applyFont="1" applyBorder="1" applyAlignment="1">
      <alignment horizontal="center" vertical="center" wrapText="1"/>
    </xf>
    <xf numFmtId="0" fontId="19" fillId="0" borderId="5" xfId="0" applyFont="1" applyBorder="1" applyAlignment="1">
      <alignment horizontal="center" vertical="center" wrapText="1"/>
    </xf>
    <xf numFmtId="0" fontId="14" fillId="0" borderId="4" xfId="0" applyFont="1" applyBorder="1" applyAlignment="1">
      <alignment vertical="center" wrapText="1"/>
    </xf>
    <xf numFmtId="0" fontId="14" fillId="0" borderId="5" xfId="0" applyFont="1" applyBorder="1" applyAlignment="1">
      <alignment vertical="center" wrapText="1"/>
    </xf>
    <xf numFmtId="0" fontId="19" fillId="0" borderId="4" xfId="0" applyFont="1" applyBorder="1" applyAlignment="1">
      <alignment horizontal="center" vertical="top" wrapText="1"/>
    </xf>
    <xf numFmtId="0" fontId="19" fillId="0" borderId="8" xfId="0" applyFont="1" applyBorder="1" applyAlignment="1">
      <alignment horizontal="center" vertical="top" wrapText="1"/>
    </xf>
    <xf numFmtId="0" fontId="19" fillId="0" borderId="5" xfId="0" applyFont="1" applyBorder="1" applyAlignment="1">
      <alignment horizontal="center" vertical="top" wrapText="1"/>
    </xf>
    <xf numFmtId="0" fontId="0" fillId="0" borderId="0" xfId="0" applyAlignment="1">
      <alignment horizontal="center" vertical="center"/>
    </xf>
    <xf numFmtId="0" fontId="0" fillId="0" borderId="0" xfId="0" applyAlignment="1">
      <alignment horizontal="center"/>
    </xf>
    <xf numFmtId="44" fontId="21" fillId="0" borderId="2" xfId="0" applyNumberFormat="1" applyFont="1" applyBorder="1"/>
  </cellXfs>
  <cellStyles count="3">
    <cellStyle name="Comma" xfId="1" builtinId="3"/>
    <cellStyle name="Currency"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26"/>
  <sheetViews>
    <sheetView workbookViewId="0">
      <selection activeCell="H2" sqref="H2"/>
    </sheetView>
  </sheetViews>
  <sheetFormatPr defaultRowHeight="15" x14ac:dyDescent="0.25"/>
  <cols>
    <col min="2" max="2" width="83.5703125" customWidth="1"/>
    <col min="3" max="3" width="10.85546875" bestFit="1" customWidth="1"/>
    <col min="4" max="4" width="9.7109375" bestFit="1" customWidth="1"/>
    <col min="5" max="5" width="11" customWidth="1"/>
    <col min="6" max="6" width="13.7109375" customWidth="1"/>
  </cols>
  <sheetData>
    <row r="1" spans="1:6" ht="27.6" customHeight="1" x14ac:dyDescent="0.4">
      <c r="A1" s="10"/>
      <c r="B1" s="11" t="s">
        <v>8</v>
      </c>
      <c r="C1" s="10"/>
      <c r="D1" s="10"/>
      <c r="E1" s="10"/>
    </row>
    <row r="2" spans="1:6" ht="61.9" customHeight="1" x14ac:dyDescent="0.4">
      <c r="A2" s="10"/>
      <c r="B2" s="9" t="s">
        <v>0</v>
      </c>
      <c r="C2" s="10"/>
      <c r="D2" s="10"/>
      <c r="E2" s="10"/>
    </row>
    <row r="3" spans="1:6" ht="15.75" x14ac:dyDescent="0.3">
      <c r="A3" s="10" t="s">
        <v>3</v>
      </c>
      <c r="B3" s="10" t="s">
        <v>9</v>
      </c>
      <c r="C3" s="12">
        <v>350</v>
      </c>
      <c r="D3" s="10"/>
      <c r="E3" s="10"/>
    </row>
    <row r="4" spans="1:6" ht="15.75" x14ac:dyDescent="0.3">
      <c r="A4" s="10"/>
      <c r="B4" s="10"/>
      <c r="C4" s="13">
        <v>1000</v>
      </c>
      <c r="D4" s="14">
        <f>SUM(C3/C4)</f>
        <v>0.35</v>
      </c>
      <c r="E4" s="10"/>
    </row>
    <row r="5" spans="1:6" ht="16.899999999999999" x14ac:dyDescent="0.45">
      <c r="A5" s="10"/>
      <c r="B5" s="10"/>
      <c r="C5" s="13"/>
      <c r="D5" s="15"/>
      <c r="E5" s="10"/>
    </row>
    <row r="6" spans="1:6" ht="15.75" x14ac:dyDescent="0.3">
      <c r="A6" s="10"/>
      <c r="B6" s="16" t="s">
        <v>1</v>
      </c>
      <c r="C6" s="13">
        <v>60</v>
      </c>
      <c r="D6" s="14">
        <f>SUM(D4)</f>
        <v>0.35</v>
      </c>
      <c r="E6" s="14">
        <f>SUM(C6*D6)</f>
        <v>21</v>
      </c>
    </row>
    <row r="7" spans="1:6" ht="15.75" x14ac:dyDescent="0.3">
      <c r="A7" s="10"/>
      <c r="B7" s="16" t="s">
        <v>2</v>
      </c>
      <c r="C7" s="13">
        <v>5</v>
      </c>
      <c r="D7" s="14">
        <f>SUM(E6)</f>
        <v>21</v>
      </c>
      <c r="E7" s="14">
        <f>SUM(D7/100)*C7</f>
        <v>1.05</v>
      </c>
    </row>
    <row r="8" spans="1:6" ht="15.75" x14ac:dyDescent="0.3">
      <c r="A8" s="10"/>
      <c r="B8" s="16" t="s">
        <v>11</v>
      </c>
      <c r="C8" s="17"/>
      <c r="D8" s="10"/>
      <c r="E8" s="18">
        <f>SUM(E6:E7)</f>
        <v>22.05</v>
      </c>
    </row>
    <row r="9" spans="1:6" ht="16.149999999999999" x14ac:dyDescent="0.4">
      <c r="A9" s="10"/>
      <c r="B9" s="16"/>
      <c r="C9" s="17"/>
      <c r="D9" s="10"/>
      <c r="E9" s="21"/>
    </row>
    <row r="10" spans="1:6" ht="16.149999999999999" x14ac:dyDescent="0.4">
      <c r="A10" s="10"/>
      <c r="B10" s="10"/>
      <c r="C10" s="17"/>
      <c r="D10" s="10"/>
      <c r="E10" s="10"/>
    </row>
    <row r="11" spans="1:6" ht="15.6" customHeight="1" x14ac:dyDescent="0.4">
      <c r="A11" s="10" t="s">
        <v>4</v>
      </c>
      <c r="B11" s="10" t="s">
        <v>5</v>
      </c>
      <c r="C11" s="17"/>
      <c r="D11" s="10"/>
      <c r="E11" s="10"/>
    </row>
    <row r="12" spans="1:6" ht="14.45" customHeight="1" x14ac:dyDescent="0.3">
      <c r="A12" s="10"/>
      <c r="B12" s="10" t="s">
        <v>6</v>
      </c>
      <c r="C12" s="17">
        <v>0.03</v>
      </c>
      <c r="D12" s="12">
        <v>85</v>
      </c>
      <c r="E12" s="14">
        <f>SUM(C12*D12)</f>
        <v>2.5499999999999998</v>
      </c>
      <c r="F12" s="2"/>
    </row>
    <row r="13" spans="1:6" ht="15.75" x14ac:dyDescent="0.3">
      <c r="A13" s="10"/>
      <c r="B13" s="16" t="s">
        <v>7</v>
      </c>
      <c r="C13" s="17">
        <v>10</v>
      </c>
      <c r="D13" s="14">
        <f>SUM(E12)</f>
        <v>2.5499999999999998</v>
      </c>
      <c r="E13" s="14">
        <f>SUM(D13/100)*C13</f>
        <v>0.255</v>
      </c>
    </row>
    <row r="14" spans="1:6" ht="15.75" x14ac:dyDescent="0.3">
      <c r="A14" s="10"/>
      <c r="B14" s="16" t="s">
        <v>12</v>
      </c>
      <c r="C14" s="17"/>
      <c r="D14" s="10"/>
      <c r="E14" s="18">
        <f>SUM(E12:E13)</f>
        <v>2.8049999999999997</v>
      </c>
    </row>
    <row r="15" spans="1:6" ht="16.149999999999999" x14ac:dyDescent="0.4">
      <c r="A15" s="10"/>
      <c r="B15" s="16"/>
      <c r="C15" s="17"/>
      <c r="D15" s="10"/>
      <c r="E15" s="21"/>
    </row>
    <row r="16" spans="1:6" ht="16.149999999999999" x14ac:dyDescent="0.4">
      <c r="A16" s="10"/>
      <c r="B16" s="16"/>
      <c r="C16" s="17"/>
      <c r="D16" s="10"/>
      <c r="E16" s="10"/>
    </row>
    <row r="17" spans="1:5" ht="17.25" thickBot="1" x14ac:dyDescent="0.4">
      <c r="A17" s="10"/>
      <c r="B17" s="20" t="s">
        <v>10</v>
      </c>
      <c r="C17" s="17"/>
      <c r="D17" s="10"/>
      <c r="E17" s="19">
        <f>SUM(E8+E14)</f>
        <v>24.855</v>
      </c>
    </row>
    <row r="18" spans="1:5" thickTop="1" x14ac:dyDescent="0.3">
      <c r="C18" s="7"/>
    </row>
    <row r="19" spans="1:5" ht="14.45" x14ac:dyDescent="0.3">
      <c r="C19" s="7"/>
    </row>
    <row r="20" spans="1:5" ht="14.45" x14ac:dyDescent="0.3">
      <c r="C20" s="7"/>
    </row>
    <row r="21" spans="1:5" ht="14.45" x14ac:dyDescent="0.3">
      <c r="C21" s="7"/>
    </row>
    <row r="22" spans="1:5" x14ac:dyDescent="0.25">
      <c r="C22" s="7"/>
    </row>
    <row r="23" spans="1:5" x14ac:dyDescent="0.25">
      <c r="C23" s="7"/>
    </row>
    <row r="24" spans="1:5" x14ac:dyDescent="0.25">
      <c r="C24" s="7"/>
    </row>
    <row r="25" spans="1:5" x14ac:dyDescent="0.25">
      <c r="C25" s="7"/>
    </row>
    <row r="26" spans="1:5" x14ac:dyDescent="0.25">
      <c r="C26" s="7"/>
    </row>
  </sheetData>
  <pageMargins left="0.7" right="0.7" top="0.75" bottom="0.75" header="0.3" footer="0.3"/>
  <pageSetup paperSize="9"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16"/>
  <sheetViews>
    <sheetView workbookViewId="0">
      <selection activeCell="D10" sqref="D10"/>
    </sheetView>
  </sheetViews>
  <sheetFormatPr defaultColWidth="8.85546875" defaultRowHeight="18.75" x14ac:dyDescent="0.3"/>
  <cols>
    <col min="1" max="1" width="8.85546875" style="23"/>
    <col min="2" max="2" width="57.28515625" style="23" customWidth="1"/>
    <col min="3" max="3" width="16.140625" style="29" customWidth="1"/>
    <col min="4" max="4" width="17" style="23" customWidth="1"/>
    <col min="5" max="16384" width="8.85546875" style="23"/>
  </cols>
  <sheetData>
    <row r="1" spans="1:4" x14ac:dyDescent="0.3">
      <c r="B1" s="24" t="s">
        <v>27</v>
      </c>
    </row>
    <row r="2" spans="1:4" x14ac:dyDescent="0.3">
      <c r="B2" s="23" t="s">
        <v>13</v>
      </c>
    </row>
    <row r="4" spans="1:4" x14ac:dyDescent="0.3">
      <c r="B4" s="25" t="s">
        <v>14</v>
      </c>
      <c r="C4" s="25" t="s">
        <v>15</v>
      </c>
      <c r="D4" s="25" t="s">
        <v>16</v>
      </c>
    </row>
    <row r="5" spans="1:4" ht="25.15" customHeight="1" x14ac:dyDescent="0.3">
      <c r="A5" s="29">
        <v>1</v>
      </c>
      <c r="B5" s="26" t="s">
        <v>17</v>
      </c>
      <c r="C5" s="31">
        <v>21000</v>
      </c>
      <c r="D5" s="27">
        <f>SUM(C5/52)</f>
        <v>403.84615384615387</v>
      </c>
    </row>
    <row r="6" spans="1:4" ht="25.15" customHeight="1" x14ac:dyDescent="0.3">
      <c r="A6" s="29">
        <v>2</v>
      </c>
      <c r="B6" s="26" t="s">
        <v>18</v>
      </c>
      <c r="C6" s="30">
        <v>12.5</v>
      </c>
      <c r="D6" s="27">
        <f>SUM(D5/100)*C6</f>
        <v>50.480769230769226</v>
      </c>
    </row>
    <row r="7" spans="1:4" ht="25.15" customHeight="1" x14ac:dyDescent="0.3">
      <c r="A7" s="29">
        <v>3</v>
      </c>
      <c r="B7" s="26" t="s">
        <v>19</v>
      </c>
      <c r="C7" s="30">
        <v>10</v>
      </c>
      <c r="D7" s="27">
        <f>SUM(D5/100)*C7</f>
        <v>40.384615384615387</v>
      </c>
    </row>
    <row r="8" spans="1:4" ht="25.15" customHeight="1" x14ac:dyDescent="0.3">
      <c r="A8" s="29">
        <v>4</v>
      </c>
      <c r="B8" s="26" t="s">
        <v>22</v>
      </c>
      <c r="C8" s="30">
        <v>48</v>
      </c>
      <c r="D8" s="27">
        <f>SUM(D5/C8)*(52-C8)</f>
        <v>33.653846153846153</v>
      </c>
    </row>
    <row r="9" spans="1:4" ht="25.15" customHeight="1" x14ac:dyDescent="0.3">
      <c r="A9" s="29">
        <v>5</v>
      </c>
      <c r="B9" s="26" t="s">
        <v>20</v>
      </c>
      <c r="C9" s="30">
        <v>8</v>
      </c>
      <c r="D9" s="27">
        <f>SUM(D5/5)*(C9/C8)</f>
        <v>13.461538461538462</v>
      </c>
    </row>
    <row r="10" spans="1:4" ht="25.15" customHeight="1" x14ac:dyDescent="0.3">
      <c r="A10" s="29">
        <v>6</v>
      </c>
      <c r="B10" s="26" t="s">
        <v>21</v>
      </c>
      <c r="C10" s="30">
        <v>3</v>
      </c>
      <c r="D10" s="27">
        <f>SUM(D5/C8)*C10</f>
        <v>25.240384615384613</v>
      </c>
    </row>
    <row r="11" spans="1:4" ht="25.15" customHeight="1" x14ac:dyDescent="0.3">
      <c r="A11" s="29">
        <v>7</v>
      </c>
      <c r="B11" s="26" t="s">
        <v>23</v>
      </c>
      <c r="C11" s="30">
        <v>2</v>
      </c>
      <c r="D11" s="27">
        <f>SUM(D5/48)*2</f>
        <v>16.826923076923077</v>
      </c>
    </row>
    <row r="12" spans="1:4" ht="25.15" customHeight="1" x14ac:dyDescent="0.3">
      <c r="A12" s="29">
        <v>8</v>
      </c>
      <c r="B12" s="26" t="s">
        <v>24</v>
      </c>
      <c r="C12" s="30">
        <v>2.5</v>
      </c>
      <c r="D12" s="27">
        <f>SUM(D5/100)*C12</f>
        <v>10.096153846153847</v>
      </c>
    </row>
    <row r="13" spans="1:4" ht="25.15" customHeight="1" x14ac:dyDescent="0.3">
      <c r="B13" s="26" t="s">
        <v>25</v>
      </c>
      <c r="C13" s="30"/>
      <c r="D13" s="28">
        <f>SUM(D5:D12)</f>
        <v>593.99038461538464</v>
      </c>
    </row>
    <row r="14" spans="1:4" x14ac:dyDescent="0.3">
      <c r="B14" s="34" t="s">
        <v>33</v>
      </c>
      <c r="C14" s="29">
        <v>39</v>
      </c>
      <c r="D14" s="32">
        <f>SUM(D13/C14)</f>
        <v>15.230522682445761</v>
      </c>
    </row>
    <row r="16" spans="1:4" x14ac:dyDescent="0.3">
      <c r="B16" s="23" t="s">
        <v>26</v>
      </c>
    </row>
  </sheetData>
  <pageMargins left="0.7" right="0.7" top="0.75" bottom="0.75" header="0.3" footer="0.3"/>
  <pageSetup paperSize="9" orientation="landscape"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G32"/>
  <sheetViews>
    <sheetView tabSelected="1" workbookViewId="0">
      <selection activeCell="L21" sqref="L21"/>
    </sheetView>
  </sheetViews>
  <sheetFormatPr defaultRowHeight="15" x14ac:dyDescent="0.25"/>
  <cols>
    <col min="2" max="2" width="49.42578125" customWidth="1"/>
    <col min="6" max="6" width="13.42578125" bestFit="1" customWidth="1"/>
  </cols>
  <sheetData>
    <row r="1" spans="2:4" ht="16.899999999999999" customHeight="1" x14ac:dyDescent="0.25">
      <c r="B1" s="3" t="s">
        <v>41</v>
      </c>
    </row>
    <row r="2" spans="2:4" ht="45.6" customHeight="1" x14ac:dyDescent="0.25">
      <c r="B2" s="33" t="s">
        <v>28</v>
      </c>
      <c r="C2" s="4">
        <f>SUM(Labour!D14)</f>
        <v>15.230522682445761</v>
      </c>
      <c r="D2" s="4"/>
    </row>
    <row r="3" spans="2:4" ht="45.6" customHeight="1" x14ac:dyDescent="0.25">
      <c r="B3" s="33" t="s">
        <v>29</v>
      </c>
      <c r="C3" s="68">
        <v>1.25</v>
      </c>
      <c r="D3" s="4">
        <f>SUM(C2*C3)</f>
        <v>19.038153353057201</v>
      </c>
    </row>
    <row r="4" spans="2:4" ht="31.9" customHeight="1" x14ac:dyDescent="0.25">
      <c r="B4" s="33" t="s">
        <v>30</v>
      </c>
      <c r="D4" s="4">
        <f>SUM(Materials!E17)</f>
        <v>24.855</v>
      </c>
    </row>
    <row r="5" spans="2:4" x14ac:dyDescent="0.25">
      <c r="B5" s="33" t="s">
        <v>31</v>
      </c>
      <c r="D5" s="5"/>
    </row>
    <row r="6" spans="2:4" x14ac:dyDescent="0.25">
      <c r="D6" s="5"/>
    </row>
    <row r="7" spans="2:4" ht="102.6" customHeight="1" x14ac:dyDescent="0.25">
      <c r="B7" s="33" t="s">
        <v>32</v>
      </c>
    </row>
    <row r="8" spans="2:4" x14ac:dyDescent="0.25">
      <c r="B8" s="1" t="s">
        <v>40</v>
      </c>
      <c r="C8" s="2">
        <v>297</v>
      </c>
    </row>
    <row r="9" spans="2:4" x14ac:dyDescent="0.25">
      <c r="B9" s="35" t="s">
        <v>33</v>
      </c>
      <c r="C9" s="4">
        <f>SUM(C8/Labour!C14)</f>
        <v>7.615384615384615</v>
      </c>
      <c r="D9" s="4"/>
    </row>
    <row r="10" spans="2:4" x14ac:dyDescent="0.25">
      <c r="B10" s="1" t="s">
        <v>34</v>
      </c>
      <c r="C10" s="68">
        <f>SUM(C3)</f>
        <v>1.25</v>
      </c>
      <c r="D10" s="6">
        <f>SUM(C9*C10)</f>
        <v>9.5192307692307683</v>
      </c>
    </row>
    <row r="11" spans="2:4" x14ac:dyDescent="0.25">
      <c r="B11" s="1"/>
      <c r="D11" s="6"/>
    </row>
    <row r="12" spans="2:4" x14ac:dyDescent="0.25">
      <c r="B12" t="s">
        <v>35</v>
      </c>
      <c r="D12" s="8">
        <f>SUM(D3:D10)</f>
        <v>53.412384122287968</v>
      </c>
    </row>
    <row r="15" spans="2:4" ht="76.150000000000006" customHeight="1" x14ac:dyDescent="0.25">
      <c r="B15" s="33" t="s">
        <v>36</v>
      </c>
    </row>
    <row r="16" spans="2:4" x14ac:dyDescent="0.25">
      <c r="B16" s="1" t="s">
        <v>38</v>
      </c>
      <c r="C16" s="67">
        <v>10</v>
      </c>
      <c r="D16" s="4">
        <f>SUM(D12/100)*C16</f>
        <v>5.3412384122287975</v>
      </c>
    </row>
    <row r="17" spans="1:7" x14ac:dyDescent="0.25">
      <c r="B17" s="1" t="s">
        <v>39</v>
      </c>
      <c r="C17" s="67">
        <v>5</v>
      </c>
      <c r="D17" s="4">
        <f>SUM(D12/100)*C17</f>
        <v>2.6706192061143987</v>
      </c>
    </row>
    <row r="18" spans="1:7" x14ac:dyDescent="0.25">
      <c r="B18" s="1"/>
    </row>
    <row r="19" spans="1:7" ht="15.75" thickBot="1" x14ac:dyDescent="0.3">
      <c r="B19" s="1" t="s">
        <v>37</v>
      </c>
      <c r="D19" s="69">
        <f>SUM(D12:D17)</f>
        <v>61.42424174063116</v>
      </c>
    </row>
    <row r="20" spans="1:7" ht="15.75" thickTop="1" x14ac:dyDescent="0.25"/>
    <row r="21" spans="1:7" x14ac:dyDescent="0.25">
      <c r="B21" s="22" t="s">
        <v>53</v>
      </c>
    </row>
    <row r="22" spans="1:7" ht="15.75" thickBot="1" x14ac:dyDescent="0.3"/>
    <row r="23" spans="1:7" ht="15.75" thickBot="1" x14ac:dyDescent="0.3">
      <c r="A23" s="62" t="s">
        <v>42</v>
      </c>
      <c r="B23" s="62" t="s">
        <v>43</v>
      </c>
      <c r="C23" s="55" t="s">
        <v>44</v>
      </c>
      <c r="D23" s="55" t="s">
        <v>45</v>
      </c>
      <c r="E23" s="55" t="s">
        <v>46</v>
      </c>
      <c r="F23" s="57" t="s">
        <v>47</v>
      </c>
      <c r="G23" s="58"/>
    </row>
    <row r="24" spans="1:7" ht="15.75" thickBot="1" x14ac:dyDescent="0.3">
      <c r="A24" s="63"/>
      <c r="B24" s="63"/>
      <c r="C24" s="56"/>
      <c r="D24" s="56"/>
      <c r="E24" s="56"/>
      <c r="F24" s="37" t="s">
        <v>48</v>
      </c>
      <c r="G24" s="37" t="s">
        <v>49</v>
      </c>
    </row>
    <row r="25" spans="1:7" x14ac:dyDescent="0.25">
      <c r="A25" s="59" t="s">
        <v>52</v>
      </c>
      <c r="B25" s="38" t="s">
        <v>50</v>
      </c>
      <c r="C25" s="42"/>
      <c r="D25" s="42"/>
      <c r="E25" s="36"/>
      <c r="F25" s="36"/>
      <c r="G25" s="36"/>
    </row>
    <row r="26" spans="1:7" x14ac:dyDescent="0.25">
      <c r="A26" s="60"/>
      <c r="B26" s="39"/>
      <c r="C26" s="42"/>
      <c r="D26" s="42"/>
      <c r="E26" s="45"/>
      <c r="F26" s="45"/>
      <c r="G26" s="45"/>
    </row>
    <row r="27" spans="1:7" ht="60" x14ac:dyDescent="0.25">
      <c r="A27" s="60"/>
      <c r="B27" s="54" t="s">
        <v>80</v>
      </c>
      <c r="C27" s="42">
        <v>550</v>
      </c>
      <c r="D27" s="42" t="s">
        <v>51</v>
      </c>
      <c r="E27" s="46">
        <f>SUM(D19)</f>
        <v>61.42424174063116</v>
      </c>
      <c r="F27" s="47">
        <f>SUM(C27*E27)</f>
        <v>33783.332957347135</v>
      </c>
      <c r="G27" s="48">
        <v>33</v>
      </c>
    </row>
    <row r="28" spans="1:7" x14ac:dyDescent="0.25">
      <c r="A28" s="60"/>
      <c r="B28" s="39"/>
      <c r="C28" s="42"/>
      <c r="D28" s="42"/>
      <c r="E28" s="45"/>
      <c r="F28" s="45"/>
      <c r="G28" s="45"/>
    </row>
    <row r="29" spans="1:7" x14ac:dyDescent="0.25">
      <c r="A29" s="60"/>
      <c r="B29" s="39"/>
      <c r="C29" s="42"/>
      <c r="D29" s="42"/>
      <c r="E29" s="45"/>
      <c r="F29" s="45"/>
      <c r="G29" s="45"/>
    </row>
    <row r="30" spans="1:7" x14ac:dyDescent="0.25">
      <c r="A30" s="60"/>
      <c r="B30" s="39"/>
      <c r="C30" s="42"/>
      <c r="D30" s="42"/>
      <c r="E30" s="45"/>
      <c r="F30" s="45"/>
      <c r="G30" s="45"/>
    </row>
    <row r="31" spans="1:7" x14ac:dyDescent="0.25">
      <c r="A31" s="60"/>
      <c r="B31" s="40"/>
      <c r="C31" s="42"/>
      <c r="D31" s="42"/>
      <c r="E31" s="45"/>
      <c r="F31" s="45"/>
      <c r="G31" s="45"/>
    </row>
    <row r="32" spans="1:7" ht="15.75" thickBot="1" x14ac:dyDescent="0.3">
      <c r="A32" s="61"/>
      <c r="B32" s="41"/>
      <c r="C32" s="37"/>
      <c r="D32" s="37"/>
      <c r="E32" s="44"/>
      <c r="F32" s="44"/>
      <c r="G32" s="44"/>
    </row>
  </sheetData>
  <mergeCells count="7">
    <mergeCell ref="E23:E24"/>
    <mergeCell ref="F23:G23"/>
    <mergeCell ref="A25:A32"/>
    <mergeCell ref="A23:A24"/>
    <mergeCell ref="B23:B24"/>
    <mergeCell ref="C23:C24"/>
    <mergeCell ref="D23:D24"/>
  </mergeCells>
  <pageMargins left="0.7" right="0.7" top="0.75" bottom="0.75" header="0.3" footer="0.3"/>
  <pageSetup paperSize="9" scale="80"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G39"/>
  <sheetViews>
    <sheetView topLeftCell="A10" workbookViewId="0">
      <selection activeCell="D9" sqref="D9"/>
    </sheetView>
  </sheetViews>
  <sheetFormatPr defaultRowHeight="15" x14ac:dyDescent="0.25"/>
  <cols>
    <col min="2" max="2" width="44.28515625" customWidth="1"/>
    <col min="3" max="3" width="8.5703125" customWidth="1"/>
    <col min="4" max="4" width="10.42578125" customWidth="1"/>
  </cols>
  <sheetData>
    <row r="1" spans="1:5" x14ac:dyDescent="0.25">
      <c r="B1" s="3" t="s">
        <v>54</v>
      </c>
      <c r="C1" s="3"/>
    </row>
    <row r="2" spans="1:5" ht="66" customHeight="1" x14ac:dyDescent="0.25">
      <c r="B2" s="33" t="s">
        <v>55</v>
      </c>
      <c r="C2" s="33"/>
    </row>
    <row r="4" spans="1:5" x14ac:dyDescent="0.25">
      <c r="A4" t="s">
        <v>56</v>
      </c>
      <c r="B4" s="22" t="s">
        <v>57</v>
      </c>
      <c r="D4" s="2">
        <v>300</v>
      </c>
      <c r="E4" t="s">
        <v>58</v>
      </c>
    </row>
    <row r="5" spans="1:5" x14ac:dyDescent="0.25">
      <c r="B5" s="22" t="s">
        <v>59</v>
      </c>
      <c r="C5">
        <v>80</v>
      </c>
      <c r="D5" s="2">
        <v>280</v>
      </c>
      <c r="E5" t="s">
        <v>58</v>
      </c>
    </row>
    <row r="6" spans="1:5" x14ac:dyDescent="0.25">
      <c r="B6" s="22" t="s">
        <v>60</v>
      </c>
      <c r="C6">
        <v>150</v>
      </c>
      <c r="D6" s="2">
        <f>SUM(C6*1.5)</f>
        <v>225</v>
      </c>
      <c r="E6" t="s">
        <v>58</v>
      </c>
    </row>
    <row r="7" spans="1:5" x14ac:dyDescent="0.25">
      <c r="B7" s="1" t="s">
        <v>61</v>
      </c>
      <c r="D7" s="49">
        <f>SUM(D4:D6)</f>
        <v>805</v>
      </c>
      <c r="E7" t="s">
        <v>58</v>
      </c>
    </row>
    <row r="9" spans="1:5" x14ac:dyDescent="0.25">
      <c r="B9" s="1" t="s">
        <v>62</v>
      </c>
      <c r="C9">
        <v>39</v>
      </c>
      <c r="D9" s="5">
        <f>SUM(D7/C9)</f>
        <v>20.641025641025642</v>
      </c>
      <c r="E9" t="s">
        <v>63</v>
      </c>
    </row>
    <row r="12" spans="1:5" ht="72" customHeight="1" x14ac:dyDescent="0.25">
      <c r="A12" s="50" t="s">
        <v>68</v>
      </c>
      <c r="B12" s="33" t="s">
        <v>64</v>
      </c>
    </row>
    <row r="13" spans="1:5" x14ac:dyDescent="0.25">
      <c r="B13" s="1" t="s">
        <v>65</v>
      </c>
      <c r="C13">
        <v>4.5</v>
      </c>
      <c r="D13" t="s">
        <v>66</v>
      </c>
    </row>
    <row r="14" spans="1:5" x14ac:dyDescent="0.25">
      <c r="B14" s="1" t="s">
        <v>67</v>
      </c>
      <c r="C14" s="5">
        <f>SUM(D9/C13)</f>
        <v>4.5868945868945872</v>
      </c>
      <c r="D14" t="s">
        <v>69</v>
      </c>
    </row>
    <row r="16" spans="1:5" ht="43.9" customHeight="1" x14ac:dyDescent="0.25">
      <c r="A16" s="51" t="s">
        <v>71</v>
      </c>
      <c r="B16" s="33" t="s">
        <v>78</v>
      </c>
    </row>
    <row r="17" spans="1:7" x14ac:dyDescent="0.25">
      <c r="B17" s="1" t="s">
        <v>70</v>
      </c>
      <c r="C17" s="2">
        <v>12</v>
      </c>
      <c r="D17" s="5">
        <f>SUM(C17/C13)</f>
        <v>2.6666666666666665</v>
      </c>
      <c r="E17" t="s">
        <v>69</v>
      </c>
    </row>
    <row r="19" spans="1:7" ht="15.75" thickBot="1" x14ac:dyDescent="0.3">
      <c r="B19" s="1" t="s">
        <v>73</v>
      </c>
      <c r="C19" s="52">
        <f>SUM(C14+D17)</f>
        <v>7.2535612535612533</v>
      </c>
      <c r="D19" s="53" t="s">
        <v>72</v>
      </c>
    </row>
    <row r="20" spans="1:7" ht="15.75" thickTop="1" x14ac:dyDescent="0.25"/>
    <row r="21" spans="1:7" x14ac:dyDescent="0.25">
      <c r="B21" s="22" t="s">
        <v>53</v>
      </c>
    </row>
    <row r="22" spans="1:7" ht="15.75" thickBot="1" x14ac:dyDescent="0.3"/>
    <row r="23" spans="1:7" ht="15.75" thickBot="1" x14ac:dyDescent="0.3">
      <c r="A23" s="62" t="s">
        <v>42</v>
      </c>
      <c r="B23" s="62" t="s">
        <v>43</v>
      </c>
      <c r="C23" s="55" t="s">
        <v>44</v>
      </c>
      <c r="D23" s="55" t="s">
        <v>45</v>
      </c>
      <c r="E23" s="55" t="s">
        <v>46</v>
      </c>
      <c r="F23" s="57" t="s">
        <v>47</v>
      </c>
      <c r="G23" s="58"/>
    </row>
    <row r="24" spans="1:7" ht="15.75" thickBot="1" x14ac:dyDescent="0.3">
      <c r="A24" s="63"/>
      <c r="B24" s="63"/>
      <c r="C24" s="56"/>
      <c r="D24" s="56"/>
      <c r="E24" s="56"/>
      <c r="F24" s="37" t="s">
        <v>48</v>
      </c>
      <c r="G24" s="37" t="s">
        <v>49</v>
      </c>
    </row>
    <row r="25" spans="1:7" x14ac:dyDescent="0.25">
      <c r="A25" s="64" t="s">
        <v>76</v>
      </c>
      <c r="B25" s="38" t="s">
        <v>74</v>
      </c>
      <c r="C25" s="42"/>
      <c r="D25" s="42"/>
      <c r="E25" s="43"/>
      <c r="F25" s="43"/>
      <c r="G25" s="43"/>
    </row>
    <row r="26" spans="1:7" x14ac:dyDescent="0.25">
      <c r="A26" s="65"/>
      <c r="B26" s="39"/>
      <c r="C26" s="42"/>
      <c r="D26" s="42"/>
      <c r="E26" s="45"/>
      <c r="F26" s="45"/>
      <c r="G26" s="45"/>
    </row>
    <row r="27" spans="1:7" x14ac:dyDescent="0.25">
      <c r="A27" s="65"/>
      <c r="B27" s="38" t="s">
        <v>77</v>
      </c>
      <c r="C27" s="42">
        <v>27</v>
      </c>
      <c r="D27" s="42" t="s">
        <v>75</v>
      </c>
      <c r="E27" s="46">
        <f>SUM(C19)</f>
        <v>7.2535612535612533</v>
      </c>
      <c r="F27" s="47">
        <f>SUM(C27*E27)</f>
        <v>195.84615384615384</v>
      </c>
      <c r="G27" s="48">
        <v>0</v>
      </c>
    </row>
    <row r="28" spans="1:7" x14ac:dyDescent="0.25">
      <c r="A28" s="65"/>
      <c r="B28" s="39"/>
      <c r="C28" s="42"/>
      <c r="D28" s="42"/>
      <c r="E28" s="45"/>
      <c r="F28" s="45"/>
      <c r="G28" s="45"/>
    </row>
    <row r="29" spans="1:7" x14ac:dyDescent="0.25">
      <c r="A29" s="65"/>
      <c r="B29" s="39"/>
      <c r="C29" s="42"/>
      <c r="D29" s="42"/>
      <c r="E29" s="45"/>
      <c r="F29" s="45"/>
      <c r="G29" s="45"/>
    </row>
    <row r="30" spans="1:7" x14ac:dyDescent="0.25">
      <c r="A30" s="65"/>
      <c r="B30" s="39"/>
      <c r="C30" s="42"/>
      <c r="D30" s="42"/>
      <c r="E30" s="45"/>
      <c r="F30" s="45"/>
      <c r="G30" s="45"/>
    </row>
    <row r="31" spans="1:7" x14ac:dyDescent="0.25">
      <c r="A31" s="65"/>
      <c r="B31" s="39"/>
      <c r="C31" s="42"/>
      <c r="D31" s="42"/>
      <c r="E31" s="45"/>
      <c r="F31" s="45"/>
      <c r="G31" s="45"/>
    </row>
    <row r="32" spans="1:7" x14ac:dyDescent="0.25">
      <c r="A32" s="65"/>
      <c r="B32" s="38"/>
      <c r="C32" s="42"/>
      <c r="D32" s="42"/>
      <c r="E32" s="45"/>
      <c r="F32" s="45"/>
      <c r="G32" s="45"/>
    </row>
    <row r="33" spans="1:7" x14ac:dyDescent="0.25">
      <c r="A33" s="65"/>
      <c r="B33" s="39"/>
      <c r="C33" s="42"/>
      <c r="D33" s="42"/>
      <c r="E33" s="45"/>
      <c r="F33" s="45"/>
      <c r="G33" s="45"/>
    </row>
    <row r="34" spans="1:7" x14ac:dyDescent="0.25">
      <c r="A34" s="65"/>
      <c r="B34" s="39"/>
      <c r="C34" s="42"/>
      <c r="D34" s="42"/>
      <c r="E34" s="45"/>
      <c r="F34" s="45"/>
      <c r="G34" s="45"/>
    </row>
    <row r="35" spans="1:7" x14ac:dyDescent="0.25">
      <c r="A35" s="65"/>
      <c r="B35" s="40"/>
      <c r="C35" s="42"/>
      <c r="D35" s="42"/>
      <c r="E35" s="45"/>
      <c r="F35" s="45"/>
      <c r="G35" s="45"/>
    </row>
    <row r="36" spans="1:7" ht="15.75" thickBot="1" x14ac:dyDescent="0.3">
      <c r="A36" s="66"/>
      <c r="B36" s="41"/>
      <c r="C36" s="37"/>
      <c r="D36" s="37"/>
      <c r="E36" s="44"/>
      <c r="F36" s="44"/>
      <c r="G36" s="44"/>
    </row>
    <row r="39" spans="1:7" x14ac:dyDescent="0.25">
      <c r="B39" t="s">
        <v>79</v>
      </c>
    </row>
  </sheetData>
  <mergeCells count="7">
    <mergeCell ref="A23:A24"/>
    <mergeCell ref="F23:G23"/>
    <mergeCell ref="A25:A36"/>
    <mergeCell ref="B23:B24"/>
    <mergeCell ref="C23:C24"/>
    <mergeCell ref="D23:D24"/>
    <mergeCell ref="E23:E24"/>
  </mergeCells>
  <pageMargins left="0.7" right="0.7" top="0.75" bottom="0.75" header="0.3" footer="0.3"/>
  <pageSetup paperSize="9" scale="87"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Materials</vt:lpstr>
      <vt:lpstr>Labour</vt:lpstr>
      <vt:lpstr>Brickwork</vt:lpstr>
      <vt:lpstr>Plant</vt:lpstr>
    </vt:vector>
  </TitlesOfParts>
  <Company>Pembrokeshire College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Steve Tindall</dc:creator>
  <cp:lastModifiedBy>Steve Tindall</cp:lastModifiedBy>
  <cp:lastPrinted>2016-03-03T10:19:18Z</cp:lastPrinted>
  <dcterms:created xsi:type="dcterms:W3CDTF">2013-01-22T10:09:23Z</dcterms:created>
  <dcterms:modified xsi:type="dcterms:W3CDTF">2016-03-21T13:22:39Z</dcterms:modified>
</cp:coreProperties>
</file>