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uwtsd\teaching\Financial Management\exercises and activities\"/>
    </mc:Choice>
  </mc:AlternateContent>
  <xr:revisionPtr revIDLastSave="0" documentId="13_ncr:1_{D8272D0A-A089-45B8-9831-42DED3437104}" xr6:coauthVersionLast="41" xr6:coauthVersionMax="44" xr10:uidLastSave="{00000000-0000-0000-0000-000000000000}"/>
  <bookViews>
    <workbookView xWindow="-120" yWindow="-120" windowWidth="29040" windowHeight="15840" xr2:uid="{3A59A5DE-31CD-4C5C-93FC-35DA9B25916F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0" i="1" l="1"/>
  <c r="H26" i="1"/>
  <c r="G24" i="1"/>
  <c r="G26" i="1"/>
  <c r="G25" i="1"/>
  <c r="H21" i="1"/>
  <c r="H18" i="1"/>
  <c r="H19" i="1" s="1"/>
  <c r="H22" i="1" s="1"/>
  <c r="G18" i="1"/>
  <c r="G17" i="1"/>
  <c r="G16" i="1"/>
  <c r="G15" i="1"/>
  <c r="H13" i="1"/>
  <c r="D25" i="1"/>
  <c r="B25" i="1"/>
  <c r="D24" i="1"/>
  <c r="C24" i="1"/>
  <c r="B24" i="1"/>
  <c r="B26" i="1" s="1"/>
  <c r="D23" i="1"/>
  <c r="C23" i="1"/>
  <c r="B23" i="1"/>
  <c r="D22" i="1"/>
  <c r="D26" i="1" s="1"/>
  <c r="C22" i="1"/>
  <c r="C26" i="1" s="1"/>
  <c r="B22" i="1"/>
  <c r="D19" i="1"/>
  <c r="C19" i="1"/>
  <c r="B19" i="1"/>
  <c r="D18" i="1"/>
  <c r="C18" i="1"/>
  <c r="B18" i="1"/>
  <c r="D17" i="1"/>
  <c r="C17" i="1"/>
  <c r="B17" i="1"/>
  <c r="D16" i="1"/>
  <c r="D20" i="1" s="1"/>
  <c r="D15" i="1"/>
  <c r="C16" i="1"/>
  <c r="C15" i="1"/>
  <c r="C20" i="1" s="1"/>
  <c r="B16" i="1"/>
  <c r="B20" i="1" s="1"/>
  <c r="B27" i="1" s="1"/>
  <c r="C13" i="1" s="1"/>
  <c r="C27" i="1" s="1"/>
  <c r="D13" i="1" s="1"/>
  <c r="D27" i="1" s="1"/>
  <c r="B15" i="1"/>
  <c r="H27" i="1" l="1"/>
</calcChain>
</file>

<file path=xl/sharedStrings.xml><?xml version="1.0" encoding="utf-8"?>
<sst xmlns="http://schemas.openxmlformats.org/spreadsheetml/2006/main" count="50" uniqueCount="40">
  <si>
    <t>Month</t>
  </si>
  <si>
    <t>Income from membership subscriptions</t>
  </si>
  <si>
    <t>Income from catalogue sales</t>
  </si>
  <si>
    <t>Other income</t>
  </si>
  <si>
    <t>Purchases for sale in catalogue</t>
  </si>
  <si>
    <t>Wages</t>
  </si>
  <si>
    <t>Depreciation</t>
  </si>
  <si>
    <t>August</t>
  </si>
  <si>
    <t xml:space="preserve">September </t>
  </si>
  <si>
    <t>October</t>
  </si>
  <si>
    <t xml:space="preserve">November </t>
  </si>
  <si>
    <t>December</t>
  </si>
  <si>
    <t>Cash budget</t>
  </si>
  <si>
    <t>November</t>
  </si>
  <si>
    <t>Memberships - cash</t>
  </si>
  <si>
    <t>Memberships - credit</t>
  </si>
  <si>
    <t>Catalogue sales - cash</t>
  </si>
  <si>
    <t>Catalogue sales - credit</t>
  </si>
  <si>
    <t>Receipts:</t>
  </si>
  <si>
    <t>Total recepits (B)</t>
  </si>
  <si>
    <t>B/fwd (A)</t>
  </si>
  <si>
    <t>Payments:</t>
  </si>
  <si>
    <t>Catalogue purchases</t>
  </si>
  <si>
    <t>Other expenses</t>
  </si>
  <si>
    <t>New fixed assets</t>
  </si>
  <si>
    <t>New non-current assets</t>
  </si>
  <si>
    <t>Total payments (C)</t>
  </si>
  <si>
    <t>B/cfd - (A+B-C)</t>
  </si>
  <si>
    <t>Profit budget</t>
  </si>
  <si>
    <t>Sales</t>
  </si>
  <si>
    <t>Cost of sales:</t>
  </si>
  <si>
    <t>Purchases</t>
  </si>
  <si>
    <t>Opening inventory</t>
  </si>
  <si>
    <t>Closing inventory</t>
  </si>
  <si>
    <t>Total income</t>
  </si>
  <si>
    <t>Expenses:</t>
  </si>
  <si>
    <t>Gross profit</t>
  </si>
  <si>
    <t xml:space="preserve">Other income </t>
  </si>
  <si>
    <t>Subscriptions</t>
  </si>
  <si>
    <t>Net profit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</si>
</sst>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Times New Roman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3" fontId="0" fillId="0" borderId="0" xfId="0" applyNumberFormat="1"/>
    <xf numFmtId="3" fontId="1" fillId="0" borderId="4" xfId="0" applyNumberFormat="1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2" fillId="0" borderId="1" xfId="0" applyFont="1" applyFill="1" applyBorder="1" applyAlignment="1">
      <alignment vertical="center" wrapText="1"/>
    </xf>
    <xf numFmtId="0" fontId="0" fillId="0" borderId="1" xfId="0" applyBorder="1"/>
    <xf numFmtId="3" fontId="0" fillId="0" borderId="1" xfId="0" applyNumberFormat="1" applyBorder="1"/>
    <xf numFmtId="3" fontId="2" fillId="0" borderId="0" xfId="0" applyNumberFormat="1" applyFont="1"/>
    <xf numFmtId="0" fontId="1" fillId="0" borderId="0" xfId="0" applyFont="1" applyFill="1" applyBorder="1" applyAlignment="1">
      <alignment vertical="center" wrapText="1"/>
    </xf>
    <xf numFmtId="3" fontId="1" fillId="0" borderId="0" xfId="0" applyNumberFormat="1" applyFont="1" applyFill="1" applyBorder="1" applyAlignment="1">
      <alignment vertical="center" wrapText="1"/>
    </xf>
    <xf numFmtId="3" fontId="0" fillId="0" borderId="5" xfId="0" applyNumberFormat="1" applyBorder="1"/>
    <xf numFmtId="3" fontId="0" fillId="0" borderId="6" xfId="0" applyNumberFormat="1" applyBorder="1"/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4A3D3-19D1-465D-9270-E719EFEFB0C5}">
  <dimension ref="A1:I30"/>
  <sheetViews>
    <sheetView tabSelected="1" workbookViewId="0">
      <selection activeCell="J11" sqref="J11"/>
    </sheetView>
  </sheetViews>
  <sheetFormatPr defaultRowHeight="15.75" x14ac:dyDescent="0.25"/>
  <cols>
    <col min="1" max="1" width="21" customWidth="1"/>
    <col min="2" max="3" width="15.125" customWidth="1"/>
    <col min="5" max="5" width="11.25" customWidth="1"/>
    <col min="6" max="6" width="14.25" customWidth="1"/>
    <col min="7" max="7" width="11.625" customWidth="1"/>
    <col min="10" max="10" width="6.75" customWidth="1"/>
    <col min="12" max="12" width="17.25" customWidth="1"/>
    <col min="15" max="15" width="14.75" customWidth="1"/>
    <col min="16" max="16" width="12.625" customWidth="1"/>
    <col min="17" max="17" width="13.75" customWidth="1"/>
    <col min="18" max="18" width="13.875" customWidth="1"/>
    <col min="19" max="19" width="12.125" customWidth="1"/>
    <col min="20" max="20" width="13.25" customWidth="1"/>
    <col min="21" max="21" width="12.625" customWidth="1"/>
  </cols>
  <sheetData>
    <row r="1" spans="1:9" ht="16.5" thickBot="1" x14ac:dyDescent="0.3"/>
    <row r="2" spans="1:9" ht="66.75" customHeight="1" thickBot="1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23</v>
      </c>
      <c r="I2" s="8" t="s">
        <v>25</v>
      </c>
    </row>
    <row r="3" spans="1:9" ht="19.5" customHeight="1" thickBot="1" x14ac:dyDescent="0.3">
      <c r="A3" s="3" t="s">
        <v>7</v>
      </c>
      <c r="B3" s="5">
        <v>12500</v>
      </c>
      <c r="C3" s="5">
        <v>5000</v>
      </c>
      <c r="D3" s="5">
        <v>1000</v>
      </c>
      <c r="E3" s="5">
        <v>2000</v>
      </c>
      <c r="F3" s="5">
        <v>5000</v>
      </c>
      <c r="G3" s="6">
        <v>500</v>
      </c>
      <c r="H3" s="5">
        <v>2500</v>
      </c>
      <c r="I3" s="9"/>
    </row>
    <row r="4" spans="1:9" ht="16.5" thickBot="1" x14ac:dyDescent="0.3">
      <c r="A4" s="3" t="s">
        <v>8</v>
      </c>
      <c r="B4" s="5">
        <v>13000</v>
      </c>
      <c r="C4" s="5">
        <v>6000</v>
      </c>
      <c r="D4" s="5">
        <v>1200</v>
      </c>
      <c r="E4" s="5">
        <v>2500</v>
      </c>
      <c r="F4" s="5">
        <v>5200</v>
      </c>
      <c r="G4" s="6">
        <v>500</v>
      </c>
      <c r="H4" s="5">
        <v>2550</v>
      </c>
      <c r="I4" s="9"/>
    </row>
    <row r="5" spans="1:9" ht="19.5" customHeight="1" thickBot="1" x14ac:dyDescent="0.3">
      <c r="A5" s="3" t="s">
        <v>9</v>
      </c>
      <c r="B5" s="5">
        <v>12000</v>
      </c>
      <c r="C5" s="5">
        <v>5500</v>
      </c>
      <c r="D5" s="5">
        <v>1150</v>
      </c>
      <c r="E5" s="5">
        <v>3000</v>
      </c>
      <c r="F5" s="5">
        <v>5200</v>
      </c>
      <c r="G5" s="6">
        <v>600</v>
      </c>
      <c r="H5" s="5">
        <v>2600</v>
      </c>
      <c r="I5" s="9"/>
    </row>
    <row r="6" spans="1:9" ht="16.5" thickBot="1" x14ac:dyDescent="0.3">
      <c r="A6" s="3" t="s">
        <v>10</v>
      </c>
      <c r="B6" s="5">
        <v>10000</v>
      </c>
      <c r="C6" s="5">
        <v>6500</v>
      </c>
      <c r="D6" s="5">
        <v>1050</v>
      </c>
      <c r="E6" s="5">
        <v>3500</v>
      </c>
      <c r="F6" s="5">
        <v>5300</v>
      </c>
      <c r="G6" s="6">
        <v>600</v>
      </c>
      <c r="H6" s="5">
        <v>2600</v>
      </c>
      <c r="I6" s="10">
        <v>35000</v>
      </c>
    </row>
    <row r="7" spans="1:9" ht="16.5" thickBot="1" x14ac:dyDescent="0.3">
      <c r="A7" s="3" t="s">
        <v>11</v>
      </c>
      <c r="B7" s="5">
        <v>14500</v>
      </c>
      <c r="C7" s="5">
        <v>7500</v>
      </c>
      <c r="D7" s="5">
        <v>1100</v>
      </c>
      <c r="E7" s="5">
        <v>4000</v>
      </c>
      <c r="F7" s="5">
        <v>5300</v>
      </c>
      <c r="G7" s="6">
        <v>600</v>
      </c>
      <c r="H7" s="5">
        <v>2650</v>
      </c>
      <c r="I7" s="9"/>
    </row>
    <row r="9" spans="1:9" x14ac:dyDescent="0.25">
      <c r="A9" s="12" t="s">
        <v>32</v>
      </c>
      <c r="B9" s="4">
        <v>2500</v>
      </c>
      <c r="C9" t="s">
        <v>33</v>
      </c>
      <c r="D9" s="13">
        <v>1500</v>
      </c>
    </row>
    <row r="11" spans="1:9" x14ac:dyDescent="0.25">
      <c r="A11" s="16" t="s">
        <v>12</v>
      </c>
      <c r="B11" s="16"/>
      <c r="C11" s="16"/>
      <c r="D11" s="16"/>
      <c r="E11" s="16"/>
      <c r="F11" s="11" t="s">
        <v>28</v>
      </c>
    </row>
    <row r="12" spans="1:9" x14ac:dyDescent="0.25">
      <c r="B12" s="7" t="s">
        <v>9</v>
      </c>
      <c r="C12" s="7" t="s">
        <v>13</v>
      </c>
      <c r="D12" s="7" t="s">
        <v>11</v>
      </c>
      <c r="F12" s="4"/>
    </row>
    <row r="13" spans="1:9" x14ac:dyDescent="0.25">
      <c r="A13" t="s">
        <v>20</v>
      </c>
      <c r="B13" s="15">
        <v>1000</v>
      </c>
      <c r="C13" s="15">
        <f>B27</f>
        <v>1750</v>
      </c>
      <c r="D13" s="15">
        <f>C27</f>
        <v>8900</v>
      </c>
      <c r="E13" s="4"/>
      <c r="F13" s="4" t="s">
        <v>29</v>
      </c>
      <c r="G13" s="4"/>
      <c r="H13" s="4">
        <f>SUM(C5:C7)</f>
        <v>19500</v>
      </c>
    </row>
    <row r="14" spans="1:9" x14ac:dyDescent="0.25">
      <c r="A14" t="s">
        <v>18</v>
      </c>
      <c r="B14" s="4"/>
      <c r="C14" s="4"/>
      <c r="D14" s="4"/>
      <c r="E14" s="4"/>
      <c r="F14" s="4" t="s">
        <v>30</v>
      </c>
      <c r="G14" s="4"/>
      <c r="H14" s="4"/>
    </row>
    <row r="15" spans="1:9" x14ac:dyDescent="0.25">
      <c r="A15" t="s">
        <v>14</v>
      </c>
      <c r="B15" s="4">
        <f>B5*0.7</f>
        <v>8400</v>
      </c>
      <c r="C15" s="4">
        <f>B6*0.7</f>
        <v>7000</v>
      </c>
      <c r="D15" s="4">
        <f>B7*0.7</f>
        <v>10150</v>
      </c>
      <c r="E15" s="4"/>
      <c r="F15" s="4" t="s">
        <v>32</v>
      </c>
      <c r="G15" s="4">
        <f>B9</f>
        <v>2500</v>
      </c>
      <c r="H15" s="4"/>
    </row>
    <row r="16" spans="1:9" x14ac:dyDescent="0.25">
      <c r="A16" t="s">
        <v>15</v>
      </c>
      <c r="B16" s="4">
        <f>B4*0.3</f>
        <v>3900</v>
      </c>
      <c r="C16" s="4">
        <f>B5*0.3</f>
        <v>3600</v>
      </c>
      <c r="D16" s="4">
        <f>B6*0.3</f>
        <v>3000</v>
      </c>
      <c r="E16" s="4"/>
      <c r="F16" s="4" t="s">
        <v>31</v>
      </c>
      <c r="G16" s="14">
        <f>SUM(E5:E7)</f>
        <v>10500</v>
      </c>
      <c r="H16" s="4"/>
    </row>
    <row r="17" spans="1:8" x14ac:dyDescent="0.25">
      <c r="A17" t="s">
        <v>16</v>
      </c>
      <c r="B17" s="4">
        <f>C5*0.4</f>
        <v>2200</v>
      </c>
      <c r="C17" s="4">
        <f>C6*0.4</f>
        <v>2600</v>
      </c>
      <c r="D17" s="4">
        <f>C7*0.4</f>
        <v>3000</v>
      </c>
      <c r="E17" s="4"/>
      <c r="F17" s="4"/>
      <c r="G17" s="4">
        <f>SUM(G15:G16)</f>
        <v>13000</v>
      </c>
      <c r="H17" s="4"/>
    </row>
    <row r="18" spans="1:8" x14ac:dyDescent="0.25">
      <c r="A18" t="s">
        <v>17</v>
      </c>
      <c r="B18" s="4">
        <f>C4*0.6</f>
        <v>3600</v>
      </c>
      <c r="C18" s="4">
        <f>C5*0.6</f>
        <v>3300</v>
      </c>
      <c r="D18" s="4">
        <f>C6*0.6</f>
        <v>3900</v>
      </c>
      <c r="E18" s="4"/>
      <c r="F18" s="4" t="s">
        <v>33</v>
      </c>
      <c r="G18" s="14">
        <f>D9</f>
        <v>1500</v>
      </c>
      <c r="H18" s="14">
        <f>G17-G18</f>
        <v>11500</v>
      </c>
    </row>
    <row r="19" spans="1:8" x14ac:dyDescent="0.25">
      <c r="A19" t="s">
        <v>3</v>
      </c>
      <c r="B19" s="4">
        <f>D5</f>
        <v>1150</v>
      </c>
      <c r="C19" s="4">
        <f>D6</f>
        <v>1050</v>
      </c>
      <c r="D19" s="4">
        <f>D7</f>
        <v>1100</v>
      </c>
      <c r="E19" s="4"/>
      <c r="F19" s="4" t="s">
        <v>36</v>
      </c>
      <c r="G19" s="4"/>
      <c r="H19" s="4">
        <f>H13-H18</f>
        <v>8000</v>
      </c>
    </row>
    <row r="20" spans="1:8" x14ac:dyDescent="0.25">
      <c r="A20" t="s">
        <v>19</v>
      </c>
      <c r="B20" s="15">
        <f>SUM(B15:B19)</f>
        <v>19250</v>
      </c>
      <c r="C20" s="15">
        <f t="shared" ref="C20:D20" si="0">SUM(C15:C19)</f>
        <v>17550</v>
      </c>
      <c r="D20" s="15">
        <f t="shared" si="0"/>
        <v>21150</v>
      </c>
      <c r="E20" s="4"/>
      <c r="F20" s="4" t="s">
        <v>38</v>
      </c>
      <c r="G20" s="4"/>
      <c r="H20" s="4">
        <f>SUM(B5:B7)</f>
        <v>36500</v>
      </c>
    </row>
    <row r="21" spans="1:8" x14ac:dyDescent="0.25">
      <c r="A21" t="s">
        <v>21</v>
      </c>
      <c r="B21" s="4"/>
      <c r="C21" s="4"/>
      <c r="D21" s="4"/>
      <c r="E21" s="4"/>
      <c r="F21" s="4" t="s">
        <v>37</v>
      </c>
      <c r="G21" s="4"/>
      <c r="H21" s="14">
        <f>SUM(D5:D7)</f>
        <v>3300</v>
      </c>
    </row>
    <row r="22" spans="1:8" x14ac:dyDescent="0.25">
      <c r="A22" t="s">
        <v>22</v>
      </c>
      <c r="B22" s="4">
        <f>E3</f>
        <v>2000</v>
      </c>
      <c r="C22" s="4">
        <f>E4</f>
        <v>2500</v>
      </c>
      <c r="D22" s="4">
        <f>E5</f>
        <v>3000</v>
      </c>
      <c r="E22" s="4"/>
      <c r="F22" s="4" t="s">
        <v>34</v>
      </c>
      <c r="G22" s="4"/>
      <c r="H22" s="4">
        <f>SUM(H19:H21)</f>
        <v>47800</v>
      </c>
    </row>
    <row r="23" spans="1:8" x14ac:dyDescent="0.25">
      <c r="A23" t="s">
        <v>5</v>
      </c>
      <c r="B23" s="4">
        <f>F5</f>
        <v>5200</v>
      </c>
      <c r="C23" s="4">
        <f>F6</f>
        <v>5300</v>
      </c>
      <c r="D23" s="4">
        <f>F7</f>
        <v>5300</v>
      </c>
      <c r="E23" s="4"/>
      <c r="F23" s="4" t="s">
        <v>35</v>
      </c>
      <c r="G23" s="4"/>
      <c r="H23" s="4"/>
    </row>
    <row r="24" spans="1:8" x14ac:dyDescent="0.25">
      <c r="A24" t="s">
        <v>23</v>
      </c>
      <c r="B24" s="4">
        <f>H4</f>
        <v>2550</v>
      </c>
      <c r="C24" s="4">
        <f>H5</f>
        <v>2600</v>
      </c>
      <c r="D24" s="4">
        <f>H6</f>
        <v>2600</v>
      </c>
      <c r="E24" s="4"/>
      <c r="F24" s="4" t="s">
        <v>6</v>
      </c>
      <c r="G24" s="4">
        <f>SUM(G5:G7)</f>
        <v>1800</v>
      </c>
      <c r="H24" s="4"/>
    </row>
    <row r="25" spans="1:8" x14ac:dyDescent="0.25">
      <c r="A25" t="s">
        <v>24</v>
      </c>
      <c r="B25" s="4">
        <f>I6*0.25</f>
        <v>8750</v>
      </c>
      <c r="C25" s="4"/>
      <c r="D25" s="4">
        <f>I6*0.75</f>
        <v>26250</v>
      </c>
      <c r="E25" s="4"/>
      <c r="F25" s="4" t="s">
        <v>5</v>
      </c>
      <c r="G25" s="4">
        <f>SUM(F5:F7)</f>
        <v>15800</v>
      </c>
      <c r="H25" s="4"/>
    </row>
    <row r="26" spans="1:8" x14ac:dyDescent="0.25">
      <c r="A26" t="s">
        <v>26</v>
      </c>
      <c r="B26" s="4">
        <f>SUM(B22:B25)</f>
        <v>18500</v>
      </c>
      <c r="C26" s="4">
        <f t="shared" ref="C26:D26" si="1">SUM(C22:C25)</f>
        <v>10400</v>
      </c>
      <c r="D26" s="4">
        <f t="shared" si="1"/>
        <v>37150</v>
      </c>
      <c r="E26" s="4"/>
      <c r="F26" s="4" t="s">
        <v>23</v>
      </c>
      <c r="G26" s="14">
        <f>SUM(H5:H7)</f>
        <v>7850</v>
      </c>
      <c r="H26" s="14">
        <f>SUM(G24:G26)</f>
        <v>25450</v>
      </c>
    </row>
    <row r="27" spans="1:8" x14ac:dyDescent="0.25">
      <c r="A27" t="s">
        <v>27</v>
      </c>
      <c r="B27" s="15">
        <f>B13+B20-B26</f>
        <v>1750</v>
      </c>
      <c r="C27" s="15">
        <f>C13+C20-C26</f>
        <v>8900</v>
      </c>
      <c r="D27" s="15">
        <f>D13+D20-D26</f>
        <v>-7100</v>
      </c>
      <c r="E27" s="4"/>
      <c r="F27" s="4" t="s">
        <v>39</v>
      </c>
      <c r="G27" s="4"/>
      <c r="H27" s="15">
        <f>H22-H26</f>
        <v>22350</v>
      </c>
    </row>
    <row r="28" spans="1:8" x14ac:dyDescent="0.25">
      <c r="B28" s="4"/>
      <c r="C28" s="4"/>
      <c r="D28" s="4"/>
      <c r="E28" s="4"/>
    </row>
    <row r="29" spans="1:8" x14ac:dyDescent="0.25">
      <c r="B29" s="4"/>
      <c r="C29" s="4"/>
      <c r="D29" s="4"/>
      <c r="E29" s="4"/>
      <c r="F29" s="4"/>
    </row>
    <row r="30" spans="1:8" x14ac:dyDescent="0.25">
      <c r="B30" s="4"/>
      <c r="C30" s="4"/>
      <c r="D30" s="4"/>
      <c r="E30" s="4"/>
      <c r="F30" s="4"/>
    </row>
  </sheetData>
  <mergeCells count="1">
    <mergeCell ref="A11:E1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9214F0-1B3A-412D-A4EB-CF2EFD3BCFCC}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51E3B-6F8D-429C-9F8A-5B60D32E3824}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08E258-00CB-4EF6-9645-A81851DA527D}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EF573-99E6-46E4-867D-63AAC373E40E}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D66AF6-B07E-4501-BDA1-E8451941504A}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Jenkins</dc:creator>
  <cp:lastModifiedBy>David Jenkins (UWTSD London)</cp:lastModifiedBy>
  <cp:lastPrinted>2020-02-13T12:48:49Z</cp:lastPrinted>
  <dcterms:created xsi:type="dcterms:W3CDTF">2020-01-31T13:30:17Z</dcterms:created>
  <dcterms:modified xsi:type="dcterms:W3CDTF">2020-02-13T12:49:17Z</dcterms:modified>
</cp:coreProperties>
</file>