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Scarl\Documents\"/>
    </mc:Choice>
  </mc:AlternateContent>
  <xr:revisionPtr revIDLastSave="0" documentId="8_{95F61656-87EB-4F03-913C-F4E3CF570EB3}" xr6:coauthVersionLast="47" xr6:coauthVersionMax="47" xr10:uidLastSave="{00000000-0000-0000-0000-000000000000}"/>
  <bookViews>
    <workbookView xWindow="34035" yWindow="1815" windowWidth="21600" windowHeight="11235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F8" i="1"/>
  <c r="F97" i="1"/>
  <c r="F98" i="1"/>
  <c r="O8" i="1"/>
  <c r="M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8" i="1"/>
  <c r="N2" i="1"/>
  <c r="M2" i="1"/>
  <c r="K8" i="1"/>
  <c r="J8" i="1"/>
  <c r="H8" i="1"/>
  <c r="G8" i="1"/>
  <c r="C35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C9" i="1"/>
  <c r="C10" i="1" s="1"/>
  <c r="C11" i="1" s="1"/>
  <c r="I8" i="1" l="1"/>
  <c r="C12" i="1"/>
  <c r="G11" i="1"/>
  <c r="I9" i="1"/>
  <c r="I10" i="1"/>
  <c r="I11" i="1"/>
  <c r="G10" i="1"/>
  <c r="G9" i="1"/>
  <c r="N8" i="1" l="1"/>
  <c r="C13" i="1"/>
  <c r="G12" i="1"/>
  <c r="H9" i="1"/>
  <c r="J9" i="1"/>
  <c r="K9" i="1" s="1"/>
  <c r="H10" i="1"/>
  <c r="J10" i="1"/>
  <c r="K10" i="1" s="1"/>
  <c r="J11" i="1"/>
  <c r="K11" i="1" s="1"/>
  <c r="H11" i="1"/>
  <c r="I12" i="1"/>
  <c r="M11" i="1" l="1"/>
  <c r="N11" i="1" s="1"/>
  <c r="O11" i="1" s="1"/>
  <c r="M10" i="1"/>
  <c r="N10" i="1" s="1"/>
  <c r="O10" i="1" s="1"/>
  <c r="M9" i="1"/>
  <c r="N9" i="1" s="1"/>
  <c r="O9" i="1" s="1"/>
  <c r="J12" i="1"/>
  <c r="K12" i="1" s="1"/>
  <c r="H12" i="1"/>
  <c r="C14" i="1"/>
  <c r="G13" i="1"/>
  <c r="I13" i="1"/>
  <c r="M12" i="1" l="1"/>
  <c r="N12" i="1" s="1"/>
  <c r="O12" i="1" s="1"/>
  <c r="J13" i="1"/>
  <c r="K13" i="1" s="1"/>
  <c r="H13" i="1"/>
  <c r="C15" i="1"/>
  <c r="G14" i="1"/>
  <c r="I14" i="1"/>
  <c r="M13" i="1" l="1"/>
  <c r="N13" i="1" s="1"/>
  <c r="O13" i="1" s="1"/>
  <c r="J14" i="1"/>
  <c r="K14" i="1" s="1"/>
  <c r="H14" i="1"/>
  <c r="C16" i="1"/>
  <c r="G15" i="1"/>
  <c r="I15" i="1"/>
  <c r="M14" i="1" l="1"/>
  <c r="N14" i="1" s="1"/>
  <c r="O14" i="1" s="1"/>
  <c r="H15" i="1"/>
  <c r="J15" i="1"/>
  <c r="K15" i="1" s="1"/>
  <c r="C17" i="1"/>
  <c r="G16" i="1"/>
  <c r="I16" i="1"/>
  <c r="M15" i="1" l="1"/>
  <c r="N15" i="1" s="1"/>
  <c r="O15" i="1" s="1"/>
  <c r="H16" i="1"/>
  <c r="J16" i="1"/>
  <c r="K16" i="1" s="1"/>
  <c r="C18" i="1"/>
  <c r="G17" i="1"/>
  <c r="I17" i="1"/>
  <c r="M16" i="1" l="1"/>
  <c r="N16" i="1" s="1"/>
  <c r="O16" i="1" s="1"/>
  <c r="C19" i="1"/>
  <c r="G18" i="1"/>
  <c r="I18" i="1"/>
  <c r="H17" i="1"/>
  <c r="J17" i="1"/>
  <c r="K17" i="1" s="1"/>
  <c r="M17" i="1" l="1"/>
  <c r="N17" i="1" s="1"/>
  <c r="O17" i="1" s="1"/>
  <c r="H18" i="1"/>
  <c r="J18" i="1"/>
  <c r="K18" i="1" s="1"/>
  <c r="C20" i="1"/>
  <c r="G19" i="1"/>
  <c r="I19" i="1"/>
  <c r="M18" i="1" l="1"/>
  <c r="N18" i="1" s="1"/>
  <c r="O18" i="1" s="1"/>
  <c r="H19" i="1"/>
  <c r="J19" i="1"/>
  <c r="K19" i="1" s="1"/>
  <c r="C21" i="1"/>
  <c r="G20" i="1"/>
  <c r="I20" i="1"/>
  <c r="M19" i="1" l="1"/>
  <c r="N19" i="1" s="1"/>
  <c r="O19" i="1" s="1"/>
  <c r="H20" i="1"/>
  <c r="J20" i="1"/>
  <c r="K20" i="1" s="1"/>
  <c r="C22" i="1"/>
  <c r="G21" i="1"/>
  <c r="I21" i="1"/>
  <c r="M20" i="1" l="1"/>
  <c r="N20" i="1" s="1"/>
  <c r="O20" i="1" s="1"/>
  <c r="J21" i="1"/>
  <c r="K21" i="1" s="1"/>
  <c r="H21" i="1"/>
  <c r="C23" i="1"/>
  <c r="G22" i="1"/>
  <c r="I22" i="1"/>
  <c r="M21" i="1" l="1"/>
  <c r="N21" i="1" s="1"/>
  <c r="O21" i="1" s="1"/>
  <c r="J22" i="1"/>
  <c r="K22" i="1" s="1"/>
  <c r="H22" i="1"/>
  <c r="C24" i="1"/>
  <c r="G23" i="1"/>
  <c r="I23" i="1"/>
  <c r="M22" i="1" l="1"/>
  <c r="N22" i="1" s="1"/>
  <c r="O22" i="1" s="1"/>
  <c r="J23" i="1"/>
  <c r="K23" i="1" s="1"/>
  <c r="H23" i="1"/>
  <c r="C25" i="1"/>
  <c r="G24" i="1"/>
  <c r="I24" i="1"/>
  <c r="M23" i="1" l="1"/>
  <c r="N23" i="1" s="1"/>
  <c r="O23" i="1" s="1"/>
  <c r="J24" i="1"/>
  <c r="K24" i="1" s="1"/>
  <c r="H24" i="1"/>
  <c r="C26" i="1"/>
  <c r="I25" i="1"/>
  <c r="G25" i="1"/>
  <c r="M24" i="1" l="1"/>
  <c r="N24" i="1" s="1"/>
  <c r="O24" i="1" s="1"/>
  <c r="J25" i="1"/>
  <c r="K25" i="1" s="1"/>
  <c r="H25" i="1"/>
  <c r="C27" i="1"/>
  <c r="G26" i="1"/>
  <c r="I26" i="1"/>
  <c r="M25" i="1" l="1"/>
  <c r="N25" i="1" s="1"/>
  <c r="O25" i="1" s="1"/>
  <c r="J26" i="1"/>
  <c r="K26" i="1" s="1"/>
  <c r="H26" i="1"/>
  <c r="C28" i="1"/>
  <c r="G27" i="1"/>
  <c r="I27" i="1"/>
  <c r="M26" i="1" l="1"/>
  <c r="N26" i="1" s="1"/>
  <c r="O26" i="1" s="1"/>
  <c r="J27" i="1"/>
  <c r="K27" i="1" s="1"/>
  <c r="H27" i="1"/>
  <c r="C29" i="1"/>
  <c r="G28" i="1"/>
  <c r="I28" i="1"/>
  <c r="M27" i="1" l="1"/>
  <c r="N27" i="1" s="1"/>
  <c r="O27" i="1" s="1"/>
  <c r="J28" i="1"/>
  <c r="K28" i="1" s="1"/>
  <c r="H28" i="1"/>
  <c r="C30" i="1"/>
  <c r="G29" i="1"/>
  <c r="I29" i="1"/>
  <c r="M28" i="1" l="1"/>
  <c r="N28" i="1" s="1"/>
  <c r="O28" i="1" s="1"/>
  <c r="J29" i="1"/>
  <c r="K29" i="1" s="1"/>
  <c r="H29" i="1"/>
  <c r="C31" i="1"/>
  <c r="G30" i="1"/>
  <c r="I30" i="1"/>
  <c r="M29" i="1" l="1"/>
  <c r="N29" i="1" s="1"/>
  <c r="O29" i="1" s="1"/>
  <c r="J30" i="1"/>
  <c r="K30" i="1" s="1"/>
  <c r="H30" i="1"/>
  <c r="C32" i="1"/>
  <c r="G31" i="1"/>
  <c r="I31" i="1"/>
  <c r="M30" i="1" l="1"/>
  <c r="N30" i="1" s="1"/>
  <c r="O30" i="1" s="1"/>
  <c r="H31" i="1"/>
  <c r="J31" i="1"/>
  <c r="K31" i="1" s="1"/>
  <c r="C33" i="1"/>
  <c r="G32" i="1"/>
  <c r="I32" i="1"/>
  <c r="M31" i="1" l="1"/>
  <c r="N31" i="1" s="1"/>
  <c r="O31" i="1" s="1"/>
  <c r="H32" i="1"/>
  <c r="J32" i="1"/>
  <c r="K32" i="1" s="1"/>
  <c r="C34" i="1"/>
  <c r="G33" i="1"/>
  <c r="I33" i="1"/>
  <c r="M32" i="1" l="1"/>
  <c r="N32" i="1" s="1"/>
  <c r="O32" i="1" s="1"/>
  <c r="H33" i="1"/>
  <c r="J33" i="1"/>
  <c r="K33" i="1" s="1"/>
  <c r="G34" i="1"/>
  <c r="I34" i="1"/>
  <c r="M33" i="1" l="1"/>
  <c r="N33" i="1" s="1"/>
  <c r="O33" i="1" s="1"/>
  <c r="H34" i="1"/>
  <c r="J34" i="1"/>
  <c r="K34" i="1" s="1"/>
  <c r="C36" i="1"/>
  <c r="G35" i="1"/>
  <c r="I35" i="1"/>
  <c r="M34" i="1" l="1"/>
  <c r="N34" i="1" s="1"/>
  <c r="O34" i="1" s="1"/>
  <c r="H35" i="1"/>
  <c r="J35" i="1"/>
  <c r="K35" i="1" s="1"/>
  <c r="C37" i="1"/>
  <c r="G36" i="1"/>
  <c r="I36" i="1"/>
  <c r="M35" i="1" l="1"/>
  <c r="N35" i="1" s="1"/>
  <c r="O35" i="1" s="1"/>
  <c r="H36" i="1"/>
  <c r="J36" i="1"/>
  <c r="K36" i="1" s="1"/>
  <c r="C38" i="1"/>
  <c r="G37" i="1"/>
  <c r="I37" i="1"/>
  <c r="M36" i="1" l="1"/>
  <c r="N36" i="1" s="1"/>
  <c r="O36" i="1" s="1"/>
  <c r="J37" i="1"/>
  <c r="K37" i="1" s="1"/>
  <c r="H37" i="1"/>
  <c r="C39" i="1"/>
  <c r="G38" i="1"/>
  <c r="I38" i="1"/>
  <c r="M37" i="1" l="1"/>
  <c r="N37" i="1" s="1"/>
  <c r="O37" i="1" s="1"/>
  <c r="J38" i="1"/>
  <c r="K38" i="1" s="1"/>
  <c r="H38" i="1"/>
  <c r="C40" i="1"/>
  <c r="G39" i="1"/>
  <c r="I39" i="1"/>
  <c r="M38" i="1" l="1"/>
  <c r="N38" i="1" s="1"/>
  <c r="O38" i="1" s="1"/>
  <c r="J39" i="1"/>
  <c r="K39" i="1" s="1"/>
  <c r="H39" i="1"/>
  <c r="C41" i="1"/>
  <c r="G40" i="1"/>
  <c r="I40" i="1"/>
  <c r="M39" i="1" l="1"/>
  <c r="N39" i="1" s="1"/>
  <c r="O39" i="1" s="1"/>
  <c r="H40" i="1"/>
  <c r="J40" i="1"/>
  <c r="K40" i="1" s="1"/>
  <c r="C42" i="1"/>
  <c r="G41" i="1"/>
  <c r="I41" i="1"/>
  <c r="M40" i="1" l="1"/>
  <c r="N40" i="1" s="1"/>
  <c r="O40" i="1" s="1"/>
  <c r="J41" i="1"/>
  <c r="K41" i="1" s="1"/>
  <c r="H41" i="1"/>
  <c r="C43" i="1"/>
  <c r="G42" i="1"/>
  <c r="I42" i="1"/>
  <c r="M41" i="1" l="1"/>
  <c r="N41" i="1" s="1"/>
  <c r="O41" i="1" s="1"/>
  <c r="J42" i="1"/>
  <c r="K42" i="1" s="1"/>
  <c r="H42" i="1"/>
  <c r="C44" i="1"/>
  <c r="G43" i="1"/>
  <c r="I43" i="1"/>
  <c r="M42" i="1" l="1"/>
  <c r="N42" i="1" s="1"/>
  <c r="O42" i="1" s="1"/>
  <c r="J43" i="1"/>
  <c r="K43" i="1" s="1"/>
  <c r="H43" i="1"/>
  <c r="C45" i="1"/>
  <c r="G44" i="1"/>
  <c r="I44" i="1"/>
  <c r="M43" i="1" l="1"/>
  <c r="N43" i="1" s="1"/>
  <c r="O43" i="1" s="1"/>
  <c r="J44" i="1"/>
  <c r="K44" i="1" s="1"/>
  <c r="H44" i="1"/>
  <c r="C46" i="1"/>
  <c r="G45" i="1"/>
  <c r="I45" i="1"/>
  <c r="M44" i="1" l="1"/>
  <c r="N44" i="1" s="1"/>
  <c r="O44" i="1" s="1"/>
  <c r="J45" i="1"/>
  <c r="K45" i="1" s="1"/>
  <c r="H45" i="1"/>
  <c r="C47" i="1"/>
  <c r="G46" i="1"/>
  <c r="I46" i="1"/>
  <c r="M45" i="1" l="1"/>
  <c r="N45" i="1" s="1"/>
  <c r="O45" i="1" s="1"/>
  <c r="J46" i="1"/>
  <c r="K46" i="1" s="1"/>
  <c r="H46" i="1"/>
  <c r="C48" i="1"/>
  <c r="I47" i="1"/>
  <c r="G47" i="1"/>
  <c r="M46" i="1" l="1"/>
  <c r="N46" i="1" s="1"/>
  <c r="O46" i="1" s="1"/>
  <c r="H47" i="1"/>
  <c r="J47" i="1"/>
  <c r="K47" i="1" s="1"/>
  <c r="C49" i="1"/>
  <c r="G48" i="1"/>
  <c r="I48" i="1"/>
  <c r="M47" i="1" l="1"/>
  <c r="N47" i="1" s="1"/>
  <c r="O47" i="1" s="1"/>
  <c r="H48" i="1"/>
  <c r="J48" i="1"/>
  <c r="K48" i="1" s="1"/>
  <c r="C50" i="1"/>
  <c r="G49" i="1"/>
  <c r="I49" i="1"/>
  <c r="M48" i="1" l="1"/>
  <c r="N48" i="1" s="1"/>
  <c r="O48" i="1" s="1"/>
  <c r="H49" i="1"/>
  <c r="J49" i="1"/>
  <c r="K49" i="1" s="1"/>
  <c r="C51" i="1"/>
  <c r="G50" i="1"/>
  <c r="I50" i="1"/>
  <c r="M49" i="1" l="1"/>
  <c r="N49" i="1" s="1"/>
  <c r="O49" i="1" s="1"/>
  <c r="J50" i="1"/>
  <c r="K50" i="1" s="1"/>
  <c r="H50" i="1"/>
  <c r="C52" i="1"/>
  <c r="G51" i="1"/>
  <c r="I51" i="1"/>
  <c r="M50" i="1" l="1"/>
  <c r="N50" i="1" s="1"/>
  <c r="O50" i="1" s="1"/>
  <c r="C53" i="1"/>
  <c r="G52" i="1"/>
  <c r="I52" i="1"/>
  <c r="J51" i="1"/>
  <c r="K51" i="1" s="1"/>
  <c r="H51" i="1"/>
  <c r="M51" i="1" l="1"/>
  <c r="N51" i="1" s="1"/>
  <c r="O51" i="1" s="1"/>
  <c r="C54" i="1"/>
  <c r="G53" i="1"/>
  <c r="I53" i="1"/>
  <c r="J52" i="1"/>
  <c r="K52" i="1" s="1"/>
  <c r="H52" i="1"/>
  <c r="M52" i="1" l="1"/>
  <c r="N52" i="1" s="1"/>
  <c r="O52" i="1" s="1"/>
  <c r="J53" i="1"/>
  <c r="K53" i="1" s="1"/>
  <c r="H53" i="1"/>
  <c r="C55" i="1"/>
  <c r="G54" i="1"/>
  <c r="I54" i="1"/>
  <c r="M53" i="1" l="1"/>
  <c r="N53" i="1" s="1"/>
  <c r="O53" i="1" s="1"/>
  <c r="J54" i="1"/>
  <c r="K54" i="1" s="1"/>
  <c r="H54" i="1"/>
  <c r="C56" i="1"/>
  <c r="G55" i="1"/>
  <c r="I55" i="1"/>
  <c r="M54" i="1" l="1"/>
  <c r="N54" i="1" s="1"/>
  <c r="O54" i="1" s="1"/>
  <c r="J55" i="1"/>
  <c r="K55" i="1" s="1"/>
  <c r="H55" i="1"/>
  <c r="C57" i="1"/>
  <c r="G56" i="1"/>
  <c r="I56" i="1"/>
  <c r="M55" i="1" l="1"/>
  <c r="N55" i="1" s="1"/>
  <c r="O55" i="1" s="1"/>
  <c r="H56" i="1"/>
  <c r="J56" i="1"/>
  <c r="K56" i="1" s="1"/>
  <c r="C58" i="1"/>
  <c r="G57" i="1"/>
  <c r="I57" i="1"/>
  <c r="M56" i="1" l="1"/>
  <c r="N56" i="1" s="1"/>
  <c r="O56" i="1" s="1"/>
  <c r="C59" i="1"/>
  <c r="G58" i="1"/>
  <c r="I58" i="1"/>
  <c r="H57" i="1"/>
  <c r="J57" i="1"/>
  <c r="K57" i="1" s="1"/>
  <c r="M57" i="1" l="1"/>
  <c r="N57" i="1" s="1"/>
  <c r="O57" i="1" s="1"/>
  <c r="H58" i="1"/>
  <c r="J58" i="1"/>
  <c r="K58" i="1" s="1"/>
  <c r="C60" i="1"/>
  <c r="G59" i="1"/>
  <c r="I59" i="1"/>
  <c r="M58" i="1" l="1"/>
  <c r="N58" i="1" s="1"/>
  <c r="O58" i="1" s="1"/>
  <c r="H59" i="1"/>
  <c r="J59" i="1"/>
  <c r="K59" i="1" s="1"/>
  <c r="C61" i="1"/>
  <c r="G60" i="1"/>
  <c r="I60" i="1"/>
  <c r="M59" i="1" l="1"/>
  <c r="N59" i="1" s="1"/>
  <c r="O59" i="1" s="1"/>
  <c r="J60" i="1"/>
  <c r="K60" i="1" s="1"/>
  <c r="H60" i="1"/>
  <c r="C62" i="1"/>
  <c r="I61" i="1"/>
  <c r="G61" i="1"/>
  <c r="M60" i="1" l="1"/>
  <c r="N60" i="1" s="1"/>
  <c r="O60" i="1" s="1"/>
  <c r="J61" i="1"/>
  <c r="K61" i="1" s="1"/>
  <c r="H61" i="1"/>
  <c r="C63" i="1"/>
  <c r="G62" i="1"/>
  <c r="I62" i="1"/>
  <c r="M61" i="1" l="1"/>
  <c r="N61" i="1" s="1"/>
  <c r="O61" i="1" s="1"/>
  <c r="J62" i="1"/>
  <c r="K62" i="1" s="1"/>
  <c r="H62" i="1"/>
  <c r="C64" i="1"/>
  <c r="G63" i="1"/>
  <c r="I63" i="1"/>
  <c r="M62" i="1" l="1"/>
  <c r="N62" i="1" s="1"/>
  <c r="O62" i="1" s="1"/>
  <c r="H63" i="1"/>
  <c r="J63" i="1"/>
  <c r="K63" i="1" s="1"/>
  <c r="C65" i="1"/>
  <c r="I64" i="1"/>
  <c r="G64" i="1"/>
  <c r="M63" i="1" l="1"/>
  <c r="N63" i="1" s="1"/>
  <c r="O63" i="1" s="1"/>
  <c r="H64" i="1"/>
  <c r="J64" i="1"/>
  <c r="K64" i="1" s="1"/>
  <c r="C66" i="1"/>
  <c r="G65" i="1"/>
  <c r="I65" i="1"/>
  <c r="M64" i="1" l="1"/>
  <c r="N64" i="1" s="1"/>
  <c r="O64" i="1" s="1"/>
  <c r="H65" i="1"/>
  <c r="J65" i="1"/>
  <c r="K65" i="1" s="1"/>
  <c r="C67" i="1"/>
  <c r="G66" i="1"/>
  <c r="I66" i="1"/>
  <c r="M65" i="1" l="1"/>
  <c r="N65" i="1" s="1"/>
  <c r="O65" i="1" s="1"/>
  <c r="J66" i="1"/>
  <c r="K66" i="1" s="1"/>
  <c r="H66" i="1"/>
  <c r="C68" i="1"/>
  <c r="G67" i="1"/>
  <c r="I67" i="1"/>
  <c r="M66" i="1" l="1"/>
  <c r="N66" i="1" s="1"/>
  <c r="O66" i="1" s="1"/>
  <c r="J67" i="1"/>
  <c r="K67" i="1" s="1"/>
  <c r="H67" i="1"/>
  <c r="C69" i="1"/>
  <c r="G68" i="1"/>
  <c r="I68" i="1"/>
  <c r="M67" i="1" l="1"/>
  <c r="N67" i="1" s="1"/>
  <c r="O67" i="1" s="1"/>
  <c r="H68" i="1"/>
  <c r="J68" i="1"/>
  <c r="K68" i="1" s="1"/>
  <c r="C70" i="1"/>
  <c r="G69" i="1"/>
  <c r="I69" i="1"/>
  <c r="M68" i="1" l="1"/>
  <c r="N68" i="1" s="1"/>
  <c r="O68" i="1" s="1"/>
  <c r="J69" i="1"/>
  <c r="K69" i="1" s="1"/>
  <c r="H69" i="1"/>
  <c r="C71" i="1"/>
  <c r="G70" i="1"/>
  <c r="I70" i="1"/>
  <c r="M69" i="1" l="1"/>
  <c r="N69" i="1" s="1"/>
  <c r="O69" i="1" s="1"/>
  <c r="J70" i="1"/>
  <c r="K70" i="1" s="1"/>
  <c r="H70" i="1"/>
  <c r="C72" i="1"/>
  <c r="G71" i="1"/>
  <c r="I71" i="1"/>
  <c r="M70" i="1" l="1"/>
  <c r="N70" i="1" s="1"/>
  <c r="O70" i="1" s="1"/>
  <c r="J71" i="1"/>
  <c r="K71" i="1" s="1"/>
  <c r="H71" i="1"/>
  <c r="C73" i="1"/>
  <c r="G72" i="1"/>
  <c r="I72" i="1"/>
  <c r="M71" i="1" l="1"/>
  <c r="N71" i="1" s="1"/>
  <c r="O71" i="1" s="1"/>
  <c r="H72" i="1"/>
  <c r="J72" i="1"/>
  <c r="K72" i="1" s="1"/>
  <c r="C74" i="1"/>
  <c r="I73" i="1"/>
  <c r="G73" i="1"/>
  <c r="M72" i="1" l="1"/>
  <c r="N72" i="1" s="1"/>
  <c r="O72" i="1" s="1"/>
  <c r="J73" i="1"/>
  <c r="K73" i="1" s="1"/>
  <c r="H73" i="1"/>
  <c r="C75" i="1"/>
  <c r="G74" i="1"/>
  <c r="I74" i="1"/>
  <c r="M73" i="1" l="1"/>
  <c r="N73" i="1" s="1"/>
  <c r="O73" i="1" s="1"/>
  <c r="J74" i="1"/>
  <c r="K74" i="1" s="1"/>
  <c r="H74" i="1"/>
  <c r="C76" i="1"/>
  <c r="G75" i="1"/>
  <c r="I75" i="1"/>
  <c r="M74" i="1" l="1"/>
  <c r="N74" i="1" s="1"/>
  <c r="O74" i="1" s="1"/>
  <c r="J75" i="1"/>
  <c r="K75" i="1" s="1"/>
  <c r="H75" i="1"/>
  <c r="C77" i="1"/>
  <c r="G76" i="1"/>
  <c r="I76" i="1"/>
  <c r="M75" i="1" l="1"/>
  <c r="N75" i="1" s="1"/>
  <c r="O75" i="1" s="1"/>
  <c r="J76" i="1"/>
  <c r="K76" i="1" s="1"/>
  <c r="H76" i="1"/>
  <c r="C78" i="1"/>
  <c r="G77" i="1"/>
  <c r="I77" i="1"/>
  <c r="M76" i="1" l="1"/>
  <c r="N76" i="1" s="1"/>
  <c r="O76" i="1" s="1"/>
  <c r="J77" i="1"/>
  <c r="K77" i="1" s="1"/>
  <c r="H77" i="1"/>
  <c r="C79" i="1"/>
  <c r="G78" i="1"/>
  <c r="I78" i="1"/>
  <c r="M77" i="1" l="1"/>
  <c r="N77" i="1" s="1"/>
  <c r="O77" i="1" s="1"/>
  <c r="J78" i="1"/>
  <c r="K78" i="1" s="1"/>
  <c r="H78" i="1"/>
  <c r="C80" i="1"/>
  <c r="G79" i="1"/>
  <c r="I79" i="1"/>
  <c r="M78" i="1" l="1"/>
  <c r="N78" i="1" s="1"/>
  <c r="O78" i="1" s="1"/>
  <c r="H79" i="1"/>
  <c r="J79" i="1"/>
  <c r="K79" i="1" s="1"/>
  <c r="C81" i="1"/>
  <c r="G80" i="1"/>
  <c r="I80" i="1"/>
  <c r="M79" i="1" l="1"/>
  <c r="N79" i="1" s="1"/>
  <c r="O79" i="1" s="1"/>
  <c r="H80" i="1"/>
  <c r="J80" i="1"/>
  <c r="K80" i="1" s="1"/>
  <c r="C82" i="1"/>
  <c r="G81" i="1"/>
  <c r="I81" i="1"/>
  <c r="M80" i="1" l="1"/>
  <c r="N80" i="1" s="1"/>
  <c r="O80" i="1" s="1"/>
  <c r="H81" i="1"/>
  <c r="J81" i="1"/>
  <c r="K81" i="1" s="1"/>
  <c r="C83" i="1"/>
  <c r="G82" i="1"/>
  <c r="I82" i="1"/>
  <c r="M81" i="1" l="1"/>
  <c r="N81" i="1" s="1"/>
  <c r="O81" i="1" s="1"/>
  <c r="J82" i="1"/>
  <c r="K82" i="1" s="1"/>
  <c r="H82" i="1"/>
  <c r="C84" i="1"/>
  <c r="G83" i="1"/>
  <c r="I83" i="1"/>
  <c r="M82" i="1" l="1"/>
  <c r="N82" i="1" s="1"/>
  <c r="O82" i="1" s="1"/>
  <c r="H83" i="1"/>
  <c r="J83" i="1"/>
  <c r="K83" i="1" s="1"/>
  <c r="C85" i="1"/>
  <c r="G84" i="1"/>
  <c r="I84" i="1"/>
  <c r="M83" i="1" l="1"/>
  <c r="N83" i="1" s="1"/>
  <c r="O83" i="1" s="1"/>
  <c r="H84" i="1"/>
  <c r="J84" i="1"/>
  <c r="K84" i="1" s="1"/>
  <c r="C86" i="1"/>
  <c r="G85" i="1"/>
  <c r="I85" i="1"/>
  <c r="M84" i="1" l="1"/>
  <c r="N84" i="1" s="1"/>
  <c r="O84" i="1" s="1"/>
  <c r="C87" i="1"/>
  <c r="G86" i="1"/>
  <c r="I86" i="1"/>
  <c r="J85" i="1"/>
  <c r="K85" i="1" s="1"/>
  <c r="H85" i="1"/>
  <c r="M85" i="1" l="1"/>
  <c r="N85" i="1" s="1"/>
  <c r="O85" i="1" s="1"/>
  <c r="J86" i="1"/>
  <c r="K86" i="1" s="1"/>
  <c r="H86" i="1"/>
  <c r="C88" i="1"/>
  <c r="G87" i="1"/>
  <c r="I87" i="1"/>
  <c r="M86" i="1" l="1"/>
  <c r="N86" i="1" s="1"/>
  <c r="O86" i="1" s="1"/>
  <c r="J87" i="1"/>
  <c r="K87" i="1" s="1"/>
  <c r="H87" i="1"/>
  <c r="C89" i="1"/>
  <c r="G88" i="1"/>
  <c r="I88" i="1"/>
  <c r="M87" i="1" l="1"/>
  <c r="N87" i="1" s="1"/>
  <c r="O87" i="1" s="1"/>
  <c r="H88" i="1"/>
  <c r="J88" i="1"/>
  <c r="K88" i="1" s="1"/>
  <c r="C90" i="1"/>
  <c r="I89" i="1"/>
  <c r="G89" i="1"/>
  <c r="M88" i="1" l="1"/>
  <c r="N88" i="1" s="1"/>
  <c r="O88" i="1" s="1"/>
  <c r="H89" i="1"/>
  <c r="J89" i="1"/>
  <c r="K89" i="1" s="1"/>
  <c r="C91" i="1"/>
  <c r="G90" i="1"/>
  <c r="I90" i="1"/>
  <c r="M89" i="1" l="1"/>
  <c r="N89" i="1" s="1"/>
  <c r="O89" i="1" s="1"/>
  <c r="H90" i="1"/>
  <c r="J90" i="1"/>
  <c r="K90" i="1" s="1"/>
  <c r="C92" i="1"/>
  <c r="G91" i="1"/>
  <c r="I91" i="1"/>
  <c r="M90" i="1" l="1"/>
  <c r="N90" i="1" s="1"/>
  <c r="O90" i="1" s="1"/>
  <c r="J91" i="1"/>
  <c r="K91" i="1" s="1"/>
  <c r="H91" i="1"/>
  <c r="C93" i="1"/>
  <c r="G92" i="1"/>
  <c r="I92" i="1"/>
  <c r="M91" i="1" l="1"/>
  <c r="N91" i="1" s="1"/>
  <c r="O91" i="1" s="1"/>
  <c r="J92" i="1"/>
  <c r="K92" i="1" s="1"/>
  <c r="H92" i="1"/>
  <c r="C94" i="1"/>
  <c r="G93" i="1"/>
  <c r="I93" i="1"/>
  <c r="M92" i="1" l="1"/>
  <c r="N92" i="1" s="1"/>
  <c r="O92" i="1" s="1"/>
  <c r="J93" i="1"/>
  <c r="K93" i="1" s="1"/>
  <c r="H93" i="1"/>
  <c r="C95" i="1"/>
  <c r="I94" i="1"/>
  <c r="G94" i="1"/>
  <c r="M93" i="1" l="1"/>
  <c r="N93" i="1" s="1"/>
  <c r="O93" i="1" s="1"/>
  <c r="J94" i="1"/>
  <c r="K94" i="1" s="1"/>
  <c r="H94" i="1"/>
  <c r="C96" i="1"/>
  <c r="I95" i="1"/>
  <c r="G95" i="1"/>
  <c r="M94" i="1" l="1"/>
  <c r="N94" i="1" s="1"/>
  <c r="O94" i="1" s="1"/>
  <c r="H95" i="1"/>
  <c r="J95" i="1"/>
  <c r="K95" i="1" s="1"/>
  <c r="C97" i="1"/>
  <c r="I96" i="1"/>
  <c r="G96" i="1"/>
  <c r="M95" i="1" l="1"/>
  <c r="N95" i="1" s="1"/>
  <c r="O95" i="1" s="1"/>
  <c r="H96" i="1"/>
  <c r="J96" i="1"/>
  <c r="K96" i="1" s="1"/>
  <c r="C98" i="1"/>
  <c r="G97" i="1"/>
  <c r="I97" i="1"/>
  <c r="M96" i="1" l="1"/>
  <c r="N96" i="1" s="1"/>
  <c r="O96" i="1" s="1"/>
  <c r="H97" i="1"/>
  <c r="J97" i="1"/>
  <c r="K97" i="1" s="1"/>
  <c r="G98" i="1"/>
  <c r="I98" i="1"/>
  <c r="M97" i="1" l="1"/>
  <c r="N97" i="1" s="1"/>
  <c r="O97" i="1" s="1"/>
  <c r="J98" i="1"/>
  <c r="K98" i="1" s="1"/>
  <c r="H98" i="1"/>
  <c r="M98" i="1" l="1"/>
  <c r="N98" i="1" s="1"/>
  <c r="O98" i="1" s="1"/>
</calcChain>
</file>

<file path=xl/sharedStrings.xml><?xml version="1.0" encoding="utf-8"?>
<sst xmlns="http://schemas.openxmlformats.org/spreadsheetml/2006/main" count="35" uniqueCount="29">
  <si>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</si>
  <si>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</si>
  <si>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</si>
  <si>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</si>
  <si>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</si>
  <si>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</si>
  <si>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</si>
  <si>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</si>
  <si>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</si>
  <si>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</si>
  <si>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Torque</t>
  </si>
  <si>
    <t>power</t>
  </si>
  <si>
    <t>Power</t>
  </si>
  <si>
    <t>Corrected power</t>
  </si>
  <si>
    <t>SFC</t>
  </si>
  <si>
    <t>Thermal Efficiency</t>
  </si>
  <si>
    <t>Newtons</t>
  </si>
  <si>
    <t>rpm</t>
  </si>
  <si>
    <t>l/min</t>
  </si>
  <si>
    <t>Nm</t>
  </si>
  <si>
    <t>W</t>
  </si>
  <si>
    <t>KW</t>
  </si>
  <si>
    <t>BHP</t>
  </si>
  <si>
    <t>kw</t>
  </si>
  <si>
    <t>KN/m^2</t>
  </si>
  <si>
    <t>Kg/kWh</t>
  </si>
  <si>
    <t>Kg/s</t>
  </si>
  <si>
    <t>BMEP</t>
  </si>
  <si>
    <t>Average Thermal efficiency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</si>
</sst>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BsC'!$F$8:$F$98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6B-4902-8D5B-DA309054C1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Power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BsC'!$K$8:$K$98</c:f>
              <c:numCache>
                <c:formatCode>General</c:formatCode>
                <c:ptCount val="91"/>
                <c:pt idx="0">
                  <c:v>2.6375565856676797</c:v>
                </c:pt>
                <c:pt idx="1">
                  <c:v>2.7824590832824398</c:v>
                </c:pt>
                <c:pt idx="2">
                  <c:v>2.9414242512092459</c:v>
                </c:pt>
                <c:pt idx="3">
                  <c:v>3.0905470972497651</c:v>
                </c:pt>
                <c:pt idx="4">
                  <c:v>3.2744952321026588</c:v>
                </c:pt>
                <c:pt idx="5">
                  <c:v>3.4657016441595245</c:v>
                </c:pt>
                <c:pt idx="6">
                  <c:v>3.6706432078910565</c:v>
                </c:pt>
                <c:pt idx="7">
                  <c:v>3.8922095660782303</c:v>
                </c:pt>
                <c:pt idx="8">
                  <c:v>4.1255794896456033</c:v>
                </c:pt>
                <c:pt idx="9">
                  <c:v>4.3295733124382636</c:v>
                </c:pt>
                <c:pt idx="10">
                  <c:v>4.525366274861895</c:v>
                </c:pt>
                <c:pt idx="11">
                  <c:v>4.7083099332639282</c:v>
                </c:pt>
                <c:pt idx="12">
                  <c:v>4.888372974989168</c:v>
                </c:pt>
                <c:pt idx="13">
                  <c:v>5.0539426722886418</c:v>
                </c:pt>
                <c:pt idx="14">
                  <c:v>5.2020068852532191</c:v>
                </c:pt>
                <c:pt idx="15">
                  <c:v>5.3642588445449109</c:v>
                </c:pt>
                <c:pt idx="16">
                  <c:v>5.5510850171876891</c:v>
                </c:pt>
                <c:pt idx="17">
                  <c:v>5.7219801159532127</c:v>
                </c:pt>
                <c:pt idx="18">
                  <c:v>5.8884859492004731</c:v>
                </c:pt>
                <c:pt idx="19">
                  <c:v>6.0822686692789283</c:v>
                </c:pt>
                <c:pt idx="20">
                  <c:v>6.3005817616310287</c:v>
                </c:pt>
                <c:pt idx="21">
                  <c:v>6.4944689266292794</c:v>
                </c:pt>
                <c:pt idx="22">
                  <c:v>6.7043735582162203</c:v>
                </c:pt>
                <c:pt idx="23">
                  <c:v>6.9193366764741793</c:v>
                </c:pt>
                <c:pt idx="24">
                  <c:v>7.0997117635153471</c:v>
                </c:pt>
                <c:pt idx="25">
                  <c:v>7.3127690843479281</c:v>
                </c:pt>
                <c:pt idx="26">
                  <c:v>7.5127617641020494</c:v>
                </c:pt>
                <c:pt idx="27">
                  <c:v>7.6859004944779707</c:v>
                </c:pt>
                <c:pt idx="28">
                  <c:v>7.8412603785066928</c:v>
                </c:pt>
                <c:pt idx="29">
                  <c:v>7.9959007530879482</c:v>
                </c:pt>
                <c:pt idx="30">
                  <c:v>8.1517325734209258</c:v>
                </c:pt>
                <c:pt idx="31">
                  <c:v>8.3016806632721636</c:v>
                </c:pt>
                <c:pt idx="32">
                  <c:v>8.4592287328427513</c:v>
                </c:pt>
                <c:pt idx="33">
                  <c:v>8.6004472905087201</c:v>
                </c:pt>
                <c:pt idx="34">
                  <c:v>8.6975462509440806</c:v>
                </c:pt>
                <c:pt idx="35">
                  <c:v>8.7888272425138698</c:v>
                </c:pt>
                <c:pt idx="36">
                  <c:v>8.9314383991104265</c:v>
                </c:pt>
                <c:pt idx="37">
                  <c:v>9.068878887455444</c:v>
                </c:pt>
                <c:pt idx="38">
                  <c:v>9.1629167091304193</c:v>
                </c:pt>
                <c:pt idx="39">
                  <c:v>9.2690134059895328</c:v>
                </c:pt>
                <c:pt idx="40">
                  <c:v>9.4162124023963134</c:v>
                </c:pt>
                <c:pt idx="41">
                  <c:v>9.5270568300539775</c:v>
                </c:pt>
                <c:pt idx="42">
                  <c:v>9.6833180350572228</c:v>
                </c:pt>
                <c:pt idx="43">
                  <c:v>9.8173234460401186</c:v>
                </c:pt>
                <c:pt idx="44">
                  <c:v>9.9521102597562869</c:v>
                </c:pt>
                <c:pt idx="45">
                  <c:v>10.128062555749382</c:v>
                </c:pt>
                <c:pt idx="46">
                  <c:v>10.351365794269427</c:v>
                </c:pt>
                <c:pt idx="47">
                  <c:v>10.555547875806406</c:v>
                </c:pt>
                <c:pt idx="48">
                  <c:v>10.779030346966596</c:v>
                </c:pt>
                <c:pt idx="49">
                  <c:v>10.985768105429898</c:v>
                </c:pt>
                <c:pt idx="50">
                  <c:v>11.140739866978894</c:v>
                </c:pt>
                <c:pt idx="51">
                  <c:v>11.371028020690614</c:v>
                </c:pt>
                <c:pt idx="52">
                  <c:v>11.518278594835561</c:v>
                </c:pt>
                <c:pt idx="53">
                  <c:v>11.668935878586638</c:v>
                </c:pt>
                <c:pt idx="54">
                  <c:v>11.814280655306204</c:v>
                </c:pt>
                <c:pt idx="55">
                  <c:v>11.969291100158829</c:v>
                </c:pt>
                <c:pt idx="56">
                  <c:v>12.103598240910014</c:v>
                </c:pt>
                <c:pt idx="57">
                  <c:v>12.179752771318</c:v>
                </c:pt>
                <c:pt idx="58">
                  <c:v>12.286134435180506</c:v>
                </c:pt>
                <c:pt idx="59">
                  <c:v>12.344533329223472</c:v>
                </c:pt>
                <c:pt idx="60">
                  <c:v>12.379069782702096</c:v>
                </c:pt>
                <c:pt idx="61">
                  <c:v>12.401163106847212</c:v>
                </c:pt>
                <c:pt idx="62">
                  <c:v>12.417655088627061</c:v>
                </c:pt>
                <c:pt idx="63">
                  <c:v>12.46827348086709</c:v>
                </c:pt>
                <c:pt idx="64">
                  <c:v>12.556863403947855</c:v>
                </c:pt>
                <c:pt idx="65">
                  <c:v>12.608036256873209</c:v>
                </c:pt>
                <c:pt idx="66">
                  <c:v>12.685062451056266</c:v>
                </c:pt>
                <c:pt idx="67">
                  <c:v>12.790495084536444</c:v>
                </c:pt>
                <c:pt idx="68">
                  <c:v>12.921058970939947</c:v>
                </c:pt>
                <c:pt idx="69">
                  <c:v>13.080971879805624</c:v>
                </c:pt>
                <c:pt idx="70">
                  <c:v>13.14915120244908</c:v>
                </c:pt>
                <c:pt idx="71">
                  <c:v>13.268030152270169</c:v>
                </c:pt>
                <c:pt idx="72">
                  <c:v>13.309557968157735</c:v>
                </c:pt>
                <c:pt idx="73">
                  <c:v>13.3182397909352</c:v>
                </c:pt>
                <c:pt idx="74">
                  <c:v>13.329572709454602</c:v>
                </c:pt>
                <c:pt idx="75">
                  <c:v>13.309802962414043</c:v>
                </c:pt>
                <c:pt idx="76">
                  <c:v>13.254570941494711</c:v>
                </c:pt>
                <c:pt idx="77">
                  <c:v>13.162999825147718</c:v>
                </c:pt>
                <c:pt idx="78">
                  <c:v>13.095505196978474</c:v>
                </c:pt>
                <c:pt idx="79">
                  <c:v>13.063564393173255</c:v>
                </c:pt>
                <c:pt idx="80">
                  <c:v>13.037046988536614</c:v>
                </c:pt>
                <c:pt idx="81">
                  <c:v>12.934155719160414</c:v>
                </c:pt>
                <c:pt idx="82">
                  <c:v>12.834234295948049</c:v>
                </c:pt>
                <c:pt idx="83">
                  <c:v>12.729909036506381</c:v>
                </c:pt>
                <c:pt idx="84">
                  <c:v>12.713323441131747</c:v>
                </c:pt>
                <c:pt idx="85">
                  <c:v>12.604629547267079</c:v>
                </c:pt>
                <c:pt idx="86">
                  <c:v>12.54575820114248</c:v>
                </c:pt>
                <c:pt idx="87">
                  <c:v>12.499267317399505</c:v>
                </c:pt>
                <c:pt idx="88">
                  <c:v>12.482894738083514</c:v>
                </c:pt>
                <c:pt idx="89">
                  <c:v>12.498434079039368</c:v>
                </c:pt>
                <c:pt idx="90">
                  <c:v>12.573639063287644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55-47F4-A48B-AD288AF57E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SFC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BsC'!$M$8:$M$98</c:f>
              <c:numCache>
                <c:formatCode>General</c:formatCode>
                <c:ptCount val="91"/>
                <c:pt idx="0">
                  <c:v>27.679219297565716</c:v>
                </c:pt>
                <c:pt idx="1">
                  <c:v>30.029406198730751</c:v>
                </c:pt>
                <c:pt idx="2">
                  <c:v>32.31502887286544</c:v>
                </c:pt>
                <c:pt idx="3">
                  <c:v>33.538693237881361</c:v>
                </c:pt>
                <c:pt idx="4">
                  <c:v>36.31588980660112</c:v>
                </c:pt>
                <c:pt idx="5">
                  <c:v>40.787087860632255</c:v>
                </c:pt>
                <c:pt idx="6">
                  <c:v>43.226358945330048</c:v>
                </c:pt>
                <c:pt idx="7">
                  <c:v>46.183694866833207</c:v>
                </c:pt>
                <c:pt idx="8">
                  <c:v>51.351227151640593</c:v>
                </c:pt>
                <c:pt idx="9">
                  <c:v>54.664817175108503</c:v>
                </c:pt>
                <c:pt idx="10">
                  <c:v>59.801471093723393</c:v>
                </c:pt>
                <c:pt idx="11">
                  <c:v>65.412439701829783</c:v>
                </c:pt>
                <c:pt idx="12">
                  <c:v>69.881518478176716</c:v>
                </c:pt>
                <c:pt idx="13">
                  <c:v>74.395524050056792</c:v>
                </c:pt>
                <c:pt idx="14">
                  <c:v>77.583149764457374</c:v>
                </c:pt>
                <c:pt idx="15">
                  <c:v>82.401878768068471</c:v>
                </c:pt>
                <c:pt idx="16">
                  <c:v>90.443514999229834</c:v>
                </c:pt>
                <c:pt idx="17">
                  <c:v>97.364727299866971</c:v>
                </c:pt>
                <c:pt idx="18">
                  <c:v>103.09463275397863</c:v>
                </c:pt>
                <c:pt idx="19">
                  <c:v>109.29799785936649</c:v>
                </c:pt>
                <c:pt idx="20">
                  <c:v>117.91709203185621</c:v>
                </c:pt>
                <c:pt idx="21">
                  <c:v>123.77238720451075</c:v>
                </c:pt>
                <c:pt idx="22">
                  <c:v>130.82093320354824</c:v>
                </c:pt>
                <c:pt idx="23">
                  <c:v>138.57392723358643</c:v>
                </c:pt>
                <c:pt idx="24">
                  <c:v>145.7317061425924</c:v>
                </c:pt>
                <c:pt idx="25">
                  <c:v>153.75680362927315</c:v>
                </c:pt>
                <c:pt idx="26">
                  <c:v>162.32941689104544</c:v>
                </c:pt>
                <c:pt idx="27">
                  <c:v>171.68442431441233</c:v>
                </c:pt>
                <c:pt idx="28">
                  <c:v>179.65492800316056</c:v>
                </c:pt>
                <c:pt idx="29">
                  <c:v>185.52221107723116</c:v>
                </c:pt>
                <c:pt idx="30">
                  <c:v>193.93768286936682</c:v>
                </c:pt>
                <c:pt idx="31">
                  <c:v>201.21759621435152</c:v>
                </c:pt>
                <c:pt idx="32">
                  <c:v>211.90864607670892</c:v>
                </c:pt>
                <c:pt idx="33">
                  <c:v>219.80517835931411</c:v>
                </c:pt>
                <c:pt idx="34">
                  <c:v>226.43561109394491</c:v>
                </c:pt>
                <c:pt idx="35">
                  <c:v>233.72500061272984</c:v>
                </c:pt>
                <c:pt idx="36">
                  <c:v>239.7142902053408</c:v>
                </c:pt>
                <c:pt idx="37">
                  <c:v>247.52629313588795</c:v>
                </c:pt>
                <c:pt idx="38">
                  <c:v>256.64919751024104</c:v>
                </c:pt>
                <c:pt idx="39">
                  <c:v>266.04581086366176</c:v>
                </c:pt>
                <c:pt idx="40">
                  <c:v>279.32429704173154</c:v>
                </c:pt>
                <c:pt idx="41">
                  <c:v>292.62455509455117</c:v>
                </c:pt>
                <c:pt idx="42">
                  <c:v>303.19795898141797</c:v>
                </c:pt>
                <c:pt idx="43">
                  <c:v>316.17444292858693</c:v>
                </c:pt>
                <c:pt idx="44">
                  <c:v>323.33405136449989</c:v>
                </c:pt>
                <c:pt idx="45">
                  <c:v>336.75030238427928</c:v>
                </c:pt>
                <c:pt idx="46">
                  <c:v>347.95541039404776</c:v>
                </c:pt>
                <c:pt idx="47">
                  <c:v>359.53930615722686</c:v>
                </c:pt>
                <c:pt idx="48">
                  <c:v>376.31018865038288</c:v>
                </c:pt>
                <c:pt idx="49">
                  <c:v>386.5572507797479</c:v>
                </c:pt>
                <c:pt idx="50">
                  <c:v>401.80843719218251</c:v>
                </c:pt>
                <c:pt idx="51">
                  <c:v>416.04677304030491</c:v>
                </c:pt>
                <c:pt idx="52">
                  <c:v>437.91749747549346</c:v>
                </c:pt>
                <c:pt idx="53">
                  <c:v>447.9940018352263</c:v>
                </c:pt>
                <c:pt idx="54">
                  <c:v>465.72574556492339</c:v>
                </c:pt>
                <c:pt idx="55">
                  <c:v>472.9960879945524</c:v>
                </c:pt>
                <c:pt idx="56">
                  <c:v>485.88136699085709</c:v>
                </c:pt>
                <c:pt idx="57">
                  <c:v>497.01785701135253</c:v>
                </c:pt>
                <c:pt idx="58">
                  <c:v>505.29657585502827</c:v>
                </c:pt>
                <c:pt idx="59">
                  <c:v>520.48743693217273</c:v>
                </c:pt>
                <c:pt idx="60">
                  <c:v>525.08062410951061</c:v>
                </c:pt>
                <c:pt idx="61">
                  <c:v>530.73167004870015</c:v>
                </c:pt>
                <c:pt idx="62">
                  <c:v>534.86192526642435</c:v>
                </c:pt>
                <c:pt idx="63">
                  <c:v>544.66245217404014</c:v>
                </c:pt>
                <c:pt idx="64">
                  <c:v>551.99524187878671</c:v>
                </c:pt>
                <c:pt idx="65">
                  <c:v>558.47350644115318</c:v>
                </c:pt>
                <c:pt idx="66">
                  <c:v>571.43450564124566</c:v>
                </c:pt>
                <c:pt idx="67">
                  <c:v>583.52454771892644</c:v>
                </c:pt>
                <c:pt idx="68">
                  <c:v>595.5482948495212</c:v>
                </c:pt>
                <c:pt idx="69">
                  <c:v>604.28383954128594</c:v>
                </c:pt>
                <c:pt idx="70">
                  <c:v>616.35185888764522</c:v>
                </c:pt>
                <c:pt idx="71">
                  <c:v>627.16538949529513</c:v>
                </c:pt>
                <c:pt idx="72">
                  <c:v>633.69157854213779</c:v>
                </c:pt>
                <c:pt idx="73">
                  <c:v>636.38803088481131</c:v>
                </c:pt>
                <c:pt idx="74">
                  <c:v>637.22760238255489</c:v>
                </c:pt>
                <c:pt idx="75">
                  <c:v>644.51627594811066</c:v>
                </c:pt>
                <c:pt idx="76">
                  <c:v>641.24896785694966</c:v>
                </c:pt>
                <c:pt idx="77">
                  <c:v>639.0752900289699</c:v>
                </c:pt>
                <c:pt idx="78">
                  <c:v>639.70256239407922</c:v>
                </c:pt>
                <c:pt idx="79">
                  <c:v>639.60278814734954</c:v>
                </c:pt>
                <c:pt idx="80">
                  <c:v>638.79032034614841</c:v>
                </c:pt>
                <c:pt idx="81">
                  <c:v>635.96609864864945</c:v>
                </c:pt>
                <c:pt idx="82">
                  <c:v>630.76603851333562</c:v>
                </c:pt>
                <c:pt idx="83">
                  <c:v>628.01074944644881</c:v>
                </c:pt>
                <c:pt idx="84">
                  <c:v>632.59363830894517</c:v>
                </c:pt>
                <c:pt idx="85">
                  <c:v>622.48789970940936</c:v>
                </c:pt>
                <c:pt idx="86">
                  <c:v>621.63766400874249</c:v>
                </c:pt>
                <c:pt idx="87">
                  <c:v>616.35290726859932</c:v>
                </c:pt>
                <c:pt idx="88">
                  <c:v>630.43178570330736</c:v>
                </c:pt>
                <c:pt idx="89">
                  <c:v>640.53205408802955</c:v>
                </c:pt>
                <c:pt idx="90">
                  <c:v>653.75776069111214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06-4028-80CB-C6F34A065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BsC'!$F$8:$F$98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C5-4951-9777-345678BF7C0E}"/>
            </c:ext>
          </c:extLst>
        </c:ser>
        <c:ser>
          <c:idx val="1"/>
          <c:order val="1"/>
          <c:tx>
            <c:v>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BsC'!$H$8:$H$98</c:f>
              <c:numCache>
                <c:formatCode>General</c:formatCode>
                <c:ptCount val="91"/>
                <c:pt idx="0">
                  <c:v>8.7371273035245327</c:v>
                </c:pt>
                <c:pt idx="1">
                  <c:v>9.2171289744416054</c:v>
                </c:pt>
                <c:pt idx="2">
                  <c:v>9.7437144196790104</c:v>
                </c:pt>
                <c:pt idx="3">
                  <c:v>10.237696348559632</c:v>
                </c:pt>
                <c:pt idx="4">
                  <c:v>10.847039966129369</c:v>
                </c:pt>
                <c:pt idx="5">
                  <c:v>11.480427235418267</c:v>
                </c:pt>
                <c:pt idx="6">
                  <c:v>12.159313346084401</c:v>
                </c:pt>
                <c:pt idx="7">
                  <c:v>12.89327048208632</c:v>
                </c:pt>
                <c:pt idx="8">
                  <c:v>13.666327917934955</c:v>
                </c:pt>
                <c:pt idx="9">
                  <c:v>14.342074557289388</c:v>
                </c:pt>
                <c:pt idx="10">
                  <c:v>14.990655159171121</c:v>
                </c:pt>
                <c:pt idx="11">
                  <c:v>15.596671364289406</c:v>
                </c:pt>
                <c:pt idx="12">
                  <c:v>16.193145285175927</c:v>
                </c:pt>
                <c:pt idx="13">
                  <c:v>16.741608787635847</c:v>
                </c:pt>
                <c:pt idx="14">
                  <c:v>17.232083905704343</c:v>
                </c:pt>
                <c:pt idx="15">
                  <c:v>17.769557122878531</c:v>
                </c:pt>
                <c:pt idx="16">
                  <c:v>18.388434481900951</c:v>
                </c:pt>
                <c:pt idx="17">
                  <c:v>18.954538823159968</c:v>
                </c:pt>
                <c:pt idx="18">
                  <c:v>19.506103354425736</c:v>
                </c:pt>
                <c:pt idx="19">
                  <c:v>20.14802486001502</c:v>
                </c:pt>
                <c:pt idx="20">
                  <c:v>20.871205280208191</c:v>
                </c:pt>
                <c:pt idx="21">
                  <c:v>21.513472768350194</c:v>
                </c:pt>
                <c:pt idx="22">
                  <c:v>22.208799457354765</c:v>
                </c:pt>
                <c:pt idx="23">
                  <c:v>22.920882807523704</c:v>
                </c:pt>
                <c:pt idx="24">
                  <c:v>23.51839040467884</c:v>
                </c:pt>
                <c:pt idx="25">
                  <c:v>24.22416064110806</c:v>
                </c:pt>
                <c:pt idx="26">
                  <c:v>24.886653158720701</c:v>
                </c:pt>
                <c:pt idx="27">
                  <c:v>25.46018971777886</c:v>
                </c:pt>
                <c:pt idx="28">
                  <c:v>25.974832357863164</c:v>
                </c:pt>
                <c:pt idx="29">
                  <c:v>26.487091562584308</c:v>
                </c:pt>
                <c:pt idx="30">
                  <c:v>27.003297531240158</c:v>
                </c:pt>
                <c:pt idx="31">
                  <c:v>27.500013149426206</c:v>
                </c:pt>
                <c:pt idx="32">
                  <c:v>28.021904337559445</c:v>
                </c:pt>
                <c:pt idx="33">
                  <c:v>28.489702648561497</c:v>
                </c:pt>
                <c:pt idx="34">
                  <c:v>28.811351095072038</c:v>
                </c:pt>
                <c:pt idx="35">
                  <c:v>29.113727031979302</c:v>
                </c:pt>
                <c:pt idx="36">
                  <c:v>29.586138443684263</c:v>
                </c:pt>
                <c:pt idx="37">
                  <c:v>30.041421583334905</c:v>
                </c:pt>
                <c:pt idx="38">
                  <c:v>30.352929751078115</c:v>
                </c:pt>
                <c:pt idx="39">
                  <c:v>30.704383953796913</c:v>
                </c:pt>
                <c:pt idx="40">
                  <c:v>31.191992969484254</c:v>
                </c:pt>
                <c:pt idx="41">
                  <c:v>31.559174428488355</c:v>
                </c:pt>
                <c:pt idx="42">
                  <c:v>32.076802769860933</c:v>
                </c:pt>
                <c:pt idx="43">
                  <c:v>32.520706927777717</c:v>
                </c:pt>
                <c:pt idx="44">
                  <c:v>32.967199547755584</c:v>
                </c:pt>
                <c:pt idx="45">
                  <c:v>33.550056278789441</c:v>
                </c:pt>
                <c:pt idx="46">
                  <c:v>34.289766976501376</c:v>
                </c:pt>
                <c:pt idx="47">
                  <c:v>34.966137238728599</c:v>
                </c:pt>
                <c:pt idx="48">
                  <c:v>35.706441659586574</c:v>
                </c:pt>
                <c:pt idx="49">
                  <c:v>36.391277815881558</c:v>
                </c:pt>
                <c:pt idx="50">
                  <c:v>36.904634767714406</c:v>
                </c:pt>
                <c:pt idx="51">
                  <c:v>37.667483582563086</c:v>
                </c:pt>
                <c:pt idx="52">
                  <c:v>38.155263453832013</c:v>
                </c:pt>
                <c:pt idx="53">
                  <c:v>38.654328336264918</c:v>
                </c:pt>
                <c:pt idx="54">
                  <c:v>39.135795093794115</c:v>
                </c:pt>
                <c:pt idx="55">
                  <c:v>39.64928018731316</c:v>
                </c:pt>
                <c:pt idx="56">
                  <c:v>40.094183850382237</c:v>
                </c:pt>
                <c:pt idx="57">
                  <c:v>40.34645211659889</c:v>
                </c:pt>
                <c:pt idx="58">
                  <c:v>40.698850296405965</c:v>
                </c:pt>
                <c:pt idx="59">
                  <c:v>40.892301528660489</c:v>
                </c:pt>
                <c:pt idx="60">
                  <c:v>41.006706426092705</c:v>
                </c:pt>
                <c:pt idx="61">
                  <c:v>41.079892414466507</c:v>
                </c:pt>
                <c:pt idx="62">
                  <c:v>41.13452348667969</c:v>
                </c:pt>
                <c:pt idx="63">
                  <c:v>41.302201154451467</c:v>
                </c:pt>
                <c:pt idx="64">
                  <c:v>41.595662701389301</c:v>
                </c:pt>
                <c:pt idx="65">
                  <c:v>41.765177066663156</c:v>
                </c:pt>
                <c:pt idx="66">
                  <c:v>42.02033279220867</c:v>
                </c:pt>
                <c:pt idx="67">
                  <c:v>42.369587229314497</c:v>
                </c:pt>
                <c:pt idx="68">
                  <c:v>42.802091048549741</c:v>
                </c:pt>
                <c:pt idx="69">
                  <c:v>43.331815965098848</c:v>
                </c:pt>
                <c:pt idx="70">
                  <c:v>43.557665687012253</c:v>
                </c:pt>
                <c:pt idx="71">
                  <c:v>43.951462174238422</c:v>
                </c:pt>
                <c:pt idx="72">
                  <c:v>44.089026545755075</c:v>
                </c:pt>
                <c:pt idx="73">
                  <c:v>44.117785811526112</c:v>
                </c:pt>
                <c:pt idx="74">
                  <c:v>44.15532705419082</c:v>
                </c:pt>
                <c:pt idx="75">
                  <c:v>44.089838109767626</c:v>
                </c:pt>
                <c:pt idx="76">
                  <c:v>43.906877410222684</c:v>
                </c:pt>
                <c:pt idx="77">
                  <c:v>43.603540410668984</c:v>
                </c:pt>
                <c:pt idx="78">
                  <c:v>43.37995879660118</c:v>
                </c:pt>
                <c:pt idx="79">
                  <c:v>43.274152206312444</c:v>
                </c:pt>
                <c:pt idx="80">
                  <c:v>43.186311080427835</c:v>
                </c:pt>
                <c:pt idx="81">
                  <c:v>42.845475124965859</c:v>
                </c:pt>
                <c:pt idx="82">
                  <c:v>42.514477033891801</c:v>
                </c:pt>
                <c:pt idx="83">
                  <c:v>42.168890866122688</c:v>
                </c:pt>
                <c:pt idx="84">
                  <c:v>42.113949691028907</c:v>
                </c:pt>
                <c:pt idx="85">
                  <c:v>41.753892055499179</c:v>
                </c:pt>
                <c:pt idx="86">
                  <c:v>41.558875786117305</c:v>
                </c:pt>
                <c:pt idx="87">
                  <c:v>41.404870836262219</c:v>
                </c:pt>
                <c:pt idx="88">
                  <c:v>41.350635294720405</c:v>
                </c:pt>
                <c:pt idx="89">
                  <c:v>41.402110664341642</c:v>
                </c:pt>
                <c:pt idx="90">
                  <c:v>41.651233479301226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8C5-4951-9777-345678BF7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(Nm)/Power(Kw)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/corrected power</a:t>
            </a:r>
            <a:r>
              <a:rPr lang="en-GB"/>
              <a:t>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07923815412581"/>
          <c:y val="0.15827876966459389"/>
          <c:w val="0.62433987257651469"/>
          <c:h val="0.65223347582722513"/>
        </c:manualLayout>
      </c:layout>
      <c:scatterChart>
        <c:scatterStyle val="lineMarker"/>
        <c:varyColors val="0"/>
        <c:ser>
          <c:idx val="0"/>
          <c:order val="0"/>
          <c:tx>
            <c:v>Corrected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BsC'!$K$8:$K$98</c:f>
              <c:numCache>
                <c:formatCode>General</c:formatCode>
                <c:ptCount val="91"/>
                <c:pt idx="0">
                  <c:v>2.6375565856676797</c:v>
                </c:pt>
                <c:pt idx="1">
                  <c:v>2.7824590832824398</c:v>
                </c:pt>
                <c:pt idx="2">
                  <c:v>2.9414242512092459</c:v>
                </c:pt>
                <c:pt idx="3">
                  <c:v>3.0905470972497651</c:v>
                </c:pt>
                <c:pt idx="4">
                  <c:v>3.2744952321026588</c:v>
                </c:pt>
                <c:pt idx="5">
                  <c:v>3.4657016441595245</c:v>
                </c:pt>
                <c:pt idx="6">
                  <c:v>3.6706432078910565</c:v>
                </c:pt>
                <c:pt idx="7">
                  <c:v>3.8922095660782303</c:v>
                </c:pt>
                <c:pt idx="8">
                  <c:v>4.1255794896456033</c:v>
                </c:pt>
                <c:pt idx="9">
                  <c:v>4.3295733124382636</c:v>
                </c:pt>
                <c:pt idx="10">
                  <c:v>4.525366274861895</c:v>
                </c:pt>
                <c:pt idx="11">
                  <c:v>4.7083099332639282</c:v>
                </c:pt>
                <c:pt idx="12">
                  <c:v>4.888372974989168</c:v>
                </c:pt>
                <c:pt idx="13">
                  <c:v>5.0539426722886418</c:v>
                </c:pt>
                <c:pt idx="14">
                  <c:v>5.2020068852532191</c:v>
                </c:pt>
                <c:pt idx="15">
                  <c:v>5.3642588445449109</c:v>
                </c:pt>
                <c:pt idx="16">
                  <c:v>5.5510850171876891</c:v>
                </c:pt>
                <c:pt idx="17">
                  <c:v>5.7219801159532127</c:v>
                </c:pt>
                <c:pt idx="18">
                  <c:v>5.8884859492004731</c:v>
                </c:pt>
                <c:pt idx="19">
                  <c:v>6.0822686692789283</c:v>
                </c:pt>
                <c:pt idx="20">
                  <c:v>6.3005817616310287</c:v>
                </c:pt>
                <c:pt idx="21">
                  <c:v>6.4944689266292794</c:v>
                </c:pt>
                <c:pt idx="22">
                  <c:v>6.7043735582162203</c:v>
                </c:pt>
                <c:pt idx="23">
                  <c:v>6.9193366764741793</c:v>
                </c:pt>
                <c:pt idx="24">
                  <c:v>7.0997117635153471</c:v>
                </c:pt>
                <c:pt idx="25">
                  <c:v>7.3127690843479281</c:v>
                </c:pt>
                <c:pt idx="26">
                  <c:v>7.5127617641020494</c:v>
                </c:pt>
                <c:pt idx="27">
                  <c:v>7.6859004944779707</c:v>
                </c:pt>
                <c:pt idx="28">
                  <c:v>7.8412603785066928</c:v>
                </c:pt>
                <c:pt idx="29">
                  <c:v>7.9959007530879482</c:v>
                </c:pt>
                <c:pt idx="30">
                  <c:v>8.1517325734209258</c:v>
                </c:pt>
                <c:pt idx="31">
                  <c:v>8.3016806632721636</c:v>
                </c:pt>
                <c:pt idx="32">
                  <c:v>8.4592287328427513</c:v>
                </c:pt>
                <c:pt idx="33">
                  <c:v>8.6004472905087201</c:v>
                </c:pt>
                <c:pt idx="34">
                  <c:v>8.6975462509440806</c:v>
                </c:pt>
                <c:pt idx="35">
                  <c:v>8.7888272425138698</c:v>
                </c:pt>
                <c:pt idx="36">
                  <c:v>8.9314383991104265</c:v>
                </c:pt>
                <c:pt idx="37">
                  <c:v>9.068878887455444</c:v>
                </c:pt>
                <c:pt idx="38">
                  <c:v>9.1629167091304193</c:v>
                </c:pt>
                <c:pt idx="39">
                  <c:v>9.2690134059895328</c:v>
                </c:pt>
                <c:pt idx="40">
                  <c:v>9.4162124023963134</c:v>
                </c:pt>
                <c:pt idx="41">
                  <c:v>9.5270568300539775</c:v>
                </c:pt>
                <c:pt idx="42">
                  <c:v>9.6833180350572228</c:v>
                </c:pt>
                <c:pt idx="43">
                  <c:v>9.8173234460401186</c:v>
                </c:pt>
                <c:pt idx="44">
                  <c:v>9.9521102597562869</c:v>
                </c:pt>
                <c:pt idx="45">
                  <c:v>10.128062555749382</c:v>
                </c:pt>
                <c:pt idx="46">
                  <c:v>10.351365794269427</c:v>
                </c:pt>
                <c:pt idx="47">
                  <c:v>10.555547875806406</c:v>
                </c:pt>
                <c:pt idx="48">
                  <c:v>10.779030346966596</c:v>
                </c:pt>
                <c:pt idx="49">
                  <c:v>10.985768105429898</c:v>
                </c:pt>
                <c:pt idx="50">
                  <c:v>11.140739866978894</c:v>
                </c:pt>
                <c:pt idx="51">
                  <c:v>11.371028020690614</c:v>
                </c:pt>
                <c:pt idx="52">
                  <c:v>11.518278594835561</c:v>
                </c:pt>
                <c:pt idx="53">
                  <c:v>11.668935878586638</c:v>
                </c:pt>
                <c:pt idx="54">
                  <c:v>11.814280655306204</c:v>
                </c:pt>
                <c:pt idx="55">
                  <c:v>11.969291100158829</c:v>
                </c:pt>
                <c:pt idx="56">
                  <c:v>12.103598240910014</c:v>
                </c:pt>
                <c:pt idx="57">
                  <c:v>12.179752771318</c:v>
                </c:pt>
                <c:pt idx="58">
                  <c:v>12.286134435180506</c:v>
                </c:pt>
                <c:pt idx="59">
                  <c:v>12.344533329223472</c:v>
                </c:pt>
                <c:pt idx="60">
                  <c:v>12.379069782702096</c:v>
                </c:pt>
                <c:pt idx="61">
                  <c:v>12.401163106847212</c:v>
                </c:pt>
                <c:pt idx="62">
                  <c:v>12.417655088627061</c:v>
                </c:pt>
                <c:pt idx="63">
                  <c:v>12.46827348086709</c:v>
                </c:pt>
                <c:pt idx="64">
                  <c:v>12.556863403947855</c:v>
                </c:pt>
                <c:pt idx="65">
                  <c:v>12.608036256873209</c:v>
                </c:pt>
                <c:pt idx="66">
                  <c:v>12.685062451056266</c:v>
                </c:pt>
                <c:pt idx="67">
                  <c:v>12.790495084536444</c:v>
                </c:pt>
                <c:pt idx="68">
                  <c:v>12.921058970939947</c:v>
                </c:pt>
                <c:pt idx="69">
                  <c:v>13.080971879805624</c:v>
                </c:pt>
                <c:pt idx="70">
                  <c:v>13.14915120244908</c:v>
                </c:pt>
                <c:pt idx="71">
                  <c:v>13.268030152270169</c:v>
                </c:pt>
                <c:pt idx="72">
                  <c:v>13.309557968157735</c:v>
                </c:pt>
                <c:pt idx="73">
                  <c:v>13.3182397909352</c:v>
                </c:pt>
                <c:pt idx="74">
                  <c:v>13.329572709454602</c:v>
                </c:pt>
                <c:pt idx="75">
                  <c:v>13.309802962414043</c:v>
                </c:pt>
                <c:pt idx="76">
                  <c:v>13.254570941494711</c:v>
                </c:pt>
                <c:pt idx="77">
                  <c:v>13.162999825147718</c:v>
                </c:pt>
                <c:pt idx="78">
                  <c:v>13.095505196978474</c:v>
                </c:pt>
                <c:pt idx="79">
                  <c:v>13.063564393173255</c:v>
                </c:pt>
                <c:pt idx="80">
                  <c:v>13.037046988536614</c:v>
                </c:pt>
                <c:pt idx="81">
                  <c:v>12.934155719160414</c:v>
                </c:pt>
                <c:pt idx="82">
                  <c:v>12.834234295948049</c:v>
                </c:pt>
                <c:pt idx="83">
                  <c:v>12.729909036506381</c:v>
                </c:pt>
                <c:pt idx="84">
                  <c:v>12.713323441131747</c:v>
                </c:pt>
                <c:pt idx="85">
                  <c:v>12.604629547267079</c:v>
                </c:pt>
                <c:pt idx="86">
                  <c:v>12.54575820114248</c:v>
                </c:pt>
                <c:pt idx="87">
                  <c:v>12.499267317399505</c:v>
                </c:pt>
                <c:pt idx="88">
                  <c:v>12.482894738083514</c:v>
                </c:pt>
                <c:pt idx="89">
                  <c:v>12.498434079039368</c:v>
                </c:pt>
                <c:pt idx="90">
                  <c:v>12.573639063287644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24-40D5-A403-69B9658CDFC0}"/>
            </c:ext>
          </c:extLst>
        </c:ser>
        <c:ser>
          <c:idx val="1"/>
          <c:order val="1"/>
          <c:tx>
            <c:v>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BsC'!$H$8:$H$98</c:f>
              <c:numCache>
                <c:formatCode>General</c:formatCode>
                <c:ptCount val="91"/>
                <c:pt idx="0">
                  <c:v>8.7371273035245327</c:v>
                </c:pt>
                <c:pt idx="1">
                  <c:v>9.2171289744416054</c:v>
                </c:pt>
                <c:pt idx="2">
                  <c:v>9.7437144196790104</c:v>
                </c:pt>
                <c:pt idx="3">
                  <c:v>10.237696348559632</c:v>
                </c:pt>
                <c:pt idx="4">
                  <c:v>10.847039966129369</c:v>
                </c:pt>
                <c:pt idx="5">
                  <c:v>11.480427235418267</c:v>
                </c:pt>
                <c:pt idx="6">
                  <c:v>12.159313346084401</c:v>
                </c:pt>
                <c:pt idx="7">
                  <c:v>12.89327048208632</c:v>
                </c:pt>
                <c:pt idx="8">
                  <c:v>13.666327917934955</c:v>
                </c:pt>
                <c:pt idx="9">
                  <c:v>14.342074557289388</c:v>
                </c:pt>
                <c:pt idx="10">
                  <c:v>14.990655159171121</c:v>
                </c:pt>
                <c:pt idx="11">
                  <c:v>15.596671364289406</c:v>
                </c:pt>
                <c:pt idx="12">
                  <c:v>16.193145285175927</c:v>
                </c:pt>
                <c:pt idx="13">
                  <c:v>16.741608787635847</c:v>
                </c:pt>
                <c:pt idx="14">
                  <c:v>17.232083905704343</c:v>
                </c:pt>
                <c:pt idx="15">
                  <c:v>17.769557122878531</c:v>
                </c:pt>
                <c:pt idx="16">
                  <c:v>18.388434481900951</c:v>
                </c:pt>
                <c:pt idx="17">
                  <c:v>18.954538823159968</c:v>
                </c:pt>
                <c:pt idx="18">
                  <c:v>19.506103354425736</c:v>
                </c:pt>
                <c:pt idx="19">
                  <c:v>20.14802486001502</c:v>
                </c:pt>
                <c:pt idx="20">
                  <c:v>20.871205280208191</c:v>
                </c:pt>
                <c:pt idx="21">
                  <c:v>21.513472768350194</c:v>
                </c:pt>
                <c:pt idx="22">
                  <c:v>22.208799457354765</c:v>
                </c:pt>
                <c:pt idx="23">
                  <c:v>22.920882807523704</c:v>
                </c:pt>
                <c:pt idx="24">
                  <c:v>23.51839040467884</c:v>
                </c:pt>
                <c:pt idx="25">
                  <c:v>24.22416064110806</c:v>
                </c:pt>
                <c:pt idx="26">
                  <c:v>24.886653158720701</c:v>
                </c:pt>
                <c:pt idx="27">
                  <c:v>25.46018971777886</c:v>
                </c:pt>
                <c:pt idx="28">
                  <c:v>25.974832357863164</c:v>
                </c:pt>
                <c:pt idx="29">
                  <c:v>26.487091562584308</c:v>
                </c:pt>
                <c:pt idx="30">
                  <c:v>27.003297531240158</c:v>
                </c:pt>
                <c:pt idx="31">
                  <c:v>27.500013149426206</c:v>
                </c:pt>
                <c:pt idx="32">
                  <c:v>28.021904337559445</c:v>
                </c:pt>
                <c:pt idx="33">
                  <c:v>28.489702648561497</c:v>
                </c:pt>
                <c:pt idx="34">
                  <c:v>28.811351095072038</c:v>
                </c:pt>
                <c:pt idx="35">
                  <c:v>29.113727031979302</c:v>
                </c:pt>
                <c:pt idx="36">
                  <c:v>29.586138443684263</c:v>
                </c:pt>
                <c:pt idx="37">
                  <c:v>30.041421583334905</c:v>
                </c:pt>
                <c:pt idx="38">
                  <c:v>30.352929751078115</c:v>
                </c:pt>
                <c:pt idx="39">
                  <c:v>30.704383953796913</c:v>
                </c:pt>
                <c:pt idx="40">
                  <c:v>31.191992969484254</c:v>
                </c:pt>
                <c:pt idx="41">
                  <c:v>31.559174428488355</c:v>
                </c:pt>
                <c:pt idx="42">
                  <c:v>32.076802769860933</c:v>
                </c:pt>
                <c:pt idx="43">
                  <c:v>32.520706927777717</c:v>
                </c:pt>
                <c:pt idx="44">
                  <c:v>32.967199547755584</c:v>
                </c:pt>
                <c:pt idx="45">
                  <c:v>33.550056278789441</c:v>
                </c:pt>
                <c:pt idx="46">
                  <c:v>34.289766976501376</c:v>
                </c:pt>
                <c:pt idx="47">
                  <c:v>34.966137238728599</c:v>
                </c:pt>
                <c:pt idx="48">
                  <c:v>35.706441659586574</c:v>
                </c:pt>
                <c:pt idx="49">
                  <c:v>36.391277815881558</c:v>
                </c:pt>
                <c:pt idx="50">
                  <c:v>36.904634767714406</c:v>
                </c:pt>
                <c:pt idx="51">
                  <c:v>37.667483582563086</c:v>
                </c:pt>
                <c:pt idx="52">
                  <c:v>38.155263453832013</c:v>
                </c:pt>
                <c:pt idx="53">
                  <c:v>38.654328336264918</c:v>
                </c:pt>
                <c:pt idx="54">
                  <c:v>39.135795093794115</c:v>
                </c:pt>
                <c:pt idx="55">
                  <c:v>39.64928018731316</c:v>
                </c:pt>
                <c:pt idx="56">
                  <c:v>40.094183850382237</c:v>
                </c:pt>
                <c:pt idx="57">
                  <c:v>40.34645211659889</c:v>
                </c:pt>
                <c:pt idx="58">
                  <c:v>40.698850296405965</c:v>
                </c:pt>
                <c:pt idx="59">
                  <c:v>40.892301528660489</c:v>
                </c:pt>
                <c:pt idx="60">
                  <c:v>41.006706426092705</c:v>
                </c:pt>
                <c:pt idx="61">
                  <c:v>41.079892414466507</c:v>
                </c:pt>
                <c:pt idx="62">
                  <c:v>41.13452348667969</c:v>
                </c:pt>
                <c:pt idx="63">
                  <c:v>41.302201154451467</c:v>
                </c:pt>
                <c:pt idx="64">
                  <c:v>41.595662701389301</c:v>
                </c:pt>
                <c:pt idx="65">
                  <c:v>41.765177066663156</c:v>
                </c:pt>
                <c:pt idx="66">
                  <c:v>42.02033279220867</c:v>
                </c:pt>
                <c:pt idx="67">
                  <c:v>42.369587229314497</c:v>
                </c:pt>
                <c:pt idx="68">
                  <c:v>42.802091048549741</c:v>
                </c:pt>
                <c:pt idx="69">
                  <c:v>43.331815965098848</c:v>
                </c:pt>
                <c:pt idx="70">
                  <c:v>43.557665687012253</c:v>
                </c:pt>
                <c:pt idx="71">
                  <c:v>43.951462174238422</c:v>
                </c:pt>
                <c:pt idx="72">
                  <c:v>44.089026545755075</c:v>
                </c:pt>
                <c:pt idx="73">
                  <c:v>44.117785811526112</c:v>
                </c:pt>
                <c:pt idx="74">
                  <c:v>44.15532705419082</c:v>
                </c:pt>
                <c:pt idx="75">
                  <c:v>44.089838109767626</c:v>
                </c:pt>
                <c:pt idx="76">
                  <c:v>43.906877410222684</c:v>
                </c:pt>
                <c:pt idx="77">
                  <c:v>43.603540410668984</c:v>
                </c:pt>
                <c:pt idx="78">
                  <c:v>43.37995879660118</c:v>
                </c:pt>
                <c:pt idx="79">
                  <c:v>43.274152206312444</c:v>
                </c:pt>
                <c:pt idx="80">
                  <c:v>43.186311080427835</c:v>
                </c:pt>
                <c:pt idx="81">
                  <c:v>42.845475124965859</c:v>
                </c:pt>
                <c:pt idx="82">
                  <c:v>42.514477033891801</c:v>
                </c:pt>
                <c:pt idx="83">
                  <c:v>42.168890866122688</c:v>
                </c:pt>
                <c:pt idx="84">
                  <c:v>42.113949691028907</c:v>
                </c:pt>
                <c:pt idx="85">
                  <c:v>41.753892055499179</c:v>
                </c:pt>
                <c:pt idx="86">
                  <c:v>41.558875786117305</c:v>
                </c:pt>
                <c:pt idx="87">
                  <c:v>41.404870836262219</c:v>
                </c:pt>
                <c:pt idx="88">
                  <c:v>41.350635294720405</c:v>
                </c:pt>
                <c:pt idx="89">
                  <c:v>41.402110664341642</c:v>
                </c:pt>
                <c:pt idx="90">
                  <c:v>41.651233479301226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724-40D5-A403-69B9658CDF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power(Kw)</a:t>
                </a:r>
                <a:r>
                  <a:rPr lang="en-GB"/>
                  <a:t>/Power(Kw)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Thermal</a:t>
            </a:r>
            <a:r>
              <a:rPr lang="en-GB" baseline="0"/>
              <a:t> efficiency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BsC'!$O$8:$O$98</c:f>
              <c:numCache>
                <c:formatCode>General</c:formatCode>
                <c:ptCount val="91"/>
                <c:pt idx="0">
                  <c:v>41.927660069366297</c:v>
                </c:pt>
                <c:pt idx="1">
                  <c:v>40.769437415516386</c:v>
                </c:pt>
                <c:pt idx="2">
                  <c:v>40.050302155812567</c:v>
                </c:pt>
                <c:pt idx="3">
                  <c:v>40.545429517628932</c:v>
                </c:pt>
                <c:pt idx="4">
                  <c:v>39.673484796819714</c:v>
                </c:pt>
                <c:pt idx="5">
                  <c:v>37.387045837661638</c:v>
                </c:pt>
                <c:pt idx="6">
                  <c:v>37.363383150422621</c:v>
                </c:pt>
                <c:pt idx="7">
                  <c:v>37.081749609087773</c:v>
                </c:pt>
                <c:pt idx="8">
                  <c:v>35.349787651298037</c:v>
                </c:pt>
                <c:pt idx="9">
                  <c:v>34.848964213499258</c:v>
                </c:pt>
                <c:pt idx="10">
                  <c:v>33.296190286332617</c:v>
                </c:pt>
                <c:pt idx="11">
                  <c:v>31.670678850680112</c:v>
                </c:pt>
                <c:pt idx="12">
                  <c:v>30.779012188565037</c:v>
                </c:pt>
                <c:pt idx="13">
                  <c:v>29.890706520338096</c:v>
                </c:pt>
                <c:pt idx="14">
                  <c:v>29.502321528069825</c:v>
                </c:pt>
                <c:pt idx="15">
                  <c:v>28.643447538897497</c:v>
                </c:pt>
                <c:pt idx="16">
                  <c:v>27.005555982464653</c:v>
                </c:pt>
                <c:pt idx="17">
                  <c:v>25.858145150095368</c:v>
                </c:pt>
                <c:pt idx="18">
                  <c:v>25.131607227615046</c:v>
                </c:pt>
                <c:pt idx="19">
                  <c:v>24.485336116826101</c:v>
                </c:pt>
                <c:pt idx="20">
                  <c:v>23.5102132129302</c:v>
                </c:pt>
                <c:pt idx="21">
                  <c:v>23.087268430843849</c:v>
                </c:pt>
                <c:pt idx="22">
                  <c:v>22.549329785205401</c:v>
                </c:pt>
                <c:pt idx="23">
                  <c:v>21.970281123062051</c:v>
                </c:pt>
                <c:pt idx="24">
                  <c:v>21.43578263531872</c:v>
                </c:pt>
                <c:pt idx="25">
                  <c:v>20.926673299421388</c:v>
                </c:pt>
                <c:pt idx="26">
                  <c:v>20.36362379360736</c:v>
                </c:pt>
                <c:pt idx="27">
                  <c:v>19.697746205428004</c:v>
                </c:pt>
                <c:pt idx="28">
                  <c:v>19.204341372045459</c:v>
                </c:pt>
                <c:pt idx="29">
                  <c:v>18.963747310526095</c:v>
                </c:pt>
                <c:pt idx="30">
                  <c:v>18.494406446637758</c:v>
                </c:pt>
                <c:pt idx="31">
                  <c:v>18.153181235445185</c:v>
                </c:pt>
                <c:pt idx="32">
                  <c:v>17.564458606863354</c:v>
                </c:pt>
                <c:pt idx="33">
                  <c:v>17.216140384271725</c:v>
                </c:pt>
                <c:pt idx="34">
                  <c:v>16.900700079492623</c:v>
                </c:pt>
                <c:pt idx="35">
                  <c:v>16.54544433230598</c:v>
                </c:pt>
                <c:pt idx="36">
                  <c:v>16.393819877164049</c:v>
                </c:pt>
                <c:pt idx="37">
                  <c:v>16.120738770526412</c:v>
                </c:pt>
                <c:pt idx="38">
                  <c:v>15.7089263910771</c:v>
                </c:pt>
                <c:pt idx="39">
                  <c:v>15.329562549381393</c:v>
                </c:pt>
                <c:pt idx="40">
                  <c:v>14.832699843635105</c:v>
                </c:pt>
                <c:pt idx="41">
                  <c:v>14.325199072474575</c:v>
                </c:pt>
                <c:pt idx="42">
                  <c:v>14.05240308918537</c:v>
                </c:pt>
                <c:pt idx="43">
                  <c:v>13.662148895549119</c:v>
                </c:pt>
                <c:pt idx="44">
                  <c:v>13.543047804007278</c:v>
                </c:pt>
                <c:pt idx="45">
                  <c:v>13.233388338414649</c:v>
                </c:pt>
                <c:pt idx="46">
                  <c:v>13.089610948485081</c:v>
                </c:pt>
                <c:pt idx="47">
                  <c:v>12.917756100146114</c:v>
                </c:pt>
                <c:pt idx="48">
                  <c:v>12.603361523840251</c:v>
                </c:pt>
                <c:pt idx="49">
                  <c:v>12.50458491371907</c:v>
                </c:pt>
                <c:pt idx="50">
                  <c:v>12.199658065234086</c:v>
                </c:pt>
                <c:pt idx="51">
                  <c:v>12.025696756501885</c:v>
                </c:pt>
                <c:pt idx="52">
                  <c:v>11.573053396915846</c:v>
                </c:pt>
                <c:pt idx="53">
                  <c:v>11.460715468388223</c:v>
                </c:pt>
                <c:pt idx="54">
                  <c:v>11.161683754522166</c:v>
                </c:pt>
                <c:pt idx="55">
                  <c:v>11.134316366968642</c:v>
                </c:pt>
                <c:pt idx="56">
                  <c:v>10.960665684676519</c:v>
                </c:pt>
                <c:pt idx="57">
                  <c:v>10.782492306423331</c:v>
                </c:pt>
                <c:pt idx="58">
                  <c:v>10.69846781037835</c:v>
                </c:pt>
                <c:pt idx="59">
                  <c:v>10.435592253432517</c:v>
                </c:pt>
                <c:pt idx="60">
                  <c:v>10.373246420254389</c:v>
                </c:pt>
                <c:pt idx="61">
                  <c:v>10.281112047660697</c:v>
                </c:pt>
                <c:pt idx="62">
                  <c:v>10.215287312280276</c:v>
                </c:pt>
                <c:pt idx="63">
                  <c:v>10.07236740789417</c:v>
                </c:pt>
                <c:pt idx="64">
                  <c:v>10.009180294619824</c:v>
                </c:pt>
                <c:pt idx="65">
                  <c:v>9.9333914483708128</c:v>
                </c:pt>
                <c:pt idx="66">
                  <c:v>9.7673966541475412</c:v>
                </c:pt>
                <c:pt idx="67">
                  <c:v>9.6445262829060212</c:v>
                </c:pt>
                <c:pt idx="68">
                  <c:v>9.5462718916021547</c:v>
                </c:pt>
                <c:pt idx="69">
                  <c:v>9.5247088379586522</c:v>
                </c:pt>
                <c:pt idx="70">
                  <c:v>9.3868890726137284</c:v>
                </c:pt>
                <c:pt idx="71">
                  <c:v>9.3084429797647026</c:v>
                </c:pt>
                <c:pt idx="72">
                  <c:v>9.2414128643812976</c:v>
                </c:pt>
                <c:pt idx="73">
                  <c:v>9.2082585209277372</c:v>
                </c:pt>
                <c:pt idx="74">
                  <c:v>9.2039515711985871</c:v>
                </c:pt>
                <c:pt idx="75">
                  <c:v>9.0863699211432554</c:v>
                </c:pt>
                <c:pt idx="76">
                  <c:v>9.0947689689828586</c:v>
                </c:pt>
                <c:pt idx="77">
                  <c:v>9.0626566437930212</c:v>
                </c:pt>
                <c:pt idx="78">
                  <c:v>9.0073459532602591</c:v>
                </c:pt>
                <c:pt idx="79">
                  <c:v>8.9867781059016174</c:v>
                </c:pt>
                <c:pt idx="80">
                  <c:v>8.9799430145524397</c:v>
                </c:pt>
                <c:pt idx="81">
                  <c:v>8.9486350428479202</c:v>
                </c:pt>
                <c:pt idx="82">
                  <c:v>8.9527063053787916</c:v>
                </c:pt>
                <c:pt idx="83">
                  <c:v>8.9188918836180271</c:v>
                </c:pt>
                <c:pt idx="84">
                  <c:v>8.8427419678951065</c:v>
                </c:pt>
                <c:pt idx="85">
                  <c:v>8.9094695710334673</c:v>
                </c:pt>
                <c:pt idx="86">
                  <c:v>8.879985766797196</c:v>
                </c:pt>
                <c:pt idx="87">
                  <c:v>8.9229361211710607</c:v>
                </c:pt>
                <c:pt idx="88">
                  <c:v>8.7122410533748109</c:v>
                </c:pt>
                <c:pt idx="89">
                  <c:v>8.5855359769731994</c:v>
                </c:pt>
                <c:pt idx="90">
                  <c:v>8.4624635002390676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35E-4A29-B068-0D7686BBF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679776"/>
        <c:axId val="874672096"/>
      </c:scatterChart>
      <c:valAx>
        <c:axId val="874679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2096"/>
        <c:crosses val="autoZero"/>
        <c:crossBetween val="midCat"/>
      </c:valAx>
      <c:valAx>
        <c:axId val="8746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4679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338666</xdr:colOff>
      <xdr:row>1</xdr:row>
      <xdr:rowOff>147109</xdr:rowOff>
    </xdr:from>
    <xdr:to>
      <xdr:col>23</xdr:col>
      <xdr:colOff>0</xdr:colOff>
      <xdr:row>16</xdr:row>
      <xdr:rowOff>32809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0F4B3DD-6B8E-FA65-28E1-58BD0A7B91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338666</xdr:colOff>
      <xdr:row>16</xdr:row>
      <xdr:rowOff>169334</xdr:rowOff>
    </xdr:from>
    <xdr:to>
      <xdr:col>23</xdr:col>
      <xdr:colOff>0</xdr:colOff>
      <xdr:row>31</xdr:row>
      <xdr:rowOff>55034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74AD674-8B30-4F91-BC4C-EE5D52C8C4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0</xdr:colOff>
      <xdr:row>33</xdr:row>
      <xdr:rowOff>0</xdr:rowOff>
    </xdr:from>
    <xdr:to>
      <xdr:col>23</xdr:col>
      <xdr:colOff>275167</xdr:colOff>
      <xdr:row>47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F52617D-9302-45FC-AAEA-FD75D246F3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31749</xdr:colOff>
      <xdr:row>48</xdr:row>
      <xdr:rowOff>179917</xdr:rowOff>
    </xdr:from>
    <xdr:to>
      <xdr:col>24</xdr:col>
      <xdr:colOff>63499</xdr:colOff>
      <xdr:row>64</xdr:row>
      <xdr:rowOff>107951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4E7F2C2-69B1-47CD-8BA8-D5DD11EC5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24</xdr:col>
      <xdr:colOff>31750</xdr:colOff>
      <xdr:row>81</xdr:row>
      <xdr:rowOff>118534</xdr:rowOff>
    </xdr:to>
    <xdr:graphicFrame macro="">
      <xdr:nvGraphicFramePr>
        <xdr:cNvPr id="9" name="Chart 5">
          <a:extLst>
            <a:ext uri="{FF2B5EF4-FFF2-40B4-BE49-F238E27FC236}">
              <a16:creationId xmlns:a16="http://schemas.microsoft.com/office/drawing/2014/main" id="{52903F29-4B46-4C6A-9546-ECC7DA9D6ED5}"/>
            </a:ext>
            <a:ext uri="{147F2762-F138-4A5C-976F-8EAC2B608ADB}">
              <a16:predDERef xmlns:a16="http://schemas.microsoft.com/office/drawing/2014/main" pred="{34E7F2C2-69B1-47CD-8BA8-D5DD11EC5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0</xdr:colOff>
      <xdr:row>83</xdr:row>
      <xdr:rowOff>0</xdr:rowOff>
    </xdr:from>
    <xdr:to>
      <xdr:col>23</xdr:col>
      <xdr:colOff>275167</xdr:colOff>
      <xdr:row>98</xdr:row>
      <xdr:rowOff>107951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B0E1FB4-E284-4187-841A-0BE1BEA94C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8"/>
  <sheetViews>
    <sheetView tabSelected="1" topLeftCell="C1" zoomScale="90" zoomScaleNormal="90" workbookViewId="0">
      <selection activeCell="N2" sqref="N2"/>
    </sheetView>
  </sheetViews>
  <sheetFormatPr defaultRowHeight="15" x14ac:dyDescent="0.25"/>
  <cols>
    <col min="2" max="2" width="9.140625" style="1"/>
    <col min="3" max="3" width="13.42578125" style="1" customWidth="1"/>
    <col min="4" max="4" width="14.5703125" customWidth="1"/>
    <col min="5" max="5" width="10.5703125" style="1" customWidth="1"/>
    <col min="8" max="8" width="13.7109375" style="2" customWidth="1"/>
    <col min="9" max="9" width="9.140625" style="1"/>
    <col min="10" max="10" width="15.7109375" style="1" customWidth="1"/>
    <col min="11" max="11" width="15.28515625" style="1" customWidth="1"/>
    <col min="12" max="12" width="13.85546875" customWidth="1"/>
    <col min="15" max="15" width="17.28515625" customWidth="1"/>
  </cols>
  <sheetData>
    <row r="1" spans="2:15" ht="15.75" thickBot="1" x14ac:dyDescent="0.3"/>
    <row r="2" spans="2:15" ht="30.75" thickBot="1" x14ac:dyDescent="0.3">
      <c r="B2"/>
      <c r="C2"/>
      <c r="I2" s="14" t="s">
        <v>0</v>
      </c>
      <c r="J2" s="14" t="s">
        <v>1</v>
      </c>
      <c r="K2" s="14" t="s">
        <v>2</v>
      </c>
      <c r="M2">
        <f>3.14159*0.375^2</f>
        <v>0.44178609375</v>
      </c>
      <c r="N2">
        <f>M2/100</f>
        <v>4.4178609375000004E-3</v>
      </c>
      <c r="O2" s="19" t="s">
        <v>28</v>
      </c>
    </row>
    <row r="3" spans="2:15" ht="15.75" thickBot="1" x14ac:dyDescent="0.3">
      <c r="D3" s="1"/>
      <c r="I3" s="15" t="s">
        <v>3</v>
      </c>
      <c r="J3" s="15" t="s">
        <v>4</v>
      </c>
      <c r="K3" s="15" t="s">
        <v>5</v>
      </c>
      <c r="O3" s="20">
        <f>AVERAGE(O8:O98)</f>
        <v>17.435858103791126</v>
      </c>
    </row>
    <row r="4" spans="2:15" ht="15.75" thickBot="1" x14ac:dyDescent="0.3">
      <c r="D4" s="1"/>
      <c r="I4" s="16">
        <v>1018.9</v>
      </c>
      <c r="J4" s="16">
        <v>46</v>
      </c>
      <c r="K4" s="16">
        <v>27</v>
      </c>
    </row>
    <row r="5" spans="2:15" ht="15.75" thickBot="1" x14ac:dyDescent="0.3">
      <c r="D5" s="1"/>
      <c r="I5" s="13"/>
      <c r="J5" s="13"/>
      <c r="K5" s="13"/>
    </row>
    <row r="6" spans="2:15" ht="30" x14ac:dyDescent="0.25"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5" t="s">
        <v>12</v>
      </c>
      <c r="I6" s="3" t="s">
        <v>12</v>
      </c>
      <c r="J6" s="5" t="s">
        <v>13</v>
      </c>
      <c r="K6" s="3" t="s">
        <v>13</v>
      </c>
      <c r="L6" s="3" t="s">
        <v>27</v>
      </c>
      <c r="M6" s="3" t="s">
        <v>14</v>
      </c>
      <c r="N6" s="3" t="s">
        <v>14</v>
      </c>
      <c r="O6" s="3" t="s">
        <v>15</v>
      </c>
    </row>
    <row r="7" spans="2:15" ht="15.75" thickBot="1" x14ac:dyDescent="0.3">
      <c r="B7" s="4" t="s">
        <v>16</v>
      </c>
      <c r="C7" s="4" t="s">
        <v>17</v>
      </c>
      <c r="D7" s="4" t="s">
        <v>18</v>
      </c>
      <c r="E7" s="4" t="s">
        <v>9</v>
      </c>
      <c r="F7" s="4" t="s">
        <v>19</v>
      </c>
      <c r="G7" s="4" t="s">
        <v>20</v>
      </c>
      <c r="H7" s="6" t="s">
        <v>21</v>
      </c>
      <c r="I7" s="4" t="s">
        <v>22</v>
      </c>
      <c r="J7" s="4" t="s">
        <v>20</v>
      </c>
      <c r="K7" s="4" t="s">
        <v>23</v>
      </c>
      <c r="L7" s="17" t="s">
        <v>24</v>
      </c>
      <c r="M7" s="4" t="s">
        <v>25</v>
      </c>
      <c r="N7" s="4" t="s">
        <v>26</v>
      </c>
      <c r="O7" s="4" t="s">
        <v>4</v>
      </c>
    </row>
    <row r="8" spans="2:15" x14ac:dyDescent="0.25">
      <c r="B8" s="7">
        <v>102.27500000000001</v>
      </c>
      <c r="C8" s="7">
        <v>1000</v>
      </c>
      <c r="D8" s="7">
        <v>7.0400000000000004E-2</v>
      </c>
      <c r="E8" s="7">
        <v>1.2658</v>
      </c>
      <c r="F8" s="7">
        <f>B8*0.815776</f>
        <v>83.433490399999997</v>
      </c>
      <c r="G8" s="7">
        <f>2*3.14159*C8*F8/60</f>
        <v>8737.1273035245322</v>
      </c>
      <c r="H8" s="9">
        <f>G8/1000</f>
        <v>8.7371273035245327</v>
      </c>
      <c r="I8" s="7">
        <f>F8*C8/5252</f>
        <v>15.886041584158415</v>
      </c>
      <c r="J8" s="7">
        <f>(G8*1.01325/1.0189)*SQRT(27/293)</f>
        <v>2637.5565856676799</v>
      </c>
      <c r="K8" s="7">
        <f>J8/1000</f>
        <v>2.6375565856676797</v>
      </c>
      <c r="L8" s="18">
        <f>H8*120/0.9*(0.00442)*C8*4</f>
        <v>20596.321430175161</v>
      </c>
      <c r="M8" s="7">
        <f>(D8/1000)*0.75*3600/60*1000*H8</f>
        <v>27.679219297565716</v>
      </c>
      <c r="N8" s="7">
        <f>M8/1000</f>
        <v>2.7679219297565717E-2</v>
      </c>
      <c r="O8" s="7">
        <f>(K8/N8*0.044)*10</f>
        <v>41.927660069366297</v>
      </c>
    </row>
    <row r="9" spans="2:15" x14ac:dyDescent="0.25">
      <c r="B9" s="10">
        <v>102.756</v>
      </c>
      <c r="C9" s="7">
        <f t="shared" ref="C9:C40" si="0">C8+50</f>
        <v>1050</v>
      </c>
      <c r="D9" s="7">
        <v>7.2400000000000006E-2</v>
      </c>
      <c r="E9" s="7">
        <v>1.26783</v>
      </c>
      <c r="F9" s="7">
        <f t="shared" ref="F9:F72" si="1">B9*0.815776</f>
        <v>83.825878656</v>
      </c>
      <c r="G9" s="7">
        <f t="shared" ref="G9:G72" si="2">2*3.14159*C9*F9/60</f>
        <v>9217.1289744416063</v>
      </c>
      <c r="H9" s="9">
        <f t="shared" ref="H9:H72" si="3">G9/1000</f>
        <v>9.2171289744416054</v>
      </c>
      <c r="I9" s="7">
        <f t="shared" ref="I9:I72" si="4">F9*C9/5252</f>
        <v>16.758791429702971</v>
      </c>
      <c r="J9" s="7">
        <f t="shared" ref="J9:J72" si="5">(G9*1.01325/1.0189)*SQRT(27/293)</f>
        <v>2782.4590832824397</v>
      </c>
      <c r="K9" s="7">
        <f t="shared" ref="K9:K72" si="6">J9/1000</f>
        <v>2.7824590832824398</v>
      </c>
      <c r="L9" s="7">
        <f t="shared" ref="L9:L72" si="7">H9*120/0.9*(0.00442)*C9*4</f>
        <v>22814.237637537863</v>
      </c>
      <c r="M9" s="7">
        <f t="shared" ref="M9:M72" si="8">(D9/1000)*0.75*3600/60*1000*H9</f>
        <v>30.029406198730751</v>
      </c>
      <c r="N9" s="7">
        <f t="shared" ref="N9:N72" si="9">M9/1000</f>
        <v>3.0029406198730752E-2</v>
      </c>
      <c r="O9" s="7">
        <f t="shared" ref="O9:O72" si="10">(K9/N9*0.044)*10</f>
        <v>40.769437415516386</v>
      </c>
    </row>
    <row r="10" spans="2:15" x14ac:dyDescent="0.25">
      <c r="B10" s="10">
        <v>103.68899999999999</v>
      </c>
      <c r="C10" s="7">
        <f t="shared" si="0"/>
        <v>1100</v>
      </c>
      <c r="D10" s="7">
        <v>7.3700000000000002E-2</v>
      </c>
      <c r="E10" s="7">
        <v>1.2734399999999999</v>
      </c>
      <c r="F10" s="7">
        <f t="shared" si="1"/>
        <v>84.586997663999995</v>
      </c>
      <c r="G10" s="7">
        <f t="shared" si="2"/>
        <v>9743.7144196790105</v>
      </c>
      <c r="H10" s="9">
        <f t="shared" si="3"/>
        <v>9.7437144196790104</v>
      </c>
      <c r="I10" s="7">
        <f t="shared" si="4"/>
        <v>17.716240942574256</v>
      </c>
      <c r="J10" s="7">
        <f t="shared" si="5"/>
        <v>2941.424251209246</v>
      </c>
      <c r="K10" s="7">
        <f t="shared" si="6"/>
        <v>2.9414242512092459</v>
      </c>
      <c r="L10" s="7">
        <f t="shared" si="7"/>
        <v>25266.10107118899</v>
      </c>
      <c r="M10" s="7">
        <f t="shared" si="8"/>
        <v>32.31502887286544</v>
      </c>
      <c r="N10" s="7">
        <f t="shared" si="9"/>
        <v>3.2315028872865442E-2</v>
      </c>
      <c r="O10" s="7">
        <f t="shared" si="10"/>
        <v>40.050302155812567</v>
      </c>
    </row>
    <row r="11" spans="2:15" x14ac:dyDescent="0.25">
      <c r="B11" s="10">
        <v>104.209</v>
      </c>
      <c r="C11" s="7">
        <f t="shared" si="0"/>
        <v>1150</v>
      </c>
      <c r="D11" s="7">
        <v>7.2800000000000004E-2</v>
      </c>
      <c r="E11" s="7">
        <v>1.2847599999999999</v>
      </c>
      <c r="F11" s="7">
        <f t="shared" si="1"/>
        <v>85.011201184000001</v>
      </c>
      <c r="G11" s="7">
        <f t="shared" si="2"/>
        <v>10237.696348559632</v>
      </c>
      <c r="H11" s="9">
        <f t="shared" si="3"/>
        <v>10.237696348559632</v>
      </c>
      <c r="I11" s="7">
        <f t="shared" si="4"/>
        <v>18.614410007920792</v>
      </c>
      <c r="J11" s="7">
        <f t="shared" si="5"/>
        <v>3090.5470972497651</v>
      </c>
      <c r="K11" s="7">
        <f t="shared" si="6"/>
        <v>3.0905470972497651</v>
      </c>
      <c r="L11" s="7">
        <f t="shared" si="7"/>
        <v>27753.712287855258</v>
      </c>
      <c r="M11" s="7">
        <f t="shared" si="8"/>
        <v>33.538693237881361</v>
      </c>
      <c r="N11" s="7">
        <f t="shared" si="9"/>
        <v>3.3538693237881362E-2</v>
      </c>
      <c r="O11" s="7">
        <f t="shared" si="10"/>
        <v>40.545429517628932</v>
      </c>
    </row>
    <row r="12" spans="2:15" x14ac:dyDescent="0.25">
      <c r="B12" s="10">
        <v>105.81100000000001</v>
      </c>
      <c r="C12" s="7">
        <f t="shared" si="0"/>
        <v>1200</v>
      </c>
      <c r="D12" s="7">
        <v>7.4399999999999994E-2</v>
      </c>
      <c r="E12" s="7">
        <v>1.2918099999999999</v>
      </c>
      <c r="F12" s="7">
        <f t="shared" si="1"/>
        <v>86.318074335999995</v>
      </c>
      <c r="G12" s="7">
        <f t="shared" si="2"/>
        <v>10847.039966129369</v>
      </c>
      <c r="H12" s="9">
        <f t="shared" si="3"/>
        <v>10.847039966129369</v>
      </c>
      <c r="I12" s="7">
        <f t="shared" si="4"/>
        <v>19.722332293069304</v>
      </c>
      <c r="J12" s="7">
        <f t="shared" si="5"/>
        <v>3274.495232102659</v>
      </c>
      <c r="K12" s="7">
        <f t="shared" si="6"/>
        <v>3.2744952321026588</v>
      </c>
      <c r="L12" s="7">
        <f t="shared" si="7"/>
        <v>30684.106656186766</v>
      </c>
      <c r="M12" s="7">
        <f t="shared" si="8"/>
        <v>36.31588980660112</v>
      </c>
      <c r="N12" s="7">
        <f t="shared" si="9"/>
        <v>3.6315889806601123E-2</v>
      </c>
      <c r="O12" s="7">
        <f t="shared" si="10"/>
        <v>39.673484796819714</v>
      </c>
    </row>
    <row r="13" spans="2:15" x14ac:dyDescent="0.25">
      <c r="B13" s="10">
        <v>107.51</v>
      </c>
      <c r="C13" s="7">
        <f t="shared" si="0"/>
        <v>1250</v>
      </c>
      <c r="D13" s="7">
        <v>7.8950000000000006E-2</v>
      </c>
      <c r="E13" s="7">
        <v>1.2972900000000001</v>
      </c>
      <c r="F13" s="7">
        <f t="shared" si="1"/>
        <v>87.704077760000004</v>
      </c>
      <c r="G13" s="7">
        <f t="shared" si="2"/>
        <v>11480.427235418267</v>
      </c>
      <c r="H13" s="9">
        <f t="shared" si="3"/>
        <v>11.480427235418267</v>
      </c>
      <c r="I13" s="7">
        <f t="shared" si="4"/>
        <v>20.873971287128715</v>
      </c>
      <c r="J13" s="7">
        <f t="shared" si="5"/>
        <v>3465.7016441595247</v>
      </c>
      <c r="K13" s="7">
        <f t="shared" si="6"/>
        <v>3.4657016441595245</v>
      </c>
      <c r="L13" s="7">
        <f t="shared" si="7"/>
        <v>33828.992253699165</v>
      </c>
      <c r="M13" s="7">
        <f t="shared" si="8"/>
        <v>40.787087860632255</v>
      </c>
      <c r="N13" s="7">
        <f t="shared" si="9"/>
        <v>4.0787087860632253E-2</v>
      </c>
      <c r="O13" s="7">
        <f t="shared" si="10"/>
        <v>37.387045837661638</v>
      </c>
    </row>
    <row r="14" spans="2:15" x14ac:dyDescent="0.25">
      <c r="B14" s="10">
        <v>109.488</v>
      </c>
      <c r="C14" s="7">
        <f t="shared" si="0"/>
        <v>1300</v>
      </c>
      <c r="D14" s="7">
        <v>7.9000000000000001E-2</v>
      </c>
      <c r="E14" s="7">
        <v>1.29895</v>
      </c>
      <c r="F14" s="7">
        <f t="shared" si="1"/>
        <v>89.317682687999991</v>
      </c>
      <c r="G14" s="7">
        <f t="shared" si="2"/>
        <v>12159.313346084402</v>
      </c>
      <c r="H14" s="9">
        <f t="shared" si="3"/>
        <v>12.159313346084401</v>
      </c>
      <c r="I14" s="7">
        <f t="shared" si="4"/>
        <v>22.1083372990099</v>
      </c>
      <c r="J14" s="7">
        <f t="shared" si="5"/>
        <v>3670.6432078910566</v>
      </c>
      <c r="K14" s="7">
        <f t="shared" si="6"/>
        <v>3.6706432078910565</v>
      </c>
      <c r="L14" s="7">
        <f t="shared" si="7"/>
        <v>37262.621059520527</v>
      </c>
      <c r="M14" s="7">
        <f t="shared" si="8"/>
        <v>43.226358945330048</v>
      </c>
      <c r="N14" s="7">
        <f t="shared" si="9"/>
        <v>4.322635894533005E-2</v>
      </c>
      <c r="O14" s="7">
        <f t="shared" si="10"/>
        <v>37.363383150422621</v>
      </c>
    </row>
    <row r="15" spans="2:15" x14ac:dyDescent="0.25">
      <c r="B15" s="10">
        <v>111.797</v>
      </c>
      <c r="C15" s="7">
        <f t="shared" si="0"/>
        <v>1350</v>
      </c>
      <c r="D15" s="7">
        <v>7.9600000000000004E-2</v>
      </c>
      <c r="E15" s="7">
        <v>1.2946899999999999</v>
      </c>
      <c r="F15" s="7">
        <f t="shared" si="1"/>
        <v>91.201309471999991</v>
      </c>
      <c r="G15" s="7">
        <f t="shared" si="2"/>
        <v>12893.27048208632</v>
      </c>
      <c r="H15" s="9">
        <f t="shared" si="3"/>
        <v>12.89327048208632</v>
      </c>
      <c r="I15" s="7">
        <f t="shared" si="4"/>
        <v>23.44283468910891</v>
      </c>
      <c r="J15" s="7">
        <f t="shared" si="5"/>
        <v>3892.2095660782302</v>
      </c>
      <c r="K15" s="7">
        <f t="shared" si="6"/>
        <v>3.8922095660782303</v>
      </c>
      <c r="L15" s="7">
        <f t="shared" si="7"/>
        <v>41031.543982191506</v>
      </c>
      <c r="M15" s="7">
        <f t="shared" si="8"/>
        <v>46.183694866833207</v>
      </c>
      <c r="N15" s="7">
        <f t="shared" si="9"/>
        <v>4.6183694866833207E-2</v>
      </c>
      <c r="O15" s="7">
        <f t="shared" si="10"/>
        <v>37.081749609087773</v>
      </c>
    </row>
    <row r="16" spans="2:15" x14ac:dyDescent="0.25">
      <c r="B16" s="10">
        <v>114.268</v>
      </c>
      <c r="C16" s="7">
        <f t="shared" si="0"/>
        <v>1400</v>
      </c>
      <c r="D16" s="7">
        <v>8.3500000000000005E-2</v>
      </c>
      <c r="E16" s="7">
        <v>1.2855000000000001</v>
      </c>
      <c r="F16" s="7">
        <f t="shared" si="1"/>
        <v>93.217091967999991</v>
      </c>
      <c r="G16" s="7">
        <f t="shared" si="2"/>
        <v>13666.327917934956</v>
      </c>
      <c r="H16" s="9">
        <f t="shared" si="3"/>
        <v>13.666327917934955</v>
      </c>
      <c r="I16" s="7">
        <f t="shared" si="4"/>
        <v>24.848425124752474</v>
      </c>
      <c r="J16" s="7">
        <f t="shared" si="5"/>
        <v>4125.5794896456036</v>
      </c>
      <c r="K16" s="7">
        <f t="shared" si="6"/>
        <v>4.1255794896456033</v>
      </c>
      <c r="L16" s="7">
        <f t="shared" si="7"/>
        <v>45102.526483296802</v>
      </c>
      <c r="M16" s="7">
        <f t="shared" si="8"/>
        <v>51.351227151640593</v>
      </c>
      <c r="N16" s="7">
        <f t="shared" si="9"/>
        <v>5.1351227151640595E-2</v>
      </c>
      <c r="O16" s="7">
        <f t="shared" si="10"/>
        <v>35.349787651298037</v>
      </c>
    </row>
    <row r="17" spans="2:15" x14ac:dyDescent="0.25">
      <c r="B17" s="10">
        <v>115.783</v>
      </c>
      <c r="C17" s="7">
        <f t="shared" si="0"/>
        <v>1450</v>
      </c>
      <c r="D17" s="7">
        <v>8.4699999999999998E-2</v>
      </c>
      <c r="E17" s="7">
        <v>1.2781800000000001</v>
      </c>
      <c r="F17" s="7">
        <f t="shared" si="1"/>
        <v>94.452992607999988</v>
      </c>
      <c r="G17" s="7">
        <f t="shared" si="2"/>
        <v>14342.074557289388</v>
      </c>
      <c r="H17" s="9">
        <f t="shared" si="3"/>
        <v>14.342074557289388</v>
      </c>
      <c r="I17" s="7">
        <f t="shared" si="4"/>
        <v>26.077082879207914</v>
      </c>
      <c r="J17" s="7">
        <f t="shared" si="5"/>
        <v>4329.5733124382632</v>
      </c>
      <c r="K17" s="7">
        <f t="shared" si="6"/>
        <v>4.3295733124382636</v>
      </c>
      <c r="L17" s="7">
        <f t="shared" si="7"/>
        <v>49023.123113422771</v>
      </c>
      <c r="M17" s="7">
        <f t="shared" si="8"/>
        <v>54.664817175108503</v>
      </c>
      <c r="N17" s="7">
        <f t="shared" si="9"/>
        <v>5.4664817175108502E-2</v>
      </c>
      <c r="O17" s="7">
        <f t="shared" si="10"/>
        <v>34.848964213499258</v>
      </c>
    </row>
    <row r="18" spans="2:15" x14ac:dyDescent="0.25">
      <c r="B18" s="10">
        <v>116.985</v>
      </c>
      <c r="C18" s="7">
        <f t="shared" si="0"/>
        <v>1500</v>
      </c>
      <c r="D18" s="7">
        <v>8.8650000000000007E-2</v>
      </c>
      <c r="E18" s="7">
        <v>1.2795000000000001</v>
      </c>
      <c r="F18" s="7">
        <f t="shared" si="1"/>
        <v>95.43355536</v>
      </c>
      <c r="G18" s="7">
        <f t="shared" si="2"/>
        <v>14990.655159171121</v>
      </c>
      <c r="H18" s="9">
        <f t="shared" si="3"/>
        <v>14.990655159171121</v>
      </c>
      <c r="I18" s="7">
        <f t="shared" si="4"/>
        <v>27.256346732673268</v>
      </c>
      <c r="J18" s="7">
        <f t="shared" si="5"/>
        <v>4525.3662748618954</v>
      </c>
      <c r="K18" s="7">
        <f t="shared" si="6"/>
        <v>4.525366274861895</v>
      </c>
      <c r="L18" s="7">
        <f t="shared" si="7"/>
        <v>53006.956642829078</v>
      </c>
      <c r="M18" s="7">
        <f t="shared" si="8"/>
        <v>59.801471093723393</v>
      </c>
      <c r="N18" s="7">
        <f t="shared" si="9"/>
        <v>5.9801471093723392E-2</v>
      </c>
      <c r="O18" s="7">
        <f t="shared" si="10"/>
        <v>33.296190286332617</v>
      </c>
    </row>
    <row r="19" spans="2:15" x14ac:dyDescent="0.25">
      <c r="B19" s="10">
        <v>117.788</v>
      </c>
      <c r="C19" s="7">
        <f t="shared" si="0"/>
        <v>1550</v>
      </c>
      <c r="D19" s="7">
        <v>9.3200000000000005E-2</v>
      </c>
      <c r="E19" s="7">
        <v>1.27766</v>
      </c>
      <c r="F19" s="7">
        <f t="shared" si="1"/>
        <v>96.088623487999996</v>
      </c>
      <c r="G19" s="7">
        <f t="shared" si="2"/>
        <v>15596.671364289406</v>
      </c>
      <c r="H19" s="9">
        <f t="shared" si="3"/>
        <v>15.596671364289406</v>
      </c>
      <c r="I19" s="7">
        <f t="shared" si="4"/>
        <v>28.358219041584157</v>
      </c>
      <c r="J19" s="7">
        <f t="shared" si="5"/>
        <v>4708.3099332639285</v>
      </c>
      <c r="K19" s="7">
        <f t="shared" si="6"/>
        <v>4.7083099332639282</v>
      </c>
      <c r="L19" s="7">
        <f t="shared" si="7"/>
        <v>56988.157608931586</v>
      </c>
      <c r="M19" s="7">
        <f t="shared" si="8"/>
        <v>65.412439701829783</v>
      </c>
      <c r="N19" s="7">
        <f t="shared" si="9"/>
        <v>6.5412439701829778E-2</v>
      </c>
      <c r="O19" s="7">
        <f t="shared" si="10"/>
        <v>31.670678850680112</v>
      </c>
    </row>
    <row r="20" spans="2:15" x14ac:dyDescent="0.25">
      <c r="B20" s="10">
        <v>118.471</v>
      </c>
      <c r="C20" s="7">
        <f t="shared" si="0"/>
        <v>1600</v>
      </c>
      <c r="D20" s="7">
        <v>9.5899999999999999E-2</v>
      </c>
      <c r="E20" s="7">
        <v>1.2823500000000001</v>
      </c>
      <c r="F20" s="7">
        <f t="shared" si="1"/>
        <v>96.645798495999998</v>
      </c>
      <c r="G20" s="7">
        <f t="shared" si="2"/>
        <v>16193.145285175928</v>
      </c>
      <c r="H20" s="9">
        <f t="shared" si="3"/>
        <v>16.193145285175927</v>
      </c>
      <c r="I20" s="7">
        <f t="shared" si="4"/>
        <v>29.442741354455443</v>
      </c>
      <c r="J20" s="7">
        <f t="shared" si="5"/>
        <v>4888.3729749891681</v>
      </c>
      <c r="K20" s="7">
        <f t="shared" si="6"/>
        <v>4.888372974989168</v>
      </c>
      <c r="L20" s="7">
        <f t="shared" si="7"/>
        <v>61076.225843607564</v>
      </c>
      <c r="M20" s="7">
        <f t="shared" si="8"/>
        <v>69.881518478176716</v>
      </c>
      <c r="N20" s="7">
        <f t="shared" si="9"/>
        <v>6.988151847817671E-2</v>
      </c>
      <c r="O20" s="7">
        <f t="shared" si="10"/>
        <v>30.779012188565037</v>
      </c>
    </row>
    <row r="21" spans="2:15" x14ac:dyDescent="0.25">
      <c r="B21" s="10">
        <v>118.77200000000001</v>
      </c>
      <c r="C21" s="7">
        <f t="shared" si="0"/>
        <v>1650</v>
      </c>
      <c r="D21" s="7">
        <v>9.8750000000000004E-2</v>
      </c>
      <c r="E21" s="7">
        <v>1.2902800000000001</v>
      </c>
      <c r="F21" s="7">
        <f t="shared" si="1"/>
        <v>96.891347072000002</v>
      </c>
      <c r="G21" s="7">
        <f t="shared" si="2"/>
        <v>16741.608787635847</v>
      </c>
      <c r="H21" s="9">
        <f t="shared" si="3"/>
        <v>16.741608787635847</v>
      </c>
      <c r="I21" s="7">
        <f t="shared" si="4"/>
        <v>30.439970043564358</v>
      </c>
      <c r="J21" s="7">
        <f t="shared" si="5"/>
        <v>5053.9426722886419</v>
      </c>
      <c r="K21" s="7">
        <f t="shared" si="6"/>
        <v>5.0539426722886418</v>
      </c>
      <c r="L21" s="7">
        <f t="shared" si="7"/>
        <v>65118.161540388392</v>
      </c>
      <c r="M21" s="7">
        <f t="shared" si="8"/>
        <v>74.395524050056792</v>
      </c>
      <c r="N21" s="7">
        <f t="shared" si="9"/>
        <v>7.4395524050056797E-2</v>
      </c>
      <c r="O21" s="7">
        <f t="shared" si="10"/>
        <v>29.890706520338096</v>
      </c>
    </row>
    <row r="22" spans="2:15" x14ac:dyDescent="0.25">
      <c r="B22" s="10">
        <v>118.65600000000001</v>
      </c>
      <c r="C22" s="7">
        <f t="shared" si="0"/>
        <v>1700</v>
      </c>
      <c r="D22" s="7">
        <v>0.10005</v>
      </c>
      <c r="E22" s="7">
        <v>1.29942</v>
      </c>
      <c r="F22" s="7">
        <f t="shared" si="1"/>
        <v>96.796717055999991</v>
      </c>
      <c r="G22" s="7">
        <f t="shared" si="2"/>
        <v>17232.083905704341</v>
      </c>
      <c r="H22" s="9">
        <f t="shared" si="3"/>
        <v>17.232083905704343</v>
      </c>
      <c r="I22" s="7">
        <f t="shared" si="4"/>
        <v>31.331762946534649</v>
      </c>
      <c r="J22" s="7">
        <f t="shared" si="5"/>
        <v>5202.0068852532195</v>
      </c>
      <c r="K22" s="7">
        <f t="shared" si="6"/>
        <v>5.2020068852532191</v>
      </c>
      <c r="L22" s="7">
        <f t="shared" si="7"/>
        <v>69057.001849313296</v>
      </c>
      <c r="M22" s="7">
        <f t="shared" si="8"/>
        <v>77.583149764457374</v>
      </c>
      <c r="N22" s="7">
        <f t="shared" si="9"/>
        <v>7.7583149764457376E-2</v>
      </c>
      <c r="O22" s="7">
        <f t="shared" si="10"/>
        <v>29.502321528069825</v>
      </c>
    </row>
    <row r="23" spans="2:15" x14ac:dyDescent="0.25">
      <c r="B23" s="10">
        <v>118.861</v>
      </c>
      <c r="C23" s="7">
        <f t="shared" si="0"/>
        <v>1750</v>
      </c>
      <c r="D23" s="7">
        <v>0.10305</v>
      </c>
      <c r="E23" s="7">
        <v>1.31053</v>
      </c>
      <c r="F23" s="7">
        <f t="shared" si="1"/>
        <v>96.963951135999991</v>
      </c>
      <c r="G23" s="7">
        <f t="shared" si="2"/>
        <v>17769.55712287853</v>
      </c>
      <c r="H23" s="9">
        <f t="shared" si="3"/>
        <v>17.769557122878531</v>
      </c>
      <c r="I23" s="7">
        <f t="shared" si="4"/>
        <v>32.309008851485146</v>
      </c>
      <c r="J23" s="7">
        <f t="shared" si="5"/>
        <v>5364.258844544911</v>
      </c>
      <c r="K23" s="7">
        <f t="shared" si="6"/>
        <v>5.3642588445449109</v>
      </c>
      <c r="L23" s="7">
        <f t="shared" si="7"/>
        <v>73305.34631758157</v>
      </c>
      <c r="M23" s="7">
        <f t="shared" si="8"/>
        <v>82.401878768068471</v>
      </c>
      <c r="N23" s="7">
        <f t="shared" si="9"/>
        <v>8.2401878768068468E-2</v>
      </c>
      <c r="O23" s="7">
        <f t="shared" si="10"/>
        <v>28.643447538897497</v>
      </c>
    </row>
    <row r="24" spans="2:15" x14ac:dyDescent="0.25">
      <c r="B24" s="10">
        <v>119.584</v>
      </c>
      <c r="C24" s="7">
        <f t="shared" si="0"/>
        <v>1800</v>
      </c>
      <c r="D24" s="7">
        <v>0.10929999999999999</v>
      </c>
      <c r="E24" s="7">
        <v>1.3149</v>
      </c>
      <c r="F24" s="7">
        <f t="shared" si="1"/>
        <v>97.553757183999991</v>
      </c>
      <c r="G24" s="7">
        <f t="shared" si="2"/>
        <v>18388.434481900953</v>
      </c>
      <c r="H24" s="9">
        <f t="shared" si="3"/>
        <v>18.388434481900951</v>
      </c>
      <c r="I24" s="7">
        <f t="shared" si="4"/>
        <v>33.434265599999996</v>
      </c>
      <c r="J24" s="7">
        <f t="shared" si="5"/>
        <v>5551.0850171876891</v>
      </c>
      <c r="K24" s="7">
        <f t="shared" si="6"/>
        <v>5.5510850171876891</v>
      </c>
      <c r="L24" s="7">
        <f t="shared" si="7"/>
        <v>78025.805193602122</v>
      </c>
      <c r="M24" s="7">
        <f t="shared" si="8"/>
        <v>90.443514999229834</v>
      </c>
      <c r="N24" s="7">
        <f t="shared" si="9"/>
        <v>9.044351499922984E-2</v>
      </c>
      <c r="O24" s="7">
        <f t="shared" si="10"/>
        <v>27.005555982464653</v>
      </c>
    </row>
    <row r="25" spans="2:15" x14ac:dyDescent="0.25">
      <c r="B25" s="10">
        <v>119.934</v>
      </c>
      <c r="C25" s="7">
        <f t="shared" si="0"/>
        <v>1850</v>
      </c>
      <c r="D25" s="7">
        <v>0.11415</v>
      </c>
      <c r="E25" s="7">
        <v>1.3184899999999999</v>
      </c>
      <c r="F25" s="7">
        <f t="shared" si="1"/>
        <v>97.839278783999987</v>
      </c>
      <c r="G25" s="7">
        <f t="shared" si="2"/>
        <v>18954.538823159968</v>
      </c>
      <c r="H25" s="9">
        <f t="shared" si="3"/>
        <v>18.954538823159968</v>
      </c>
      <c r="I25" s="7">
        <f t="shared" si="4"/>
        <v>34.463569259405936</v>
      </c>
      <c r="J25" s="7">
        <f t="shared" si="5"/>
        <v>5721.9801159532126</v>
      </c>
      <c r="K25" s="7">
        <f t="shared" si="6"/>
        <v>5.7219801159532127</v>
      </c>
      <c r="L25" s="7">
        <f t="shared" si="7"/>
        <v>82662.007443722177</v>
      </c>
      <c r="M25" s="7">
        <f t="shared" si="8"/>
        <v>97.364727299866971</v>
      </c>
      <c r="N25" s="7">
        <f t="shared" si="9"/>
        <v>9.7364727299866977E-2</v>
      </c>
      <c r="O25" s="7">
        <f t="shared" si="10"/>
        <v>25.858145150095368</v>
      </c>
    </row>
    <row r="26" spans="2:15" x14ac:dyDescent="0.25">
      <c r="B26" s="10">
        <v>120.176</v>
      </c>
      <c r="C26" s="7">
        <f t="shared" si="0"/>
        <v>1900</v>
      </c>
      <c r="D26" s="7">
        <v>0.11745</v>
      </c>
      <c r="E26" s="7">
        <v>1.3189200000000001</v>
      </c>
      <c r="F26" s="7">
        <f t="shared" si="1"/>
        <v>98.036696575999997</v>
      </c>
      <c r="G26" s="7">
        <f t="shared" si="2"/>
        <v>19506.103354425737</v>
      </c>
      <c r="H26" s="9">
        <f t="shared" si="3"/>
        <v>19.506103354425736</v>
      </c>
      <c r="I26" s="7">
        <f t="shared" si="4"/>
        <v>35.466436308910893</v>
      </c>
      <c r="J26" s="7">
        <f t="shared" si="5"/>
        <v>5888.4859492004734</v>
      </c>
      <c r="K26" s="7">
        <f t="shared" si="6"/>
        <v>5.8884859492004731</v>
      </c>
      <c r="L26" s="7">
        <f t="shared" si="7"/>
        <v>87366.536517582572</v>
      </c>
      <c r="M26" s="7">
        <f t="shared" si="8"/>
        <v>103.09463275397863</v>
      </c>
      <c r="N26" s="7">
        <f t="shared" si="9"/>
        <v>0.10309463275397864</v>
      </c>
      <c r="O26" s="7">
        <f t="shared" si="10"/>
        <v>25.131607227615046</v>
      </c>
    </row>
    <row r="27" spans="2:15" x14ac:dyDescent="0.25">
      <c r="B27" s="10">
        <v>120.94799999999999</v>
      </c>
      <c r="C27" s="7">
        <f t="shared" si="0"/>
        <v>1950</v>
      </c>
      <c r="D27" s="7">
        <v>0.12055</v>
      </c>
      <c r="E27" s="7">
        <v>1.31484</v>
      </c>
      <c r="F27" s="7">
        <f t="shared" si="1"/>
        <v>98.666475647999988</v>
      </c>
      <c r="G27" s="7">
        <f t="shared" si="2"/>
        <v>20148.024860015019</v>
      </c>
      <c r="H27" s="9">
        <f t="shared" si="3"/>
        <v>20.14802486001502</v>
      </c>
      <c r="I27" s="7">
        <f t="shared" si="4"/>
        <v>36.633592443564353</v>
      </c>
      <c r="J27" s="7">
        <f t="shared" si="5"/>
        <v>6082.2686692789284</v>
      </c>
      <c r="K27" s="7">
        <f t="shared" si="6"/>
        <v>6.0822686692789283</v>
      </c>
      <c r="L27" s="7">
        <f t="shared" si="7"/>
        <v>92616.440676517057</v>
      </c>
      <c r="M27" s="7">
        <f t="shared" si="8"/>
        <v>109.29799785936649</v>
      </c>
      <c r="N27" s="7">
        <f t="shared" si="9"/>
        <v>0.10929799785936649</v>
      </c>
      <c r="O27" s="7">
        <f t="shared" si="10"/>
        <v>24.485336116826101</v>
      </c>
    </row>
    <row r="28" spans="2:15" x14ac:dyDescent="0.25">
      <c r="B28" s="10">
        <v>122.157</v>
      </c>
      <c r="C28" s="7">
        <f t="shared" si="0"/>
        <v>2000</v>
      </c>
      <c r="D28" s="7">
        <v>0.12554999999999999</v>
      </c>
      <c r="E28" s="7">
        <v>1.31653</v>
      </c>
      <c r="F28" s="7">
        <f t="shared" si="1"/>
        <v>99.652748831999986</v>
      </c>
      <c r="G28" s="7">
        <f t="shared" si="2"/>
        <v>20871.205280208189</v>
      </c>
      <c r="H28" s="9">
        <f t="shared" si="3"/>
        <v>20.871205280208191</v>
      </c>
      <c r="I28" s="7">
        <f t="shared" si="4"/>
        <v>37.94849536633663</v>
      </c>
      <c r="J28" s="7">
        <f t="shared" si="5"/>
        <v>6300.5817616310287</v>
      </c>
      <c r="K28" s="7">
        <f t="shared" si="6"/>
        <v>6.3005817616310287</v>
      </c>
      <c r="L28" s="7">
        <f t="shared" si="7"/>
        <v>98400.7758277549</v>
      </c>
      <c r="M28" s="7">
        <f t="shared" si="8"/>
        <v>117.91709203185621</v>
      </c>
      <c r="N28" s="7">
        <f t="shared" si="9"/>
        <v>0.11791709203185621</v>
      </c>
      <c r="O28" s="7">
        <f t="shared" si="10"/>
        <v>23.5102132129302</v>
      </c>
    </row>
    <row r="29" spans="2:15" x14ac:dyDescent="0.25">
      <c r="B29" s="10">
        <v>122.845</v>
      </c>
      <c r="C29" s="7">
        <f t="shared" si="0"/>
        <v>2050</v>
      </c>
      <c r="D29" s="7">
        <v>0.12784999999999999</v>
      </c>
      <c r="E29" s="7">
        <v>1.32098</v>
      </c>
      <c r="F29" s="7">
        <f t="shared" si="1"/>
        <v>100.21400272</v>
      </c>
      <c r="G29" s="7">
        <f t="shared" si="2"/>
        <v>21513.472768350195</v>
      </c>
      <c r="H29" s="9">
        <f t="shared" si="3"/>
        <v>21.513472768350194</v>
      </c>
      <c r="I29" s="7">
        <f t="shared" si="4"/>
        <v>39.116280574257424</v>
      </c>
      <c r="J29" s="7">
        <f t="shared" si="5"/>
        <v>6494.4689266292798</v>
      </c>
      <c r="K29" s="7">
        <f t="shared" si="6"/>
        <v>6.4944689266292794</v>
      </c>
      <c r="L29" s="7">
        <f t="shared" si="7"/>
        <v>103964.57426881127</v>
      </c>
      <c r="M29" s="7">
        <f t="shared" si="8"/>
        <v>123.77238720451075</v>
      </c>
      <c r="N29" s="7">
        <f t="shared" si="9"/>
        <v>0.12377238720451075</v>
      </c>
      <c r="O29" s="7">
        <f t="shared" si="10"/>
        <v>23.087268430843849</v>
      </c>
    </row>
    <row r="30" spans="2:15" x14ac:dyDescent="0.25">
      <c r="B30" s="10">
        <v>123.79600000000001</v>
      </c>
      <c r="C30" s="7">
        <f t="shared" si="0"/>
        <v>2100</v>
      </c>
      <c r="D30" s="7">
        <v>0.13089999999999999</v>
      </c>
      <c r="E30" s="7">
        <v>1.32287</v>
      </c>
      <c r="F30" s="7">
        <f t="shared" si="1"/>
        <v>100.989805696</v>
      </c>
      <c r="G30" s="7">
        <f t="shared" si="2"/>
        <v>22208.799457354766</v>
      </c>
      <c r="H30" s="9">
        <f t="shared" si="3"/>
        <v>22.208799457354765</v>
      </c>
      <c r="I30" s="7">
        <f t="shared" si="4"/>
        <v>40.380539215841587</v>
      </c>
      <c r="J30" s="7">
        <f t="shared" si="5"/>
        <v>6704.3735582162199</v>
      </c>
      <c r="K30" s="7">
        <f t="shared" si="6"/>
        <v>6.7043735582162203</v>
      </c>
      <c r="L30" s="7">
        <f t="shared" si="7"/>
        <v>109942.44083368905</v>
      </c>
      <c r="M30" s="7">
        <f t="shared" si="8"/>
        <v>130.82093320354824</v>
      </c>
      <c r="N30" s="7">
        <f t="shared" si="9"/>
        <v>0.13082093320354823</v>
      </c>
      <c r="O30" s="7">
        <f t="shared" si="10"/>
        <v>22.549329785205401</v>
      </c>
    </row>
    <row r="31" spans="2:15" x14ac:dyDescent="0.25">
      <c r="B31" s="10">
        <v>124.794</v>
      </c>
      <c r="C31" s="7">
        <f t="shared" si="0"/>
        <v>2150</v>
      </c>
      <c r="D31" s="7">
        <v>0.13435</v>
      </c>
      <c r="E31" s="7">
        <v>1.3216399999999999</v>
      </c>
      <c r="F31" s="7">
        <f t="shared" si="1"/>
        <v>101.80395014399998</v>
      </c>
      <c r="G31" s="7">
        <f t="shared" si="2"/>
        <v>22920.882807523703</v>
      </c>
      <c r="H31" s="9">
        <f t="shared" si="3"/>
        <v>22.920882807523704</v>
      </c>
      <c r="I31" s="7">
        <f t="shared" si="4"/>
        <v>41.675265196039597</v>
      </c>
      <c r="J31" s="7">
        <f t="shared" si="5"/>
        <v>6919.3366764741795</v>
      </c>
      <c r="K31" s="7">
        <f t="shared" si="6"/>
        <v>6.9193366764741793</v>
      </c>
      <c r="L31" s="7">
        <f t="shared" si="7"/>
        <v>116169.14630394548</v>
      </c>
      <c r="M31" s="7">
        <f t="shared" si="8"/>
        <v>138.57392723358643</v>
      </c>
      <c r="N31" s="7">
        <f t="shared" si="9"/>
        <v>0.13857392723358644</v>
      </c>
      <c r="O31" s="7">
        <f t="shared" si="10"/>
        <v>21.970281123062051</v>
      </c>
    </row>
    <row r="32" spans="2:15" x14ac:dyDescent="0.25">
      <c r="B32" s="10">
        <v>125.137</v>
      </c>
      <c r="C32" s="7">
        <f t="shared" si="0"/>
        <v>2200</v>
      </c>
      <c r="D32" s="7">
        <v>0.13769999999999999</v>
      </c>
      <c r="E32" s="7">
        <v>1.3165199999999999</v>
      </c>
      <c r="F32" s="7">
        <f t="shared" si="1"/>
        <v>102.08376131199999</v>
      </c>
      <c r="G32" s="7">
        <f t="shared" si="2"/>
        <v>23518.390404678841</v>
      </c>
      <c r="H32" s="9">
        <f t="shared" si="3"/>
        <v>23.51839040467884</v>
      </c>
      <c r="I32" s="7">
        <f t="shared" si="4"/>
        <v>42.761666962376232</v>
      </c>
      <c r="J32" s="7">
        <f t="shared" si="5"/>
        <v>7099.7117635153472</v>
      </c>
      <c r="K32" s="7">
        <f t="shared" si="6"/>
        <v>7.0997117635153471</v>
      </c>
      <c r="L32" s="7">
        <f t="shared" si="7"/>
        <v>121969.50842405176</v>
      </c>
      <c r="M32" s="7">
        <f t="shared" si="8"/>
        <v>145.7317061425924</v>
      </c>
      <c r="N32" s="7">
        <f t="shared" si="9"/>
        <v>0.1457317061425924</v>
      </c>
      <c r="O32" s="7">
        <f t="shared" si="10"/>
        <v>21.43578263531872</v>
      </c>
    </row>
    <row r="33" spans="2:15" x14ac:dyDescent="0.25">
      <c r="B33" s="10">
        <v>126.02800000000001</v>
      </c>
      <c r="C33" s="7">
        <f t="shared" si="0"/>
        <v>2250</v>
      </c>
      <c r="D33" s="7">
        <v>0.14105000000000001</v>
      </c>
      <c r="E33" s="7">
        <v>1.3046500000000001</v>
      </c>
      <c r="F33" s="7">
        <f t="shared" si="1"/>
        <v>102.810617728</v>
      </c>
      <c r="G33" s="7">
        <f t="shared" si="2"/>
        <v>24224.160641108061</v>
      </c>
      <c r="H33" s="9">
        <f t="shared" si="3"/>
        <v>24.22416064110806</v>
      </c>
      <c r="I33" s="7">
        <f t="shared" si="4"/>
        <v>44.044914297029706</v>
      </c>
      <c r="J33" s="7">
        <f t="shared" si="5"/>
        <v>7312.7690843479277</v>
      </c>
      <c r="K33" s="7">
        <f t="shared" si="6"/>
        <v>7.3127690843479281</v>
      </c>
      <c r="L33" s="7">
        <f t="shared" si="7"/>
        <v>128484.94804043716</v>
      </c>
      <c r="M33" s="7">
        <f t="shared" si="8"/>
        <v>153.75680362927315</v>
      </c>
      <c r="N33" s="7">
        <f t="shared" si="9"/>
        <v>0.15375680362927316</v>
      </c>
      <c r="O33" s="7">
        <f t="shared" si="10"/>
        <v>20.926673299421388</v>
      </c>
    </row>
    <row r="34" spans="2:15" x14ac:dyDescent="0.25">
      <c r="B34" s="10">
        <v>126.66</v>
      </c>
      <c r="C34" s="7">
        <f t="shared" si="0"/>
        <v>2300</v>
      </c>
      <c r="D34" s="7">
        <v>0.14495</v>
      </c>
      <c r="E34" s="7">
        <v>1.2964599999999999</v>
      </c>
      <c r="F34" s="7">
        <f t="shared" si="1"/>
        <v>103.32618815999999</v>
      </c>
      <c r="G34" s="7">
        <f t="shared" si="2"/>
        <v>24886.653158720703</v>
      </c>
      <c r="H34" s="9">
        <f t="shared" si="3"/>
        <v>24.886653158720701</v>
      </c>
      <c r="I34" s="7">
        <f t="shared" si="4"/>
        <v>45.249473108910884</v>
      </c>
      <c r="J34" s="7">
        <f t="shared" si="5"/>
        <v>7512.7617641020497</v>
      </c>
      <c r="K34" s="7">
        <f t="shared" si="6"/>
        <v>7.5127617641020494</v>
      </c>
      <c r="L34" s="7">
        <f t="shared" si="7"/>
        <v>134932.11520616247</v>
      </c>
      <c r="M34" s="7">
        <f t="shared" si="8"/>
        <v>162.32941689104544</v>
      </c>
      <c r="N34" s="7">
        <f t="shared" si="9"/>
        <v>0.16232941689104544</v>
      </c>
      <c r="O34" s="7">
        <f t="shared" si="10"/>
        <v>20.36362379360736</v>
      </c>
    </row>
    <row r="35" spans="2:15" x14ac:dyDescent="0.25">
      <c r="B35" s="10">
        <v>126.822</v>
      </c>
      <c r="C35" s="7">
        <f>C34+50</f>
        <v>2350</v>
      </c>
      <c r="D35" s="7">
        <v>0.14985000000000001</v>
      </c>
      <c r="E35" s="7">
        <v>1.2822899999999999</v>
      </c>
      <c r="F35" s="7">
        <f t="shared" si="1"/>
        <v>103.458343872</v>
      </c>
      <c r="G35" s="7">
        <f t="shared" si="2"/>
        <v>25460.18971777886</v>
      </c>
      <c r="H35" s="9">
        <f t="shared" si="3"/>
        <v>25.46018971777886</v>
      </c>
      <c r="I35" s="7">
        <f t="shared" si="4"/>
        <v>46.292290194059404</v>
      </c>
      <c r="J35" s="7">
        <f t="shared" si="5"/>
        <v>7685.9004944779708</v>
      </c>
      <c r="K35" s="7">
        <f t="shared" si="6"/>
        <v>7.6859004944779707</v>
      </c>
      <c r="L35" s="7">
        <f t="shared" si="7"/>
        <v>141042.66165257015</v>
      </c>
      <c r="M35" s="7">
        <f t="shared" si="8"/>
        <v>171.68442431441233</v>
      </c>
      <c r="N35" s="7">
        <f t="shared" si="9"/>
        <v>0.17168442431441233</v>
      </c>
      <c r="O35" s="7">
        <f t="shared" si="10"/>
        <v>19.697746205428004</v>
      </c>
    </row>
    <row r="36" spans="2:15" x14ac:dyDescent="0.25">
      <c r="B36" s="10">
        <v>126.69</v>
      </c>
      <c r="C36" s="7">
        <f t="shared" si="0"/>
        <v>2400</v>
      </c>
      <c r="D36" s="7">
        <v>0.1537</v>
      </c>
      <c r="E36" s="7">
        <v>1.2730399999999999</v>
      </c>
      <c r="F36" s="7">
        <f t="shared" si="1"/>
        <v>103.35066144</v>
      </c>
      <c r="G36" s="7">
        <f t="shared" si="2"/>
        <v>25974.832357863164</v>
      </c>
      <c r="H36" s="9">
        <f t="shared" si="3"/>
        <v>25.974832357863164</v>
      </c>
      <c r="I36" s="7">
        <f t="shared" si="4"/>
        <v>47.22802502970297</v>
      </c>
      <c r="J36" s="7">
        <f t="shared" si="5"/>
        <v>7841.2603785066931</v>
      </c>
      <c r="K36" s="7">
        <f t="shared" si="6"/>
        <v>7.8412603785066928</v>
      </c>
      <c r="L36" s="7">
        <f t="shared" si="7"/>
        <v>146955.21154784664</v>
      </c>
      <c r="M36" s="7">
        <f t="shared" si="8"/>
        <v>179.65492800316056</v>
      </c>
      <c r="N36" s="7">
        <f t="shared" si="9"/>
        <v>0.17965492800316057</v>
      </c>
      <c r="O36" s="7">
        <f t="shared" si="10"/>
        <v>19.204341372045459</v>
      </c>
    </row>
    <row r="37" spans="2:15" x14ac:dyDescent="0.25">
      <c r="B37" s="10">
        <v>126.55200000000001</v>
      </c>
      <c r="C37" s="7">
        <f t="shared" si="0"/>
        <v>2450</v>
      </c>
      <c r="D37" s="7">
        <v>0.15565000000000001</v>
      </c>
      <c r="E37" s="7">
        <v>1.2698400000000001</v>
      </c>
      <c r="F37" s="7">
        <f t="shared" si="1"/>
        <v>103.238084352</v>
      </c>
      <c r="G37" s="7">
        <f t="shared" si="2"/>
        <v>26487.091562584308</v>
      </c>
      <c r="H37" s="9">
        <f t="shared" si="3"/>
        <v>26.487091562584308</v>
      </c>
      <c r="I37" s="7">
        <f t="shared" si="4"/>
        <v>48.159426249504946</v>
      </c>
      <c r="J37" s="7">
        <f t="shared" si="5"/>
        <v>7995.900753087948</v>
      </c>
      <c r="K37" s="7">
        <f t="shared" si="6"/>
        <v>7.9959007530879482</v>
      </c>
      <c r="L37" s="7">
        <f t="shared" si="7"/>
        <v>152975.31441665359</v>
      </c>
      <c r="M37" s="7">
        <f t="shared" si="8"/>
        <v>185.52221107723116</v>
      </c>
      <c r="N37" s="7">
        <f t="shared" si="9"/>
        <v>0.18552221107723116</v>
      </c>
      <c r="O37" s="7">
        <f t="shared" si="10"/>
        <v>18.963747310526095</v>
      </c>
    </row>
    <row r="38" spans="2:15" x14ac:dyDescent="0.25">
      <c r="B38" s="10">
        <v>126.438</v>
      </c>
      <c r="C38" s="7">
        <f t="shared" si="0"/>
        <v>2500</v>
      </c>
      <c r="D38" s="7">
        <v>0.15959999999999999</v>
      </c>
      <c r="E38" s="7">
        <v>1.2744599999999999</v>
      </c>
      <c r="F38" s="7">
        <f t="shared" si="1"/>
        <v>103.145085888</v>
      </c>
      <c r="G38" s="7">
        <f t="shared" si="2"/>
        <v>27003.297531240158</v>
      </c>
      <c r="H38" s="9">
        <f t="shared" si="3"/>
        <v>27.003297531240158</v>
      </c>
      <c r="I38" s="7">
        <f t="shared" si="4"/>
        <v>49.098003564356432</v>
      </c>
      <c r="J38" s="7">
        <f t="shared" si="5"/>
        <v>8151.7325734209262</v>
      </c>
      <c r="K38" s="7">
        <f t="shared" si="6"/>
        <v>8.1517325734209258</v>
      </c>
      <c r="L38" s="7">
        <f t="shared" si="7"/>
        <v>159139.43345077534</v>
      </c>
      <c r="M38" s="7">
        <f t="shared" si="8"/>
        <v>193.93768286936682</v>
      </c>
      <c r="N38" s="7">
        <f t="shared" si="9"/>
        <v>0.19393768286936683</v>
      </c>
      <c r="O38" s="7">
        <f t="shared" si="10"/>
        <v>18.494406446637758</v>
      </c>
    </row>
    <row r="39" spans="2:15" x14ac:dyDescent="0.25">
      <c r="B39" s="10">
        <v>126.239</v>
      </c>
      <c r="C39" s="7">
        <f t="shared" si="0"/>
        <v>2550</v>
      </c>
      <c r="D39" s="7">
        <v>0.16259999999999999</v>
      </c>
      <c r="E39" s="7">
        <v>1.2787599999999999</v>
      </c>
      <c r="F39" s="7">
        <f t="shared" si="1"/>
        <v>102.982746464</v>
      </c>
      <c r="G39" s="7">
        <f t="shared" si="2"/>
        <v>27500.013149426206</v>
      </c>
      <c r="H39" s="9">
        <f t="shared" si="3"/>
        <v>27.500013149426206</v>
      </c>
      <c r="I39" s="7">
        <f t="shared" si="4"/>
        <v>50.001143085148513</v>
      </c>
      <c r="J39" s="7">
        <f t="shared" si="5"/>
        <v>8301.6806632721637</v>
      </c>
      <c r="K39" s="7">
        <f t="shared" si="6"/>
        <v>8.3016806632721636</v>
      </c>
      <c r="L39" s="7">
        <f t="shared" si="7"/>
        <v>165308.0790438308</v>
      </c>
      <c r="M39" s="7">
        <f t="shared" si="8"/>
        <v>201.21759621435152</v>
      </c>
      <c r="N39" s="7">
        <f t="shared" si="9"/>
        <v>0.20121759621435151</v>
      </c>
      <c r="O39" s="7">
        <f t="shared" si="10"/>
        <v>18.153181235445185</v>
      </c>
    </row>
    <row r="40" spans="2:15" x14ac:dyDescent="0.25">
      <c r="B40" s="10">
        <v>126.161</v>
      </c>
      <c r="C40" s="7">
        <f t="shared" si="0"/>
        <v>2600</v>
      </c>
      <c r="D40" s="7">
        <v>0.16805</v>
      </c>
      <c r="E40" s="7">
        <v>1.27634</v>
      </c>
      <c r="F40" s="7">
        <f t="shared" si="1"/>
        <v>102.919115936</v>
      </c>
      <c r="G40" s="7">
        <f t="shared" si="2"/>
        <v>28021.904337559445</v>
      </c>
      <c r="H40" s="9">
        <f t="shared" si="3"/>
        <v>28.021904337559445</v>
      </c>
      <c r="I40" s="7">
        <f t="shared" si="4"/>
        <v>50.950057394059399</v>
      </c>
      <c r="J40" s="7">
        <f t="shared" si="5"/>
        <v>8459.2287328427519</v>
      </c>
      <c r="K40" s="7">
        <f t="shared" si="6"/>
        <v>8.4592287328427513</v>
      </c>
      <c r="L40" s="7">
        <f t="shared" si="7"/>
        <v>171748.11981185767</v>
      </c>
      <c r="M40" s="7">
        <f t="shared" si="8"/>
        <v>211.90864607670892</v>
      </c>
      <c r="N40" s="7">
        <f t="shared" si="9"/>
        <v>0.21190864607670892</v>
      </c>
      <c r="O40" s="7">
        <f t="shared" si="10"/>
        <v>17.564458606863354</v>
      </c>
    </row>
    <row r="41" spans="2:15" x14ac:dyDescent="0.25">
      <c r="B41" s="10">
        <v>125.84699999999999</v>
      </c>
      <c r="C41" s="7">
        <f t="shared" ref="C41:C72" si="11">C40+50</f>
        <v>2650</v>
      </c>
      <c r="D41" s="7">
        <v>0.17144999999999999</v>
      </c>
      <c r="E41" s="7">
        <v>1.28027</v>
      </c>
      <c r="F41" s="7">
        <f t="shared" si="1"/>
        <v>102.66296227199999</v>
      </c>
      <c r="G41" s="7">
        <f t="shared" si="2"/>
        <v>28489.702648561499</v>
      </c>
      <c r="H41" s="9">
        <f t="shared" si="3"/>
        <v>28.489702648561497</v>
      </c>
      <c r="I41" s="7">
        <f t="shared" si="4"/>
        <v>51.800618815841574</v>
      </c>
      <c r="J41" s="7">
        <f t="shared" si="5"/>
        <v>8600.4472905087205</v>
      </c>
      <c r="K41" s="7">
        <f t="shared" si="6"/>
        <v>8.6004472905087201</v>
      </c>
      <c r="L41" s="7">
        <f t="shared" si="7"/>
        <v>177973.27313205379</v>
      </c>
      <c r="M41" s="7">
        <f t="shared" si="8"/>
        <v>219.80517835931411</v>
      </c>
      <c r="N41" s="7">
        <f t="shared" si="9"/>
        <v>0.21980517835931412</v>
      </c>
      <c r="O41" s="7">
        <f t="shared" si="10"/>
        <v>17.216140384271725</v>
      </c>
    </row>
    <row r="42" spans="2:15" x14ac:dyDescent="0.25">
      <c r="B42" s="10">
        <v>124.911</v>
      </c>
      <c r="C42" s="7">
        <f t="shared" si="11"/>
        <v>2700</v>
      </c>
      <c r="D42" s="7">
        <v>0.17465</v>
      </c>
      <c r="E42" s="7">
        <v>1.2837099999999999</v>
      </c>
      <c r="F42" s="7">
        <f t="shared" si="1"/>
        <v>101.89939593599999</v>
      </c>
      <c r="G42" s="7">
        <f t="shared" si="2"/>
        <v>28811.351095072037</v>
      </c>
      <c r="H42" s="9">
        <f t="shared" si="3"/>
        <v>28.811351095072038</v>
      </c>
      <c r="I42" s="7">
        <f t="shared" si="4"/>
        <v>52.385447263366331</v>
      </c>
      <c r="J42" s="7">
        <f t="shared" si="5"/>
        <v>8697.5462509440804</v>
      </c>
      <c r="K42" s="7">
        <f t="shared" si="6"/>
        <v>8.6975462509440806</v>
      </c>
      <c r="L42" s="7">
        <f t="shared" si="7"/>
        <v>183378.48744991451</v>
      </c>
      <c r="M42" s="7">
        <f t="shared" si="8"/>
        <v>226.43561109394491</v>
      </c>
      <c r="N42" s="7">
        <f t="shared" si="9"/>
        <v>0.22643561109394492</v>
      </c>
      <c r="O42" s="7">
        <f t="shared" si="10"/>
        <v>16.900700079492623</v>
      </c>
    </row>
    <row r="43" spans="2:15" x14ac:dyDescent="0.25">
      <c r="B43" s="10">
        <v>123.92700000000001</v>
      </c>
      <c r="C43" s="7">
        <f t="shared" si="11"/>
        <v>2750</v>
      </c>
      <c r="D43" s="7">
        <v>0.1784</v>
      </c>
      <c r="E43" s="7">
        <v>1.2811999999999999</v>
      </c>
      <c r="F43" s="7">
        <f t="shared" si="1"/>
        <v>101.096672352</v>
      </c>
      <c r="G43" s="7">
        <f t="shared" si="2"/>
        <v>29113.727031979302</v>
      </c>
      <c r="H43" s="9">
        <f t="shared" si="3"/>
        <v>29.113727031979302</v>
      </c>
      <c r="I43" s="7">
        <f t="shared" si="4"/>
        <v>52.935233999999994</v>
      </c>
      <c r="J43" s="7">
        <f t="shared" si="5"/>
        <v>8788.8272425138694</v>
      </c>
      <c r="K43" s="7">
        <f t="shared" si="6"/>
        <v>8.7888272425138698</v>
      </c>
      <c r="L43" s="7">
        <f t="shared" si="7"/>
        <v>188734.5877726445</v>
      </c>
      <c r="M43" s="7">
        <f t="shared" si="8"/>
        <v>233.72500061272984</v>
      </c>
      <c r="N43" s="7">
        <f t="shared" si="9"/>
        <v>0.23372500061272986</v>
      </c>
      <c r="O43" s="7">
        <f t="shared" si="10"/>
        <v>16.54544433230598</v>
      </c>
    </row>
    <row r="44" spans="2:15" x14ac:dyDescent="0.25">
      <c r="B44" s="10">
        <v>123.68899999999999</v>
      </c>
      <c r="C44" s="7">
        <f t="shared" si="11"/>
        <v>2800</v>
      </c>
      <c r="D44" s="7">
        <v>0.18004999999999999</v>
      </c>
      <c r="E44" s="7">
        <v>1.2744800000000001</v>
      </c>
      <c r="F44" s="7">
        <f t="shared" si="1"/>
        <v>100.90251766399999</v>
      </c>
      <c r="G44" s="7">
        <f t="shared" si="2"/>
        <v>29586.138443684264</v>
      </c>
      <c r="H44" s="9">
        <f t="shared" si="3"/>
        <v>29.586138443684263</v>
      </c>
      <c r="I44" s="7">
        <f t="shared" si="4"/>
        <v>53.794183065346523</v>
      </c>
      <c r="J44" s="7">
        <f t="shared" si="5"/>
        <v>8931.438399110426</v>
      </c>
      <c r="K44" s="7">
        <f t="shared" si="6"/>
        <v>8.9314383991104265</v>
      </c>
      <c r="L44" s="7">
        <f t="shared" si="7"/>
        <v>195284.29300215276</v>
      </c>
      <c r="M44" s="7">
        <f t="shared" si="8"/>
        <v>239.7142902053408</v>
      </c>
      <c r="N44" s="7">
        <f t="shared" si="9"/>
        <v>0.2397142902053408</v>
      </c>
      <c r="O44" s="7">
        <f t="shared" si="10"/>
        <v>16.393819877164049</v>
      </c>
    </row>
    <row r="45" spans="2:15" x14ac:dyDescent="0.25">
      <c r="B45" s="10">
        <v>123.389</v>
      </c>
      <c r="C45" s="7">
        <f t="shared" si="11"/>
        <v>2850</v>
      </c>
      <c r="D45" s="7">
        <v>0.18310000000000001</v>
      </c>
      <c r="E45" s="7">
        <v>1.2603599999999999</v>
      </c>
      <c r="F45" s="7">
        <f t="shared" si="1"/>
        <v>100.65778486399999</v>
      </c>
      <c r="G45" s="7">
        <f t="shared" si="2"/>
        <v>30041.421583334904</v>
      </c>
      <c r="H45" s="9">
        <f t="shared" si="3"/>
        <v>30.041421583334905</v>
      </c>
      <c r="I45" s="7">
        <f t="shared" si="4"/>
        <v>54.621989120792072</v>
      </c>
      <c r="J45" s="7">
        <f t="shared" si="5"/>
        <v>9068.8788874554448</v>
      </c>
      <c r="K45" s="7">
        <f t="shared" si="6"/>
        <v>9.068878887455444</v>
      </c>
      <c r="L45" s="7">
        <f t="shared" si="7"/>
        <v>201830.28676547724</v>
      </c>
      <c r="M45" s="7">
        <f t="shared" si="8"/>
        <v>247.52629313588795</v>
      </c>
      <c r="N45" s="7">
        <f t="shared" si="9"/>
        <v>0.24752629313588795</v>
      </c>
      <c r="O45" s="7">
        <f t="shared" si="10"/>
        <v>16.120738770526412</v>
      </c>
    </row>
    <row r="46" spans="2:15" x14ac:dyDescent="0.25">
      <c r="B46" s="10">
        <v>122.51900000000001</v>
      </c>
      <c r="C46" s="7">
        <f t="shared" si="11"/>
        <v>2900</v>
      </c>
      <c r="D46" s="7">
        <v>0.18790000000000001</v>
      </c>
      <c r="E46" s="7">
        <v>1.2531000000000001</v>
      </c>
      <c r="F46" s="7">
        <f t="shared" si="1"/>
        <v>99.948059743999991</v>
      </c>
      <c r="G46" s="7">
        <f t="shared" si="2"/>
        <v>30352.929751078114</v>
      </c>
      <c r="H46" s="9">
        <f t="shared" si="3"/>
        <v>30.352929751078115</v>
      </c>
      <c r="I46" s="7">
        <f t="shared" si="4"/>
        <v>55.188380285148504</v>
      </c>
      <c r="J46" s="7">
        <f t="shared" si="5"/>
        <v>9162.9167091304189</v>
      </c>
      <c r="K46" s="7">
        <f t="shared" si="6"/>
        <v>9.1629167091304193</v>
      </c>
      <c r="L46" s="7">
        <f t="shared" si="7"/>
        <v>207500.72189297029</v>
      </c>
      <c r="M46" s="7">
        <f t="shared" si="8"/>
        <v>256.64919751024104</v>
      </c>
      <c r="N46" s="7">
        <f t="shared" si="9"/>
        <v>0.25664919751024101</v>
      </c>
      <c r="O46" s="7">
        <f t="shared" si="10"/>
        <v>15.7089263910771</v>
      </c>
    </row>
    <row r="47" spans="2:15" x14ac:dyDescent="0.25">
      <c r="B47" s="10">
        <v>121.837</v>
      </c>
      <c r="C47" s="7">
        <f t="shared" si="11"/>
        <v>2950</v>
      </c>
      <c r="D47" s="7">
        <v>0.19255</v>
      </c>
      <c r="E47" s="7">
        <v>1.23943</v>
      </c>
      <c r="F47" s="7">
        <f t="shared" si="1"/>
        <v>99.391700512</v>
      </c>
      <c r="G47" s="7">
        <f t="shared" si="2"/>
        <v>30704.383953796914</v>
      </c>
      <c r="H47" s="9">
        <f t="shared" si="3"/>
        <v>30.704383953796913</v>
      </c>
      <c r="I47" s="7">
        <f t="shared" si="4"/>
        <v>55.827402229702969</v>
      </c>
      <c r="J47" s="7">
        <f t="shared" si="5"/>
        <v>9269.0134059895336</v>
      </c>
      <c r="K47" s="7">
        <f t="shared" si="6"/>
        <v>9.2690134059895328</v>
      </c>
      <c r="L47" s="7">
        <f t="shared" si="7"/>
        <v>213522.37993256425</v>
      </c>
      <c r="M47" s="7">
        <f t="shared" si="8"/>
        <v>266.04581086366176</v>
      </c>
      <c r="N47" s="7">
        <f t="shared" si="9"/>
        <v>0.26604581086366175</v>
      </c>
      <c r="O47" s="7">
        <f t="shared" si="10"/>
        <v>15.329562549381393</v>
      </c>
    </row>
    <row r="48" spans="2:15" x14ac:dyDescent="0.25">
      <c r="B48" s="10">
        <v>121.709</v>
      </c>
      <c r="C48" s="7">
        <f t="shared" si="11"/>
        <v>3000</v>
      </c>
      <c r="D48" s="7">
        <v>0.19900000000000001</v>
      </c>
      <c r="E48" s="7">
        <v>1.2273499999999999</v>
      </c>
      <c r="F48" s="7">
        <f t="shared" si="1"/>
        <v>99.287281183999994</v>
      </c>
      <c r="G48" s="7">
        <f t="shared" si="2"/>
        <v>31191.992969484254</v>
      </c>
      <c r="H48" s="9">
        <f t="shared" si="3"/>
        <v>31.191992969484254</v>
      </c>
      <c r="I48" s="7">
        <f t="shared" si="4"/>
        <v>56.713983920792082</v>
      </c>
      <c r="J48" s="7">
        <f t="shared" si="5"/>
        <v>9416.2124023963133</v>
      </c>
      <c r="K48" s="7">
        <f t="shared" si="6"/>
        <v>9.4162124023963134</v>
      </c>
      <c r="L48" s="7">
        <f t="shared" si="7"/>
        <v>220589.77428019262</v>
      </c>
      <c r="M48" s="7">
        <f t="shared" si="8"/>
        <v>279.32429704173154</v>
      </c>
      <c r="N48" s="7">
        <f t="shared" si="9"/>
        <v>0.27932429704173156</v>
      </c>
      <c r="O48" s="7">
        <f t="shared" si="10"/>
        <v>14.832699843635105</v>
      </c>
    </row>
    <row r="49" spans="2:15" x14ac:dyDescent="0.25">
      <c r="B49" s="10">
        <v>121.123</v>
      </c>
      <c r="C49" s="7">
        <f t="shared" si="11"/>
        <v>3050</v>
      </c>
      <c r="D49" s="7">
        <v>0.20605000000000001</v>
      </c>
      <c r="E49" s="7">
        <v>1.2193000000000001</v>
      </c>
      <c r="F49" s="7">
        <f t="shared" si="1"/>
        <v>98.809236447999993</v>
      </c>
      <c r="G49" s="7">
        <f t="shared" si="2"/>
        <v>31559.174428488353</v>
      </c>
      <c r="H49" s="9">
        <f t="shared" si="3"/>
        <v>31.559174428488355</v>
      </c>
      <c r="I49" s="7">
        <f t="shared" si="4"/>
        <v>57.381601516831672</v>
      </c>
      <c r="J49" s="7">
        <f t="shared" si="5"/>
        <v>9527.056830053978</v>
      </c>
      <c r="K49" s="7">
        <f t="shared" si="6"/>
        <v>9.5270568300539775</v>
      </c>
      <c r="L49" s="7">
        <f t="shared" si="7"/>
        <v>226906.25625090746</v>
      </c>
      <c r="M49" s="7">
        <f t="shared" si="8"/>
        <v>292.62455509455117</v>
      </c>
      <c r="N49" s="7">
        <f t="shared" si="9"/>
        <v>0.29262455509455115</v>
      </c>
      <c r="O49" s="7">
        <f t="shared" si="10"/>
        <v>14.325199072474575</v>
      </c>
    </row>
    <row r="50" spans="2:15" x14ac:dyDescent="0.25">
      <c r="B50" s="10">
        <v>121.124</v>
      </c>
      <c r="C50" s="7">
        <f t="shared" si="11"/>
        <v>3100</v>
      </c>
      <c r="D50" s="7">
        <v>0.21004999999999999</v>
      </c>
      <c r="E50" s="7">
        <v>1.20692</v>
      </c>
      <c r="F50" s="7">
        <f t="shared" si="1"/>
        <v>98.810052223999989</v>
      </c>
      <c r="G50" s="7">
        <f t="shared" si="2"/>
        <v>32076.802769860933</v>
      </c>
      <c r="H50" s="9">
        <f t="shared" si="3"/>
        <v>32.076802769860933</v>
      </c>
      <c r="I50" s="7">
        <f t="shared" si="4"/>
        <v>58.322765021782175</v>
      </c>
      <c r="J50" s="7">
        <f t="shared" si="5"/>
        <v>9683.318035057222</v>
      </c>
      <c r="K50" s="7">
        <f t="shared" si="6"/>
        <v>9.6833180350572228</v>
      </c>
      <c r="L50" s="7">
        <f t="shared" si="7"/>
        <v>234408.72082807176</v>
      </c>
      <c r="M50" s="7">
        <f t="shared" si="8"/>
        <v>303.19795898141797</v>
      </c>
      <c r="N50" s="7">
        <f t="shared" si="9"/>
        <v>0.30319795898141799</v>
      </c>
      <c r="O50" s="7">
        <f t="shared" si="10"/>
        <v>14.05240308918537</v>
      </c>
    </row>
    <row r="51" spans="2:15" x14ac:dyDescent="0.25">
      <c r="B51" s="10">
        <v>120.851</v>
      </c>
      <c r="C51" s="7">
        <f t="shared" si="11"/>
        <v>3150</v>
      </c>
      <c r="D51" s="7">
        <v>0.21604999999999999</v>
      </c>
      <c r="E51" s="7">
        <v>1.1927399999999999</v>
      </c>
      <c r="F51" s="7">
        <f t="shared" si="1"/>
        <v>98.587345375999988</v>
      </c>
      <c r="G51" s="7">
        <f t="shared" si="2"/>
        <v>32520.706927777719</v>
      </c>
      <c r="H51" s="9">
        <f t="shared" si="3"/>
        <v>32.520706927777717</v>
      </c>
      <c r="I51" s="7">
        <f t="shared" si="4"/>
        <v>59.129881556435635</v>
      </c>
      <c r="J51" s="7">
        <f t="shared" si="5"/>
        <v>9817.3234460401181</v>
      </c>
      <c r="K51" s="7">
        <f t="shared" si="6"/>
        <v>9.8173234460401186</v>
      </c>
      <c r="L51" s="7">
        <f t="shared" si="7"/>
        <v>241485.76136290623</v>
      </c>
      <c r="M51" s="7">
        <f t="shared" si="8"/>
        <v>316.17444292858693</v>
      </c>
      <c r="N51" s="7">
        <f t="shared" si="9"/>
        <v>0.31617444292858693</v>
      </c>
      <c r="O51" s="7">
        <f t="shared" si="10"/>
        <v>13.662148895549119</v>
      </c>
    </row>
    <row r="52" spans="2:15" x14ac:dyDescent="0.25">
      <c r="B52" s="10">
        <v>120.596</v>
      </c>
      <c r="C52" s="7">
        <f t="shared" si="11"/>
        <v>3200</v>
      </c>
      <c r="D52" s="7">
        <v>0.21795</v>
      </c>
      <c r="E52" s="7">
        <v>1.1848099999999999</v>
      </c>
      <c r="F52" s="7">
        <f t="shared" si="1"/>
        <v>98.379322496</v>
      </c>
      <c r="G52" s="7">
        <f t="shared" si="2"/>
        <v>32967.199547755583</v>
      </c>
      <c r="H52" s="9">
        <f t="shared" si="3"/>
        <v>32.967199547755584</v>
      </c>
      <c r="I52" s="7">
        <f t="shared" si="4"/>
        <v>59.941704491089112</v>
      </c>
      <c r="J52" s="7">
        <f t="shared" si="5"/>
        <v>9952.1102597562876</v>
      </c>
      <c r="K52" s="7">
        <f t="shared" si="6"/>
        <v>9.9521102597562869</v>
      </c>
      <c r="L52" s="7">
        <f t="shared" si="7"/>
        <v>248686.97088184266</v>
      </c>
      <c r="M52" s="7">
        <f t="shared" si="8"/>
        <v>323.33405136449989</v>
      </c>
      <c r="N52" s="7">
        <f t="shared" si="9"/>
        <v>0.32333405136449989</v>
      </c>
      <c r="O52" s="7">
        <f t="shared" si="10"/>
        <v>13.543047804007278</v>
      </c>
    </row>
    <row r="53" spans="2:15" x14ac:dyDescent="0.25">
      <c r="B53" s="10">
        <v>120.84</v>
      </c>
      <c r="C53" s="7">
        <f t="shared" si="11"/>
        <v>3250</v>
      </c>
      <c r="D53" s="7">
        <v>0.22305</v>
      </c>
      <c r="E53" s="7">
        <v>1.17378</v>
      </c>
      <c r="F53" s="7">
        <f t="shared" si="1"/>
        <v>98.578371840000003</v>
      </c>
      <c r="G53" s="7">
        <f t="shared" si="2"/>
        <v>33550.056278789438</v>
      </c>
      <c r="H53" s="9">
        <f t="shared" si="3"/>
        <v>33.550056278789441</v>
      </c>
      <c r="I53" s="7">
        <f t="shared" si="4"/>
        <v>61.001467722772283</v>
      </c>
      <c r="J53" s="7">
        <f t="shared" si="5"/>
        <v>10128.062555749382</v>
      </c>
      <c r="K53" s="7">
        <f t="shared" si="6"/>
        <v>10.128062555749382</v>
      </c>
      <c r="L53" s="7">
        <f t="shared" si="7"/>
        <v>257038.16450389882</v>
      </c>
      <c r="M53" s="7">
        <f t="shared" si="8"/>
        <v>336.75030238427928</v>
      </c>
      <c r="N53" s="7">
        <f t="shared" si="9"/>
        <v>0.33675030238427928</v>
      </c>
      <c r="O53" s="7">
        <f t="shared" si="10"/>
        <v>13.233388338414649</v>
      </c>
    </row>
    <row r="54" spans="2:15" x14ac:dyDescent="0.25">
      <c r="B54" s="10">
        <v>121.633</v>
      </c>
      <c r="C54" s="7">
        <f t="shared" si="11"/>
        <v>3300</v>
      </c>
      <c r="D54" s="7">
        <v>0.22550000000000001</v>
      </c>
      <c r="E54" s="7">
        <v>1.1611800000000001</v>
      </c>
      <c r="F54" s="7">
        <f t="shared" si="1"/>
        <v>99.225282207999996</v>
      </c>
      <c r="G54" s="7">
        <f t="shared" si="2"/>
        <v>34289.766976501378</v>
      </c>
      <c r="H54" s="9">
        <f t="shared" si="3"/>
        <v>34.289766976501376</v>
      </c>
      <c r="I54" s="7">
        <f t="shared" si="4"/>
        <v>62.346426368316834</v>
      </c>
      <c r="J54" s="7">
        <f t="shared" si="5"/>
        <v>10351.365794269426</v>
      </c>
      <c r="K54" s="7">
        <f t="shared" si="6"/>
        <v>10.351365794269427</v>
      </c>
      <c r="L54" s="7">
        <f t="shared" si="7"/>
        <v>266746.95526359952</v>
      </c>
      <c r="M54" s="7">
        <f t="shared" si="8"/>
        <v>347.95541039404776</v>
      </c>
      <c r="N54" s="7">
        <f t="shared" si="9"/>
        <v>0.34795541039404776</v>
      </c>
      <c r="O54" s="7">
        <f t="shared" si="10"/>
        <v>13.089610948485081</v>
      </c>
    </row>
    <row r="55" spans="2:15" x14ac:dyDescent="0.25">
      <c r="B55" s="10">
        <v>122.181</v>
      </c>
      <c r="C55" s="7">
        <f t="shared" si="11"/>
        <v>3350</v>
      </c>
      <c r="D55" s="7">
        <v>0.22850000000000001</v>
      </c>
      <c r="E55" s="7">
        <v>1.1510400000000001</v>
      </c>
      <c r="F55" s="7">
        <f t="shared" si="1"/>
        <v>99.672327455999991</v>
      </c>
      <c r="G55" s="7">
        <f t="shared" si="2"/>
        <v>34966.137238728603</v>
      </c>
      <c r="H55" s="9">
        <f t="shared" si="3"/>
        <v>34.966137238728599</v>
      </c>
      <c r="I55" s="7">
        <f t="shared" si="4"/>
        <v>63.576218007920787</v>
      </c>
      <c r="J55" s="7">
        <f t="shared" si="5"/>
        <v>10555.547875806406</v>
      </c>
      <c r="K55" s="7">
        <f t="shared" si="6"/>
        <v>10.555547875806406</v>
      </c>
      <c r="L55" s="7">
        <f t="shared" si="7"/>
        <v>276129.91685005568</v>
      </c>
      <c r="M55" s="7">
        <f t="shared" si="8"/>
        <v>359.53930615722686</v>
      </c>
      <c r="N55" s="7">
        <f t="shared" si="9"/>
        <v>0.35953930615722685</v>
      </c>
      <c r="O55" s="7">
        <f t="shared" si="10"/>
        <v>12.917756100146114</v>
      </c>
    </row>
    <row r="56" spans="2:15" x14ac:dyDescent="0.25">
      <c r="B56" s="10">
        <v>122.93300000000001</v>
      </c>
      <c r="C56" s="7">
        <f t="shared" si="11"/>
        <v>3400</v>
      </c>
      <c r="D56" s="7">
        <v>0.23419999999999999</v>
      </c>
      <c r="E56" s="7">
        <v>1.14117</v>
      </c>
      <c r="F56" s="7">
        <f t="shared" si="1"/>
        <v>100.285791008</v>
      </c>
      <c r="G56" s="7">
        <f t="shared" si="2"/>
        <v>35706.441659586577</v>
      </c>
      <c r="H56" s="9">
        <f t="shared" si="3"/>
        <v>35.706441659586574</v>
      </c>
      <c r="I56" s="7">
        <f t="shared" si="4"/>
        <v>64.922256174257427</v>
      </c>
      <c r="J56" s="7">
        <f t="shared" si="5"/>
        <v>10779.030346966596</v>
      </c>
      <c r="K56" s="7">
        <f t="shared" si="6"/>
        <v>10.779030346966596</v>
      </c>
      <c r="L56" s="7">
        <f t="shared" si="7"/>
        <v>286184.74947214249</v>
      </c>
      <c r="M56" s="7">
        <f t="shared" si="8"/>
        <v>376.31018865038288</v>
      </c>
      <c r="N56" s="7">
        <f t="shared" si="9"/>
        <v>0.3763101886503829</v>
      </c>
      <c r="O56" s="7">
        <f t="shared" si="10"/>
        <v>12.603361523840251</v>
      </c>
    </row>
    <row r="57" spans="2:15" x14ac:dyDescent="0.25">
      <c r="B57" s="10">
        <v>123.47499999999999</v>
      </c>
      <c r="C57" s="7">
        <f t="shared" si="11"/>
        <v>3450</v>
      </c>
      <c r="D57" s="7">
        <v>0.23605000000000001</v>
      </c>
      <c r="E57" s="7">
        <v>1.12669</v>
      </c>
      <c r="F57" s="7">
        <f t="shared" si="1"/>
        <v>100.72794159999999</v>
      </c>
      <c r="G57" s="7">
        <f t="shared" si="2"/>
        <v>36391.277815881556</v>
      </c>
      <c r="H57" s="9">
        <f t="shared" si="3"/>
        <v>36.391277815881558</v>
      </c>
      <c r="I57" s="7">
        <f t="shared" si="4"/>
        <v>66.16744069306931</v>
      </c>
      <c r="J57" s="7">
        <f t="shared" si="5"/>
        <v>10985.768105429897</v>
      </c>
      <c r="K57" s="7">
        <f t="shared" si="6"/>
        <v>10.985768105429898</v>
      </c>
      <c r="L57" s="7">
        <f t="shared" si="7"/>
        <v>295962.9842210015</v>
      </c>
      <c r="M57" s="7">
        <f t="shared" si="8"/>
        <v>386.5572507797479</v>
      </c>
      <c r="N57" s="7">
        <f t="shared" si="9"/>
        <v>0.3865572507797479</v>
      </c>
      <c r="O57" s="7">
        <f t="shared" si="10"/>
        <v>12.50458491371907</v>
      </c>
    </row>
    <row r="58" spans="2:15" x14ac:dyDescent="0.25">
      <c r="B58" s="10">
        <v>123.428</v>
      </c>
      <c r="C58" s="7">
        <f t="shared" si="11"/>
        <v>3500</v>
      </c>
      <c r="D58" s="7">
        <v>0.24195</v>
      </c>
      <c r="E58" s="7">
        <v>1.11975</v>
      </c>
      <c r="F58" s="7">
        <f t="shared" si="1"/>
        <v>100.689600128</v>
      </c>
      <c r="G58" s="7">
        <f t="shared" si="2"/>
        <v>36904.634767714408</v>
      </c>
      <c r="H58" s="9">
        <f t="shared" si="3"/>
        <v>36.904634767714406</v>
      </c>
      <c r="I58" s="7">
        <f t="shared" si="4"/>
        <v>67.100837861386125</v>
      </c>
      <c r="J58" s="7">
        <f t="shared" si="5"/>
        <v>11140.739866978894</v>
      </c>
      <c r="K58" s="7">
        <f t="shared" si="6"/>
        <v>11.140739866978894</v>
      </c>
      <c r="L58" s="7">
        <f t="shared" si="7"/>
        <v>304487.83992348902</v>
      </c>
      <c r="M58" s="7">
        <f t="shared" si="8"/>
        <v>401.80843719218251</v>
      </c>
      <c r="N58" s="7">
        <f t="shared" si="9"/>
        <v>0.40180843719218251</v>
      </c>
      <c r="O58" s="7">
        <f t="shared" si="10"/>
        <v>12.199658065234086</v>
      </c>
    </row>
    <row r="59" spans="2:15" x14ac:dyDescent="0.25">
      <c r="B59" s="10">
        <v>124.205</v>
      </c>
      <c r="C59" s="7">
        <f t="shared" si="11"/>
        <v>3550</v>
      </c>
      <c r="D59" s="7">
        <v>0.24545</v>
      </c>
      <c r="E59" s="7">
        <v>1.10622</v>
      </c>
      <c r="F59" s="7">
        <f t="shared" si="1"/>
        <v>101.32345807999999</v>
      </c>
      <c r="G59" s="7">
        <f t="shared" si="2"/>
        <v>37667.483582563087</v>
      </c>
      <c r="H59" s="9">
        <f t="shared" si="3"/>
        <v>37.667483582563086</v>
      </c>
      <c r="I59" s="7">
        <f t="shared" si="4"/>
        <v>68.487866752475242</v>
      </c>
      <c r="J59" s="7">
        <f t="shared" si="5"/>
        <v>11371.028020690614</v>
      </c>
      <c r="K59" s="7">
        <f t="shared" si="6"/>
        <v>11.371028020690614</v>
      </c>
      <c r="L59" s="7">
        <f t="shared" si="7"/>
        <v>315221.59194346523</v>
      </c>
      <c r="M59" s="7">
        <f t="shared" si="8"/>
        <v>416.04677304030491</v>
      </c>
      <c r="N59" s="7">
        <f t="shared" si="9"/>
        <v>0.41604677304030491</v>
      </c>
      <c r="O59" s="7">
        <f t="shared" si="10"/>
        <v>12.025696756501885</v>
      </c>
    </row>
    <row r="60" spans="2:15" x14ac:dyDescent="0.25">
      <c r="B60" s="10">
        <v>124.066</v>
      </c>
      <c r="C60" s="7">
        <f t="shared" si="11"/>
        <v>3600</v>
      </c>
      <c r="D60" s="7">
        <v>0.25505</v>
      </c>
      <c r="E60" s="7">
        <v>1.09697</v>
      </c>
      <c r="F60" s="7">
        <f t="shared" si="1"/>
        <v>101.21006521599999</v>
      </c>
      <c r="G60" s="7">
        <f t="shared" si="2"/>
        <v>38155.263453832013</v>
      </c>
      <c r="H60" s="9">
        <f t="shared" si="3"/>
        <v>38.155263453832013</v>
      </c>
      <c r="I60" s="7">
        <f t="shared" si="4"/>
        <v>69.374759097029695</v>
      </c>
      <c r="J60" s="7">
        <f t="shared" si="5"/>
        <v>11518.278594835561</v>
      </c>
      <c r="K60" s="7">
        <f t="shared" si="6"/>
        <v>11.518278594835561</v>
      </c>
      <c r="L60" s="7">
        <f t="shared" si="7"/>
        <v>323800.82777460001</v>
      </c>
      <c r="M60" s="7">
        <f t="shared" si="8"/>
        <v>437.91749747549346</v>
      </c>
      <c r="N60" s="7">
        <f t="shared" si="9"/>
        <v>0.43791749747549347</v>
      </c>
      <c r="O60" s="7">
        <f t="shared" si="10"/>
        <v>11.573053396915846</v>
      </c>
    </row>
    <row r="61" spans="2:15" x14ac:dyDescent="0.25">
      <c r="B61" s="10">
        <v>123.967</v>
      </c>
      <c r="C61" s="7">
        <f t="shared" si="11"/>
        <v>3650</v>
      </c>
      <c r="D61" s="7">
        <v>0.25755</v>
      </c>
      <c r="E61" s="7">
        <v>1.0940099999999999</v>
      </c>
      <c r="F61" s="7">
        <f t="shared" si="1"/>
        <v>101.129303392</v>
      </c>
      <c r="G61" s="7">
        <f t="shared" si="2"/>
        <v>38654.328336264916</v>
      </c>
      <c r="H61" s="9">
        <f t="shared" si="3"/>
        <v>38.654328336264918</v>
      </c>
      <c r="I61" s="7">
        <f t="shared" si="4"/>
        <v>70.282170102970298</v>
      </c>
      <c r="J61" s="7">
        <f t="shared" si="5"/>
        <v>11668.935878586637</v>
      </c>
      <c r="K61" s="7">
        <f t="shared" si="6"/>
        <v>11.668935878586638</v>
      </c>
      <c r="L61" s="7">
        <f t="shared" si="7"/>
        <v>332592.14882611297</v>
      </c>
      <c r="M61" s="7">
        <f t="shared" si="8"/>
        <v>447.9940018352263</v>
      </c>
      <c r="N61" s="7">
        <f t="shared" si="9"/>
        <v>0.44799400183522631</v>
      </c>
      <c r="O61" s="7">
        <f t="shared" si="10"/>
        <v>11.460715468388223</v>
      </c>
    </row>
    <row r="62" spans="2:15" x14ac:dyDescent="0.25">
      <c r="B62" s="10">
        <v>123.815</v>
      </c>
      <c r="C62" s="7">
        <f t="shared" si="11"/>
        <v>3700</v>
      </c>
      <c r="D62" s="7">
        <v>0.26445000000000002</v>
      </c>
      <c r="E62" s="7">
        <v>1.09659</v>
      </c>
      <c r="F62" s="7">
        <f t="shared" si="1"/>
        <v>101.00530543999999</v>
      </c>
      <c r="G62" s="7">
        <f t="shared" si="2"/>
        <v>39135.795093794113</v>
      </c>
      <c r="H62" s="9">
        <f t="shared" si="3"/>
        <v>39.135795093794115</v>
      </c>
      <c r="I62" s="7">
        <f t="shared" si="4"/>
        <v>71.157583801980181</v>
      </c>
      <c r="J62" s="7">
        <f t="shared" si="5"/>
        <v>11814.280655306204</v>
      </c>
      <c r="K62" s="7">
        <f t="shared" si="6"/>
        <v>11.814280655306204</v>
      </c>
      <c r="L62" s="7">
        <f t="shared" si="7"/>
        <v>341347.62291408482</v>
      </c>
      <c r="M62" s="7">
        <f t="shared" si="8"/>
        <v>465.72574556492339</v>
      </c>
      <c r="N62" s="7">
        <f t="shared" si="9"/>
        <v>0.46572574556492341</v>
      </c>
      <c r="O62" s="7">
        <f t="shared" si="10"/>
        <v>11.161683754522166</v>
      </c>
    </row>
    <row r="63" spans="2:15" x14ac:dyDescent="0.25">
      <c r="B63" s="10">
        <v>123.767</v>
      </c>
      <c r="C63" s="7">
        <f t="shared" si="11"/>
        <v>3750</v>
      </c>
      <c r="D63" s="7">
        <v>0.2651</v>
      </c>
      <c r="E63" s="7">
        <v>1.0980799999999999</v>
      </c>
      <c r="F63" s="7">
        <f t="shared" si="1"/>
        <v>100.96614819199999</v>
      </c>
      <c r="G63" s="7">
        <f t="shared" si="2"/>
        <v>39649.280187313161</v>
      </c>
      <c r="H63" s="9">
        <f t="shared" si="3"/>
        <v>39.64928018731316</v>
      </c>
      <c r="I63" s="7">
        <f t="shared" si="4"/>
        <v>72.091213960396033</v>
      </c>
      <c r="J63" s="7">
        <f t="shared" si="5"/>
        <v>11969.291100158829</v>
      </c>
      <c r="K63" s="7">
        <f t="shared" si="6"/>
        <v>11.969291100158829</v>
      </c>
      <c r="L63" s="7">
        <f t="shared" si="7"/>
        <v>350499.63685584837</v>
      </c>
      <c r="M63" s="7">
        <f t="shared" si="8"/>
        <v>472.9960879945524</v>
      </c>
      <c r="N63" s="7">
        <f t="shared" si="9"/>
        <v>0.47299608799455239</v>
      </c>
      <c r="O63" s="7">
        <f t="shared" si="10"/>
        <v>11.134316366968642</v>
      </c>
    </row>
    <row r="64" spans="2:15" x14ac:dyDescent="0.25">
      <c r="B64" s="10">
        <v>123.509</v>
      </c>
      <c r="C64" s="7">
        <f t="shared" si="11"/>
        <v>3800</v>
      </c>
      <c r="D64" s="7">
        <v>0.26929999999999998</v>
      </c>
      <c r="E64" s="7">
        <v>1.09907</v>
      </c>
      <c r="F64" s="7">
        <f t="shared" si="1"/>
        <v>100.75567798399999</v>
      </c>
      <c r="G64" s="7">
        <f t="shared" si="2"/>
        <v>40094.183850382236</v>
      </c>
      <c r="H64" s="9">
        <f t="shared" si="3"/>
        <v>40.094183850382237</v>
      </c>
      <c r="I64" s="7">
        <f t="shared" si="4"/>
        <v>72.900147817821775</v>
      </c>
      <c r="J64" s="7">
        <f t="shared" si="5"/>
        <v>12103.598240910014</v>
      </c>
      <c r="K64" s="7">
        <f t="shared" si="6"/>
        <v>12.103598240910014</v>
      </c>
      <c r="L64" s="7">
        <f t="shared" si="7"/>
        <v>359158.35304054408</v>
      </c>
      <c r="M64" s="7">
        <f t="shared" si="8"/>
        <v>485.88136699085709</v>
      </c>
      <c r="N64" s="7">
        <f t="shared" si="9"/>
        <v>0.4858813669908571</v>
      </c>
      <c r="O64" s="7">
        <f t="shared" si="10"/>
        <v>10.960665684676519</v>
      </c>
    </row>
    <row r="65" spans="2:15" x14ac:dyDescent="0.25">
      <c r="B65" s="10">
        <v>122.672</v>
      </c>
      <c r="C65" s="7">
        <f t="shared" si="11"/>
        <v>3850</v>
      </c>
      <c r="D65" s="7">
        <v>0.27374999999999999</v>
      </c>
      <c r="E65" s="7">
        <v>1.1053299999999999</v>
      </c>
      <c r="F65" s="7">
        <f t="shared" si="1"/>
        <v>100.072873472</v>
      </c>
      <c r="G65" s="7">
        <f t="shared" si="2"/>
        <v>40346.452116598892</v>
      </c>
      <c r="H65" s="9">
        <f t="shared" si="3"/>
        <v>40.34645211659889</v>
      </c>
      <c r="I65" s="7">
        <f t="shared" si="4"/>
        <v>73.358827659405947</v>
      </c>
      <c r="J65" s="7">
        <f t="shared" si="5"/>
        <v>12179.752771318001</v>
      </c>
      <c r="K65" s="7">
        <f t="shared" si="6"/>
        <v>12.179752771318</v>
      </c>
      <c r="L65" s="7">
        <f t="shared" si="7"/>
        <v>366173.64035635372</v>
      </c>
      <c r="M65" s="7">
        <f t="shared" si="8"/>
        <v>497.01785701135253</v>
      </c>
      <c r="N65" s="7">
        <f t="shared" si="9"/>
        <v>0.49701785701135254</v>
      </c>
      <c r="O65" s="7">
        <f t="shared" si="10"/>
        <v>10.782492306423331</v>
      </c>
    </row>
    <row r="66" spans="2:15" x14ac:dyDescent="0.25">
      <c r="B66" s="10">
        <v>122.157</v>
      </c>
      <c r="C66" s="7">
        <f t="shared" si="11"/>
        <v>3900</v>
      </c>
      <c r="D66" s="7">
        <v>0.27589999999999998</v>
      </c>
      <c r="E66" s="7">
        <v>1.11704</v>
      </c>
      <c r="F66" s="7">
        <f t="shared" si="1"/>
        <v>99.652748831999986</v>
      </c>
      <c r="G66" s="7">
        <f t="shared" si="2"/>
        <v>40698.850296405966</v>
      </c>
      <c r="H66" s="9">
        <f t="shared" si="3"/>
        <v>40.698850296405965</v>
      </c>
      <c r="I66" s="7">
        <f t="shared" si="4"/>
        <v>73.999565964356421</v>
      </c>
      <c r="J66" s="7">
        <f t="shared" si="5"/>
        <v>12286.134435180506</v>
      </c>
      <c r="K66" s="7">
        <f t="shared" si="6"/>
        <v>12.286134435180506</v>
      </c>
      <c r="L66" s="7">
        <f t="shared" si="7"/>
        <v>374168.95008503791</v>
      </c>
      <c r="M66" s="7">
        <f t="shared" si="8"/>
        <v>505.29657585502827</v>
      </c>
      <c r="N66" s="7">
        <f t="shared" si="9"/>
        <v>0.5052965758550283</v>
      </c>
      <c r="O66" s="7">
        <f t="shared" si="10"/>
        <v>10.69846781037835</v>
      </c>
    </row>
    <row r="67" spans="2:15" x14ac:dyDescent="0.25">
      <c r="B67" s="10">
        <v>121.184</v>
      </c>
      <c r="C67" s="7">
        <f t="shared" si="11"/>
        <v>3950</v>
      </c>
      <c r="D67" s="7">
        <v>0.28284999999999999</v>
      </c>
      <c r="E67" s="7">
        <v>1.12259</v>
      </c>
      <c r="F67" s="7">
        <f t="shared" si="1"/>
        <v>98.858998783999994</v>
      </c>
      <c r="G67" s="7">
        <f t="shared" si="2"/>
        <v>40892.301528660486</v>
      </c>
      <c r="H67" s="9">
        <f t="shared" si="3"/>
        <v>40.892301528660489</v>
      </c>
      <c r="I67" s="7">
        <f t="shared" si="4"/>
        <v>74.351303350495044</v>
      </c>
      <c r="J67" s="7">
        <f t="shared" si="5"/>
        <v>12344.533329223472</v>
      </c>
      <c r="K67" s="7">
        <f t="shared" si="6"/>
        <v>12.344533329223472</v>
      </c>
      <c r="L67" s="7">
        <f t="shared" si="7"/>
        <v>380767.30260740459</v>
      </c>
      <c r="M67" s="7">
        <f t="shared" si="8"/>
        <v>520.48743693217273</v>
      </c>
      <c r="N67" s="7">
        <f t="shared" si="9"/>
        <v>0.5204874369321727</v>
      </c>
      <c r="O67" s="7">
        <f t="shared" si="10"/>
        <v>10.435592253432517</v>
      </c>
    </row>
    <row r="68" spans="2:15" x14ac:dyDescent="0.25">
      <c r="B68" s="10">
        <v>120.004</v>
      </c>
      <c r="C68" s="7">
        <f t="shared" si="11"/>
        <v>4000</v>
      </c>
      <c r="D68" s="7">
        <v>0.28455000000000003</v>
      </c>
      <c r="E68" s="7">
        <v>1.1246100000000001</v>
      </c>
      <c r="F68" s="7">
        <f t="shared" si="1"/>
        <v>97.896383103999995</v>
      </c>
      <c r="G68" s="7">
        <f t="shared" si="2"/>
        <v>41006.706426092707</v>
      </c>
      <c r="H68" s="9">
        <f t="shared" si="3"/>
        <v>41.006706426092705</v>
      </c>
      <c r="I68" s="7">
        <f t="shared" si="4"/>
        <v>74.559316910891084</v>
      </c>
      <c r="J68" s="7">
        <f t="shared" si="5"/>
        <v>12379.069782702096</v>
      </c>
      <c r="K68" s="7">
        <f t="shared" si="6"/>
        <v>12.379069782702096</v>
      </c>
      <c r="L68" s="7">
        <f t="shared" si="7"/>
        <v>386665.90379377018</v>
      </c>
      <c r="M68" s="7">
        <f t="shared" si="8"/>
        <v>525.08062410951061</v>
      </c>
      <c r="N68" s="7">
        <f t="shared" si="9"/>
        <v>0.52508062410951062</v>
      </c>
      <c r="O68" s="7">
        <f t="shared" si="10"/>
        <v>10.373246420254389</v>
      </c>
    </row>
    <row r="69" spans="2:15" x14ac:dyDescent="0.25">
      <c r="B69" s="10">
        <v>118.73399999999999</v>
      </c>
      <c r="C69" s="7">
        <f t="shared" si="11"/>
        <v>4050</v>
      </c>
      <c r="D69" s="7">
        <v>0.28710000000000002</v>
      </c>
      <c r="E69" s="7">
        <v>1.1222000000000001</v>
      </c>
      <c r="F69" s="7">
        <f t="shared" si="1"/>
        <v>96.860347583999996</v>
      </c>
      <c r="G69" s="7">
        <f t="shared" si="2"/>
        <v>41079.892414466507</v>
      </c>
      <c r="H69" s="9">
        <f t="shared" si="3"/>
        <v>41.079892414466507</v>
      </c>
      <c r="I69" s="7">
        <f t="shared" si="4"/>
        <v>74.692385322772267</v>
      </c>
      <c r="J69" s="7">
        <f t="shared" si="5"/>
        <v>12401.163106847212</v>
      </c>
      <c r="K69" s="7">
        <f t="shared" si="6"/>
        <v>12.401163106847212</v>
      </c>
      <c r="L69" s="7">
        <f t="shared" si="7"/>
        <v>392197.94885939464</v>
      </c>
      <c r="M69" s="7">
        <f t="shared" si="8"/>
        <v>530.73167004870015</v>
      </c>
      <c r="N69" s="7">
        <f t="shared" si="9"/>
        <v>0.53073167004870014</v>
      </c>
      <c r="O69" s="7">
        <f t="shared" si="10"/>
        <v>10.281112047660697</v>
      </c>
    </row>
    <row r="70" spans="2:15" x14ac:dyDescent="0.25">
      <c r="B70" s="10">
        <v>117.44199999999999</v>
      </c>
      <c r="C70" s="7">
        <f t="shared" si="11"/>
        <v>4100</v>
      </c>
      <c r="D70" s="7">
        <v>0.28894999999999998</v>
      </c>
      <c r="E70" s="7">
        <v>1.1239399999999999</v>
      </c>
      <c r="F70" s="7">
        <f t="shared" si="1"/>
        <v>95.806364991999985</v>
      </c>
      <c r="G70" s="7">
        <f t="shared" si="2"/>
        <v>41134.523486679689</v>
      </c>
      <c r="H70" s="9">
        <f t="shared" si="3"/>
        <v>41.13452348667969</v>
      </c>
      <c r="I70" s="7">
        <f t="shared" si="4"/>
        <v>74.791716768316817</v>
      </c>
      <c r="J70" s="7">
        <f t="shared" si="5"/>
        <v>12417.655088627062</v>
      </c>
      <c r="K70" s="7">
        <f t="shared" si="6"/>
        <v>12.417655088627061</v>
      </c>
      <c r="L70" s="7">
        <f t="shared" si="7"/>
        <v>397567.91180032503</v>
      </c>
      <c r="M70" s="7">
        <f t="shared" si="8"/>
        <v>534.86192526642435</v>
      </c>
      <c r="N70" s="7">
        <f t="shared" si="9"/>
        <v>0.5348619252664244</v>
      </c>
      <c r="O70" s="7">
        <f t="shared" si="10"/>
        <v>10.215287312280276</v>
      </c>
    </row>
    <row r="71" spans="2:15" x14ac:dyDescent="0.25">
      <c r="B71" s="10">
        <v>116.5</v>
      </c>
      <c r="C71" s="7">
        <f t="shared" si="11"/>
        <v>4150</v>
      </c>
      <c r="D71" s="7">
        <v>0.29304999999999998</v>
      </c>
      <c r="E71" s="7">
        <v>1.12233</v>
      </c>
      <c r="F71" s="7">
        <f t="shared" si="1"/>
        <v>95.037903999999997</v>
      </c>
      <c r="G71" s="7">
        <f t="shared" si="2"/>
        <v>41302.201154451468</v>
      </c>
      <c r="H71" s="9">
        <f t="shared" si="3"/>
        <v>41.302201154451467</v>
      </c>
      <c r="I71" s="7">
        <f t="shared" si="4"/>
        <v>75.096592079207923</v>
      </c>
      <c r="J71" s="7">
        <f t="shared" si="5"/>
        <v>12468.27348086709</v>
      </c>
      <c r="K71" s="7">
        <f t="shared" si="6"/>
        <v>12.46827348086709</v>
      </c>
      <c r="L71" s="7">
        <f t="shared" si="7"/>
        <v>404056.68041392171</v>
      </c>
      <c r="M71" s="7">
        <f t="shared" si="8"/>
        <v>544.66245217404014</v>
      </c>
      <c r="N71" s="7">
        <f t="shared" si="9"/>
        <v>0.54466245217404019</v>
      </c>
      <c r="O71" s="7">
        <f t="shared" si="10"/>
        <v>10.07236740789417</v>
      </c>
    </row>
    <row r="72" spans="2:15" x14ac:dyDescent="0.25">
      <c r="B72" s="10">
        <v>115.931</v>
      </c>
      <c r="C72" s="7">
        <f t="shared" si="11"/>
        <v>4200</v>
      </c>
      <c r="D72" s="7">
        <v>0.2949</v>
      </c>
      <c r="E72" s="7">
        <v>1.1217900000000001</v>
      </c>
      <c r="F72" s="7">
        <f t="shared" si="1"/>
        <v>94.573727455999986</v>
      </c>
      <c r="G72" s="7">
        <f t="shared" si="2"/>
        <v>41595.662701389301</v>
      </c>
      <c r="H72" s="9">
        <f t="shared" si="3"/>
        <v>41.595662701389301</v>
      </c>
      <c r="I72" s="7">
        <f t="shared" si="4"/>
        <v>75.630170471287116</v>
      </c>
      <c r="J72" s="7">
        <f t="shared" si="5"/>
        <v>12556.863403947855</v>
      </c>
      <c r="K72" s="7">
        <f t="shared" si="6"/>
        <v>12.556863403947855</v>
      </c>
      <c r="L72" s="7">
        <f t="shared" si="7"/>
        <v>411830.33727391524</v>
      </c>
      <c r="M72" s="7">
        <f t="shared" si="8"/>
        <v>551.99524187878671</v>
      </c>
      <c r="N72" s="7">
        <f t="shared" si="9"/>
        <v>0.55199524187878668</v>
      </c>
      <c r="O72" s="7">
        <f t="shared" si="10"/>
        <v>10.009180294619824</v>
      </c>
    </row>
    <row r="73" spans="2:15" x14ac:dyDescent="0.25">
      <c r="B73" s="10">
        <v>115.03400000000001</v>
      </c>
      <c r="C73" s="7">
        <f t="shared" ref="C73:C98" si="12">C72+50</f>
        <v>4250</v>
      </c>
      <c r="D73" s="7">
        <v>0.29715000000000003</v>
      </c>
      <c r="E73" s="7">
        <v>1.12456</v>
      </c>
      <c r="F73" s="7">
        <f t="shared" ref="F73:F96" si="13">B73*0.815776</f>
        <v>93.841976383999992</v>
      </c>
      <c r="G73" s="7">
        <f t="shared" ref="G73:G98" si="14">2*3.14159*C73*F73/60</f>
        <v>41765.177066663156</v>
      </c>
      <c r="H73" s="9">
        <f t="shared" ref="H73:H98" si="15">G73/1000</f>
        <v>41.765177066663156</v>
      </c>
      <c r="I73" s="7">
        <f t="shared" ref="I73:I98" si="16">F73*C73/5252</f>
        <v>75.938385306930684</v>
      </c>
      <c r="J73" s="7">
        <f t="shared" ref="J73:J98" si="17">(G73*1.01325/1.0189)*SQRT(27/293)</f>
        <v>12608.036256873209</v>
      </c>
      <c r="K73" s="7">
        <f t="shared" ref="K73:K98" si="18">J73/1000</f>
        <v>12.608036256873209</v>
      </c>
      <c r="L73" s="7">
        <f t="shared" ref="L73:L98" si="19">H73*120/0.9*(0.00442)*C73*4</f>
        <v>418431.38730520935</v>
      </c>
      <c r="M73" s="7">
        <f t="shared" ref="M73:M98" si="20">(D73/1000)*0.75*3600/60*1000*H73</f>
        <v>558.47350644115318</v>
      </c>
      <c r="N73" s="7">
        <f t="shared" ref="N73:N98" si="21">M73/1000</f>
        <v>0.55847350644115312</v>
      </c>
      <c r="O73" s="7">
        <f t="shared" ref="O73:O98" si="22">(K73/N73*0.044)*10</f>
        <v>9.9333914483708128</v>
      </c>
    </row>
    <row r="74" spans="2:15" x14ac:dyDescent="0.25">
      <c r="B74" s="10">
        <v>114.39100000000001</v>
      </c>
      <c r="C74" s="7">
        <f t="shared" si="12"/>
        <v>4300</v>
      </c>
      <c r="D74" s="7">
        <v>0.30220000000000002</v>
      </c>
      <c r="E74" s="7">
        <v>1.1227799999999999</v>
      </c>
      <c r="F74" s="7">
        <f t="shared" si="13"/>
        <v>93.317432416000003</v>
      </c>
      <c r="G74" s="7">
        <f t="shared" si="14"/>
        <v>42020.332792208668</v>
      </c>
      <c r="H74" s="9">
        <f t="shared" si="15"/>
        <v>42.02033279220867</v>
      </c>
      <c r="I74" s="7">
        <f t="shared" si="16"/>
        <v>76.402315192079215</v>
      </c>
      <c r="J74" s="7">
        <f t="shared" si="17"/>
        <v>12685.062451056267</v>
      </c>
      <c r="K74" s="7">
        <f t="shared" si="18"/>
        <v>12.685062451056266</v>
      </c>
      <c r="L74" s="7">
        <f t="shared" si="19"/>
        <v>425940.50402598287</v>
      </c>
      <c r="M74" s="7">
        <f t="shared" si="20"/>
        <v>571.43450564124566</v>
      </c>
      <c r="N74" s="7">
        <f t="shared" si="21"/>
        <v>0.57143450564124565</v>
      </c>
      <c r="O74" s="7">
        <f t="shared" si="22"/>
        <v>9.7673966541475412</v>
      </c>
    </row>
    <row r="75" spans="2:15" x14ac:dyDescent="0.25">
      <c r="B75" s="10">
        <v>114.01600000000001</v>
      </c>
      <c r="C75" s="7">
        <f t="shared" si="12"/>
        <v>4350</v>
      </c>
      <c r="D75" s="7">
        <v>0.30604999999999999</v>
      </c>
      <c r="E75" s="7">
        <v>1.1194299999999999</v>
      </c>
      <c r="F75" s="7">
        <f t="shared" si="13"/>
        <v>93.011516415999992</v>
      </c>
      <c r="G75" s="7">
        <f t="shared" si="14"/>
        <v>42369.5872293145</v>
      </c>
      <c r="H75" s="9">
        <f t="shared" si="15"/>
        <v>42.369587229314497</v>
      </c>
      <c r="I75" s="7">
        <f t="shared" si="16"/>
        <v>77.037337473267314</v>
      </c>
      <c r="J75" s="7">
        <f t="shared" si="17"/>
        <v>12790.495084536444</v>
      </c>
      <c r="K75" s="7">
        <f t="shared" si="18"/>
        <v>12.790495084536444</v>
      </c>
      <c r="L75" s="7">
        <f t="shared" si="19"/>
        <v>434474.69528428267</v>
      </c>
      <c r="M75" s="7">
        <f t="shared" si="20"/>
        <v>583.52454771892644</v>
      </c>
      <c r="N75" s="7">
        <f t="shared" si="21"/>
        <v>0.58352454771892648</v>
      </c>
      <c r="O75" s="7">
        <f t="shared" si="22"/>
        <v>9.6445262829060212</v>
      </c>
    </row>
    <row r="76" spans="2:15" x14ac:dyDescent="0.25">
      <c r="B76" s="10">
        <v>113.871</v>
      </c>
      <c r="C76" s="7">
        <f t="shared" si="12"/>
        <v>4400</v>
      </c>
      <c r="D76" s="7">
        <v>0.30919999999999997</v>
      </c>
      <c r="E76" s="7">
        <v>1.1198600000000001</v>
      </c>
      <c r="F76" s="7">
        <f t="shared" si="13"/>
        <v>92.893228895999997</v>
      </c>
      <c r="G76" s="7">
        <f t="shared" si="14"/>
        <v>42802.091048549744</v>
      </c>
      <c r="H76" s="9">
        <f t="shared" si="15"/>
        <v>42.802091048549741</v>
      </c>
      <c r="I76" s="7">
        <f t="shared" si="16"/>
        <v>77.823725655445543</v>
      </c>
      <c r="J76" s="7">
        <f t="shared" si="17"/>
        <v>12921.058970939948</v>
      </c>
      <c r="K76" s="7">
        <f t="shared" si="18"/>
        <v>12.921058970939947</v>
      </c>
      <c r="L76" s="7">
        <f t="shared" si="19"/>
        <v>443954.70224650425</v>
      </c>
      <c r="M76" s="7">
        <f t="shared" si="20"/>
        <v>595.5482948495212</v>
      </c>
      <c r="N76" s="7">
        <f t="shared" si="21"/>
        <v>0.59554829484952121</v>
      </c>
      <c r="O76" s="7">
        <f t="shared" si="22"/>
        <v>9.5462718916021547</v>
      </c>
    </row>
    <row r="77" spans="2:15" x14ac:dyDescent="0.25">
      <c r="B77" s="10">
        <v>113.985</v>
      </c>
      <c r="C77" s="7">
        <f t="shared" si="12"/>
        <v>4450</v>
      </c>
      <c r="D77" s="7">
        <v>0.30990000000000001</v>
      </c>
      <c r="E77" s="7">
        <v>1.11873</v>
      </c>
      <c r="F77" s="7">
        <f t="shared" si="13"/>
        <v>92.986227359999987</v>
      </c>
      <c r="G77" s="7">
        <f t="shared" si="14"/>
        <v>43331.815965098845</v>
      </c>
      <c r="H77" s="9">
        <f t="shared" si="15"/>
        <v>43.331815965098848</v>
      </c>
      <c r="I77" s="7">
        <f t="shared" si="16"/>
        <v>78.786883425742559</v>
      </c>
      <c r="J77" s="7">
        <f t="shared" si="17"/>
        <v>13080.971879805624</v>
      </c>
      <c r="K77" s="7">
        <f t="shared" si="18"/>
        <v>13.080971879805624</v>
      </c>
      <c r="L77" s="7">
        <f t="shared" si="19"/>
        <v>454556.52704934904</v>
      </c>
      <c r="M77" s="7">
        <f t="shared" si="20"/>
        <v>604.28383954128594</v>
      </c>
      <c r="N77" s="7">
        <f t="shared" si="21"/>
        <v>0.60428383954128595</v>
      </c>
      <c r="O77" s="7">
        <f t="shared" si="22"/>
        <v>9.5247088379586522</v>
      </c>
    </row>
    <row r="78" spans="2:15" x14ac:dyDescent="0.25">
      <c r="B78" s="10">
        <v>113.306</v>
      </c>
      <c r="C78" s="7">
        <f t="shared" si="12"/>
        <v>4500</v>
      </c>
      <c r="D78" s="7">
        <v>0.31445000000000001</v>
      </c>
      <c r="E78" s="7">
        <v>1.1156299999999999</v>
      </c>
      <c r="F78" s="7">
        <f t="shared" si="13"/>
        <v>92.432315455999998</v>
      </c>
      <c r="G78" s="7">
        <f t="shared" si="14"/>
        <v>43557.665687012253</v>
      </c>
      <c r="H78" s="9">
        <f t="shared" si="15"/>
        <v>43.557665687012253</v>
      </c>
      <c r="I78" s="7">
        <f t="shared" si="16"/>
        <v>79.197528475247523</v>
      </c>
      <c r="J78" s="7">
        <f t="shared" si="17"/>
        <v>13149.15120244908</v>
      </c>
      <c r="K78" s="7">
        <f t="shared" si="18"/>
        <v>13.14915120244908</v>
      </c>
      <c r="L78" s="7">
        <f t="shared" si="19"/>
        <v>462059.71760782599</v>
      </c>
      <c r="M78" s="7">
        <f t="shared" si="20"/>
        <v>616.35185888764522</v>
      </c>
      <c r="N78" s="7">
        <f t="shared" si="21"/>
        <v>0.61635185888764521</v>
      </c>
      <c r="O78" s="7">
        <f t="shared" si="22"/>
        <v>9.3868890726137284</v>
      </c>
    </row>
    <row r="79" spans="2:15" x14ac:dyDescent="0.25">
      <c r="B79" s="10">
        <v>113.074</v>
      </c>
      <c r="C79" s="7">
        <f t="shared" si="12"/>
        <v>4550</v>
      </c>
      <c r="D79" s="7">
        <v>0.31709999999999999</v>
      </c>
      <c r="E79" s="7">
        <v>1.1095299999999999</v>
      </c>
      <c r="F79" s="7">
        <f t="shared" si="13"/>
        <v>92.243055423999991</v>
      </c>
      <c r="G79" s="7">
        <f t="shared" si="14"/>
        <v>43951.462174238419</v>
      </c>
      <c r="H79" s="9">
        <f t="shared" si="15"/>
        <v>43.951462174238422</v>
      </c>
      <c r="I79" s="7">
        <f t="shared" si="16"/>
        <v>79.913538114851477</v>
      </c>
      <c r="J79" s="7">
        <f t="shared" si="17"/>
        <v>13268.03015227017</v>
      </c>
      <c r="K79" s="7">
        <f t="shared" si="18"/>
        <v>13.268030152270169</v>
      </c>
      <c r="L79" s="7">
        <f t="shared" si="19"/>
        <v>471417.5230859248</v>
      </c>
      <c r="M79" s="7">
        <f t="shared" si="20"/>
        <v>627.16538949529513</v>
      </c>
      <c r="N79" s="7">
        <f t="shared" si="21"/>
        <v>0.6271653894952951</v>
      </c>
      <c r="O79" s="7">
        <f t="shared" si="22"/>
        <v>9.3084429797647026</v>
      </c>
    </row>
    <row r="80" spans="2:15" x14ac:dyDescent="0.25">
      <c r="B80" s="10">
        <v>112.19499999999999</v>
      </c>
      <c r="C80" s="7">
        <f t="shared" si="12"/>
        <v>4600</v>
      </c>
      <c r="D80" s="7">
        <v>0.31940000000000002</v>
      </c>
      <c r="E80" s="7">
        <v>1.1056900000000001</v>
      </c>
      <c r="F80" s="7">
        <f t="shared" si="13"/>
        <v>91.525988319999982</v>
      </c>
      <c r="G80" s="7">
        <f t="shared" si="14"/>
        <v>44089.026545755078</v>
      </c>
      <c r="H80" s="9">
        <f t="shared" si="15"/>
        <v>44.089026545755075</v>
      </c>
      <c r="I80" s="7">
        <f t="shared" si="16"/>
        <v>80.163660752475224</v>
      </c>
      <c r="J80" s="7">
        <f t="shared" si="17"/>
        <v>13309.557968157735</v>
      </c>
      <c r="K80" s="7">
        <f t="shared" si="18"/>
        <v>13.309557968157735</v>
      </c>
      <c r="L80" s="7">
        <f t="shared" si="19"/>
        <v>478089.64678842254</v>
      </c>
      <c r="M80" s="7">
        <f t="shared" si="20"/>
        <v>633.69157854213779</v>
      </c>
      <c r="N80" s="7">
        <f t="shared" si="21"/>
        <v>0.63369157854213776</v>
      </c>
      <c r="O80" s="7">
        <f t="shared" si="22"/>
        <v>9.2414128643812976</v>
      </c>
    </row>
    <row r="81" spans="2:15" x14ac:dyDescent="0.25">
      <c r="B81" s="10">
        <v>111.06100000000001</v>
      </c>
      <c r="C81" s="7">
        <f t="shared" si="12"/>
        <v>4650</v>
      </c>
      <c r="D81" s="7">
        <v>0.32055</v>
      </c>
      <c r="E81" s="7">
        <v>1.09782</v>
      </c>
      <c r="F81" s="7">
        <f t="shared" si="13"/>
        <v>90.600898336</v>
      </c>
      <c r="G81" s="7">
        <f t="shared" si="14"/>
        <v>44117.785811526112</v>
      </c>
      <c r="H81" s="9">
        <f t="shared" si="15"/>
        <v>44.117785811526112</v>
      </c>
      <c r="I81" s="7">
        <f t="shared" si="16"/>
        <v>80.215951497029707</v>
      </c>
      <c r="J81" s="7">
        <f t="shared" si="17"/>
        <v>13318.2397909352</v>
      </c>
      <c r="K81" s="7">
        <f t="shared" si="18"/>
        <v>13.3182397909352</v>
      </c>
      <c r="L81" s="7">
        <f t="shared" si="19"/>
        <v>483601.52095162467</v>
      </c>
      <c r="M81" s="7">
        <f t="shared" si="20"/>
        <v>636.38803088481131</v>
      </c>
      <c r="N81" s="7">
        <f t="shared" si="21"/>
        <v>0.63638803088481133</v>
      </c>
      <c r="O81" s="7">
        <f t="shared" si="22"/>
        <v>9.2082585209277372</v>
      </c>
    </row>
    <row r="82" spans="2:15" x14ac:dyDescent="0.25">
      <c r="B82" s="10">
        <v>109.973</v>
      </c>
      <c r="C82" s="7">
        <f t="shared" si="12"/>
        <v>4700</v>
      </c>
      <c r="D82" s="7">
        <v>0.32069999999999999</v>
      </c>
      <c r="E82" s="7">
        <v>1.09558</v>
      </c>
      <c r="F82" s="7">
        <f t="shared" si="13"/>
        <v>89.713334047999993</v>
      </c>
      <c r="G82" s="7">
        <f t="shared" si="14"/>
        <v>44155.32705419082</v>
      </c>
      <c r="H82" s="9">
        <f t="shared" si="15"/>
        <v>44.15532705419082</v>
      </c>
      <c r="I82" s="7">
        <f t="shared" si="16"/>
        <v>80.284209829702959</v>
      </c>
      <c r="J82" s="7">
        <f t="shared" si="17"/>
        <v>13329.572709454602</v>
      </c>
      <c r="K82" s="7">
        <f t="shared" si="18"/>
        <v>13.329572709454602</v>
      </c>
      <c r="L82" s="7">
        <f t="shared" si="19"/>
        <v>489217.47425267211</v>
      </c>
      <c r="M82" s="7">
        <f t="shared" si="20"/>
        <v>637.22760238255489</v>
      </c>
      <c r="N82" s="7">
        <f t="shared" si="21"/>
        <v>0.63722760238255494</v>
      </c>
      <c r="O82" s="7">
        <f t="shared" si="22"/>
        <v>9.2039515711985871</v>
      </c>
    </row>
    <row r="83" spans="2:15" x14ac:dyDescent="0.25">
      <c r="B83" s="10">
        <v>108.654</v>
      </c>
      <c r="C83" s="7">
        <f t="shared" si="12"/>
        <v>4750</v>
      </c>
      <c r="D83" s="7">
        <v>0.32485000000000003</v>
      </c>
      <c r="E83" s="7">
        <v>1.0882700000000001</v>
      </c>
      <c r="F83" s="7">
        <f t="shared" si="13"/>
        <v>88.637325503999989</v>
      </c>
      <c r="G83" s="7">
        <f t="shared" si="14"/>
        <v>44089.838109767625</v>
      </c>
      <c r="H83" s="9">
        <f t="shared" si="15"/>
        <v>44.089838109767626</v>
      </c>
      <c r="I83" s="7">
        <f t="shared" si="16"/>
        <v>80.165136356435639</v>
      </c>
      <c r="J83" s="7">
        <f t="shared" si="17"/>
        <v>13309.802962414044</v>
      </c>
      <c r="K83" s="7">
        <f t="shared" si="18"/>
        <v>13.309802962414043</v>
      </c>
      <c r="L83" s="7">
        <f t="shared" si="19"/>
        <v>493688.6139277714</v>
      </c>
      <c r="M83" s="7">
        <f t="shared" si="20"/>
        <v>644.51627594811066</v>
      </c>
      <c r="N83" s="7">
        <f t="shared" si="21"/>
        <v>0.64451627594811067</v>
      </c>
      <c r="O83" s="7">
        <f t="shared" si="22"/>
        <v>9.0863699211432554</v>
      </c>
    </row>
    <row r="84" spans="2:15" x14ac:dyDescent="0.25">
      <c r="B84" s="10">
        <v>107.07599999999999</v>
      </c>
      <c r="C84" s="7">
        <f t="shared" si="12"/>
        <v>4800</v>
      </c>
      <c r="D84" s="7">
        <v>0.32455000000000001</v>
      </c>
      <c r="E84" s="7">
        <v>1.08396</v>
      </c>
      <c r="F84" s="7">
        <f t="shared" si="13"/>
        <v>87.350030975999985</v>
      </c>
      <c r="G84" s="7">
        <f t="shared" si="14"/>
        <v>43906.877410222682</v>
      </c>
      <c r="H84" s="9">
        <f t="shared" si="15"/>
        <v>43.906877410222684</v>
      </c>
      <c r="I84" s="7">
        <f t="shared" si="16"/>
        <v>79.832473093069282</v>
      </c>
      <c r="J84" s="7">
        <f t="shared" si="17"/>
        <v>13254.57094149471</v>
      </c>
      <c r="K84" s="7">
        <f t="shared" si="18"/>
        <v>13.254570941494711</v>
      </c>
      <c r="L84" s="7">
        <f t="shared" si="19"/>
        <v>496815.09927215171</v>
      </c>
      <c r="M84" s="7">
        <f t="shared" si="20"/>
        <v>641.24896785694966</v>
      </c>
      <c r="N84" s="7">
        <f t="shared" si="21"/>
        <v>0.64124896785694963</v>
      </c>
      <c r="O84" s="7">
        <f t="shared" si="22"/>
        <v>9.0947689689828586</v>
      </c>
    </row>
    <row r="85" spans="2:15" x14ac:dyDescent="0.25">
      <c r="B85" s="10">
        <v>105.24</v>
      </c>
      <c r="C85" s="7">
        <f t="shared" si="12"/>
        <v>4850</v>
      </c>
      <c r="D85" s="7">
        <v>0.32569999999999999</v>
      </c>
      <c r="E85" s="7">
        <v>1.0822099999999999</v>
      </c>
      <c r="F85" s="7">
        <f t="shared" si="13"/>
        <v>85.852266239999992</v>
      </c>
      <c r="G85" s="7">
        <f t="shared" si="14"/>
        <v>43603.540410668982</v>
      </c>
      <c r="H85" s="9">
        <f t="shared" si="15"/>
        <v>43.603540410668984</v>
      </c>
      <c r="I85" s="7">
        <f t="shared" si="16"/>
        <v>79.280938930693054</v>
      </c>
      <c r="J85" s="7">
        <f t="shared" si="17"/>
        <v>13162.999825147719</v>
      </c>
      <c r="K85" s="7">
        <f t="shared" si="18"/>
        <v>13.162999825147718</v>
      </c>
      <c r="L85" s="7">
        <f t="shared" si="19"/>
        <v>498522.18441787257</v>
      </c>
      <c r="M85" s="7">
        <f t="shared" si="20"/>
        <v>639.0752900289699</v>
      </c>
      <c r="N85" s="7">
        <f t="shared" si="21"/>
        <v>0.6390752900289699</v>
      </c>
      <c r="O85" s="7">
        <f t="shared" si="22"/>
        <v>9.0626566437930212</v>
      </c>
    </row>
    <row r="86" spans="2:15" x14ac:dyDescent="0.25">
      <c r="B86" s="10">
        <v>103.63200000000001</v>
      </c>
      <c r="C86" s="7">
        <f t="shared" si="12"/>
        <v>4900</v>
      </c>
      <c r="D86" s="7">
        <v>0.32769999999999999</v>
      </c>
      <c r="E86" s="7">
        <v>1.0846</v>
      </c>
      <c r="F86" s="7">
        <f t="shared" si="13"/>
        <v>84.540498431999993</v>
      </c>
      <c r="G86" s="7">
        <f t="shared" si="14"/>
        <v>43379.958796601182</v>
      </c>
      <c r="H86" s="9">
        <f t="shared" si="15"/>
        <v>43.37995879660118</v>
      </c>
      <c r="I86" s="7">
        <f t="shared" si="16"/>
        <v>78.874417805940581</v>
      </c>
      <c r="J86" s="7">
        <f t="shared" si="17"/>
        <v>13095.505196978474</v>
      </c>
      <c r="K86" s="7">
        <f t="shared" si="18"/>
        <v>13.095505196978474</v>
      </c>
      <c r="L86" s="7">
        <f t="shared" si="19"/>
        <v>501079.01206228719</v>
      </c>
      <c r="M86" s="7">
        <f t="shared" si="20"/>
        <v>639.70256239407922</v>
      </c>
      <c r="N86" s="7">
        <f t="shared" si="21"/>
        <v>0.63970256239407919</v>
      </c>
      <c r="O86" s="7">
        <f t="shared" si="22"/>
        <v>9.0073459532602591</v>
      </c>
    </row>
    <row r="87" spans="2:15" x14ac:dyDescent="0.25">
      <c r="B87" s="10">
        <v>102.33499999999999</v>
      </c>
      <c r="C87" s="7">
        <f t="shared" si="12"/>
        <v>4950</v>
      </c>
      <c r="D87" s="7">
        <v>0.32845000000000002</v>
      </c>
      <c r="E87" s="7">
        <v>1.08823</v>
      </c>
      <c r="F87" s="7">
        <f t="shared" si="13"/>
        <v>83.482436959999987</v>
      </c>
      <c r="G87" s="7">
        <f t="shared" si="14"/>
        <v>43274.152206312443</v>
      </c>
      <c r="H87" s="9">
        <f t="shared" si="15"/>
        <v>43.274152206312444</v>
      </c>
      <c r="I87" s="7">
        <f t="shared" si="16"/>
        <v>78.682037881188108</v>
      </c>
      <c r="J87" s="7">
        <f t="shared" si="17"/>
        <v>13063.564393173256</v>
      </c>
      <c r="K87" s="7">
        <f t="shared" si="18"/>
        <v>13.063564393173255</v>
      </c>
      <c r="L87" s="7">
        <f t="shared" si="19"/>
        <v>504957.42726501863</v>
      </c>
      <c r="M87" s="7">
        <f t="shared" si="20"/>
        <v>639.60278814734954</v>
      </c>
      <c r="N87" s="7">
        <f t="shared" si="21"/>
        <v>0.6396027881473495</v>
      </c>
      <c r="O87" s="7">
        <f t="shared" si="22"/>
        <v>8.9867781059016174</v>
      </c>
    </row>
    <row r="88" spans="2:15" x14ac:dyDescent="0.25">
      <c r="B88" s="10">
        <v>101.10599999999999</v>
      </c>
      <c r="C88" s="7">
        <f t="shared" si="12"/>
        <v>5000</v>
      </c>
      <c r="D88" s="7">
        <v>0.32869999999999999</v>
      </c>
      <c r="E88" s="7">
        <v>1.08687</v>
      </c>
      <c r="F88" s="7">
        <f t="shared" si="13"/>
        <v>82.479848255999997</v>
      </c>
      <c r="G88" s="7">
        <f t="shared" si="14"/>
        <v>43186.311080427833</v>
      </c>
      <c r="H88" s="9">
        <f t="shared" si="15"/>
        <v>43.186311080427835</v>
      </c>
      <c r="I88" s="7">
        <f t="shared" si="16"/>
        <v>78.522323168316831</v>
      </c>
      <c r="J88" s="7">
        <f t="shared" si="17"/>
        <v>13037.046988536615</v>
      </c>
      <c r="K88" s="7">
        <f t="shared" si="18"/>
        <v>13.037046988536614</v>
      </c>
      <c r="L88" s="7">
        <f t="shared" si="19"/>
        <v>509022.65326797619</v>
      </c>
      <c r="M88" s="7">
        <f t="shared" si="20"/>
        <v>638.79032034614841</v>
      </c>
      <c r="N88" s="7">
        <f t="shared" si="21"/>
        <v>0.63879032034614835</v>
      </c>
      <c r="O88" s="7">
        <f t="shared" si="22"/>
        <v>8.9799430145524397</v>
      </c>
    </row>
    <row r="89" spans="2:15" x14ac:dyDescent="0.25">
      <c r="B89" s="10">
        <v>99.314899999999994</v>
      </c>
      <c r="C89" s="7">
        <f t="shared" si="12"/>
        <v>5050</v>
      </c>
      <c r="D89" s="7">
        <v>0.32984999999999998</v>
      </c>
      <c r="E89" s="7">
        <v>1.0891</v>
      </c>
      <c r="F89" s="7">
        <f t="shared" si="13"/>
        <v>81.018711862399996</v>
      </c>
      <c r="G89" s="7">
        <f t="shared" si="14"/>
        <v>42845.475124965858</v>
      </c>
      <c r="H89" s="9">
        <f t="shared" si="15"/>
        <v>42.845475124965859</v>
      </c>
      <c r="I89" s="7">
        <f t="shared" si="16"/>
        <v>77.902607559999993</v>
      </c>
      <c r="J89" s="7">
        <f t="shared" si="17"/>
        <v>12934.155719160413</v>
      </c>
      <c r="K89" s="7">
        <f t="shared" si="18"/>
        <v>12.934155719160414</v>
      </c>
      <c r="L89" s="7">
        <f t="shared" si="19"/>
        <v>510055.38680766022</v>
      </c>
      <c r="M89" s="7">
        <f t="shared" si="20"/>
        <v>635.96609864864945</v>
      </c>
      <c r="N89" s="7">
        <f t="shared" si="21"/>
        <v>0.6359660986486495</v>
      </c>
      <c r="O89" s="7">
        <f t="shared" si="22"/>
        <v>8.9486350428479202</v>
      </c>
    </row>
    <row r="90" spans="2:15" x14ac:dyDescent="0.25">
      <c r="B90" s="10">
        <v>97.581500000000005</v>
      </c>
      <c r="C90" s="7">
        <f t="shared" si="12"/>
        <v>5100</v>
      </c>
      <c r="D90" s="7">
        <v>0.32969999999999999</v>
      </c>
      <c r="E90" s="7">
        <v>1.09185</v>
      </c>
      <c r="F90" s="7">
        <f t="shared" si="13"/>
        <v>79.604645743999995</v>
      </c>
      <c r="G90" s="7">
        <f t="shared" si="14"/>
        <v>42514.477033891802</v>
      </c>
      <c r="H90" s="9">
        <f t="shared" si="15"/>
        <v>42.514477033891801</v>
      </c>
      <c r="I90" s="7">
        <f t="shared" si="16"/>
        <v>77.300779378217825</v>
      </c>
      <c r="J90" s="7">
        <f t="shared" si="17"/>
        <v>12834.234295948048</v>
      </c>
      <c r="K90" s="7">
        <f t="shared" si="18"/>
        <v>12.834234295948049</v>
      </c>
      <c r="L90" s="7">
        <f t="shared" si="19"/>
        <v>511126.04869226081</v>
      </c>
      <c r="M90" s="7">
        <f t="shared" si="20"/>
        <v>630.76603851333562</v>
      </c>
      <c r="N90" s="7">
        <f t="shared" si="21"/>
        <v>0.63076603851333557</v>
      </c>
      <c r="O90" s="7">
        <f t="shared" si="22"/>
        <v>8.9527063053787916</v>
      </c>
    </row>
    <row r="91" spans="2:15" x14ac:dyDescent="0.25">
      <c r="B91" s="10">
        <v>95.848600000000005</v>
      </c>
      <c r="C91" s="7">
        <f t="shared" si="12"/>
        <v>5150</v>
      </c>
      <c r="D91" s="7">
        <v>0.33095000000000002</v>
      </c>
      <c r="E91" s="7">
        <v>1.0940700000000001</v>
      </c>
      <c r="F91" s="7">
        <f t="shared" si="13"/>
        <v>78.190987513599993</v>
      </c>
      <c r="G91" s="7">
        <f t="shared" si="14"/>
        <v>42168.890866122689</v>
      </c>
      <c r="H91" s="9">
        <f t="shared" si="15"/>
        <v>42.168890866122688</v>
      </c>
      <c r="I91" s="7">
        <f t="shared" si="16"/>
        <v>76.672426826930689</v>
      </c>
      <c r="J91" s="7">
        <f t="shared" si="17"/>
        <v>12729.90903650638</v>
      </c>
      <c r="K91" s="7">
        <f t="shared" si="18"/>
        <v>12.729909036506381</v>
      </c>
      <c r="L91" s="7">
        <f t="shared" si="19"/>
        <v>511941.58015229378</v>
      </c>
      <c r="M91" s="7">
        <f t="shared" si="20"/>
        <v>628.01074944644881</v>
      </c>
      <c r="N91" s="7">
        <f t="shared" si="21"/>
        <v>0.62801074944644886</v>
      </c>
      <c r="O91" s="7">
        <f t="shared" si="22"/>
        <v>8.9188918836180271</v>
      </c>
    </row>
    <row r="92" spans="2:15" x14ac:dyDescent="0.25">
      <c r="B92" s="10">
        <v>94.803299999999993</v>
      </c>
      <c r="C92" s="7">
        <f t="shared" si="12"/>
        <v>5200</v>
      </c>
      <c r="D92" s="7">
        <v>0.33379999999999999</v>
      </c>
      <c r="E92" s="7">
        <v>1.0934600000000001</v>
      </c>
      <c r="F92" s="7">
        <f t="shared" si="13"/>
        <v>77.338256860799987</v>
      </c>
      <c r="G92" s="7">
        <f t="shared" si="14"/>
        <v>42113.949691028909</v>
      </c>
      <c r="H92" s="9">
        <f t="shared" si="15"/>
        <v>42.113949691028907</v>
      </c>
      <c r="I92" s="7">
        <f t="shared" si="16"/>
        <v>76.572531545346521</v>
      </c>
      <c r="J92" s="7">
        <f t="shared" si="17"/>
        <v>12713.323441131746</v>
      </c>
      <c r="K92" s="7">
        <f t="shared" si="18"/>
        <v>12.713323441131747</v>
      </c>
      <c r="L92" s="7">
        <f t="shared" si="19"/>
        <v>516238.41050592443</v>
      </c>
      <c r="M92" s="7">
        <f t="shared" si="20"/>
        <v>632.59363830894517</v>
      </c>
      <c r="N92" s="7">
        <f t="shared" si="21"/>
        <v>0.63259363830894522</v>
      </c>
      <c r="O92" s="7">
        <f t="shared" si="22"/>
        <v>8.8427419678951065</v>
      </c>
    </row>
    <row r="93" spans="2:15" x14ac:dyDescent="0.25">
      <c r="B93" s="10">
        <v>93.0976</v>
      </c>
      <c r="C93" s="7">
        <f t="shared" si="12"/>
        <v>5250</v>
      </c>
      <c r="D93" s="7">
        <v>0.33129999999999998</v>
      </c>
      <c r="E93" s="7">
        <v>1.0880399999999999</v>
      </c>
      <c r="F93" s="7">
        <f t="shared" si="13"/>
        <v>75.94678773759999</v>
      </c>
      <c r="G93" s="7">
        <f t="shared" si="14"/>
        <v>41753.892055499178</v>
      </c>
      <c r="H93" s="9">
        <f t="shared" si="15"/>
        <v>41.753892055499179</v>
      </c>
      <c r="I93" s="7">
        <f t="shared" si="16"/>
        <v>75.917866645544549</v>
      </c>
      <c r="J93" s="7">
        <f t="shared" si="17"/>
        <v>12604.629547267079</v>
      </c>
      <c r="K93" s="7">
        <f t="shared" si="18"/>
        <v>12.604629547267079</v>
      </c>
      <c r="L93" s="7">
        <f t="shared" si="19"/>
        <v>516746.16807885794</v>
      </c>
      <c r="M93" s="7">
        <f t="shared" si="20"/>
        <v>622.48789970940936</v>
      </c>
      <c r="N93" s="7">
        <f t="shared" si="21"/>
        <v>0.62248789970940932</v>
      </c>
      <c r="O93" s="7">
        <f t="shared" si="22"/>
        <v>8.9094695710334673</v>
      </c>
    </row>
    <row r="94" spans="2:15" x14ac:dyDescent="0.25">
      <c r="B94" s="10">
        <v>91.788600000000002</v>
      </c>
      <c r="C94" s="7">
        <f t="shared" si="12"/>
        <v>5300</v>
      </c>
      <c r="D94" s="7">
        <v>0.33239999999999997</v>
      </c>
      <c r="E94" s="7">
        <v>1.0833900000000001</v>
      </c>
      <c r="F94" s="7">
        <f t="shared" si="13"/>
        <v>74.878936953600004</v>
      </c>
      <c r="G94" s="7">
        <f t="shared" si="14"/>
        <v>41558.875786117307</v>
      </c>
      <c r="H94" s="9">
        <f t="shared" si="15"/>
        <v>41.558875786117305</v>
      </c>
      <c r="I94" s="7">
        <f t="shared" si="16"/>
        <v>75.563283673663364</v>
      </c>
      <c r="J94" s="7">
        <f t="shared" si="17"/>
        <v>12545.75820114248</v>
      </c>
      <c r="K94" s="7">
        <f t="shared" si="18"/>
        <v>12.54575820114248</v>
      </c>
      <c r="L94" s="7">
        <f t="shared" si="19"/>
        <v>519231.05288831156</v>
      </c>
      <c r="M94" s="7">
        <f t="shared" si="20"/>
        <v>621.63766400874249</v>
      </c>
      <c r="N94" s="7">
        <f t="shared" si="21"/>
        <v>0.62163766400874254</v>
      </c>
      <c r="O94" s="7">
        <f t="shared" si="22"/>
        <v>8.879985766797196</v>
      </c>
    </row>
    <row r="95" spans="2:15" x14ac:dyDescent="0.25">
      <c r="B95" s="10">
        <v>90.593800000000002</v>
      </c>
      <c r="C95" s="7">
        <f t="shared" si="12"/>
        <v>5350</v>
      </c>
      <c r="D95" s="7">
        <v>0.33079999999999998</v>
      </c>
      <c r="E95" s="7">
        <v>1.0800700000000001</v>
      </c>
      <c r="F95" s="7">
        <f t="shared" si="13"/>
        <v>73.904247788799992</v>
      </c>
      <c r="G95" s="7">
        <f t="shared" si="14"/>
        <v>41404.87083626222</v>
      </c>
      <c r="H95" s="9">
        <f t="shared" si="15"/>
        <v>41.404870836262219</v>
      </c>
      <c r="I95" s="7">
        <f t="shared" si="16"/>
        <v>75.283268406336617</v>
      </c>
      <c r="J95" s="7">
        <f t="shared" si="17"/>
        <v>12499.267317399506</v>
      </c>
      <c r="K95" s="7">
        <f t="shared" si="18"/>
        <v>12.499267317399505</v>
      </c>
      <c r="L95" s="7">
        <f t="shared" si="19"/>
        <v>522187.18968804943</v>
      </c>
      <c r="M95" s="7">
        <f t="shared" si="20"/>
        <v>616.35290726859932</v>
      </c>
      <c r="N95" s="7">
        <f t="shared" si="21"/>
        <v>0.61635290726859937</v>
      </c>
      <c r="O95" s="7">
        <f t="shared" si="22"/>
        <v>8.9229361211710607</v>
      </c>
    </row>
    <row r="96" spans="2:15" x14ac:dyDescent="0.25">
      <c r="B96" s="10">
        <v>89.6374</v>
      </c>
      <c r="C96" s="7">
        <f t="shared" si="12"/>
        <v>5400</v>
      </c>
      <c r="D96" s="7">
        <v>0.33879999999999999</v>
      </c>
      <c r="E96" s="7">
        <v>1.0789500000000001</v>
      </c>
      <c r="F96" s="7">
        <f t="shared" si="13"/>
        <v>73.124039622399991</v>
      </c>
      <c r="G96" s="7">
        <f t="shared" si="14"/>
        <v>41350.635294720407</v>
      </c>
      <c r="H96" s="9">
        <f t="shared" si="15"/>
        <v>41.350635294720405</v>
      </c>
      <c r="I96" s="7">
        <f t="shared" si="16"/>
        <v>75.184656123564352</v>
      </c>
      <c r="J96" s="7">
        <f t="shared" si="17"/>
        <v>12482.894738083514</v>
      </c>
      <c r="K96" s="7">
        <f t="shared" si="18"/>
        <v>12.482894738083514</v>
      </c>
      <c r="L96" s="7">
        <f t="shared" si="19"/>
        <v>526377.04704767291</v>
      </c>
      <c r="M96" s="7">
        <f t="shared" si="20"/>
        <v>630.43178570330736</v>
      </c>
      <c r="N96" s="7">
        <f t="shared" si="21"/>
        <v>0.63043178570330738</v>
      </c>
      <c r="O96" s="7">
        <f t="shared" si="22"/>
        <v>8.7122410533748109</v>
      </c>
    </row>
    <row r="97" spans="2:15" x14ac:dyDescent="0.25">
      <c r="B97" s="10">
        <v>88.925600000000003</v>
      </c>
      <c r="C97" s="7">
        <f t="shared" si="12"/>
        <v>5450</v>
      </c>
      <c r="D97" s="7">
        <v>0.34379999999999999</v>
      </c>
      <c r="E97" s="7">
        <v>1.0792299999999999</v>
      </c>
      <c r="F97" s="7">
        <f>B97*0.815776</f>
        <v>72.543370265600004</v>
      </c>
      <c r="G97" s="7">
        <f t="shared" si="14"/>
        <v>41402.110664341642</v>
      </c>
      <c r="H97" s="9">
        <f t="shared" si="15"/>
        <v>41.402110664341642</v>
      </c>
      <c r="I97" s="7">
        <f t="shared" si="16"/>
        <v>75.278249799603969</v>
      </c>
      <c r="J97" s="7">
        <f t="shared" si="17"/>
        <v>12498.434079039369</v>
      </c>
      <c r="K97" s="7">
        <f t="shared" si="18"/>
        <v>12.498434079039368</v>
      </c>
      <c r="L97" s="7">
        <f t="shared" si="19"/>
        <v>531912.23668977374</v>
      </c>
      <c r="M97" s="7">
        <f t="shared" si="20"/>
        <v>640.53205408802955</v>
      </c>
      <c r="N97" s="7">
        <f t="shared" si="21"/>
        <v>0.6405320540880296</v>
      </c>
      <c r="O97" s="7">
        <f t="shared" si="22"/>
        <v>8.5855359769731994</v>
      </c>
    </row>
    <row r="98" spans="2:15" ht="15.75" thickBot="1" x14ac:dyDescent="0.3">
      <c r="B98" s="11">
        <v>88.647400000000005</v>
      </c>
      <c r="C98" s="8">
        <f t="shared" si="12"/>
        <v>5500</v>
      </c>
      <c r="D98" s="8">
        <v>0.3488</v>
      </c>
      <c r="E98" s="8">
        <v>1.0836600000000001</v>
      </c>
      <c r="F98" s="8">
        <f>B98*0.815776</f>
        <v>72.316421382399994</v>
      </c>
      <c r="G98" s="8">
        <f t="shared" si="14"/>
        <v>41651.233479301227</v>
      </c>
      <c r="H98" s="12">
        <f t="shared" si="15"/>
        <v>41.651233479301226</v>
      </c>
      <c r="I98" s="8">
        <f t="shared" si="16"/>
        <v>75.731210510891088</v>
      </c>
      <c r="J98" s="8">
        <f t="shared" si="17"/>
        <v>12573.639063287643</v>
      </c>
      <c r="K98" s="8">
        <f t="shared" si="18"/>
        <v>12.573639063287644</v>
      </c>
      <c r="L98" s="8">
        <f t="shared" si="19"/>
        <v>540022.12580363348</v>
      </c>
      <c r="M98" s="8">
        <f t="shared" si="20"/>
        <v>653.75776069111214</v>
      </c>
      <c r="N98" s="8">
        <f t="shared" si="21"/>
        <v>0.65375776069111213</v>
      </c>
      <c r="O98" s="8">
        <f t="shared" si="22"/>
        <v>8.4624635002390676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5" ma:contentTypeDescription="Create a new document." ma:contentTypeScope="" ma:versionID="f446f741748c0184338ae7a219e2f6ee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138d77006fce16600132d2eb6105f1d9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068F45-6F9A-4631-B722-7FCFFE059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550816ce-8156-4f45-b1c4-24236a73d01f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ebdf10f-b5a3-45b6-acdb-7dc1eb39878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Jac Evans (2305578)</cp:lastModifiedBy>
  <cp:revision/>
  <dcterms:created xsi:type="dcterms:W3CDTF">2019-10-18T15:00:30Z</dcterms:created>
  <dcterms:modified xsi:type="dcterms:W3CDTF">2024-03-17T20:13:07Z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