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4028_student_uwtsd_ac_uk/Documents/"/>
    </mc:Choice>
  </mc:AlternateContent>
  <xr:revisionPtr revIDLastSave="435" documentId="8_{6B5FD3F0-D881-4FDB-995D-81AE7586FAE2}" xr6:coauthVersionLast="47" xr6:coauthVersionMax="47" xr10:uidLastSave="{248D0D56-E29D-427F-B8C4-B3D91F8561F5}"/>
  <bookViews>
    <workbookView xWindow="1905" yWindow="1905" windowWidth="21660" windowHeight="11625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E7" i="1"/>
  <c r="B3" i="1"/>
  <c r="E8" i="1"/>
  <c r="E9" i="1"/>
  <c r="Q9" i="1" s="1"/>
  <c r="E10" i="1"/>
  <c r="E11" i="1"/>
  <c r="Q11" i="1" s="1"/>
  <c r="E12" i="1"/>
  <c r="E13" i="1"/>
  <c r="E14" i="1"/>
  <c r="Q14" i="1" s="1"/>
  <c r="E15" i="1"/>
  <c r="Q15" i="1" s="1"/>
  <c r="E16" i="1"/>
  <c r="Q16" i="1" s="1"/>
  <c r="E17" i="1"/>
  <c r="Q17" i="1" s="1"/>
  <c r="E18" i="1"/>
  <c r="Q18" i="1" s="1"/>
  <c r="E19" i="1"/>
  <c r="Q19" i="1" s="1"/>
  <c r="E20" i="1"/>
  <c r="Q20" i="1" s="1"/>
  <c r="E21" i="1"/>
  <c r="Q21" i="1" s="1"/>
  <c r="E22" i="1"/>
  <c r="Q22" i="1" s="1"/>
  <c r="E23" i="1"/>
  <c r="Q23" i="1" s="1"/>
  <c r="E24" i="1"/>
  <c r="Q24" i="1" s="1"/>
  <c r="E25" i="1"/>
  <c r="Q25" i="1" s="1"/>
  <c r="E26" i="1"/>
  <c r="Q26" i="1" s="1"/>
  <c r="E27" i="1"/>
  <c r="Q27" i="1" s="1"/>
  <c r="E28" i="1"/>
  <c r="E29" i="1"/>
  <c r="E30" i="1"/>
  <c r="E31" i="1"/>
  <c r="E32" i="1"/>
  <c r="Q32" i="1" s="1"/>
  <c r="E33" i="1"/>
  <c r="Q33" i="1" s="1"/>
  <c r="E34" i="1"/>
  <c r="Q34" i="1" s="1"/>
  <c r="E35" i="1"/>
  <c r="Q35" i="1" s="1"/>
  <c r="E36" i="1"/>
  <c r="Q36" i="1" s="1"/>
  <c r="E37" i="1"/>
  <c r="Q37" i="1" s="1"/>
  <c r="E38" i="1"/>
  <c r="Q38" i="1" s="1"/>
  <c r="E39" i="1"/>
  <c r="Q39" i="1" s="1"/>
  <c r="E40" i="1"/>
  <c r="Q40" i="1" s="1"/>
  <c r="E41" i="1"/>
  <c r="Q41" i="1" s="1"/>
  <c r="E42" i="1"/>
  <c r="Q42" i="1" s="1"/>
  <c r="E43" i="1"/>
  <c r="Q43" i="1" s="1"/>
  <c r="E44" i="1"/>
  <c r="Q44" i="1" s="1"/>
  <c r="E45" i="1"/>
  <c r="Q45" i="1" s="1"/>
  <c r="E46" i="1"/>
  <c r="Q46" i="1" s="1"/>
  <c r="E47" i="1"/>
  <c r="Q47" i="1" s="1"/>
  <c r="E48" i="1"/>
  <c r="E49" i="1"/>
  <c r="E50" i="1"/>
  <c r="Q50" i="1" s="1"/>
  <c r="E51" i="1"/>
  <c r="Q51" i="1" s="1"/>
  <c r="E52" i="1"/>
  <c r="Q52" i="1" s="1"/>
  <c r="E53" i="1"/>
  <c r="E54" i="1"/>
  <c r="Q54" i="1" s="1"/>
  <c r="E55" i="1"/>
  <c r="Q55" i="1" s="1"/>
  <c r="E56" i="1"/>
  <c r="Q56" i="1" s="1"/>
  <c r="E57" i="1"/>
  <c r="Q57" i="1" s="1"/>
  <c r="E58" i="1"/>
  <c r="Q58" i="1" s="1"/>
  <c r="E59" i="1"/>
  <c r="Q59" i="1" s="1"/>
  <c r="E60" i="1"/>
  <c r="Q60" i="1" s="1"/>
  <c r="E61" i="1"/>
  <c r="Q61" i="1" s="1"/>
  <c r="E62" i="1"/>
  <c r="Q62" i="1" s="1"/>
  <c r="E63" i="1"/>
  <c r="Q63" i="1" s="1"/>
  <c r="E64" i="1"/>
  <c r="Q64" i="1" s="1"/>
  <c r="E65" i="1"/>
  <c r="Q65" i="1" s="1"/>
  <c r="E66" i="1"/>
  <c r="Q66" i="1" s="1"/>
  <c r="E67" i="1"/>
  <c r="Q67" i="1" s="1"/>
  <c r="E68" i="1"/>
  <c r="E69" i="1"/>
  <c r="E70" i="1"/>
  <c r="E71" i="1"/>
  <c r="E72" i="1"/>
  <c r="Q72" i="1" s="1"/>
  <c r="E73" i="1"/>
  <c r="E74" i="1"/>
  <c r="Q74" i="1" s="1"/>
  <c r="E75" i="1"/>
  <c r="Q75" i="1" s="1"/>
  <c r="E76" i="1"/>
  <c r="Q76" i="1" s="1"/>
  <c r="E77" i="1"/>
  <c r="Q77" i="1" s="1"/>
  <c r="E78" i="1"/>
  <c r="Q78" i="1" s="1"/>
  <c r="E79" i="1"/>
  <c r="Q79" i="1" s="1"/>
  <c r="E80" i="1"/>
  <c r="Q80" i="1" s="1"/>
  <c r="E81" i="1"/>
  <c r="Q81" i="1" s="1"/>
  <c r="E82" i="1"/>
  <c r="Q82" i="1" s="1"/>
  <c r="E83" i="1"/>
  <c r="Q83" i="1" s="1"/>
  <c r="E84" i="1"/>
  <c r="Q84" i="1" s="1"/>
  <c r="E85" i="1"/>
  <c r="Q85" i="1" s="1"/>
  <c r="E86" i="1"/>
  <c r="Q86" i="1" s="1"/>
  <c r="E87" i="1"/>
  <c r="Q87" i="1" s="1"/>
  <c r="E88" i="1"/>
  <c r="E89" i="1"/>
  <c r="E90" i="1"/>
  <c r="E91" i="1"/>
  <c r="E92" i="1"/>
  <c r="Q92" i="1" s="1"/>
  <c r="E93" i="1"/>
  <c r="E94" i="1"/>
  <c r="Q94" i="1" s="1"/>
  <c r="E95" i="1"/>
  <c r="Q95" i="1" s="1"/>
  <c r="E96" i="1"/>
  <c r="Q96" i="1" s="1"/>
  <c r="E97" i="1"/>
  <c r="Q97" i="1" s="1"/>
  <c r="Q7" i="1"/>
  <c r="Q8" i="1"/>
  <c r="Q10" i="1"/>
  <c r="Q12" i="1"/>
  <c r="Q13" i="1"/>
  <c r="Q28" i="1"/>
  <c r="Q29" i="1"/>
  <c r="Q30" i="1"/>
  <c r="Q48" i="1"/>
  <c r="Q49" i="1"/>
  <c r="Q53" i="1"/>
  <c r="Q68" i="1"/>
  <c r="Q69" i="1"/>
  <c r="Q73" i="1"/>
  <c r="Q88" i="1"/>
  <c r="Q89" i="1"/>
  <c r="Q90" i="1"/>
  <c r="Q91" i="1"/>
  <c r="Q93" i="1"/>
  <c r="F3" i="1"/>
  <c r="F8" i="1" s="1"/>
  <c r="C8" i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G8" i="1" l="1"/>
  <c r="H8" i="1" s="1"/>
  <c r="J8" i="1" s="1"/>
  <c r="I8" i="1" s="1"/>
  <c r="Q70" i="1"/>
  <c r="N72" i="1"/>
  <c r="Q71" i="1"/>
  <c r="Q31" i="1"/>
  <c r="N61" i="1"/>
  <c r="F78" i="1"/>
  <c r="G78" i="1" s="1"/>
  <c r="H78" i="1" s="1"/>
  <c r="J78" i="1" s="1"/>
  <c r="I78" i="1" s="1"/>
  <c r="F43" i="1"/>
  <c r="G43" i="1" s="1"/>
  <c r="F9" i="1"/>
  <c r="G9" i="1" s="1"/>
  <c r="F7" i="1"/>
  <c r="G7" i="1" s="1"/>
  <c r="K7" i="1" s="1"/>
  <c r="M8" i="1"/>
  <c r="F42" i="1"/>
  <c r="G42" i="1" s="1"/>
  <c r="K42" i="1" s="1"/>
  <c r="F67" i="1"/>
  <c r="G67" i="1" s="1"/>
  <c r="L67" i="1" s="1"/>
  <c r="F36" i="1"/>
  <c r="G36" i="1" s="1"/>
  <c r="L36" i="1" s="1"/>
  <c r="F61" i="1"/>
  <c r="G61" i="1" s="1"/>
  <c r="H61" i="1" s="1"/>
  <c r="J61" i="1" s="1"/>
  <c r="I61" i="1" s="1"/>
  <c r="F35" i="1"/>
  <c r="G35" i="1" s="1"/>
  <c r="L35" i="1" s="1"/>
  <c r="F72" i="1"/>
  <c r="G72" i="1" s="1"/>
  <c r="H72" i="1" s="1"/>
  <c r="J72" i="1" s="1"/>
  <c r="I72" i="1" s="1"/>
  <c r="F95" i="1"/>
  <c r="G95" i="1" s="1"/>
  <c r="P95" i="1" s="1"/>
  <c r="R95" i="1" s="1"/>
  <c r="F60" i="1"/>
  <c r="G60" i="1" s="1"/>
  <c r="F30" i="1"/>
  <c r="G30" i="1" s="1"/>
  <c r="F89" i="1"/>
  <c r="G89" i="1" s="1"/>
  <c r="K89" i="1" s="1"/>
  <c r="F50" i="1"/>
  <c r="G50" i="1" s="1"/>
  <c r="K50" i="1" s="1"/>
  <c r="F24" i="1"/>
  <c r="G24" i="1" s="1"/>
  <c r="K24" i="1" s="1"/>
  <c r="F90" i="1"/>
  <c r="G90" i="1" s="1"/>
  <c r="K90" i="1" s="1"/>
  <c r="F55" i="1"/>
  <c r="G55" i="1" s="1"/>
  <c r="K55" i="1" s="1"/>
  <c r="F84" i="1"/>
  <c r="G84" i="1" s="1"/>
  <c r="K84" i="1" s="1"/>
  <c r="F49" i="1"/>
  <c r="G49" i="1" s="1"/>
  <c r="L49" i="1" s="1"/>
  <c r="F29" i="1"/>
  <c r="G29" i="1" s="1"/>
  <c r="P29" i="1" s="1"/>
  <c r="R29" i="1" s="1"/>
  <c r="F94" i="1"/>
  <c r="G94" i="1" s="1"/>
  <c r="L94" i="1" s="1"/>
  <c r="F83" i="1"/>
  <c r="G83" i="1" s="1"/>
  <c r="F77" i="1"/>
  <c r="G77" i="1" s="1"/>
  <c r="L77" i="1" s="1"/>
  <c r="F71" i="1"/>
  <c r="G71" i="1" s="1"/>
  <c r="F66" i="1"/>
  <c r="G66" i="1" s="1"/>
  <c r="P66" i="1" s="1"/>
  <c r="R66" i="1" s="1"/>
  <c r="F54" i="1"/>
  <c r="G54" i="1" s="1"/>
  <c r="P54" i="1" s="1"/>
  <c r="R54" i="1" s="1"/>
  <c r="F48" i="1"/>
  <c r="G48" i="1" s="1"/>
  <c r="P48" i="1" s="1"/>
  <c r="R48" i="1" s="1"/>
  <c r="F41" i="1"/>
  <c r="G41" i="1" s="1"/>
  <c r="F28" i="1"/>
  <c r="G28" i="1" s="1"/>
  <c r="F20" i="1"/>
  <c r="G20" i="1" s="1"/>
  <c r="F93" i="1"/>
  <c r="G93" i="1" s="1"/>
  <c r="F88" i="1"/>
  <c r="G88" i="1" s="1"/>
  <c r="F76" i="1"/>
  <c r="G76" i="1" s="1"/>
  <c r="F65" i="1"/>
  <c r="G65" i="1" s="1"/>
  <c r="F59" i="1"/>
  <c r="G59" i="1" s="1"/>
  <c r="F53" i="1"/>
  <c r="G53" i="1" s="1"/>
  <c r="F47" i="1"/>
  <c r="G47" i="1" s="1"/>
  <c r="F40" i="1"/>
  <c r="G40" i="1" s="1"/>
  <c r="F34" i="1"/>
  <c r="G34" i="1" s="1"/>
  <c r="F23" i="1"/>
  <c r="G23" i="1" s="1"/>
  <c r="F19" i="1"/>
  <c r="G19" i="1" s="1"/>
  <c r="K19" i="1" s="1"/>
  <c r="F15" i="1"/>
  <c r="G15" i="1" s="1"/>
  <c r="P15" i="1" s="1"/>
  <c r="R15" i="1" s="1"/>
  <c r="F11" i="1"/>
  <c r="G11" i="1" s="1"/>
  <c r="F82" i="1"/>
  <c r="G82" i="1" s="1"/>
  <c r="P82" i="1" s="1"/>
  <c r="R82" i="1" s="1"/>
  <c r="F70" i="1"/>
  <c r="G70" i="1" s="1"/>
  <c r="F64" i="1"/>
  <c r="G64" i="1" s="1"/>
  <c r="F58" i="1"/>
  <c r="G58" i="1" s="1"/>
  <c r="F52" i="1"/>
  <c r="G52" i="1" s="1"/>
  <c r="F39" i="1"/>
  <c r="G39" i="1" s="1"/>
  <c r="P39" i="1" s="1"/>
  <c r="R39" i="1" s="1"/>
  <c r="F33" i="1"/>
  <c r="G33" i="1" s="1"/>
  <c r="P33" i="1" s="1"/>
  <c r="R33" i="1" s="1"/>
  <c r="F97" i="1"/>
  <c r="G97" i="1" s="1"/>
  <c r="P97" i="1" s="1"/>
  <c r="R97" i="1" s="1"/>
  <c r="F92" i="1"/>
  <c r="G92" i="1" s="1"/>
  <c r="F87" i="1"/>
  <c r="G87" i="1" s="1"/>
  <c r="P87" i="1" s="1"/>
  <c r="R87" i="1" s="1"/>
  <c r="F81" i="1"/>
  <c r="G81" i="1" s="1"/>
  <c r="F75" i="1"/>
  <c r="G75" i="1" s="1"/>
  <c r="F69" i="1"/>
  <c r="G69" i="1" s="1"/>
  <c r="F63" i="1"/>
  <c r="G63" i="1" s="1"/>
  <c r="P63" i="1" s="1"/>
  <c r="R63" i="1" s="1"/>
  <c r="F57" i="1"/>
  <c r="G57" i="1" s="1"/>
  <c r="P57" i="1" s="1"/>
  <c r="R57" i="1" s="1"/>
  <c r="F46" i="1"/>
  <c r="G46" i="1" s="1"/>
  <c r="F32" i="1"/>
  <c r="G32" i="1" s="1"/>
  <c r="F26" i="1"/>
  <c r="G26" i="1" s="1"/>
  <c r="K26" i="1" s="1"/>
  <c r="F22" i="1"/>
  <c r="G22" i="1" s="1"/>
  <c r="L22" i="1" s="1"/>
  <c r="F18" i="1"/>
  <c r="G18" i="1" s="1"/>
  <c r="P18" i="1" s="1"/>
  <c r="R18" i="1" s="1"/>
  <c r="F14" i="1"/>
  <c r="G14" i="1" s="1"/>
  <c r="F10" i="1"/>
  <c r="G10" i="1" s="1"/>
  <c r="F12" i="1"/>
  <c r="G12" i="1" s="1"/>
  <c r="F86" i="1"/>
  <c r="G86" i="1" s="1"/>
  <c r="F80" i="1"/>
  <c r="G80" i="1" s="1"/>
  <c r="F74" i="1"/>
  <c r="G74" i="1" s="1"/>
  <c r="F68" i="1"/>
  <c r="G68" i="1" s="1"/>
  <c r="F56" i="1"/>
  <c r="G56" i="1" s="1"/>
  <c r="F51" i="1"/>
  <c r="G51" i="1" s="1"/>
  <c r="F45" i="1"/>
  <c r="G45" i="1" s="1"/>
  <c r="P45" i="1" s="1"/>
  <c r="R45" i="1" s="1"/>
  <c r="F38" i="1"/>
  <c r="G38" i="1" s="1"/>
  <c r="F31" i="1"/>
  <c r="G31" i="1" s="1"/>
  <c r="F27" i="1"/>
  <c r="G27" i="1" s="1"/>
  <c r="F16" i="1"/>
  <c r="G16" i="1" s="1"/>
  <c r="F96" i="1"/>
  <c r="G96" i="1" s="1"/>
  <c r="F91" i="1"/>
  <c r="G91" i="1" s="1"/>
  <c r="F85" i="1"/>
  <c r="G85" i="1" s="1"/>
  <c r="P85" i="1" s="1"/>
  <c r="R85" i="1" s="1"/>
  <c r="F79" i="1"/>
  <c r="G79" i="1" s="1"/>
  <c r="P79" i="1" s="1"/>
  <c r="R79" i="1" s="1"/>
  <c r="F73" i="1"/>
  <c r="G73" i="1" s="1"/>
  <c r="F62" i="1"/>
  <c r="G62" i="1" s="1"/>
  <c r="K62" i="1" s="1"/>
  <c r="F44" i="1"/>
  <c r="G44" i="1" s="1"/>
  <c r="F37" i="1"/>
  <c r="G37" i="1" s="1"/>
  <c r="F25" i="1"/>
  <c r="G25" i="1" s="1"/>
  <c r="K25" i="1" s="1"/>
  <c r="F21" i="1"/>
  <c r="G21" i="1" s="1"/>
  <c r="F17" i="1"/>
  <c r="G17" i="1" s="1"/>
  <c r="L17" i="1" s="1"/>
  <c r="F13" i="1"/>
  <c r="G13" i="1" s="1"/>
  <c r="K9" i="1"/>
  <c r="L9" i="1"/>
  <c r="L43" i="1"/>
  <c r="K43" i="1"/>
  <c r="K8" i="1"/>
  <c r="L8" i="1"/>
  <c r="L78" i="1" l="1"/>
  <c r="P8" i="1"/>
  <c r="R8" i="1" s="1"/>
  <c r="K78" i="1"/>
  <c r="L90" i="1"/>
  <c r="N78" i="1"/>
  <c r="M78" i="1"/>
  <c r="P7" i="1"/>
  <c r="R7" i="1" s="1"/>
  <c r="L7" i="1"/>
  <c r="P78" i="1"/>
  <c r="R78" i="1" s="1"/>
  <c r="N8" i="1"/>
  <c r="K95" i="1"/>
  <c r="H95" i="1"/>
  <c r="J95" i="1" s="1"/>
  <c r="L95" i="1"/>
  <c r="K54" i="1"/>
  <c r="K36" i="1"/>
  <c r="L19" i="1"/>
  <c r="K66" i="1"/>
  <c r="L29" i="1"/>
  <c r="K72" i="1"/>
  <c r="K49" i="1"/>
  <c r="L50" i="1"/>
  <c r="H43" i="1"/>
  <c r="P43" i="1"/>
  <c r="R43" i="1" s="1"/>
  <c r="K18" i="1"/>
  <c r="K39" i="1"/>
  <c r="H55" i="1"/>
  <c r="H96" i="1"/>
  <c r="P96" i="1"/>
  <c r="R96" i="1" s="1"/>
  <c r="H27" i="1"/>
  <c r="P27" i="1"/>
  <c r="R27" i="1" s="1"/>
  <c r="H59" i="1"/>
  <c r="P59" i="1"/>
  <c r="R59" i="1" s="1"/>
  <c r="K38" i="1"/>
  <c r="P38" i="1"/>
  <c r="R38" i="1" s="1"/>
  <c r="K88" i="1"/>
  <c r="P88" i="1"/>
  <c r="R88" i="1" s="1"/>
  <c r="H93" i="1"/>
  <c r="P93" i="1"/>
  <c r="R93" i="1" s="1"/>
  <c r="K97" i="1"/>
  <c r="L55" i="1"/>
  <c r="P55" i="1"/>
  <c r="R55" i="1" s="1"/>
  <c r="H74" i="1"/>
  <c r="P74" i="1"/>
  <c r="R74" i="1" s="1"/>
  <c r="H80" i="1"/>
  <c r="P80" i="1"/>
  <c r="R80" i="1" s="1"/>
  <c r="H58" i="1"/>
  <c r="P58" i="1"/>
  <c r="R58" i="1" s="1"/>
  <c r="K64" i="1"/>
  <c r="P64" i="1"/>
  <c r="R64" i="1" s="1"/>
  <c r="H10" i="1"/>
  <c r="P10" i="1"/>
  <c r="R10" i="1" s="1"/>
  <c r="H14" i="1"/>
  <c r="P14" i="1"/>
  <c r="R14" i="1" s="1"/>
  <c r="H11" i="1"/>
  <c r="P11" i="1"/>
  <c r="R11" i="1" s="1"/>
  <c r="H73" i="1"/>
  <c r="P73" i="1"/>
  <c r="R73" i="1" s="1"/>
  <c r="L72" i="1"/>
  <c r="P72" i="1"/>
  <c r="R72" i="1" s="1"/>
  <c r="H40" i="1"/>
  <c r="J40" i="1" s="1"/>
  <c r="P40" i="1"/>
  <c r="R40" i="1" s="1"/>
  <c r="H31" i="1"/>
  <c r="P31" i="1"/>
  <c r="R31" i="1" s="1"/>
  <c r="L63" i="1"/>
  <c r="H51" i="1"/>
  <c r="P51" i="1"/>
  <c r="R51" i="1" s="1"/>
  <c r="H20" i="1"/>
  <c r="P20" i="1"/>
  <c r="R20" i="1" s="1"/>
  <c r="H13" i="1"/>
  <c r="P13" i="1"/>
  <c r="R13" i="1" s="1"/>
  <c r="H90" i="1"/>
  <c r="P90" i="1"/>
  <c r="R90" i="1" s="1"/>
  <c r="K51" i="1"/>
  <c r="H52" i="1"/>
  <c r="P52" i="1"/>
  <c r="R52" i="1" s="1"/>
  <c r="H21" i="1"/>
  <c r="P21" i="1"/>
  <c r="R21" i="1" s="1"/>
  <c r="H50" i="1"/>
  <c r="P50" i="1"/>
  <c r="R50" i="1" s="1"/>
  <c r="K67" i="1"/>
  <c r="H30" i="1"/>
  <c r="P30" i="1"/>
  <c r="R30" i="1" s="1"/>
  <c r="H60" i="1"/>
  <c r="J60" i="1" s="1"/>
  <c r="P60" i="1"/>
  <c r="R60" i="1" s="1"/>
  <c r="K30" i="1"/>
  <c r="H77" i="1"/>
  <c r="P77" i="1"/>
  <c r="R77" i="1" s="1"/>
  <c r="H26" i="1"/>
  <c r="P26" i="1"/>
  <c r="R26" i="1" s="1"/>
  <c r="H19" i="1"/>
  <c r="P19" i="1"/>
  <c r="R19" i="1" s="1"/>
  <c r="H94" i="1"/>
  <c r="P94" i="1"/>
  <c r="R94" i="1" s="1"/>
  <c r="H35" i="1"/>
  <c r="P35" i="1"/>
  <c r="R35" i="1" s="1"/>
  <c r="H67" i="1"/>
  <c r="P67" i="1"/>
  <c r="R67" i="1" s="1"/>
  <c r="H47" i="1"/>
  <c r="P47" i="1"/>
  <c r="R47" i="1" s="1"/>
  <c r="H53" i="1"/>
  <c r="P53" i="1"/>
  <c r="R53" i="1" s="1"/>
  <c r="H81" i="1"/>
  <c r="P81" i="1"/>
  <c r="R81" i="1" s="1"/>
  <c r="K40" i="1"/>
  <c r="H49" i="1"/>
  <c r="P49" i="1"/>
  <c r="R49" i="1" s="1"/>
  <c r="H56" i="1"/>
  <c r="J56" i="1" s="1"/>
  <c r="P56" i="1"/>
  <c r="R56" i="1" s="1"/>
  <c r="H68" i="1"/>
  <c r="P68" i="1"/>
  <c r="R68" i="1" s="1"/>
  <c r="H28" i="1"/>
  <c r="P28" i="1"/>
  <c r="R28" i="1" s="1"/>
  <c r="H41" i="1"/>
  <c r="P41" i="1"/>
  <c r="R41" i="1" s="1"/>
  <c r="H12" i="1"/>
  <c r="P12" i="1"/>
  <c r="R12" i="1" s="1"/>
  <c r="H37" i="1"/>
  <c r="P37" i="1"/>
  <c r="R37" i="1" s="1"/>
  <c r="K10" i="1"/>
  <c r="H22" i="1"/>
  <c r="P22" i="1"/>
  <c r="R22" i="1" s="1"/>
  <c r="K68" i="1"/>
  <c r="H32" i="1"/>
  <c r="P32" i="1"/>
  <c r="R32" i="1" s="1"/>
  <c r="K23" i="1"/>
  <c r="P23" i="1"/>
  <c r="R23" i="1" s="1"/>
  <c r="K61" i="1"/>
  <c r="P61" i="1"/>
  <c r="R61" i="1" s="1"/>
  <c r="H16" i="1"/>
  <c r="P16" i="1"/>
  <c r="R16" i="1" s="1"/>
  <c r="H42" i="1"/>
  <c r="P42" i="1"/>
  <c r="R42" i="1" s="1"/>
  <c r="L69" i="1"/>
  <c r="P69" i="1"/>
  <c r="R69" i="1" s="1"/>
  <c r="H75" i="1"/>
  <c r="P75" i="1"/>
  <c r="R75" i="1" s="1"/>
  <c r="H65" i="1"/>
  <c r="P65" i="1"/>
  <c r="R65" i="1" s="1"/>
  <c r="H76" i="1"/>
  <c r="P76" i="1"/>
  <c r="R76" i="1" s="1"/>
  <c r="H92" i="1"/>
  <c r="P92" i="1"/>
  <c r="R92" i="1" s="1"/>
  <c r="H84" i="1"/>
  <c r="P84" i="1"/>
  <c r="R84" i="1" s="1"/>
  <c r="K17" i="1"/>
  <c r="P17" i="1"/>
  <c r="R17" i="1" s="1"/>
  <c r="L24" i="1"/>
  <c r="P24" i="1"/>
  <c r="R24" i="1" s="1"/>
  <c r="L51" i="1"/>
  <c r="H86" i="1"/>
  <c r="P86" i="1"/>
  <c r="R86" i="1" s="1"/>
  <c r="K65" i="1"/>
  <c r="H25" i="1"/>
  <c r="P25" i="1"/>
  <c r="R25" i="1" s="1"/>
  <c r="H89" i="1"/>
  <c r="P89" i="1"/>
  <c r="R89" i="1" s="1"/>
  <c r="H70" i="1"/>
  <c r="P70" i="1"/>
  <c r="R70" i="1" s="1"/>
  <c r="H44" i="1"/>
  <c r="P44" i="1"/>
  <c r="R44" i="1" s="1"/>
  <c r="H71" i="1"/>
  <c r="P71" i="1"/>
  <c r="R71" i="1" s="1"/>
  <c r="H62" i="1"/>
  <c r="P62" i="1"/>
  <c r="R62" i="1" s="1"/>
  <c r="K57" i="1"/>
  <c r="H83" i="1"/>
  <c r="P83" i="1"/>
  <c r="R83" i="1" s="1"/>
  <c r="K60" i="1"/>
  <c r="K76" i="1"/>
  <c r="L76" i="1"/>
  <c r="L92" i="1"/>
  <c r="L93" i="1"/>
  <c r="H91" i="1"/>
  <c r="P91" i="1"/>
  <c r="R91" i="1" s="1"/>
  <c r="H46" i="1"/>
  <c r="P46" i="1"/>
  <c r="R46" i="1" s="1"/>
  <c r="K34" i="1"/>
  <c r="P34" i="1"/>
  <c r="R34" i="1" s="1"/>
  <c r="H36" i="1"/>
  <c r="P36" i="1"/>
  <c r="R36" i="1" s="1"/>
  <c r="H9" i="1"/>
  <c r="P9" i="1"/>
  <c r="R9" i="1" s="1"/>
  <c r="M60" i="1"/>
  <c r="L60" i="1"/>
  <c r="K77" i="1"/>
  <c r="K35" i="1"/>
  <c r="L81" i="1"/>
  <c r="L20" i="1"/>
  <c r="L84" i="1"/>
  <c r="L42" i="1"/>
  <c r="L74" i="1"/>
  <c r="L68" i="1"/>
  <c r="L30" i="1"/>
  <c r="H24" i="1"/>
  <c r="J24" i="1" s="1"/>
  <c r="K37" i="1"/>
  <c r="L10" i="1"/>
  <c r="L61" i="1"/>
  <c r="K75" i="1"/>
  <c r="L89" i="1"/>
  <c r="K91" i="1"/>
  <c r="L37" i="1"/>
  <c r="K83" i="1"/>
  <c r="L14" i="1"/>
  <c r="K81" i="1"/>
  <c r="L83" i="1"/>
  <c r="K74" i="1"/>
  <c r="K52" i="1"/>
  <c r="K16" i="1"/>
  <c r="L16" i="1"/>
  <c r="K20" i="1"/>
  <c r="K22" i="1"/>
  <c r="L40" i="1"/>
  <c r="M61" i="1"/>
  <c r="K14" i="1"/>
  <c r="L52" i="1"/>
  <c r="L75" i="1"/>
  <c r="M72" i="1"/>
  <c r="M95" i="1"/>
  <c r="L21" i="1"/>
  <c r="L91" i="1"/>
  <c r="L56" i="1"/>
  <c r="K56" i="1"/>
  <c r="K96" i="1"/>
  <c r="M40" i="1"/>
  <c r="M56" i="1"/>
  <c r="L25" i="1"/>
  <c r="L96" i="1"/>
  <c r="L58" i="1"/>
  <c r="K93" i="1"/>
  <c r="K58" i="1"/>
  <c r="K29" i="1"/>
  <c r="H29" i="1"/>
  <c r="J29" i="1" s="1"/>
  <c r="L62" i="1"/>
  <c r="L47" i="1"/>
  <c r="K86" i="1"/>
  <c r="H38" i="1"/>
  <c r="J38" i="1" s="1"/>
  <c r="L97" i="1"/>
  <c r="H97" i="1"/>
  <c r="J97" i="1" s="1"/>
  <c r="L48" i="1"/>
  <c r="H48" i="1"/>
  <c r="J48" i="1" s="1"/>
  <c r="L80" i="1"/>
  <c r="L28" i="1"/>
  <c r="L79" i="1"/>
  <c r="H79" i="1"/>
  <c r="J79" i="1" s="1"/>
  <c r="L45" i="1"/>
  <c r="H45" i="1"/>
  <c r="J45" i="1" s="1"/>
  <c r="H7" i="1"/>
  <c r="L57" i="1"/>
  <c r="H57" i="1"/>
  <c r="J57" i="1" s="1"/>
  <c r="H33" i="1"/>
  <c r="J33" i="1" s="1"/>
  <c r="L15" i="1"/>
  <c r="H15" i="1"/>
  <c r="J15" i="1" s="1"/>
  <c r="L54" i="1"/>
  <c r="H54" i="1"/>
  <c r="J54" i="1" s="1"/>
  <c r="L87" i="1"/>
  <c r="H87" i="1"/>
  <c r="J87" i="1" s="1"/>
  <c r="K28" i="1"/>
  <c r="L26" i="1"/>
  <c r="K82" i="1"/>
  <c r="L41" i="1"/>
  <c r="L86" i="1"/>
  <c r="H17" i="1"/>
  <c r="J17" i="1" s="1"/>
  <c r="H85" i="1"/>
  <c r="J85" i="1" s="1"/>
  <c r="K63" i="1"/>
  <c r="H63" i="1"/>
  <c r="J63" i="1" s="1"/>
  <c r="L39" i="1"/>
  <c r="H39" i="1"/>
  <c r="J39" i="1" s="1"/>
  <c r="L66" i="1"/>
  <c r="H66" i="1"/>
  <c r="J66" i="1" s="1"/>
  <c r="L53" i="1"/>
  <c r="K70" i="1"/>
  <c r="K41" i="1"/>
  <c r="K80" i="1"/>
  <c r="K69" i="1"/>
  <c r="H69" i="1"/>
  <c r="J69" i="1" s="1"/>
  <c r="L23" i="1"/>
  <c r="H23" i="1"/>
  <c r="J23" i="1" s="1"/>
  <c r="L88" i="1"/>
  <c r="H88" i="1"/>
  <c r="J88" i="1" s="1"/>
  <c r="L82" i="1"/>
  <c r="H82" i="1"/>
  <c r="J82" i="1" s="1"/>
  <c r="K53" i="1"/>
  <c r="K44" i="1"/>
  <c r="K92" i="1"/>
  <c r="K87" i="1"/>
  <c r="K94" i="1"/>
  <c r="L85" i="1"/>
  <c r="L18" i="1"/>
  <c r="H18" i="1"/>
  <c r="J18" i="1" s="1"/>
  <c r="L34" i="1"/>
  <c r="H34" i="1"/>
  <c r="J34" i="1" s="1"/>
  <c r="K27" i="1"/>
  <c r="K47" i="1"/>
  <c r="K32" i="1"/>
  <c r="K31" i="1"/>
  <c r="L44" i="1"/>
  <c r="L32" i="1"/>
  <c r="L70" i="1"/>
  <c r="L64" i="1"/>
  <c r="H64" i="1"/>
  <c r="J64" i="1" s="1"/>
  <c r="K13" i="1"/>
  <c r="K46" i="1"/>
  <c r="K15" i="1"/>
  <c r="K48" i="1"/>
  <c r="L38" i="1"/>
  <c r="K79" i="1"/>
  <c r="L11" i="1"/>
  <c r="L33" i="1"/>
  <c r="K21" i="1"/>
  <c r="L71" i="1"/>
  <c r="K71" i="1"/>
  <c r="K59" i="1"/>
  <c r="K33" i="1"/>
  <c r="K45" i="1"/>
  <c r="L73" i="1"/>
  <c r="L46" i="1"/>
  <c r="L13" i="1"/>
  <c r="K73" i="1"/>
  <c r="L59" i="1"/>
  <c r="K12" i="1"/>
  <c r="K85" i="1"/>
  <c r="L27" i="1"/>
  <c r="K11" i="1"/>
  <c r="L12" i="1"/>
  <c r="L65" i="1"/>
  <c r="L31" i="1"/>
  <c r="I63" i="1" l="1"/>
  <c r="N63" i="1"/>
  <c r="I48" i="1"/>
  <c r="N48" i="1"/>
  <c r="M22" i="1"/>
  <c r="J22" i="1"/>
  <c r="I88" i="1"/>
  <c r="N88" i="1"/>
  <c r="I85" i="1"/>
  <c r="N85" i="1"/>
  <c r="J7" i="1"/>
  <c r="M7" i="1"/>
  <c r="M46" i="1"/>
  <c r="J46" i="1"/>
  <c r="M44" i="1"/>
  <c r="J44" i="1"/>
  <c r="M84" i="1"/>
  <c r="J84" i="1"/>
  <c r="M75" i="1"/>
  <c r="J75" i="1"/>
  <c r="M28" i="1"/>
  <c r="J28" i="1"/>
  <c r="M90" i="1"/>
  <c r="J90" i="1"/>
  <c r="M59" i="1"/>
  <c r="J59" i="1"/>
  <c r="I87" i="1"/>
  <c r="N87" i="1"/>
  <c r="I29" i="1"/>
  <c r="N29" i="1"/>
  <c r="M67" i="1"/>
  <c r="J67" i="1"/>
  <c r="M26" i="1"/>
  <c r="J26" i="1"/>
  <c r="M73" i="1"/>
  <c r="J73" i="1"/>
  <c r="I17" i="1"/>
  <c r="N17" i="1"/>
  <c r="I54" i="1"/>
  <c r="N54" i="1"/>
  <c r="I45" i="1"/>
  <c r="N45" i="1"/>
  <c r="I97" i="1"/>
  <c r="N97" i="1"/>
  <c r="M83" i="1"/>
  <c r="J83" i="1"/>
  <c r="M86" i="1"/>
  <c r="J86" i="1"/>
  <c r="M81" i="1"/>
  <c r="J81" i="1"/>
  <c r="M35" i="1"/>
  <c r="J35" i="1"/>
  <c r="M77" i="1"/>
  <c r="J77" i="1"/>
  <c r="M50" i="1"/>
  <c r="J50" i="1"/>
  <c r="M31" i="1"/>
  <c r="J31" i="1"/>
  <c r="M11" i="1"/>
  <c r="J11" i="1"/>
  <c r="M58" i="1"/>
  <c r="J58" i="1"/>
  <c r="M43" i="1"/>
  <c r="J43" i="1"/>
  <c r="I57" i="1"/>
  <c r="N57" i="1"/>
  <c r="M71" i="1"/>
  <c r="J71" i="1"/>
  <c r="I82" i="1"/>
  <c r="N82" i="1"/>
  <c r="M49" i="1"/>
  <c r="J49" i="1"/>
  <c r="I23" i="1"/>
  <c r="N23" i="1"/>
  <c r="M9" i="1"/>
  <c r="J9" i="1"/>
  <c r="M68" i="1"/>
  <c r="J68" i="1"/>
  <c r="M13" i="1"/>
  <c r="J13" i="1"/>
  <c r="M93" i="1"/>
  <c r="J93" i="1"/>
  <c r="M27" i="1"/>
  <c r="J27" i="1"/>
  <c r="I64" i="1"/>
  <c r="N64" i="1"/>
  <c r="I15" i="1"/>
  <c r="N15" i="1"/>
  <c r="I79" i="1"/>
  <c r="N79" i="1"/>
  <c r="I38" i="1"/>
  <c r="N38" i="1"/>
  <c r="M53" i="1"/>
  <c r="J53" i="1"/>
  <c r="M94" i="1"/>
  <c r="J94" i="1"/>
  <c r="M21" i="1"/>
  <c r="J21" i="1"/>
  <c r="I40" i="1"/>
  <c r="N40" i="1"/>
  <c r="M14" i="1"/>
  <c r="J14" i="1"/>
  <c r="M80" i="1"/>
  <c r="J80" i="1"/>
  <c r="I95" i="1"/>
  <c r="N95" i="1"/>
  <c r="M16" i="1"/>
  <c r="J16" i="1"/>
  <c r="I69" i="1"/>
  <c r="N69" i="1"/>
  <c r="M36" i="1"/>
  <c r="J36" i="1"/>
  <c r="M62" i="1"/>
  <c r="J62" i="1"/>
  <c r="M89" i="1"/>
  <c r="J89" i="1"/>
  <c r="M76" i="1"/>
  <c r="J76" i="1"/>
  <c r="M42" i="1"/>
  <c r="J42" i="1"/>
  <c r="M32" i="1"/>
  <c r="J32" i="1"/>
  <c r="M12" i="1"/>
  <c r="J12" i="1"/>
  <c r="I56" i="1"/>
  <c r="N56" i="1"/>
  <c r="I60" i="1"/>
  <c r="N60" i="1"/>
  <c r="M20" i="1"/>
  <c r="J20" i="1"/>
  <c r="M96" i="1"/>
  <c r="J96" i="1"/>
  <c r="I66" i="1"/>
  <c r="N66" i="1"/>
  <c r="J91" i="1"/>
  <c r="M91" i="1"/>
  <c r="M70" i="1"/>
  <c r="J70" i="1"/>
  <c r="M92" i="1"/>
  <c r="J92" i="1"/>
  <c r="M37" i="1"/>
  <c r="J37" i="1"/>
  <c r="I34" i="1"/>
  <c r="N34" i="1"/>
  <c r="I39" i="1"/>
  <c r="N39" i="1"/>
  <c r="I33" i="1"/>
  <c r="N33" i="1"/>
  <c r="I24" i="1"/>
  <c r="N24" i="1"/>
  <c r="M47" i="1"/>
  <c r="J47" i="1"/>
  <c r="M19" i="1"/>
  <c r="J19" i="1"/>
  <c r="M52" i="1"/>
  <c r="J52" i="1"/>
  <c r="M10" i="1"/>
  <c r="J10" i="1"/>
  <c r="M74" i="1"/>
  <c r="J74" i="1"/>
  <c r="M55" i="1"/>
  <c r="J55" i="1"/>
  <c r="I18" i="1"/>
  <c r="N18" i="1"/>
  <c r="M25" i="1"/>
  <c r="J25" i="1"/>
  <c r="M65" i="1"/>
  <c r="J65" i="1"/>
  <c r="M41" i="1"/>
  <c r="J41" i="1"/>
  <c r="M30" i="1"/>
  <c r="J30" i="1"/>
  <c r="M51" i="1"/>
  <c r="J51" i="1"/>
  <c r="M24" i="1"/>
  <c r="M48" i="1"/>
  <c r="M79" i="1"/>
  <c r="M29" i="1"/>
  <c r="M34" i="1"/>
  <c r="M38" i="1"/>
  <c r="M88" i="1"/>
  <c r="M85" i="1"/>
  <c r="M33" i="1"/>
  <c r="M23" i="1"/>
  <c r="M66" i="1"/>
  <c r="M17" i="1"/>
  <c r="M87" i="1"/>
  <c r="M57" i="1"/>
  <c r="M64" i="1"/>
  <c r="M18" i="1"/>
  <c r="M69" i="1"/>
  <c r="M39" i="1"/>
  <c r="M54" i="1"/>
  <c r="M82" i="1"/>
  <c r="M63" i="1"/>
  <c r="M15" i="1"/>
  <c r="M45" i="1"/>
  <c r="M97" i="1"/>
  <c r="I41" i="1" l="1"/>
  <c r="N41" i="1"/>
  <c r="I32" i="1"/>
  <c r="N32" i="1"/>
  <c r="I93" i="1"/>
  <c r="N93" i="1"/>
  <c r="I81" i="1"/>
  <c r="N81" i="1"/>
  <c r="I65" i="1"/>
  <c r="N65" i="1"/>
  <c r="I74" i="1"/>
  <c r="N74" i="1"/>
  <c r="I47" i="1"/>
  <c r="N47" i="1"/>
  <c r="I42" i="1"/>
  <c r="N42" i="1"/>
  <c r="I36" i="1"/>
  <c r="N36" i="1"/>
  <c r="I80" i="1"/>
  <c r="N80" i="1"/>
  <c r="I94" i="1"/>
  <c r="N94" i="1"/>
  <c r="I13" i="1"/>
  <c r="N13" i="1"/>
  <c r="I49" i="1"/>
  <c r="N49" i="1"/>
  <c r="I43" i="1"/>
  <c r="N43" i="1"/>
  <c r="I50" i="1"/>
  <c r="N50" i="1"/>
  <c r="I86" i="1"/>
  <c r="N86" i="1"/>
  <c r="I67" i="1"/>
  <c r="N67" i="1"/>
  <c r="I90" i="1"/>
  <c r="N90" i="1"/>
  <c r="I44" i="1"/>
  <c r="N44" i="1"/>
  <c r="I91" i="1"/>
  <c r="N91" i="1"/>
  <c r="I20" i="1"/>
  <c r="N20" i="1"/>
  <c r="I84" i="1"/>
  <c r="N84" i="1"/>
  <c r="I55" i="1"/>
  <c r="N55" i="1"/>
  <c r="I70" i="1"/>
  <c r="N70" i="1"/>
  <c r="I62" i="1"/>
  <c r="N62" i="1"/>
  <c r="I31" i="1"/>
  <c r="N31" i="1"/>
  <c r="I26" i="1"/>
  <c r="N26" i="1"/>
  <c r="I51" i="1"/>
  <c r="N51" i="1"/>
  <c r="I25" i="1"/>
  <c r="N25" i="1"/>
  <c r="I10" i="1"/>
  <c r="N10" i="1"/>
  <c r="I37" i="1"/>
  <c r="N37" i="1"/>
  <c r="I76" i="1"/>
  <c r="N76" i="1"/>
  <c r="I14" i="1"/>
  <c r="N14" i="1"/>
  <c r="I53" i="1"/>
  <c r="N53" i="1"/>
  <c r="I68" i="1"/>
  <c r="N68" i="1"/>
  <c r="I58" i="1"/>
  <c r="N58" i="1"/>
  <c r="I77" i="1"/>
  <c r="N77" i="1"/>
  <c r="I83" i="1"/>
  <c r="N83" i="1"/>
  <c r="I28" i="1"/>
  <c r="N28" i="1"/>
  <c r="I46" i="1"/>
  <c r="N46" i="1"/>
  <c r="I22" i="1"/>
  <c r="N22" i="1"/>
  <c r="I30" i="1"/>
  <c r="N30" i="1"/>
  <c r="I52" i="1"/>
  <c r="N52" i="1"/>
  <c r="I92" i="1"/>
  <c r="N92" i="1"/>
  <c r="I96" i="1"/>
  <c r="N96" i="1"/>
  <c r="I12" i="1"/>
  <c r="N12" i="1"/>
  <c r="I89" i="1"/>
  <c r="N89" i="1"/>
  <c r="I16" i="1"/>
  <c r="N16" i="1"/>
  <c r="I27" i="1"/>
  <c r="N27" i="1"/>
  <c r="I9" i="1"/>
  <c r="N9" i="1"/>
  <c r="I71" i="1"/>
  <c r="N71" i="1"/>
  <c r="I11" i="1"/>
  <c r="N11" i="1"/>
  <c r="I35" i="1"/>
  <c r="N35" i="1"/>
  <c r="I73" i="1"/>
  <c r="N73" i="1"/>
  <c r="I75" i="1"/>
  <c r="N75" i="1"/>
  <c r="I7" i="1"/>
  <c r="I19" i="1"/>
  <c r="N19" i="1"/>
  <c r="I21" i="1"/>
  <c r="N21" i="1"/>
  <c r="I59" i="1"/>
  <c r="N59" i="1"/>
</calcChain>
</file>

<file path=xl/sharedStrings.xml><?xml version="1.0" encoding="utf-8"?>
<sst xmlns="http://schemas.openxmlformats.org/spreadsheetml/2006/main" count="53" uniqueCount="43">
  <si>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</si>
  <si>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</si>
  <si>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</si>
  <si>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</si>
  <si>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</si>
  <si>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</si>
  <si>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</si>
  <si>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</si>
  <si>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</si>
  <si>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</si>
  <si>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</si>
  <si>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Radius</t>
  </si>
  <si>
    <t>mm</t>
  </si>
  <si>
    <t>m</t>
  </si>
  <si>
    <t>Torque</t>
  </si>
  <si>
    <t>Newton Metres</t>
  </si>
  <si>
    <t>Power</t>
  </si>
  <si>
    <t>Watts</t>
  </si>
  <si>
    <t>SFC</t>
  </si>
  <si>
    <t>Cylinder Displacement</t>
  </si>
  <si>
    <t>BMEP</t>
  </si>
  <si>
    <t>kg/h</t>
  </si>
  <si>
    <t>KiloWatts</t>
  </si>
  <si>
    <t>Kg/Kwh</t>
  </si>
  <si>
    <t>Overall Thermal Efficiency</t>
  </si>
  <si>
    <t>Pascals</t>
  </si>
  <si>
    <t>cm^3</t>
  </si>
  <si>
    <t>m^3</t>
  </si>
  <si>
    <t>Kilopascals</t>
  </si>
  <si>
    <t>Jules / Second</t>
  </si>
  <si>
    <t>Watts/Second</t>
  </si>
  <si>
    <t>Cylinder displacement</t>
  </si>
  <si>
    <t>Bars</t>
  </si>
  <si>
    <t>Energy / Second</t>
  </si>
  <si>
    <t>Mechanical Energy/ hour</t>
  </si>
  <si>
    <t>Corrected Power</t>
  </si>
  <si>
    <t>Corrected SFC</t>
  </si>
  <si>
    <t>Bar</t>
  </si>
  <si>
    <t>kiloWatts</t>
  </si>
  <si>
    <t>using fuel/Power</t>
  </si>
  <si>
    <t>using SFC formula</t>
  </si>
  <si>
    <t>kg/Kwh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</si>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</sst>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26" xfId="0" applyFont="1" applyFill="1" applyBorder="1"/>
    <xf numFmtId="0" fontId="1" fillId="3" borderId="27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1" fillId="3" borderId="26" xfId="0" applyFont="1" applyFill="1" applyBorder="1" applyAlignment="1">
      <alignment horizontal="center"/>
    </xf>
    <xf numFmtId="0" fontId="0" fillId="0" borderId="30" xfId="0" applyBorder="1"/>
    <xf numFmtId="0" fontId="1" fillId="3" borderId="31" xfId="0" applyFont="1" applyFill="1" applyBorder="1" applyAlignment="1">
      <alignment horizontal="center"/>
    </xf>
    <xf numFmtId="0" fontId="0" fillId="0" borderId="7" xfId="0" applyBorder="1"/>
    <xf numFmtId="0" fontId="0" fillId="0" borderId="4" xfId="0" applyBorder="1"/>
    <xf numFmtId="0" fontId="0" fillId="0" borderId="6" xfId="0" applyBorder="1"/>
    <xf numFmtId="0" fontId="0" fillId="3" borderId="3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49046741168608"/>
          <c:y val="0.16692293435778985"/>
          <c:w val="0.81940617123050985"/>
          <c:h val="0.63324071314591246"/>
        </c:manualLayout>
      </c:layout>
      <c:scatterChart>
        <c:scatterStyle val="smoothMarker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4675210972869529"/>
                  <c:y val="-0.1242431125769378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80-4DF9-A52E-46F260695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801695"/>
        <c:axId val="72695615"/>
      </c:scatterChart>
      <c:valAx>
        <c:axId val="7280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5615"/>
        <c:crosses val="autoZero"/>
        <c:crossBetween val="midCat"/>
      </c:valAx>
      <c:valAx>
        <c:axId val="7269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801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838823042394538"/>
          <c:y val="0.51482803014544354"/>
          <c:w val="0.28304284183217943"/>
          <c:h val="0.249778962471991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364208777605987"/>
          <c:y val="0.16632151922780189"/>
          <c:w val="0.794317250849356"/>
          <c:h val="0.63456212883409369"/>
        </c:manualLayout>
      </c:layout>
      <c:scatterChart>
        <c:scatterStyle val="smooth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7613391604916213E-2"/>
                  <c:y val="-3.71378644218489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BsC'!$G$7:$G$97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17-4265-8FFA-34BC2DFCED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801695"/>
        <c:axId val="72695615"/>
      </c:scatterChart>
      <c:valAx>
        <c:axId val="7280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5615"/>
        <c:crosses val="autoZero"/>
        <c:crossBetween val="midCat"/>
      </c:valAx>
      <c:valAx>
        <c:axId val="7269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801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300048734799931"/>
          <c:y val="0.20087580941929428"/>
          <c:w val="0.33875918484588552"/>
          <c:h val="0.248879021144208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513625979327435"/>
          <c:y val="0.16521024855384081"/>
          <c:w val="0.81217635936756938"/>
          <c:h val="0.63700378756392539"/>
        </c:manualLayout>
      </c:layout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1478416339748055"/>
                  <c:y val="2.343842341380196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BsC'!$M$7:$M$97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0.34037298876228228</c:v>
                </c:pt>
                <c:pt idx="3">
                  <c:v>0.31999359243958114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0.27781911341973303</c:v>
                </c:pt>
                <c:pt idx="8">
                  <c:v>0.27494560709643073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0.26096576583284564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0.26607237530528849</c:v>
                </c:pt>
                <c:pt idx="32">
                  <c:v>0.26986901109017619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0.27385267502024341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0.29380496594028321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0.31126248152078745</c:v>
                </c:pt>
                <c:pt idx="60">
                  <c:v>0.31225963507624394</c:v>
                </c:pt>
                <c:pt idx="61">
                  <c:v>0.31449666316106351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0.33155571168345799</c:v>
                </c:pt>
                <c:pt idx="76">
                  <c:v>0.33262984127618805</c:v>
                </c:pt>
                <c:pt idx="77">
                  <c:v>0.33613067842990768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0.35316881982771409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0.37367628567617989</c:v>
                </c:pt>
                <c:pt idx="90">
                  <c:v>0.3768432632362777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4D-4A41-AE4F-F36B89B99C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801695"/>
        <c:axId val="72695615"/>
      </c:scatterChart>
      <c:valAx>
        <c:axId val="7280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5615"/>
        <c:crosses val="autoZero"/>
        <c:crossBetween val="midCat"/>
      </c:valAx>
      <c:valAx>
        <c:axId val="7269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801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178901465573996"/>
          <c:y val="0.5013129683817853"/>
          <c:w val="0.32143827193592367"/>
          <c:h val="0.247216145775791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SFC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574649251167213"/>
          <c:y val="0.16434230178935333"/>
          <c:w val="0.80858405316186466"/>
          <c:h val="0.6389108205165599"/>
        </c:manualLayout>
      </c:layout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0407927231464771"/>
                  <c:y val="2.801588567006636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BsC'!$O$7:$O$97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0.30753486859790302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</c:v>
                </c:pt>
                <c:pt idx="14">
                  <c:v>0.25964476574657336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0.26931650706988725</c:v>
                </c:pt>
                <c:pt idx="18">
                  <c:v>0.26926678171616902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0.26358145052741089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0.27402950351117294</c:v>
                </c:pt>
                <c:pt idx="36">
                  <c:v>0.27214798314443445</c:v>
                </c:pt>
                <c:pt idx="37">
                  <c:v>0.27256378024154859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0.29197607404257325</c:v>
                </c:pt>
                <c:pt idx="42">
                  <c:v>0.2928410070330853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0.29223943946040587</c:v>
                </c:pt>
                <c:pt idx="48">
                  <c:v>0.29331927155358767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0.29893113483279593</c:v>
                </c:pt>
                <c:pt idx="53">
                  <c:v>0.29796393598729948</c:v>
                </c:pt>
                <c:pt idx="54">
                  <c:v>0.30218276411803452</c:v>
                </c:pt>
                <c:pt idx="55">
                  <c:v>0.29900241769767272</c:v>
                </c:pt>
                <c:pt idx="56">
                  <c:v>0.30036910155313817</c:v>
                </c:pt>
                <c:pt idx="57">
                  <c:v>0.30342339026305132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0.32305374378307944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0.32396991456889973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0.35728464033116036</c:v>
                </c:pt>
                <c:pt idx="88">
                  <c:v>0.36640508733302218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BC-48CF-95AB-152E08F03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801695"/>
        <c:axId val="72695615"/>
      </c:scatterChart>
      <c:valAx>
        <c:axId val="7280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5615"/>
        <c:crosses val="autoZero"/>
        <c:crossBetween val="midCat"/>
      </c:valAx>
      <c:valAx>
        <c:axId val="7269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801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Brake Power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364208777605987"/>
          <c:y val="0.16632151922780189"/>
          <c:w val="0.794317250849356"/>
          <c:h val="0.63456212883409369"/>
        </c:manualLayout>
      </c:layout>
      <c:scatterChart>
        <c:scatterStyle val="smooth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0462984978034311"/>
                  <c:y val="-4.281099373155756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General</c:formatCode>
                <c:ptCount val="91"/>
                <c:pt idx="0">
                  <c:v>8791.8627117276719</c:v>
                </c:pt>
                <c:pt idx="1">
                  <c:v>9274.8714450902298</c:v>
                </c:pt>
                <c:pt idx="2">
                  <c:v>9804.7557857537413</c:v>
                </c:pt>
                <c:pt idx="3">
                  <c:v>10301.832359084756</c:v>
                </c:pt>
                <c:pt idx="4">
                  <c:v>10914.993326509313</c:v>
                </c:pt>
                <c:pt idx="5">
                  <c:v>11552.348571716477</c:v>
                </c:pt>
                <c:pt idx="6">
                  <c:v>12235.487694511183</c:v>
                </c:pt>
                <c:pt idx="7">
                  <c:v>12974.042845632612</c:v>
                </c:pt>
                <c:pt idx="8">
                  <c:v>13751.943247921552</c:v>
                </c:pt>
                <c:pt idx="9">
                  <c:v>14431.923231584935</c:v>
                </c:pt>
                <c:pt idx="10">
                  <c:v>15084.56699092831</c:v>
                </c:pt>
                <c:pt idx="11">
                  <c:v>15694.379700688514</c:v>
                </c:pt>
                <c:pt idx="12">
                  <c:v>16294.59034674889</c:v>
                </c:pt>
                <c:pt idx="13">
                  <c:v>16846.489803916666</c:v>
                </c:pt>
                <c:pt idx="14">
                  <c:v>17340.037597347247</c:v>
                </c:pt>
                <c:pt idx="15">
                  <c:v>17880.877918481154</c:v>
                </c:pt>
                <c:pt idx="16">
                  <c:v>18503.632353308582</c:v>
                </c:pt>
                <c:pt idx="17">
                  <c:v>19073.283163690452</c:v>
                </c:pt>
                <c:pt idx="18">
                  <c:v>19628.303076653254</c:v>
                </c:pt>
                <c:pt idx="19">
                  <c:v>20274.246022519434</c:v>
                </c:pt>
                <c:pt idx="20">
                  <c:v>21001.956945030892</c:v>
                </c:pt>
                <c:pt idx="21">
                  <c:v>21648.248040923794</c:v>
                </c:pt>
                <c:pt idx="22">
                  <c:v>22347.930737210288</c:v>
                </c:pt>
                <c:pt idx="23">
                  <c:v>23064.475069975928</c:v>
                </c:pt>
                <c:pt idx="24">
                  <c:v>23665.72586796798</c:v>
                </c:pt>
                <c:pt idx="25">
                  <c:v>24375.917537283152</c:v>
                </c:pt>
                <c:pt idx="26">
                  <c:v>25042.560366219328</c:v>
                </c:pt>
                <c:pt idx="27">
                  <c:v>25619.689954952904</c:v>
                </c:pt>
                <c:pt idx="28">
                  <c:v>26137.55667247195</c:v>
                </c:pt>
                <c:pt idx="29">
                  <c:v>26653.025023140293</c:v>
                </c:pt>
                <c:pt idx="30">
                  <c:v>27172.464863002286</c:v>
                </c:pt>
                <c:pt idx="31">
                  <c:v>27672.292251359217</c:v>
                </c:pt>
                <c:pt idx="32">
                  <c:v>28197.45292684541</c:v>
                </c:pt>
                <c:pt idx="33">
                  <c:v>28668.181850006353</c:v>
                </c:pt>
                <c:pt idx="34">
                  <c:v>28991.845324844409</c:v>
                </c:pt>
                <c:pt idx="35">
                  <c:v>29296.115553749765</c:v>
                </c:pt>
                <c:pt idx="36">
                  <c:v>29771.486477266928</c:v>
                </c:pt>
                <c:pt idx="37">
                  <c:v>30229.621825387359</c:v>
                </c:pt>
                <c:pt idx="38">
                  <c:v>30543.081495738661</c:v>
                </c:pt>
                <c:pt idx="39">
                  <c:v>30896.737450656125</c:v>
                </c:pt>
                <c:pt idx="40">
                  <c:v>31387.401186457981</c:v>
                </c:pt>
                <c:pt idx="41">
                  <c:v>31756.882924071397</c:v>
                </c:pt>
                <c:pt idx="42">
                  <c:v>32277.754047376569</c:v>
                </c:pt>
                <c:pt idx="43">
                  <c:v>32724.439127951628</c:v>
                </c:pt>
                <c:pt idx="44">
                  <c:v>33173.728886504359</c:v>
                </c:pt>
                <c:pt idx="45">
                  <c:v>33760.237035216909</c:v>
                </c:pt>
                <c:pt idx="46">
                  <c:v>34504.581792338184</c:v>
                </c:pt>
                <c:pt idx="47">
                  <c:v>35185.189305679349</c:v>
                </c:pt>
                <c:pt idx="48">
                  <c:v>35930.131505439072</c:v>
                </c:pt>
                <c:pt idx="49">
                  <c:v>36619.25794906362</c:v>
                </c:pt>
                <c:pt idx="50">
                  <c:v>37135.83092389079</c:v>
                </c:pt>
                <c:pt idx="51">
                  <c:v>37903.458751317346</c:v>
                </c:pt>
                <c:pt idx="52">
                  <c:v>38394.29441305832</c:v>
                </c:pt>
                <c:pt idx="53">
                  <c:v>38896.485783078148</c:v>
                </c:pt>
                <c:pt idx="54">
                  <c:v>39380.96878136864</c:v>
                </c:pt>
                <c:pt idx="55">
                  <c:v>39897.670700650167</c:v>
                </c:pt>
                <c:pt idx="56">
                  <c:v>40345.361547969078</c:v>
                </c:pt>
                <c:pt idx="57">
                  <c:v>40599.210197079155</c:v>
                </c:pt>
                <c:pt idx="58">
                  <c:v>40953.816042810249</c:v>
                </c:pt>
                <c:pt idx="59">
                  <c:v>41148.479187378398</c:v>
                </c:pt>
                <c:pt idx="60">
                  <c:v>41263.60079621285</c:v>
                </c:pt>
                <c:pt idx="61">
                  <c:v>41337.24527223473</c:v>
                </c:pt>
                <c:pt idx="62">
                  <c:v>41392.218591268218</c:v>
                </c:pt>
                <c:pt idx="63">
                  <c:v>41560.946707920171</c:v>
                </c:pt>
                <c:pt idx="64">
                  <c:v>41856.246700951968</c:v>
                </c:pt>
                <c:pt idx="65">
                  <c:v>42026.823021449469</c:v>
                </c:pt>
                <c:pt idx="66">
                  <c:v>42283.577218930659</c:v>
                </c:pt>
                <c:pt idx="67">
                  <c:v>42635.019627381946</c:v>
                </c:pt>
                <c:pt idx="68">
                  <c:v>43070.232949669269</c:v>
                </c:pt>
                <c:pt idx="69">
                  <c:v>43603.276429464095</c:v>
                </c:pt>
                <c:pt idx="70">
                  <c:v>43830.541030237793</c:v>
                </c:pt>
                <c:pt idx="71">
                  <c:v>44226.804531017566</c:v>
                </c:pt>
                <c:pt idx="72">
                  <c:v>44365.230700899687</c:v>
                </c:pt>
                <c:pt idx="73">
                  <c:v>44394.170134601998</c:v>
                </c:pt>
                <c:pt idx="74">
                  <c:v>44431.946561575045</c:v>
                </c:pt>
                <c:pt idx="75">
                  <c:v>44366.047349110515</c:v>
                </c:pt>
                <c:pt idx="76">
                  <c:v>44181.940457204299</c:v>
                </c:pt>
                <c:pt idx="77">
                  <c:v>43876.703144891399</c:v>
                </c:pt>
                <c:pt idx="78">
                  <c:v>43651.720860959511</c:v>
                </c:pt>
                <c:pt idx="79">
                  <c:v>43545.251425011236</c:v>
                </c:pt>
                <c:pt idx="80">
                  <c:v>43456.860001561385</c:v>
                </c:pt>
                <c:pt idx="81">
                  <c:v>43113.888813945356</c:v>
                </c:pt>
                <c:pt idx="82">
                  <c:v>42780.817121903834</c:v>
                </c:pt>
                <c:pt idx="83">
                  <c:v>42433.065963365443</c:v>
                </c:pt>
                <c:pt idx="84">
                  <c:v>42377.780598752448</c:v>
                </c:pt>
                <c:pt idx="85">
                  <c:v>42015.467313170608</c:v>
                </c:pt>
                <c:pt idx="86">
                  <c:v>41819.229327000154</c:v>
                </c:pt>
                <c:pt idx="87">
                  <c:v>41664.259583626226</c:v>
                </c:pt>
                <c:pt idx="88">
                  <c:v>41609.6842731418</c:v>
                </c:pt>
                <c:pt idx="89">
                  <c:v>41661.48212007976</c:v>
                </c:pt>
                <c:pt idx="90">
                  <c:v>41912.165612650613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51-4131-BCF4-4A2DDFEAA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801695"/>
        <c:axId val="72695615"/>
      </c:scatterChart>
      <c:valAx>
        <c:axId val="7280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5615"/>
        <c:crosses val="autoZero"/>
        <c:crossBetween val="midCat"/>
      </c:valAx>
      <c:valAx>
        <c:axId val="7269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801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300048734799931"/>
          <c:y val="0.19639154090412034"/>
          <c:w val="0.33875918484588552"/>
          <c:h val="0.248879021144208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1011349</xdr:colOff>
      <xdr:row>97</xdr:row>
      <xdr:rowOff>142876</xdr:rowOff>
    </xdr:from>
    <xdr:to>
      <xdr:col>9</xdr:col>
      <xdr:colOff>595313</xdr:colOff>
      <xdr:row>112</xdr:row>
      <xdr:rowOff>107295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BB61AD6-3271-F4E9-293A-689D226A51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283368</xdr:colOff>
      <xdr:row>97</xdr:row>
      <xdr:rowOff>130968</xdr:rowOff>
    </xdr:from>
    <xdr:to>
      <xdr:col>5</xdr:col>
      <xdr:colOff>1005227</xdr:colOff>
      <xdr:row>112</xdr:row>
      <xdr:rowOff>105591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A96252B-51A6-400F-9735-07E722D61B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592928</xdr:colOff>
      <xdr:row>97</xdr:row>
      <xdr:rowOff>137295</xdr:rowOff>
    </xdr:from>
    <xdr:to>
      <xdr:col>14</xdr:col>
      <xdr:colOff>261937</xdr:colOff>
      <xdr:row>112</xdr:row>
      <xdr:rowOff>130968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D19A198-9901-44CD-B5E2-4AF7535F65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611981</xdr:colOff>
      <xdr:row>112</xdr:row>
      <xdr:rowOff>122238</xdr:rowOff>
    </xdr:from>
    <xdr:to>
      <xdr:col>14</xdr:col>
      <xdr:colOff>261937</xdr:colOff>
      <xdr:row>127</xdr:row>
      <xdr:rowOff>130969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E7BE7EE-190A-4EA9-AF96-C645D71C95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296068</xdr:colOff>
      <xdr:row>112</xdr:row>
      <xdr:rowOff>131762</xdr:rowOff>
    </xdr:from>
    <xdr:to>
      <xdr:col>6</xdr:col>
      <xdr:colOff>5896</xdr:colOff>
      <xdr:row>127</xdr:row>
      <xdr:rowOff>106385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C84933A-A0BE-475A-A9E9-EE23984AC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7"/>
  <sheetViews>
    <sheetView tabSelected="1" topLeftCell="A99" zoomScale="80" zoomScaleNormal="80" workbookViewId="0">
      <selection activeCell="J126" sqref="I126:J126"/>
    </sheetView>
  </sheetViews>
  <sheetFormatPr defaultRowHeight="15" x14ac:dyDescent="0.25"/>
  <cols>
    <col min="1" max="2" width="9" style="1" bestFit="1" customWidth="1"/>
    <col min="3" max="3" width="11.5703125" bestFit="1" customWidth="1"/>
    <col min="4" max="4" width="14.140625" style="1" bestFit="1" customWidth="1"/>
    <col min="5" max="5" width="14.140625" bestFit="1" customWidth="1"/>
    <col min="6" max="6" width="15.140625" bestFit="1" customWidth="1"/>
    <col min="7" max="7" width="21.42578125" style="1" bestFit="1" customWidth="1"/>
    <col min="8" max="8" width="21.140625" style="1" bestFit="1" customWidth="1"/>
    <col min="9" max="9" width="17" style="1" bestFit="1" customWidth="1"/>
    <col min="10" max="10" width="16" bestFit="1" customWidth="1"/>
    <col min="11" max="13" width="13" bestFit="1" customWidth="1"/>
    <col min="14" max="14" width="18" bestFit="1" customWidth="1"/>
    <col min="15" max="15" width="18.85546875" bestFit="1" customWidth="1"/>
    <col min="16" max="16" width="23.7109375" bestFit="1" customWidth="1"/>
    <col min="17" max="17" width="15.7109375" bestFit="1" customWidth="1"/>
    <col min="18" max="18" width="25.140625" bestFit="1" customWidth="1"/>
    <col min="20" max="20" width="18.85546875" bestFit="1" customWidth="1"/>
  </cols>
  <sheetData>
    <row r="1" spans="1:30" x14ac:dyDescent="0.25">
      <c r="B1" s="18" t="s">
        <v>32</v>
      </c>
      <c r="C1" s="19" t="s">
        <v>0</v>
      </c>
      <c r="D1" s="20" t="s">
        <v>1</v>
      </c>
      <c r="E1" s="18" t="s">
        <v>11</v>
      </c>
      <c r="F1" s="27" t="s">
        <v>11</v>
      </c>
      <c r="G1" s="27" t="s">
        <v>19</v>
      </c>
      <c r="H1" s="20" t="s">
        <v>31</v>
      </c>
      <c r="J1" s="1"/>
      <c r="P1" s="2"/>
    </row>
    <row r="2" spans="1:30" x14ac:dyDescent="0.25">
      <c r="B2" s="24" t="s">
        <v>37</v>
      </c>
      <c r="C2" s="25" t="s">
        <v>2</v>
      </c>
      <c r="D2" s="26" t="s">
        <v>3</v>
      </c>
      <c r="E2" s="24" t="s">
        <v>12</v>
      </c>
      <c r="F2" s="28" t="s">
        <v>13</v>
      </c>
      <c r="G2" s="28" t="s">
        <v>26</v>
      </c>
      <c r="H2" s="26" t="s">
        <v>27</v>
      </c>
      <c r="J2" s="1"/>
      <c r="K2" s="2" t="s">
        <v>42</v>
      </c>
      <c r="P2" s="2"/>
      <c r="AC2" s="2"/>
      <c r="AD2" s="2"/>
    </row>
    <row r="3" spans="1:30" ht="15.75" thickBot="1" x14ac:dyDescent="0.3">
      <c r="B3" s="21">
        <f>1018.9/1000</f>
        <v>1.0188999999999999</v>
      </c>
      <c r="C3" s="22">
        <v>46</v>
      </c>
      <c r="D3" s="23">
        <v>27</v>
      </c>
      <c r="E3" s="5">
        <v>815.77599999999995</v>
      </c>
      <c r="F3" s="6">
        <f>E3/1000</f>
        <v>0.81577599999999995</v>
      </c>
      <c r="G3" s="29">
        <v>1590</v>
      </c>
      <c r="H3" s="12">
        <v>1.5900000000000001E-3</v>
      </c>
      <c r="J3" s="1"/>
      <c r="AC3" s="2"/>
      <c r="AD3" s="2"/>
    </row>
    <row r="4" spans="1:30" ht="15.75" thickBot="1" x14ac:dyDescent="0.3">
      <c r="N4" s="43" t="s">
        <v>39</v>
      </c>
      <c r="O4" s="44" t="s">
        <v>40</v>
      </c>
      <c r="U4" s="2"/>
      <c r="AC4" s="1"/>
      <c r="AD4" s="1"/>
    </row>
    <row r="5" spans="1:30" x14ac:dyDescent="0.25">
      <c r="A5" s="11" t="s">
        <v>4</v>
      </c>
      <c r="B5" s="15" t="s">
        <v>7</v>
      </c>
      <c r="C5" s="10" t="s">
        <v>5</v>
      </c>
      <c r="D5" s="9" t="s">
        <v>6</v>
      </c>
      <c r="E5" s="10" t="s">
        <v>6</v>
      </c>
      <c r="F5" s="9" t="s">
        <v>14</v>
      </c>
      <c r="G5" s="10" t="s">
        <v>16</v>
      </c>
      <c r="H5" s="9" t="s">
        <v>16</v>
      </c>
      <c r="I5" s="35" t="s">
        <v>35</v>
      </c>
      <c r="J5" s="15" t="s">
        <v>35</v>
      </c>
      <c r="K5" s="41" t="s">
        <v>20</v>
      </c>
      <c r="L5" s="9" t="s">
        <v>20</v>
      </c>
      <c r="M5" s="36" t="s">
        <v>18</v>
      </c>
      <c r="N5" s="45" t="s">
        <v>36</v>
      </c>
      <c r="O5" s="51" t="s">
        <v>36</v>
      </c>
      <c r="P5" s="9" t="s">
        <v>34</v>
      </c>
      <c r="Q5" s="36" t="s">
        <v>33</v>
      </c>
      <c r="R5" s="39" t="s">
        <v>24</v>
      </c>
      <c r="U5" s="2"/>
    </row>
    <row r="6" spans="1:30" ht="15.75" thickBot="1" x14ac:dyDescent="0.3">
      <c r="A6" s="30" t="s">
        <v>8</v>
      </c>
      <c r="B6" s="33" t="s">
        <v>7</v>
      </c>
      <c r="C6" s="31" t="s">
        <v>9</v>
      </c>
      <c r="D6" s="32" t="s">
        <v>10</v>
      </c>
      <c r="E6" s="31" t="s">
        <v>21</v>
      </c>
      <c r="F6" s="32" t="s">
        <v>15</v>
      </c>
      <c r="G6" s="31" t="s">
        <v>17</v>
      </c>
      <c r="H6" s="32" t="s">
        <v>22</v>
      </c>
      <c r="I6" s="37" t="s">
        <v>17</v>
      </c>
      <c r="J6" s="38" t="s">
        <v>38</v>
      </c>
      <c r="K6" s="42" t="s">
        <v>25</v>
      </c>
      <c r="L6" s="32" t="s">
        <v>28</v>
      </c>
      <c r="M6" s="34" t="s">
        <v>23</v>
      </c>
      <c r="N6" s="47" t="s">
        <v>23</v>
      </c>
      <c r="O6" s="51" t="s">
        <v>41</v>
      </c>
      <c r="P6" s="32" t="s">
        <v>30</v>
      </c>
      <c r="Q6" s="34" t="s">
        <v>29</v>
      </c>
      <c r="R6" s="40" t="s">
        <v>2</v>
      </c>
      <c r="U6" s="1"/>
    </row>
    <row r="7" spans="1:30" x14ac:dyDescent="0.25">
      <c r="A7" s="4">
        <v>102.27500000000001</v>
      </c>
      <c r="B7" s="16">
        <v>1.2658</v>
      </c>
      <c r="C7" s="7">
        <v>1000</v>
      </c>
      <c r="D7" s="1">
        <v>7.0400000000000004E-2</v>
      </c>
      <c r="E7" s="7">
        <f>D7*0.75*60</f>
        <v>3.1680000000000001</v>
      </c>
      <c r="F7" s="1">
        <f t="shared" ref="F7:F38" si="0">A7*$F$3</f>
        <v>83.433490399999997</v>
      </c>
      <c r="G7" s="7">
        <f>(2*PI()*C7*F7)/60</f>
        <v>8737.1346834664837</v>
      </c>
      <c r="H7" s="1">
        <f>G7/1000</f>
        <v>8.7371346834664845</v>
      </c>
      <c r="I7" s="1">
        <f>J7*1000</f>
        <v>8791.8627117276719</v>
      </c>
      <c r="J7">
        <f t="shared" ref="J7:J38" si="1">H7*(1.01325/$B$3)*SQRT(($D$3+273)/293)</f>
        <v>8.7918627117276724</v>
      </c>
      <c r="K7" s="7">
        <f t="shared" ref="K7:K38" si="2">(G7)/($H$3*C7/120)</f>
        <v>659406.39120501757</v>
      </c>
      <c r="L7" s="1">
        <f t="shared" ref="L7:L38" si="3">(G7)/($H$3*C7/120)/1000</f>
        <v>659.4063912050176</v>
      </c>
      <c r="M7" s="13">
        <f t="shared" ref="M7:M38" si="4">E7/H7</f>
        <v>0.36259026726403704</v>
      </c>
      <c r="N7" s="48">
        <f>E7/J7</f>
        <v>0.36033319717039375</v>
      </c>
      <c r="O7" s="46">
        <f t="shared" ref="O7:O38" si="5">(D7*0.75*3600)/(60*J7)</f>
        <v>0.36033319717039375</v>
      </c>
      <c r="P7" s="1">
        <f t="shared" ref="P7:P38" si="6">G7*3600</f>
        <v>31453684.86047934</v>
      </c>
      <c r="Q7" s="7">
        <f t="shared" ref="Q7:Q38" si="7">E7*43391*10^3</f>
        <v>137462688</v>
      </c>
      <c r="R7" s="13">
        <f>(P7/Q7)*100</f>
        <v>22.881616326664105</v>
      </c>
      <c r="U7" s="1"/>
    </row>
    <row r="8" spans="1:30" x14ac:dyDescent="0.25">
      <c r="A8" s="4">
        <v>102.756</v>
      </c>
      <c r="B8" s="16">
        <v>1.26783</v>
      </c>
      <c r="C8" s="7">
        <f t="shared" ref="C8:C39" si="8">C7+50</f>
        <v>1050</v>
      </c>
      <c r="D8" s="1">
        <v>7.2400000000000006E-2</v>
      </c>
      <c r="E8" s="7">
        <f t="shared" ref="E8:E71" si="9">D8*0.75*60</f>
        <v>3.258</v>
      </c>
      <c r="F8" s="1">
        <f t="shared" si="0"/>
        <v>83.825878656</v>
      </c>
      <c r="G8" s="7">
        <f t="shared" ref="G8:G38" si="10">(2*PI()*C8*F8)/60</f>
        <v>9217.1367598239667</v>
      </c>
      <c r="H8" s="1">
        <f t="shared" ref="H8:H71" si="11">G8/1000</f>
        <v>9.2171367598239673</v>
      </c>
      <c r="I8" s="1">
        <f t="shared" ref="I8:I71" si="12">J8*1000</f>
        <v>9274.8714450902298</v>
      </c>
      <c r="J8">
        <f t="shared" si="1"/>
        <v>9.2748714450902305</v>
      </c>
      <c r="K8" s="7">
        <f t="shared" si="2"/>
        <v>662507.58381484041</v>
      </c>
      <c r="L8" s="1">
        <f t="shared" si="3"/>
        <v>662.50758381484036</v>
      </c>
      <c r="M8" s="13">
        <f t="shared" si="4"/>
        <v>0.35347202552110363</v>
      </c>
      <c r="N8" s="48">
        <f t="shared" ref="N8:N71" si="13">E8/J8</f>
        <v>0.35127171511629557</v>
      </c>
      <c r="O8" s="46">
        <f t="shared" si="5"/>
        <v>0.35127171511629557</v>
      </c>
      <c r="P8" s="1">
        <f t="shared" si="6"/>
        <v>33181692.335366279</v>
      </c>
      <c r="Q8" s="7">
        <f t="shared" si="7"/>
        <v>141367878</v>
      </c>
      <c r="R8" s="13">
        <f t="shared" ref="R8:R71" si="14">(P8/Q8)*100</f>
        <v>23.471875510054893</v>
      </c>
      <c r="U8" s="1"/>
    </row>
    <row r="9" spans="1:30" x14ac:dyDescent="0.25">
      <c r="A9" s="4">
        <v>103.68899999999999</v>
      </c>
      <c r="B9" s="16">
        <v>1.2734399999999999</v>
      </c>
      <c r="C9" s="7">
        <f t="shared" si="8"/>
        <v>1100</v>
      </c>
      <c r="D9" s="1">
        <v>7.3700000000000002E-2</v>
      </c>
      <c r="E9" s="7">
        <f t="shared" si="9"/>
        <v>3.3165000000000004</v>
      </c>
      <c r="F9" s="1">
        <f t="shared" si="0"/>
        <v>84.586997663999995</v>
      </c>
      <c r="G9" s="7">
        <f t="shared" si="10"/>
        <v>9743.7226498494456</v>
      </c>
      <c r="H9" s="1">
        <f t="shared" si="11"/>
        <v>9.7437226498494454</v>
      </c>
      <c r="I9" s="1">
        <f t="shared" si="12"/>
        <v>9804.7557857537413</v>
      </c>
      <c r="J9">
        <f t="shared" si="1"/>
        <v>9.8047557857537413</v>
      </c>
      <c r="K9" s="7">
        <f t="shared" si="2"/>
        <v>668522.99484387273</v>
      </c>
      <c r="L9" s="1">
        <f t="shared" si="3"/>
        <v>668.52299484387277</v>
      </c>
      <c r="M9" s="13">
        <f t="shared" si="4"/>
        <v>0.34037298876228228</v>
      </c>
      <c r="N9" s="48">
        <f t="shared" si="13"/>
        <v>0.33825421789891569</v>
      </c>
      <c r="O9" s="46">
        <f t="shared" si="5"/>
        <v>0.33825421789891569</v>
      </c>
      <c r="P9" s="1">
        <f t="shared" si="6"/>
        <v>35077401.539458007</v>
      </c>
      <c r="Q9" s="7">
        <f t="shared" si="7"/>
        <v>143906251.5</v>
      </c>
      <c r="R9" s="13">
        <f t="shared" si="14"/>
        <v>24.375175625680171</v>
      </c>
      <c r="U9" s="1"/>
    </row>
    <row r="10" spans="1:30" x14ac:dyDescent="0.25">
      <c r="A10" s="4">
        <v>104.209</v>
      </c>
      <c r="B10" s="16">
        <v>1.2847599999999999</v>
      </c>
      <c r="C10" s="7">
        <f t="shared" si="8"/>
        <v>1150</v>
      </c>
      <c r="D10" s="1">
        <v>7.2800000000000004E-2</v>
      </c>
      <c r="E10" s="7">
        <f t="shared" si="9"/>
        <v>3.2760000000000002</v>
      </c>
      <c r="F10" s="1">
        <f t="shared" si="0"/>
        <v>85.011201184000001</v>
      </c>
      <c r="G10" s="7">
        <f t="shared" si="10"/>
        <v>10237.7049959791</v>
      </c>
      <c r="H10" s="1">
        <f t="shared" si="11"/>
        <v>10.237704995979101</v>
      </c>
      <c r="I10" s="1">
        <f t="shared" si="12"/>
        <v>10301.832359084756</v>
      </c>
      <c r="J10">
        <f t="shared" si="1"/>
        <v>10.301832359084756</v>
      </c>
      <c r="K10" s="7">
        <f t="shared" si="2"/>
        <v>671875.63550314028</v>
      </c>
      <c r="L10" s="1">
        <f t="shared" si="3"/>
        <v>671.8756355031403</v>
      </c>
      <c r="M10" s="13">
        <f t="shared" si="4"/>
        <v>0.31999359243958114</v>
      </c>
      <c r="N10" s="48">
        <f t="shared" si="13"/>
        <v>0.31800168026526199</v>
      </c>
      <c r="O10" s="46">
        <f t="shared" si="5"/>
        <v>0.31800168026526199</v>
      </c>
      <c r="P10" s="1">
        <f t="shared" si="6"/>
        <v>36855737.985524759</v>
      </c>
      <c r="Q10" s="7">
        <f t="shared" si="7"/>
        <v>142148916</v>
      </c>
      <c r="R10" s="13">
        <f t="shared" si="14"/>
        <v>25.927554724036554</v>
      </c>
      <c r="U10" s="1"/>
      <c r="W10" s="1"/>
    </row>
    <row r="11" spans="1:30" x14ac:dyDescent="0.25">
      <c r="A11" s="4">
        <v>105.81100000000001</v>
      </c>
      <c r="B11" s="16">
        <v>1.2918099999999999</v>
      </c>
      <c r="C11" s="7">
        <f t="shared" si="8"/>
        <v>1200</v>
      </c>
      <c r="D11" s="1">
        <v>7.4399999999999994E-2</v>
      </c>
      <c r="E11" s="7">
        <f t="shared" si="9"/>
        <v>3.3479999999999999</v>
      </c>
      <c r="F11" s="1">
        <f t="shared" si="0"/>
        <v>86.318074335999995</v>
      </c>
      <c r="G11" s="7">
        <f t="shared" si="10"/>
        <v>10847.049128239809</v>
      </c>
      <c r="H11" s="1">
        <f t="shared" si="11"/>
        <v>10.847049128239808</v>
      </c>
      <c r="I11" s="1">
        <f t="shared" si="12"/>
        <v>10914.993326509313</v>
      </c>
      <c r="J11">
        <f t="shared" si="1"/>
        <v>10.914993326509313</v>
      </c>
      <c r="K11" s="7">
        <f t="shared" si="2"/>
        <v>682204.34768803825</v>
      </c>
      <c r="L11" s="1">
        <f t="shared" si="3"/>
        <v>682.2043476880383</v>
      </c>
      <c r="M11" s="13">
        <f t="shared" si="4"/>
        <v>0.30865537349541744</v>
      </c>
      <c r="N11" s="48">
        <f t="shared" si="13"/>
        <v>0.30673404003543375</v>
      </c>
      <c r="O11" s="46">
        <f t="shared" si="5"/>
        <v>0.30673404003543375</v>
      </c>
      <c r="P11" s="1">
        <f t="shared" si="6"/>
        <v>39049376.861663312</v>
      </c>
      <c r="Q11" s="7">
        <f t="shared" si="7"/>
        <v>145273068</v>
      </c>
      <c r="R11" s="13">
        <f t="shared" si="14"/>
        <v>26.879983605538854</v>
      </c>
      <c r="U11" s="1"/>
    </row>
    <row r="12" spans="1:30" x14ac:dyDescent="0.25">
      <c r="A12" s="4">
        <v>107.51</v>
      </c>
      <c r="B12" s="16">
        <v>1.2972900000000001</v>
      </c>
      <c r="C12" s="7">
        <f t="shared" si="8"/>
        <v>1250</v>
      </c>
      <c r="D12" s="1">
        <v>7.8950000000000006E-2</v>
      </c>
      <c r="E12" s="7">
        <f t="shared" si="9"/>
        <v>3.5527500000000001</v>
      </c>
      <c r="F12" s="1">
        <f t="shared" si="0"/>
        <v>87.704077760000004</v>
      </c>
      <c r="G12" s="7">
        <f t="shared" si="10"/>
        <v>11480.436932528499</v>
      </c>
      <c r="H12" s="1">
        <f t="shared" si="11"/>
        <v>11.480436932528498</v>
      </c>
      <c r="I12" s="1">
        <f t="shared" si="12"/>
        <v>11552.348571716477</v>
      </c>
      <c r="J12">
        <f t="shared" si="1"/>
        <v>11.552348571716477</v>
      </c>
      <c r="K12" s="7">
        <f t="shared" si="2"/>
        <v>693158.45630360744</v>
      </c>
      <c r="L12" s="1">
        <f t="shared" si="3"/>
        <v>693.15845630360741</v>
      </c>
      <c r="M12" s="13">
        <f t="shared" si="4"/>
        <v>0.30946121832120271</v>
      </c>
      <c r="N12" s="48">
        <f t="shared" si="13"/>
        <v>0.30753486859790308</v>
      </c>
      <c r="O12" s="46">
        <f t="shared" si="5"/>
        <v>0.30753486859790302</v>
      </c>
      <c r="P12" s="1">
        <f t="shared" si="6"/>
        <v>41329572.957102597</v>
      </c>
      <c r="Q12" s="7">
        <f t="shared" si="7"/>
        <v>154157375.25</v>
      </c>
      <c r="R12" s="13">
        <f t="shared" si="14"/>
        <v>26.809987449564204</v>
      </c>
      <c r="U12" s="1"/>
    </row>
    <row r="13" spans="1:30" x14ac:dyDescent="0.25">
      <c r="A13" s="4">
        <v>109.488</v>
      </c>
      <c r="B13" s="16">
        <v>1.29895</v>
      </c>
      <c r="C13" s="7">
        <f t="shared" si="8"/>
        <v>1300</v>
      </c>
      <c r="D13" s="1">
        <v>7.9000000000000001E-2</v>
      </c>
      <c r="E13" s="7">
        <f t="shared" si="9"/>
        <v>3.5549999999999997</v>
      </c>
      <c r="F13" s="1">
        <f t="shared" si="0"/>
        <v>89.317682687999991</v>
      </c>
      <c r="G13" s="7">
        <f t="shared" si="10"/>
        <v>12159.323616625683</v>
      </c>
      <c r="H13" s="1">
        <f t="shared" si="11"/>
        <v>12.159323616625683</v>
      </c>
      <c r="I13" s="1">
        <f t="shared" si="12"/>
        <v>12235.487694511183</v>
      </c>
      <c r="J13">
        <f t="shared" si="1"/>
        <v>12.235487694511182</v>
      </c>
      <c r="K13" s="7">
        <f t="shared" si="2"/>
        <v>705911.38558059116</v>
      </c>
      <c r="L13" s="1">
        <f t="shared" si="3"/>
        <v>705.91138558059117</v>
      </c>
      <c r="M13" s="13">
        <f t="shared" si="4"/>
        <v>0.29236823626761427</v>
      </c>
      <c r="N13" s="48">
        <f t="shared" si="13"/>
        <v>0.29054828779687847</v>
      </c>
      <c r="O13" s="46">
        <f t="shared" si="5"/>
        <v>0.29054828779687847</v>
      </c>
      <c r="P13" s="1">
        <f t="shared" si="6"/>
        <v>43773565.019852459</v>
      </c>
      <c r="Q13" s="7">
        <f t="shared" si="7"/>
        <v>154255004.99999997</v>
      </c>
      <c r="R13" s="13">
        <f t="shared" si="14"/>
        <v>28.377403391126578</v>
      </c>
      <c r="U13" s="1"/>
    </row>
    <row r="14" spans="1:30" x14ac:dyDescent="0.25">
      <c r="A14" s="4">
        <v>111.797</v>
      </c>
      <c r="B14" s="16">
        <v>1.2946899999999999</v>
      </c>
      <c r="C14" s="7">
        <f t="shared" si="8"/>
        <v>1350</v>
      </c>
      <c r="D14" s="1">
        <v>7.9600000000000004E-2</v>
      </c>
      <c r="E14" s="7">
        <f t="shared" si="9"/>
        <v>3.5820000000000003</v>
      </c>
      <c r="F14" s="1">
        <f t="shared" si="0"/>
        <v>91.201309471999991</v>
      </c>
      <c r="G14" s="7">
        <f t="shared" si="10"/>
        <v>12893.281372575198</v>
      </c>
      <c r="H14" s="1">
        <f t="shared" si="11"/>
        <v>12.893281372575199</v>
      </c>
      <c r="I14" s="1">
        <f t="shared" si="12"/>
        <v>12974.042845632612</v>
      </c>
      <c r="J14">
        <f t="shared" si="1"/>
        <v>12.974042845632612</v>
      </c>
      <c r="K14" s="7">
        <f t="shared" si="2"/>
        <v>720798.39958491677</v>
      </c>
      <c r="L14" s="1">
        <f t="shared" si="3"/>
        <v>720.79839958491675</v>
      </c>
      <c r="M14" s="13">
        <f t="shared" si="4"/>
        <v>0.27781911341973303</v>
      </c>
      <c r="N14" s="48">
        <f t="shared" si="13"/>
        <v>0.276089731059104</v>
      </c>
      <c r="O14" s="46">
        <f t="shared" si="5"/>
        <v>0.276089731059104</v>
      </c>
      <c r="P14" s="1">
        <f t="shared" si="6"/>
        <v>46415812.941270716</v>
      </c>
      <c r="Q14" s="7">
        <f t="shared" si="7"/>
        <v>155426562</v>
      </c>
      <c r="R14" s="13">
        <f t="shared" si="14"/>
        <v>29.863501028396112</v>
      </c>
      <c r="U14" s="1"/>
    </row>
    <row r="15" spans="1:30" x14ac:dyDescent="0.25">
      <c r="A15" s="4">
        <v>114.268</v>
      </c>
      <c r="B15" s="16">
        <v>1.2855000000000001</v>
      </c>
      <c r="C15" s="7">
        <f t="shared" si="8"/>
        <v>1400</v>
      </c>
      <c r="D15" s="1">
        <v>8.3500000000000005E-2</v>
      </c>
      <c r="E15" s="7">
        <f t="shared" si="9"/>
        <v>3.7574999999999998</v>
      </c>
      <c r="F15" s="1">
        <f t="shared" si="0"/>
        <v>93.217091967999991</v>
      </c>
      <c r="G15" s="7">
        <f t="shared" si="10"/>
        <v>13666.339461398067</v>
      </c>
      <c r="H15" s="1">
        <f t="shared" si="11"/>
        <v>13.666339461398067</v>
      </c>
      <c r="I15" s="1">
        <f t="shared" si="12"/>
        <v>13751.943247921552</v>
      </c>
      <c r="J15">
        <f t="shared" si="1"/>
        <v>13.751943247921552</v>
      </c>
      <c r="K15" s="7">
        <f t="shared" si="2"/>
        <v>736729.89010232163</v>
      </c>
      <c r="L15" s="1">
        <f t="shared" si="3"/>
        <v>736.72989010232163</v>
      </c>
      <c r="M15" s="13">
        <f t="shared" si="4"/>
        <v>0.27494560709643073</v>
      </c>
      <c r="N15" s="48">
        <f t="shared" si="13"/>
        <v>0.27323411188218094</v>
      </c>
      <c r="O15" s="46">
        <f t="shared" si="5"/>
        <v>0.27323411188218094</v>
      </c>
      <c r="P15" s="1">
        <f t="shared" si="6"/>
        <v>49198822.06103304</v>
      </c>
      <c r="Q15" s="7">
        <f t="shared" si="7"/>
        <v>163041682.5</v>
      </c>
      <c r="R15" s="13">
        <f t="shared" si="14"/>
        <v>30.1756098849342</v>
      </c>
      <c r="U15" s="1"/>
    </row>
    <row r="16" spans="1:30" x14ac:dyDescent="0.25">
      <c r="A16" s="4">
        <v>115.783</v>
      </c>
      <c r="B16" s="16">
        <v>1.2781800000000001</v>
      </c>
      <c r="C16" s="7">
        <f t="shared" si="8"/>
        <v>1450</v>
      </c>
      <c r="D16" s="1">
        <v>8.4699999999999998E-2</v>
      </c>
      <c r="E16" s="7">
        <f t="shared" si="9"/>
        <v>3.8114999999999997</v>
      </c>
      <c r="F16" s="1">
        <f t="shared" si="0"/>
        <v>94.452992607999988</v>
      </c>
      <c r="G16" s="7">
        <f t="shared" si="10"/>
        <v>14342.08667153175</v>
      </c>
      <c r="H16" s="1">
        <f t="shared" si="11"/>
        <v>14.342086671531749</v>
      </c>
      <c r="I16" s="1">
        <f t="shared" si="12"/>
        <v>14431.923231584935</v>
      </c>
      <c r="J16">
        <f t="shared" si="1"/>
        <v>14.431923231584936</v>
      </c>
      <c r="K16" s="7">
        <f t="shared" si="2"/>
        <v>746497.67971538054</v>
      </c>
      <c r="L16" s="1">
        <f t="shared" si="3"/>
        <v>746.49767971538051</v>
      </c>
      <c r="M16" s="13">
        <f t="shared" si="4"/>
        <v>0.26575630780182197</v>
      </c>
      <c r="N16" s="48">
        <f t="shared" si="13"/>
        <v>0.26410201459902133</v>
      </c>
      <c r="O16" s="46">
        <f t="shared" si="5"/>
        <v>0.26410201459902133</v>
      </c>
      <c r="P16" s="1">
        <f t="shared" si="6"/>
        <v>51631512.017514296</v>
      </c>
      <c r="Q16" s="7">
        <f t="shared" si="7"/>
        <v>165384796.5</v>
      </c>
      <c r="R16" s="13">
        <f t="shared" si="14"/>
        <v>31.219019589575332</v>
      </c>
      <c r="U16" s="1"/>
    </row>
    <row r="17" spans="1:21" x14ac:dyDescent="0.25">
      <c r="A17" s="4">
        <v>116.985</v>
      </c>
      <c r="B17" s="16">
        <v>1.2795000000000001</v>
      </c>
      <c r="C17" s="7">
        <f t="shared" si="8"/>
        <v>1500</v>
      </c>
      <c r="D17" s="1">
        <v>8.8650000000000007E-2</v>
      </c>
      <c r="E17" s="7">
        <f t="shared" si="9"/>
        <v>3.9892500000000002</v>
      </c>
      <c r="F17" s="1">
        <f t="shared" si="0"/>
        <v>95.43355536</v>
      </c>
      <c r="G17" s="7">
        <f t="shared" si="10"/>
        <v>14990.667821246541</v>
      </c>
      <c r="H17" s="1">
        <f t="shared" si="11"/>
        <v>14.990667821246541</v>
      </c>
      <c r="I17" s="1">
        <f t="shared" si="12"/>
        <v>15084.56699092831</v>
      </c>
      <c r="J17">
        <f t="shared" si="1"/>
        <v>15.084566990928309</v>
      </c>
      <c r="K17" s="7">
        <f t="shared" si="2"/>
        <v>754247.43754699582</v>
      </c>
      <c r="L17" s="1">
        <f t="shared" si="3"/>
        <v>754.2474375469958</v>
      </c>
      <c r="M17" s="13">
        <f t="shared" si="4"/>
        <v>0.26611556253324253</v>
      </c>
      <c r="N17" s="48">
        <f t="shared" si="13"/>
        <v>0.26445903302355916</v>
      </c>
      <c r="O17" s="46">
        <f t="shared" si="5"/>
        <v>0.26445903302355916</v>
      </c>
      <c r="P17" s="1">
        <f t="shared" si="6"/>
        <v>53966404.156487547</v>
      </c>
      <c r="Q17" s="7">
        <f t="shared" si="7"/>
        <v>173097546.75</v>
      </c>
      <c r="R17" s="13">
        <f t="shared" si="14"/>
        <v>31.176874063056324</v>
      </c>
      <c r="U17" s="1"/>
    </row>
    <row r="18" spans="1:21" x14ac:dyDescent="0.25">
      <c r="A18" s="4">
        <v>117.788</v>
      </c>
      <c r="B18" s="16">
        <v>1.27766</v>
      </c>
      <c r="C18" s="7">
        <f t="shared" si="8"/>
        <v>1550</v>
      </c>
      <c r="D18" s="1">
        <v>9.3200000000000005E-2</v>
      </c>
      <c r="E18" s="7">
        <f t="shared" si="9"/>
        <v>4.194</v>
      </c>
      <c r="F18" s="1">
        <f t="shared" si="0"/>
        <v>96.088623487999996</v>
      </c>
      <c r="G18" s="7">
        <f t="shared" si="10"/>
        <v>15596.68453824525</v>
      </c>
      <c r="H18" s="1">
        <f t="shared" si="11"/>
        <v>15.596684538245251</v>
      </c>
      <c r="I18" s="1">
        <f t="shared" si="12"/>
        <v>15694.379700688514</v>
      </c>
      <c r="J18">
        <f t="shared" si="1"/>
        <v>15.694379700688515</v>
      </c>
      <c r="K18" s="7">
        <f t="shared" si="2"/>
        <v>759424.68841121125</v>
      </c>
      <c r="L18" s="1">
        <f t="shared" si="3"/>
        <v>759.42468841121126</v>
      </c>
      <c r="M18" s="13">
        <f t="shared" si="4"/>
        <v>0.26890330375764965</v>
      </c>
      <c r="N18" s="48">
        <f t="shared" si="13"/>
        <v>0.26722942097647917</v>
      </c>
      <c r="O18" s="46">
        <f t="shared" si="5"/>
        <v>0.26722942097647917</v>
      </c>
      <c r="P18" s="1">
        <f t="shared" si="6"/>
        <v>56148064.337682903</v>
      </c>
      <c r="Q18" s="7">
        <f t="shared" si="7"/>
        <v>181981854</v>
      </c>
      <c r="R18" s="13">
        <f t="shared" si="14"/>
        <v>30.853661012642995</v>
      </c>
      <c r="U18" s="1"/>
    </row>
    <row r="19" spans="1:21" x14ac:dyDescent="0.25">
      <c r="A19" s="4">
        <v>118.471</v>
      </c>
      <c r="B19" s="16">
        <v>1.2823500000000001</v>
      </c>
      <c r="C19" s="7">
        <f t="shared" si="8"/>
        <v>1600</v>
      </c>
      <c r="D19" s="1">
        <v>9.5899999999999999E-2</v>
      </c>
      <c r="E19" s="7">
        <f t="shared" si="9"/>
        <v>4.3155000000000001</v>
      </c>
      <c r="F19" s="1">
        <f t="shared" si="0"/>
        <v>96.645798495999998</v>
      </c>
      <c r="G19" s="7">
        <f t="shared" si="10"/>
        <v>16193.158962952166</v>
      </c>
      <c r="H19" s="1">
        <f t="shared" si="11"/>
        <v>16.193158962952165</v>
      </c>
      <c r="I19" s="1">
        <f t="shared" si="12"/>
        <v>16294.59034674889</v>
      </c>
      <c r="J19">
        <f t="shared" si="1"/>
        <v>16.29459034674889</v>
      </c>
      <c r="K19" s="7">
        <f t="shared" si="2"/>
        <v>763828.25296944182</v>
      </c>
      <c r="L19" s="1">
        <f t="shared" si="3"/>
        <v>763.82825296944179</v>
      </c>
      <c r="M19" s="13">
        <f t="shared" si="4"/>
        <v>0.26650142877453997</v>
      </c>
      <c r="N19" s="48">
        <f t="shared" si="13"/>
        <v>0.26484249730531162</v>
      </c>
      <c r="O19" s="46">
        <f t="shared" si="5"/>
        <v>0.26484249730531162</v>
      </c>
      <c r="P19" s="1">
        <f t="shared" si="6"/>
        <v>58295372.266627796</v>
      </c>
      <c r="Q19" s="7">
        <f t="shared" si="7"/>
        <v>187253860.5</v>
      </c>
      <c r="R19" s="13">
        <f t="shared" si="14"/>
        <v>31.131733204842416</v>
      </c>
      <c r="U19" s="1"/>
    </row>
    <row r="20" spans="1:21" x14ac:dyDescent="0.25">
      <c r="A20" s="4">
        <v>118.77200000000001</v>
      </c>
      <c r="B20" s="16">
        <v>1.2902800000000001</v>
      </c>
      <c r="C20" s="7">
        <f t="shared" si="8"/>
        <v>1650</v>
      </c>
      <c r="D20" s="1">
        <v>9.8750000000000004E-2</v>
      </c>
      <c r="E20" s="7">
        <f t="shared" si="9"/>
        <v>4.4437500000000005</v>
      </c>
      <c r="F20" s="1">
        <f t="shared" si="0"/>
        <v>96.891347072000002</v>
      </c>
      <c r="G20" s="7">
        <f t="shared" si="10"/>
        <v>16741.622928679779</v>
      </c>
      <c r="H20" s="1">
        <f t="shared" si="11"/>
        <v>16.741622928679778</v>
      </c>
      <c r="I20" s="1">
        <f t="shared" si="12"/>
        <v>16846.489803916666</v>
      </c>
      <c r="J20">
        <f t="shared" si="1"/>
        <v>16.846489803916665</v>
      </c>
      <c r="K20" s="7">
        <f t="shared" si="2"/>
        <v>765768.91612028715</v>
      </c>
      <c r="L20" s="1">
        <f t="shared" si="3"/>
        <v>765.76891612028714</v>
      </c>
      <c r="M20" s="13">
        <f t="shared" si="4"/>
        <v>0.26543125591411398</v>
      </c>
      <c r="N20" s="48">
        <f t="shared" si="13"/>
        <v>0.26377898611061795</v>
      </c>
      <c r="O20" s="46">
        <f t="shared" si="5"/>
        <v>0.2637789861106179</v>
      </c>
      <c r="P20" s="1">
        <f t="shared" si="6"/>
        <v>60269842.543247201</v>
      </c>
      <c r="Q20" s="7">
        <f t="shared" si="7"/>
        <v>192818756.25000003</v>
      </c>
      <c r="R20" s="13">
        <f t="shared" si="14"/>
        <v>31.257250962195847</v>
      </c>
      <c r="U20" s="1"/>
    </row>
    <row r="21" spans="1:21" x14ac:dyDescent="0.25">
      <c r="A21" s="4">
        <v>118.65600000000001</v>
      </c>
      <c r="B21" s="16">
        <v>1.29942</v>
      </c>
      <c r="C21" s="7">
        <f t="shared" si="8"/>
        <v>1700</v>
      </c>
      <c r="D21" s="1">
        <v>0.10005</v>
      </c>
      <c r="E21" s="7">
        <f t="shared" si="9"/>
        <v>4.5022500000000001</v>
      </c>
      <c r="F21" s="1">
        <f t="shared" si="0"/>
        <v>96.796717055999991</v>
      </c>
      <c r="G21" s="7">
        <f t="shared" si="10"/>
        <v>17232.098461035232</v>
      </c>
      <c r="H21" s="1">
        <f t="shared" si="11"/>
        <v>17.232098461035232</v>
      </c>
      <c r="I21" s="1">
        <f t="shared" si="12"/>
        <v>17340.037597347247</v>
      </c>
      <c r="J21">
        <f t="shared" si="1"/>
        <v>17.340037597347248</v>
      </c>
      <c r="K21" s="7">
        <f t="shared" si="2"/>
        <v>765021.01935783483</v>
      </c>
      <c r="L21" s="1">
        <f t="shared" si="3"/>
        <v>765.0210193578348</v>
      </c>
      <c r="M21" s="13">
        <f t="shared" si="4"/>
        <v>0.26127113944830166</v>
      </c>
      <c r="N21" s="48">
        <f t="shared" si="13"/>
        <v>0.2596447657465733</v>
      </c>
      <c r="O21" s="46">
        <f t="shared" si="5"/>
        <v>0.25964476574657336</v>
      </c>
      <c r="P21" s="1">
        <f t="shared" si="6"/>
        <v>62035554.459726833</v>
      </c>
      <c r="Q21" s="7">
        <f t="shared" si="7"/>
        <v>195357129.75</v>
      </c>
      <c r="R21" s="13">
        <f t="shared" si="14"/>
        <v>31.754947740640027</v>
      </c>
      <c r="U21" s="1"/>
    </row>
    <row r="22" spans="1:21" x14ac:dyDescent="0.25">
      <c r="A22" s="4">
        <v>118.861</v>
      </c>
      <c r="B22" s="16">
        <v>1.31053</v>
      </c>
      <c r="C22" s="7">
        <f t="shared" si="8"/>
        <v>1750</v>
      </c>
      <c r="D22" s="1">
        <v>0.10305</v>
      </c>
      <c r="E22" s="7">
        <f t="shared" si="9"/>
        <v>4.6372500000000008</v>
      </c>
      <c r="F22" s="1">
        <f t="shared" si="0"/>
        <v>96.963951135999991</v>
      </c>
      <c r="G22" s="7">
        <f t="shared" si="10"/>
        <v>17769.572132194007</v>
      </c>
      <c r="H22" s="1">
        <f t="shared" si="11"/>
        <v>17.769572132194007</v>
      </c>
      <c r="I22" s="1">
        <f t="shared" si="12"/>
        <v>17880.877918481154</v>
      </c>
      <c r="J22">
        <f t="shared" si="1"/>
        <v>17.880877918481154</v>
      </c>
      <c r="K22" s="7">
        <f t="shared" si="2"/>
        <v>766342.73346389236</v>
      </c>
      <c r="L22" s="1">
        <f t="shared" si="3"/>
        <v>766.34273346389239</v>
      </c>
      <c r="M22" s="13">
        <f t="shared" si="4"/>
        <v>0.26096576583284564</v>
      </c>
      <c r="N22" s="48">
        <f t="shared" si="13"/>
        <v>0.25934129303612519</v>
      </c>
      <c r="O22" s="46">
        <f t="shared" si="5"/>
        <v>0.25934129303612513</v>
      </c>
      <c r="P22" s="1">
        <f t="shared" si="6"/>
        <v>63970459.675898425</v>
      </c>
      <c r="Q22" s="7">
        <f t="shared" si="7"/>
        <v>201214914.75000003</v>
      </c>
      <c r="R22" s="13">
        <f t="shared" si="14"/>
        <v>31.792106343298997</v>
      </c>
      <c r="U22" s="1"/>
    </row>
    <row r="23" spans="1:21" x14ac:dyDescent="0.25">
      <c r="A23" s="4">
        <v>119.584</v>
      </c>
      <c r="B23" s="16">
        <v>1.3149</v>
      </c>
      <c r="C23" s="7">
        <f t="shared" si="8"/>
        <v>1800</v>
      </c>
      <c r="D23" s="1">
        <v>0.10929999999999999</v>
      </c>
      <c r="E23" s="7">
        <f t="shared" si="9"/>
        <v>4.9184999999999999</v>
      </c>
      <c r="F23" s="1">
        <f t="shared" si="0"/>
        <v>97.553757183999991</v>
      </c>
      <c r="G23" s="7">
        <f t="shared" si="10"/>
        <v>18388.45001396021</v>
      </c>
      <c r="H23" s="1">
        <f t="shared" si="11"/>
        <v>18.38845001396021</v>
      </c>
      <c r="I23" s="1">
        <f t="shared" si="12"/>
        <v>18503.632353308582</v>
      </c>
      <c r="J23">
        <f t="shared" si="1"/>
        <v>18.503632353308582</v>
      </c>
      <c r="K23" s="7">
        <f t="shared" si="2"/>
        <v>771004.19345745118</v>
      </c>
      <c r="L23" s="1">
        <f t="shared" si="3"/>
        <v>771.00419345745115</v>
      </c>
      <c r="M23" s="13">
        <f t="shared" si="4"/>
        <v>0.26747768279903716</v>
      </c>
      <c r="N23" s="48">
        <f t="shared" si="13"/>
        <v>0.26581267429476013</v>
      </c>
      <c r="O23" s="46">
        <f t="shared" si="5"/>
        <v>0.26581267429476013</v>
      </c>
      <c r="P23" s="1">
        <f t="shared" si="6"/>
        <v>66198420.050256751</v>
      </c>
      <c r="Q23" s="7">
        <f t="shared" si="7"/>
        <v>213418633.5</v>
      </c>
      <c r="R23" s="13">
        <f t="shared" si="14"/>
        <v>31.018106978112925</v>
      </c>
      <c r="U23" s="1"/>
    </row>
    <row r="24" spans="1:21" x14ac:dyDescent="0.25">
      <c r="A24" s="4">
        <v>119.934</v>
      </c>
      <c r="B24" s="16">
        <v>1.3184899999999999</v>
      </c>
      <c r="C24" s="7">
        <f t="shared" si="8"/>
        <v>1850</v>
      </c>
      <c r="D24" s="1">
        <v>0.11415</v>
      </c>
      <c r="E24" s="7">
        <f t="shared" si="9"/>
        <v>5.1367500000000001</v>
      </c>
      <c r="F24" s="1">
        <f t="shared" si="0"/>
        <v>97.839278783999987</v>
      </c>
      <c r="G24" s="7">
        <f t="shared" si="10"/>
        <v>18954.554833387512</v>
      </c>
      <c r="H24" s="1">
        <f t="shared" si="11"/>
        <v>18.954554833387512</v>
      </c>
      <c r="I24" s="1">
        <f t="shared" si="12"/>
        <v>19073.283163690452</v>
      </c>
      <c r="J24">
        <f t="shared" si="1"/>
        <v>19.073283163690451</v>
      </c>
      <c r="K24" s="7">
        <f t="shared" si="2"/>
        <v>773260.77851657372</v>
      </c>
      <c r="L24" s="1">
        <f t="shared" si="3"/>
        <v>773.26077851657374</v>
      </c>
      <c r="M24" s="13">
        <f t="shared" si="4"/>
        <v>0.27100346302788758</v>
      </c>
      <c r="N24" s="48">
        <f t="shared" si="13"/>
        <v>0.26931650706988719</v>
      </c>
      <c r="O24" s="46">
        <f t="shared" si="5"/>
        <v>0.26931650706988725</v>
      </c>
      <c r="P24" s="1">
        <f t="shared" si="6"/>
        <v>68236397.400195047</v>
      </c>
      <c r="Q24" s="7">
        <f t="shared" si="7"/>
        <v>222888719.25</v>
      </c>
      <c r="R24" s="13">
        <f t="shared" si="14"/>
        <v>30.614558524901682</v>
      </c>
      <c r="U24" s="1"/>
    </row>
    <row r="25" spans="1:21" x14ac:dyDescent="0.25">
      <c r="A25" s="4">
        <v>120.176</v>
      </c>
      <c r="B25" s="16">
        <v>1.3189200000000001</v>
      </c>
      <c r="C25" s="7">
        <f t="shared" si="8"/>
        <v>1900</v>
      </c>
      <c r="D25" s="1">
        <v>0.11745</v>
      </c>
      <c r="E25" s="7">
        <f t="shared" si="9"/>
        <v>5.2852499999999996</v>
      </c>
      <c r="F25" s="1">
        <f t="shared" si="0"/>
        <v>98.036696575999997</v>
      </c>
      <c r="G25" s="7">
        <f t="shared" si="10"/>
        <v>19506.119830540305</v>
      </c>
      <c r="H25" s="1">
        <f t="shared" si="11"/>
        <v>19.506119830540307</v>
      </c>
      <c r="I25" s="1">
        <f t="shared" si="12"/>
        <v>19628.303076653254</v>
      </c>
      <c r="J25">
        <f t="shared" si="1"/>
        <v>19.628303076653253</v>
      </c>
      <c r="K25" s="7">
        <f t="shared" si="2"/>
        <v>774821.04590031004</v>
      </c>
      <c r="L25" s="1">
        <f t="shared" si="3"/>
        <v>774.82104590031008</v>
      </c>
      <c r="M25" s="13">
        <f t="shared" si="4"/>
        <v>0.27095342620242691</v>
      </c>
      <c r="N25" s="48">
        <f t="shared" si="13"/>
        <v>0.26926678171616897</v>
      </c>
      <c r="O25" s="46">
        <f t="shared" si="5"/>
        <v>0.26926678171616902</v>
      </c>
      <c r="P25" s="1">
        <f t="shared" si="6"/>
        <v>70222031.389945105</v>
      </c>
      <c r="Q25" s="7">
        <f t="shared" si="7"/>
        <v>229332282.74999997</v>
      </c>
      <c r="R25" s="13">
        <f t="shared" si="14"/>
        <v>30.62021209918171</v>
      </c>
      <c r="U25" s="1"/>
    </row>
    <row r="26" spans="1:21" x14ac:dyDescent="0.25">
      <c r="A26" s="4">
        <v>120.94799999999999</v>
      </c>
      <c r="B26" s="16">
        <v>1.31484</v>
      </c>
      <c r="C26" s="7">
        <f t="shared" si="8"/>
        <v>1950</v>
      </c>
      <c r="D26" s="1">
        <v>0.12055</v>
      </c>
      <c r="E26" s="7">
        <f t="shared" si="9"/>
        <v>5.4247500000000004</v>
      </c>
      <c r="F26" s="1">
        <f t="shared" si="0"/>
        <v>98.666475647999988</v>
      </c>
      <c r="G26" s="7">
        <f t="shared" si="10"/>
        <v>20148.041878337946</v>
      </c>
      <c r="H26" s="1">
        <f t="shared" si="11"/>
        <v>20.148041878337946</v>
      </c>
      <c r="I26" s="1">
        <f t="shared" si="12"/>
        <v>20274.246022519434</v>
      </c>
      <c r="J26">
        <f t="shared" si="1"/>
        <v>20.274246022519435</v>
      </c>
      <c r="K26" s="7">
        <f t="shared" si="2"/>
        <v>779798.42780214583</v>
      </c>
      <c r="L26" s="1">
        <f t="shared" si="3"/>
        <v>779.79842780214585</v>
      </c>
      <c r="M26" s="13">
        <f t="shared" si="4"/>
        <v>0.26924452672655946</v>
      </c>
      <c r="N26" s="48">
        <f t="shared" si="13"/>
        <v>0.26756851988352653</v>
      </c>
      <c r="O26" s="46">
        <f t="shared" si="5"/>
        <v>0.26756851988352653</v>
      </c>
      <c r="P26" s="1">
        <f t="shared" si="6"/>
        <v>72532950.762016609</v>
      </c>
      <c r="Q26" s="7">
        <f t="shared" si="7"/>
        <v>235385327.25000003</v>
      </c>
      <c r="R26" s="13">
        <f t="shared" si="14"/>
        <v>30.814559093133365</v>
      </c>
      <c r="U26" s="1"/>
    </row>
    <row r="27" spans="1:21" x14ac:dyDescent="0.25">
      <c r="A27" s="4">
        <v>122.157</v>
      </c>
      <c r="B27" s="16">
        <v>1.31653</v>
      </c>
      <c r="C27" s="7">
        <f t="shared" si="8"/>
        <v>2000</v>
      </c>
      <c r="D27" s="1">
        <v>0.12554999999999999</v>
      </c>
      <c r="E27" s="7">
        <f t="shared" si="9"/>
        <v>5.64975</v>
      </c>
      <c r="F27" s="1">
        <f t="shared" si="0"/>
        <v>99.652748831999986</v>
      </c>
      <c r="G27" s="7">
        <f t="shared" si="10"/>
        <v>20871.222909376</v>
      </c>
      <c r="H27" s="1">
        <f t="shared" si="11"/>
        <v>20.871222909375998</v>
      </c>
      <c r="I27" s="1">
        <f t="shared" si="12"/>
        <v>21001.956945030892</v>
      </c>
      <c r="J27">
        <f t="shared" si="1"/>
        <v>21.001956945030891</v>
      </c>
      <c r="K27" s="7">
        <f t="shared" si="2"/>
        <v>787593.31733494333</v>
      </c>
      <c r="L27" s="1">
        <f t="shared" si="3"/>
        <v>787.59331733494332</v>
      </c>
      <c r="M27" s="13">
        <f t="shared" si="4"/>
        <v>0.27069568585087356</v>
      </c>
      <c r="N27" s="48">
        <f t="shared" si="13"/>
        <v>0.26901064575969164</v>
      </c>
      <c r="O27" s="46">
        <f t="shared" si="5"/>
        <v>0.26901064575969164</v>
      </c>
      <c r="P27" s="1">
        <f t="shared" si="6"/>
        <v>75136402.473753601</v>
      </c>
      <c r="Q27" s="7">
        <f t="shared" si="7"/>
        <v>245148302.25</v>
      </c>
      <c r="R27" s="13">
        <f t="shared" si="14"/>
        <v>30.649366846167343</v>
      </c>
      <c r="U27" s="1"/>
    </row>
    <row r="28" spans="1:21" x14ac:dyDescent="0.25">
      <c r="A28" s="4">
        <v>122.845</v>
      </c>
      <c r="B28" s="16">
        <v>1.32098</v>
      </c>
      <c r="C28" s="7">
        <f t="shared" si="8"/>
        <v>2050</v>
      </c>
      <c r="D28" s="1">
        <v>0.12784999999999999</v>
      </c>
      <c r="E28" s="7">
        <f t="shared" si="9"/>
        <v>5.7532499999999995</v>
      </c>
      <c r="F28" s="1">
        <f t="shared" si="0"/>
        <v>100.21400272</v>
      </c>
      <c r="G28" s="7">
        <f t="shared" si="10"/>
        <v>21513.490940018601</v>
      </c>
      <c r="H28" s="1">
        <f t="shared" si="11"/>
        <v>21.513490940018599</v>
      </c>
      <c r="I28" s="1">
        <f t="shared" si="12"/>
        <v>21648.248040923794</v>
      </c>
      <c r="J28">
        <f t="shared" si="1"/>
        <v>21.648248040923793</v>
      </c>
      <c r="K28" s="7">
        <f t="shared" si="2"/>
        <v>792029.11882258998</v>
      </c>
      <c r="L28" s="1">
        <f t="shared" si="3"/>
        <v>792.02911882259002</v>
      </c>
      <c r="M28" s="13">
        <f t="shared" si="4"/>
        <v>0.26742521778731954</v>
      </c>
      <c r="N28" s="48">
        <f t="shared" si="13"/>
        <v>0.26576053586988058</v>
      </c>
      <c r="O28" s="46">
        <f t="shared" si="5"/>
        <v>0.26576053586988058</v>
      </c>
      <c r="P28" s="1">
        <f t="shared" si="6"/>
        <v>77448567.384066969</v>
      </c>
      <c r="Q28" s="7">
        <f t="shared" si="7"/>
        <v>249639270.74999997</v>
      </c>
      <c r="R28" s="13">
        <f t="shared" si="14"/>
        <v>31.024192288090546</v>
      </c>
      <c r="U28" s="1"/>
    </row>
    <row r="29" spans="1:21" x14ac:dyDescent="0.25">
      <c r="A29" s="4">
        <v>123.79600000000001</v>
      </c>
      <c r="B29" s="16">
        <v>1.32287</v>
      </c>
      <c r="C29" s="7">
        <f t="shared" si="8"/>
        <v>2100</v>
      </c>
      <c r="D29" s="1">
        <v>0.13089999999999999</v>
      </c>
      <c r="E29" s="7">
        <f t="shared" si="9"/>
        <v>5.8904999999999994</v>
      </c>
      <c r="F29" s="1">
        <f t="shared" si="0"/>
        <v>100.989805696</v>
      </c>
      <c r="G29" s="7">
        <f t="shared" si="10"/>
        <v>22208.818216340998</v>
      </c>
      <c r="H29" s="1">
        <f t="shared" si="11"/>
        <v>22.208818216340998</v>
      </c>
      <c r="I29" s="1">
        <f t="shared" si="12"/>
        <v>22347.930737210288</v>
      </c>
      <c r="J29">
        <f t="shared" si="1"/>
        <v>22.347930737210287</v>
      </c>
      <c r="K29" s="7">
        <f t="shared" si="2"/>
        <v>798160.58279752021</v>
      </c>
      <c r="L29" s="1">
        <f t="shared" si="3"/>
        <v>798.16058279752019</v>
      </c>
      <c r="M29" s="13">
        <f t="shared" si="4"/>
        <v>0.26523248299929064</v>
      </c>
      <c r="N29" s="48">
        <f t="shared" si="13"/>
        <v>0.26358145052741094</v>
      </c>
      <c r="O29" s="46">
        <f t="shared" si="5"/>
        <v>0.26358145052741089</v>
      </c>
      <c r="P29" s="1">
        <f t="shared" si="6"/>
        <v>79951745.57882759</v>
      </c>
      <c r="Q29" s="7">
        <f t="shared" si="7"/>
        <v>255594685.49999997</v>
      </c>
      <c r="R29" s="13">
        <f t="shared" si="14"/>
        <v>31.280676052565106</v>
      </c>
      <c r="U29" s="1"/>
    </row>
    <row r="30" spans="1:21" x14ac:dyDescent="0.25">
      <c r="A30" s="4">
        <v>124.794</v>
      </c>
      <c r="B30" s="16">
        <v>1.3216399999999999</v>
      </c>
      <c r="C30" s="7">
        <f t="shared" si="8"/>
        <v>2150</v>
      </c>
      <c r="D30" s="1">
        <v>0.13435</v>
      </c>
      <c r="E30" s="7">
        <f t="shared" si="9"/>
        <v>6.04575</v>
      </c>
      <c r="F30" s="1">
        <f t="shared" si="0"/>
        <v>101.80395014399998</v>
      </c>
      <c r="G30" s="7">
        <f t="shared" si="10"/>
        <v>22920.902167981523</v>
      </c>
      <c r="H30" s="1">
        <f t="shared" si="11"/>
        <v>22.920902167981524</v>
      </c>
      <c r="I30" s="1">
        <f t="shared" si="12"/>
        <v>23064.475069975928</v>
      </c>
      <c r="J30">
        <f t="shared" si="1"/>
        <v>23.064475069975927</v>
      </c>
      <c r="K30" s="7">
        <f t="shared" si="2"/>
        <v>804595.0739089608</v>
      </c>
      <c r="L30" s="1">
        <f t="shared" si="3"/>
        <v>804.59507390896079</v>
      </c>
      <c r="M30" s="13">
        <f t="shared" si="4"/>
        <v>0.26376579576546422</v>
      </c>
      <c r="N30" s="48">
        <f t="shared" si="13"/>
        <v>0.26212389320188895</v>
      </c>
      <c r="O30" s="46">
        <f t="shared" si="5"/>
        <v>0.26212389320188895</v>
      </c>
      <c r="P30" s="1">
        <f t="shared" si="6"/>
        <v>82515247.804733485</v>
      </c>
      <c r="Q30" s="7">
        <f t="shared" si="7"/>
        <v>262331138.25000003</v>
      </c>
      <c r="R30" s="13">
        <f t="shared" si="14"/>
        <v>31.454614330265645</v>
      </c>
      <c r="U30" s="1"/>
    </row>
    <row r="31" spans="1:21" x14ac:dyDescent="0.25">
      <c r="A31" s="4">
        <v>125.137</v>
      </c>
      <c r="B31" s="16">
        <v>1.3165199999999999</v>
      </c>
      <c r="C31" s="7">
        <f t="shared" si="8"/>
        <v>2200</v>
      </c>
      <c r="D31" s="1">
        <v>0.13769999999999999</v>
      </c>
      <c r="E31" s="7">
        <f t="shared" si="9"/>
        <v>6.1964999999999995</v>
      </c>
      <c r="F31" s="1">
        <f t="shared" si="0"/>
        <v>102.08376131199999</v>
      </c>
      <c r="G31" s="7">
        <f t="shared" si="10"/>
        <v>23518.410269830161</v>
      </c>
      <c r="H31" s="1">
        <f t="shared" si="11"/>
        <v>23.518410269830163</v>
      </c>
      <c r="I31" s="1">
        <f t="shared" si="12"/>
        <v>23665.72586796798</v>
      </c>
      <c r="J31">
        <f t="shared" si="1"/>
        <v>23.665725867967979</v>
      </c>
      <c r="K31" s="7">
        <f t="shared" si="2"/>
        <v>806806.52726690087</v>
      </c>
      <c r="L31" s="1">
        <f t="shared" si="3"/>
        <v>806.80652726690084</v>
      </c>
      <c r="M31" s="13">
        <f t="shared" si="4"/>
        <v>0.26347444104030199</v>
      </c>
      <c r="N31" s="48">
        <f t="shared" si="13"/>
        <v>0.26183435211624262</v>
      </c>
      <c r="O31" s="46">
        <f t="shared" si="5"/>
        <v>0.26183435211624262</v>
      </c>
      <c r="P31" s="1">
        <f t="shared" si="6"/>
        <v>84666276.971388578</v>
      </c>
      <c r="Q31" s="7">
        <f t="shared" si="7"/>
        <v>268872331.5</v>
      </c>
      <c r="R31" s="13">
        <f t="shared" si="14"/>
        <v>31.489397402494941</v>
      </c>
      <c r="U31" s="1"/>
    </row>
    <row r="32" spans="1:21" x14ac:dyDescent="0.25">
      <c r="A32" s="4">
        <v>126.02800000000001</v>
      </c>
      <c r="B32" s="16">
        <v>1.3046500000000001</v>
      </c>
      <c r="C32" s="7">
        <f t="shared" si="8"/>
        <v>2250</v>
      </c>
      <c r="D32" s="1">
        <v>0.14105000000000001</v>
      </c>
      <c r="E32" s="7">
        <f t="shared" si="9"/>
        <v>6.3472500000000007</v>
      </c>
      <c r="F32" s="1">
        <f t="shared" si="0"/>
        <v>102.810617728</v>
      </c>
      <c r="G32" s="7">
        <f t="shared" si="10"/>
        <v>24224.181102398499</v>
      </c>
      <c r="H32" s="1">
        <f t="shared" si="11"/>
        <v>24.2241811023985</v>
      </c>
      <c r="I32" s="1">
        <f t="shared" si="12"/>
        <v>24375.917537283152</v>
      </c>
      <c r="J32">
        <f t="shared" si="1"/>
        <v>24.375917537283151</v>
      </c>
      <c r="K32" s="7">
        <f t="shared" si="2"/>
        <v>812551.14808883844</v>
      </c>
      <c r="L32" s="1">
        <f t="shared" si="3"/>
        <v>812.55114808883843</v>
      </c>
      <c r="M32" s="13">
        <f t="shared" si="4"/>
        <v>0.26202124122047382</v>
      </c>
      <c r="N32" s="48">
        <f t="shared" si="13"/>
        <v>0.26039019824758736</v>
      </c>
      <c r="O32" s="46">
        <f t="shared" si="5"/>
        <v>0.26039019824758736</v>
      </c>
      <c r="P32" s="1">
        <f t="shared" si="6"/>
        <v>87207051.968634591</v>
      </c>
      <c r="Q32" s="7">
        <f t="shared" si="7"/>
        <v>275413524.75000006</v>
      </c>
      <c r="R32" s="13">
        <f t="shared" si="14"/>
        <v>31.664041207778261</v>
      </c>
      <c r="U32" s="1"/>
    </row>
    <row r="33" spans="1:21" x14ac:dyDescent="0.25">
      <c r="A33" s="4">
        <v>126.66</v>
      </c>
      <c r="B33" s="16">
        <v>1.2964599999999999</v>
      </c>
      <c r="C33" s="7">
        <f t="shared" si="8"/>
        <v>2300</v>
      </c>
      <c r="D33" s="1">
        <v>0.14495</v>
      </c>
      <c r="E33" s="7">
        <f t="shared" si="9"/>
        <v>6.5227499999999994</v>
      </c>
      <c r="F33" s="1">
        <f t="shared" si="0"/>
        <v>103.32618815999999</v>
      </c>
      <c r="G33" s="7">
        <f t="shared" si="10"/>
        <v>24886.674179595098</v>
      </c>
      <c r="H33" s="1">
        <f t="shared" si="11"/>
        <v>24.886674179595097</v>
      </c>
      <c r="I33" s="1">
        <f t="shared" si="12"/>
        <v>25042.560366219328</v>
      </c>
      <c r="J33">
        <f t="shared" si="1"/>
        <v>25.042560366219327</v>
      </c>
      <c r="K33" s="7">
        <f t="shared" si="2"/>
        <v>816625.89596702543</v>
      </c>
      <c r="L33" s="1">
        <f t="shared" si="3"/>
        <v>816.62589596702537</v>
      </c>
      <c r="M33" s="13">
        <f t="shared" si="4"/>
        <v>0.26209809928512207</v>
      </c>
      <c r="N33" s="48">
        <f t="shared" si="13"/>
        <v>0.26046657788229738</v>
      </c>
      <c r="O33" s="46">
        <f t="shared" si="5"/>
        <v>0.26046657788229738</v>
      </c>
      <c r="P33" s="1">
        <f t="shared" si="6"/>
        <v>89592027.046542361</v>
      </c>
      <c r="Q33" s="7">
        <f t="shared" si="7"/>
        <v>283028645.25</v>
      </c>
      <c r="R33" s="13">
        <f t="shared" si="14"/>
        <v>31.654755993834289</v>
      </c>
      <c r="U33" s="1"/>
    </row>
    <row r="34" spans="1:21" x14ac:dyDescent="0.25">
      <c r="A34" s="4">
        <v>126.822</v>
      </c>
      <c r="B34" s="16">
        <v>1.2822899999999999</v>
      </c>
      <c r="C34" s="7">
        <f t="shared" si="8"/>
        <v>2350</v>
      </c>
      <c r="D34" s="1">
        <v>0.14985000000000001</v>
      </c>
      <c r="E34" s="7">
        <f t="shared" si="9"/>
        <v>6.7432499999999997</v>
      </c>
      <c r="F34" s="1">
        <f t="shared" si="0"/>
        <v>103.458343872</v>
      </c>
      <c r="G34" s="7">
        <f t="shared" si="10"/>
        <v>25460.211223099272</v>
      </c>
      <c r="H34" s="1">
        <f t="shared" si="11"/>
        <v>25.460211223099272</v>
      </c>
      <c r="I34" s="1">
        <f t="shared" si="12"/>
        <v>25619.689954952904</v>
      </c>
      <c r="J34">
        <f t="shared" si="1"/>
        <v>25.619689954952904</v>
      </c>
      <c r="K34" s="7">
        <f t="shared" si="2"/>
        <v>817670.37248010514</v>
      </c>
      <c r="L34" s="1">
        <f t="shared" si="3"/>
        <v>817.67037248010513</v>
      </c>
      <c r="M34" s="13">
        <f t="shared" si="4"/>
        <v>0.26485444055868851</v>
      </c>
      <c r="N34" s="48">
        <f t="shared" si="13"/>
        <v>0.26320576134436657</v>
      </c>
      <c r="O34" s="46">
        <f t="shared" si="5"/>
        <v>0.26320576134436657</v>
      </c>
      <c r="P34" s="1">
        <f t="shared" si="6"/>
        <v>91656760.403157383</v>
      </c>
      <c r="Q34" s="7">
        <f t="shared" si="7"/>
        <v>292596360.75</v>
      </c>
      <c r="R34" s="13">
        <f t="shared" si="14"/>
        <v>31.325324815461631</v>
      </c>
      <c r="U34" s="1"/>
    </row>
    <row r="35" spans="1:21" x14ac:dyDescent="0.25">
      <c r="A35" s="4">
        <v>126.69</v>
      </c>
      <c r="B35" s="16">
        <v>1.2730399999999999</v>
      </c>
      <c r="C35" s="7">
        <f t="shared" si="8"/>
        <v>2400</v>
      </c>
      <c r="D35" s="1">
        <v>0.1537</v>
      </c>
      <c r="E35" s="7">
        <f t="shared" si="9"/>
        <v>6.9165000000000001</v>
      </c>
      <c r="F35" s="1">
        <f t="shared" si="0"/>
        <v>103.35066144</v>
      </c>
      <c r="G35" s="7">
        <f t="shared" si="10"/>
        <v>25974.854297883991</v>
      </c>
      <c r="H35" s="1">
        <f t="shared" si="11"/>
        <v>25.97485429788399</v>
      </c>
      <c r="I35" s="1">
        <f t="shared" si="12"/>
        <v>26137.55667247195</v>
      </c>
      <c r="J35">
        <f t="shared" si="1"/>
        <v>26.137556672471952</v>
      </c>
      <c r="K35" s="7">
        <f t="shared" si="2"/>
        <v>816819.31754352164</v>
      </c>
      <c r="L35" s="1">
        <f t="shared" si="3"/>
        <v>816.81931754352161</v>
      </c>
      <c r="M35" s="13">
        <f t="shared" si="4"/>
        <v>0.26627675830941788</v>
      </c>
      <c r="N35" s="48">
        <f t="shared" si="13"/>
        <v>0.26461922538017685</v>
      </c>
      <c r="O35" s="46">
        <f t="shared" si="5"/>
        <v>0.26461922538017679</v>
      </c>
      <c r="P35" s="1">
        <f t="shared" si="6"/>
        <v>93509475.472382367</v>
      </c>
      <c r="Q35" s="7">
        <f t="shared" si="7"/>
        <v>300113851.5</v>
      </c>
      <c r="R35" s="13">
        <f t="shared" si="14"/>
        <v>31.158000540465679</v>
      </c>
      <c r="U35" s="1"/>
    </row>
    <row r="36" spans="1:21" x14ac:dyDescent="0.25">
      <c r="A36" s="4">
        <v>126.55200000000001</v>
      </c>
      <c r="B36" s="16">
        <v>1.2698400000000001</v>
      </c>
      <c r="C36" s="7">
        <f t="shared" si="8"/>
        <v>2450</v>
      </c>
      <c r="D36" s="1">
        <v>0.15565000000000001</v>
      </c>
      <c r="E36" s="7">
        <f t="shared" si="9"/>
        <v>7.0042500000000008</v>
      </c>
      <c r="F36" s="1">
        <f t="shared" si="0"/>
        <v>103.238084352</v>
      </c>
      <c r="G36" s="7">
        <f t="shared" si="10"/>
        <v>26487.113935292338</v>
      </c>
      <c r="H36" s="1">
        <f t="shared" si="11"/>
        <v>26.487113935292339</v>
      </c>
      <c r="I36" s="1">
        <f t="shared" si="12"/>
        <v>26653.025023140293</v>
      </c>
      <c r="J36">
        <f t="shared" si="1"/>
        <v>26.653025023140295</v>
      </c>
      <c r="K36" s="7">
        <f t="shared" si="2"/>
        <v>815929.57829163922</v>
      </c>
      <c r="L36" s="1">
        <f t="shared" si="3"/>
        <v>815.92957829163925</v>
      </c>
      <c r="M36" s="13">
        <f t="shared" si="4"/>
        <v>0.26443990904827491</v>
      </c>
      <c r="N36" s="48">
        <f t="shared" si="13"/>
        <v>0.26279381023050385</v>
      </c>
      <c r="O36" s="46">
        <f t="shared" si="5"/>
        <v>0.26279381023050385</v>
      </c>
      <c r="P36" s="1">
        <f t="shared" si="6"/>
        <v>95353610.167052418</v>
      </c>
      <c r="Q36" s="7">
        <f t="shared" si="7"/>
        <v>303921411.75</v>
      </c>
      <c r="R36" s="13">
        <f t="shared" si="14"/>
        <v>31.374429862641101</v>
      </c>
      <c r="U36" s="1"/>
    </row>
    <row r="37" spans="1:21" x14ac:dyDescent="0.25">
      <c r="A37" s="4">
        <v>126.438</v>
      </c>
      <c r="B37" s="16">
        <v>1.2744599999999999</v>
      </c>
      <c r="C37" s="7">
        <f t="shared" si="8"/>
        <v>2500</v>
      </c>
      <c r="D37" s="1">
        <v>0.15959999999999999</v>
      </c>
      <c r="E37" s="7">
        <f t="shared" si="9"/>
        <v>7.1820000000000004</v>
      </c>
      <c r="F37" s="1">
        <f t="shared" si="0"/>
        <v>103.145085888</v>
      </c>
      <c r="G37" s="7">
        <f t="shared" si="10"/>
        <v>27003.320339969086</v>
      </c>
      <c r="H37" s="1">
        <f t="shared" si="11"/>
        <v>27.003320339969086</v>
      </c>
      <c r="I37" s="1">
        <f t="shared" si="12"/>
        <v>27172.464863002286</v>
      </c>
      <c r="J37">
        <f t="shared" si="1"/>
        <v>27.172464863002286</v>
      </c>
      <c r="K37" s="7">
        <f t="shared" si="2"/>
        <v>815194.57630095351</v>
      </c>
      <c r="L37" s="1">
        <f t="shared" si="3"/>
        <v>815.19457630095349</v>
      </c>
      <c r="M37" s="13">
        <f t="shared" si="4"/>
        <v>0.26596729252474671</v>
      </c>
      <c r="N37" s="48">
        <f t="shared" si="13"/>
        <v>0.26431168597365373</v>
      </c>
      <c r="O37" s="46">
        <f t="shared" si="5"/>
        <v>0.26431168597365373</v>
      </c>
      <c r="P37" s="1">
        <f t="shared" si="6"/>
        <v>97211953.22388871</v>
      </c>
      <c r="Q37" s="7">
        <f t="shared" si="7"/>
        <v>311634162</v>
      </c>
      <c r="R37" s="13">
        <f t="shared" si="14"/>
        <v>31.194254378276</v>
      </c>
      <c r="U37" s="1"/>
    </row>
    <row r="38" spans="1:21" x14ac:dyDescent="0.25">
      <c r="A38" s="4">
        <v>126.239</v>
      </c>
      <c r="B38" s="16">
        <v>1.2787599999999999</v>
      </c>
      <c r="C38" s="7">
        <f t="shared" si="8"/>
        <v>2550</v>
      </c>
      <c r="D38" s="1">
        <v>0.16259999999999999</v>
      </c>
      <c r="E38" s="7">
        <f t="shared" si="9"/>
        <v>7.3170000000000002</v>
      </c>
      <c r="F38" s="1">
        <f t="shared" si="0"/>
        <v>102.982746464</v>
      </c>
      <c r="G38" s="7">
        <f t="shared" si="10"/>
        <v>27500.036377713226</v>
      </c>
      <c r="H38" s="1">
        <f t="shared" si="11"/>
        <v>27.500036377713226</v>
      </c>
      <c r="I38" s="1">
        <f t="shared" si="12"/>
        <v>27672.292251359217</v>
      </c>
      <c r="J38">
        <f t="shared" si="1"/>
        <v>27.672292251359217</v>
      </c>
      <c r="K38" s="7">
        <f t="shared" si="2"/>
        <v>813911.54651019536</v>
      </c>
      <c r="L38" s="1">
        <f t="shared" si="3"/>
        <v>813.91154651019531</v>
      </c>
      <c r="M38" s="13">
        <f t="shared" si="4"/>
        <v>0.26607237530528849</v>
      </c>
      <c r="N38" s="48">
        <f t="shared" si="13"/>
        <v>0.26441611462962927</v>
      </c>
      <c r="O38" s="46">
        <f t="shared" si="5"/>
        <v>0.26441611462962927</v>
      </c>
      <c r="P38" s="1">
        <f t="shared" si="6"/>
        <v>99000130.95976761</v>
      </c>
      <c r="Q38" s="7">
        <f t="shared" si="7"/>
        <v>317491947</v>
      </c>
      <c r="R38" s="13">
        <f t="shared" si="14"/>
        <v>31.181934501087554</v>
      </c>
      <c r="U38" s="1"/>
    </row>
    <row r="39" spans="1:21" x14ac:dyDescent="0.25">
      <c r="A39" s="4">
        <v>126.161</v>
      </c>
      <c r="B39" s="16">
        <v>1.27634</v>
      </c>
      <c r="C39" s="7">
        <f t="shared" si="8"/>
        <v>2600</v>
      </c>
      <c r="D39" s="1">
        <v>0.16805</v>
      </c>
      <c r="E39" s="7">
        <f t="shared" si="9"/>
        <v>7.5622499999999997</v>
      </c>
      <c r="F39" s="1">
        <f t="shared" ref="F39:F70" si="15">A39*$F$3</f>
        <v>102.919115936</v>
      </c>
      <c r="G39" s="7">
        <f t="shared" ref="G39:G70" si="16">(2*PI()*C39*F39)/60</f>
        <v>28021.928006669459</v>
      </c>
      <c r="H39" s="1">
        <f t="shared" si="11"/>
        <v>28.021928006669459</v>
      </c>
      <c r="I39" s="1">
        <f t="shared" si="12"/>
        <v>28197.45292684541</v>
      </c>
      <c r="J39">
        <f t="shared" ref="J39:J70" si="17">H39*(1.01325/$B$3)*SQRT(($D$3+273)/293)</f>
        <v>28.197452926845411</v>
      </c>
      <c r="K39" s="7">
        <f t="shared" ref="K39:K70" si="18">(G39)/($H$3*C39/120)</f>
        <v>813408.65041130502</v>
      </c>
      <c r="L39" s="1">
        <f t="shared" ref="L39:L70" si="19">(G39)/($H$3*C39/120)/1000</f>
        <v>813.40865041130496</v>
      </c>
      <c r="M39" s="13">
        <f t="shared" ref="M39:M70" si="20">E39/H39</f>
        <v>0.26986901109017619</v>
      </c>
      <c r="N39" s="48">
        <f t="shared" si="13"/>
        <v>0.26818911692553454</v>
      </c>
      <c r="O39" s="46">
        <f t="shared" ref="O39:O70" si="21">(D39*0.75*3600)/(60*J39)</f>
        <v>0.26818911692553454</v>
      </c>
      <c r="P39" s="1">
        <f t="shared" ref="P39:P70" si="22">G39*3600</f>
        <v>100878940.82401006</v>
      </c>
      <c r="Q39" s="7">
        <f t="shared" ref="Q39:Q70" si="23">E39*43391*10^3</f>
        <v>328133589.75</v>
      </c>
      <c r="R39" s="13">
        <f t="shared" si="14"/>
        <v>30.74325335021879</v>
      </c>
      <c r="U39" s="1"/>
    </row>
    <row r="40" spans="1:21" x14ac:dyDescent="0.25">
      <c r="A40" s="4">
        <v>125.84699999999999</v>
      </c>
      <c r="B40" s="16">
        <v>1.28027</v>
      </c>
      <c r="C40" s="7">
        <f t="shared" ref="C40:C71" si="24">C39+50</f>
        <v>2650</v>
      </c>
      <c r="D40" s="1">
        <v>0.17144999999999999</v>
      </c>
      <c r="E40" s="7">
        <f t="shared" si="9"/>
        <v>7.7152499999999993</v>
      </c>
      <c r="F40" s="1">
        <f t="shared" si="15"/>
        <v>102.66296227199999</v>
      </c>
      <c r="G40" s="7">
        <f t="shared" si="16"/>
        <v>28489.726712804179</v>
      </c>
      <c r="H40" s="1">
        <f t="shared" si="11"/>
        <v>28.489726712804178</v>
      </c>
      <c r="I40" s="1">
        <f t="shared" si="12"/>
        <v>28668.181850006353</v>
      </c>
      <c r="J40">
        <f t="shared" si="17"/>
        <v>28.668181850006352</v>
      </c>
      <c r="K40" s="7">
        <f t="shared" si="18"/>
        <v>811384.17124397808</v>
      </c>
      <c r="L40" s="1">
        <f t="shared" si="19"/>
        <v>811.38417124397813</v>
      </c>
      <c r="M40" s="13">
        <f t="shared" si="20"/>
        <v>0.27080814350291832</v>
      </c>
      <c r="N40" s="48">
        <f t="shared" si="13"/>
        <v>0.26912240337969984</v>
      </c>
      <c r="O40" s="46">
        <f t="shared" si="21"/>
        <v>0.26912240337969984</v>
      </c>
      <c r="P40" s="1">
        <f t="shared" si="22"/>
        <v>102563016.16609505</v>
      </c>
      <c r="Q40" s="7">
        <f t="shared" si="23"/>
        <v>334772412.74999994</v>
      </c>
      <c r="R40" s="13">
        <f t="shared" si="14"/>
        <v>30.636639179312148</v>
      </c>
      <c r="U40" s="1"/>
    </row>
    <row r="41" spans="1:21" x14ac:dyDescent="0.25">
      <c r="A41" s="4">
        <v>124.911</v>
      </c>
      <c r="B41" s="16">
        <v>1.2837099999999999</v>
      </c>
      <c r="C41" s="7">
        <f t="shared" si="24"/>
        <v>2700</v>
      </c>
      <c r="D41" s="1">
        <v>0.17465</v>
      </c>
      <c r="E41" s="7">
        <f t="shared" si="9"/>
        <v>7.8592500000000003</v>
      </c>
      <c r="F41" s="1">
        <f t="shared" si="15"/>
        <v>101.89939593599999</v>
      </c>
      <c r="G41" s="7">
        <f t="shared" si="16"/>
        <v>28811.375430999771</v>
      </c>
      <c r="H41" s="1">
        <f t="shared" si="11"/>
        <v>28.811375430999771</v>
      </c>
      <c r="I41" s="1">
        <f t="shared" si="12"/>
        <v>28991.845324844409</v>
      </c>
      <c r="J41">
        <f t="shared" si="17"/>
        <v>28.991845324844409</v>
      </c>
      <c r="K41" s="7">
        <f t="shared" si="18"/>
        <v>805349.41805729619</v>
      </c>
      <c r="L41" s="1">
        <f t="shared" si="19"/>
        <v>805.34941805729625</v>
      </c>
      <c r="M41" s="13">
        <f t="shared" si="20"/>
        <v>0.27278288115130367</v>
      </c>
      <c r="N41" s="48">
        <f t="shared" si="13"/>
        <v>0.27108484858206172</v>
      </c>
      <c r="O41" s="46">
        <f t="shared" si="21"/>
        <v>0.27108484858206172</v>
      </c>
      <c r="P41" s="1">
        <f t="shared" si="22"/>
        <v>103720951.55159917</v>
      </c>
      <c r="Q41" s="7">
        <f t="shared" si="23"/>
        <v>341020716.75</v>
      </c>
      <c r="R41" s="13">
        <f t="shared" si="14"/>
        <v>30.414853543233946</v>
      </c>
      <c r="U41" s="1"/>
    </row>
    <row r="42" spans="1:21" x14ac:dyDescent="0.25">
      <c r="A42" s="4">
        <v>123.92700000000001</v>
      </c>
      <c r="B42" s="16">
        <v>1.2811999999999999</v>
      </c>
      <c r="C42" s="7">
        <f t="shared" si="24"/>
        <v>2750</v>
      </c>
      <c r="D42" s="1">
        <v>0.1784</v>
      </c>
      <c r="E42" s="7">
        <f t="shared" si="9"/>
        <v>8.0280000000000005</v>
      </c>
      <c r="F42" s="1">
        <f t="shared" si="15"/>
        <v>101.096672352</v>
      </c>
      <c r="G42" s="7">
        <f t="shared" si="16"/>
        <v>29113.751623313274</v>
      </c>
      <c r="H42" s="1">
        <f t="shared" si="11"/>
        <v>29.113751623313274</v>
      </c>
      <c r="I42" s="1">
        <f t="shared" si="12"/>
        <v>29296.115553749765</v>
      </c>
      <c r="J42">
        <f t="shared" si="17"/>
        <v>29.296115553749765</v>
      </c>
      <c r="K42" s="7">
        <f t="shared" si="18"/>
        <v>799005.19034822006</v>
      </c>
      <c r="L42" s="1">
        <f t="shared" si="19"/>
        <v>799.00519034822003</v>
      </c>
      <c r="M42" s="13">
        <f t="shared" si="20"/>
        <v>0.27574598093264829</v>
      </c>
      <c r="N42" s="48">
        <f t="shared" si="13"/>
        <v>0.274029503511173</v>
      </c>
      <c r="O42" s="46">
        <f t="shared" si="21"/>
        <v>0.27402950351117294</v>
      </c>
      <c r="P42" s="1">
        <f t="shared" si="22"/>
        <v>104809505.84392779</v>
      </c>
      <c r="Q42" s="7">
        <f t="shared" si="23"/>
        <v>348342948.00000006</v>
      </c>
      <c r="R42" s="13">
        <f t="shared" si="14"/>
        <v>30.088022865307945</v>
      </c>
      <c r="U42" s="1"/>
    </row>
    <row r="43" spans="1:21" x14ac:dyDescent="0.25">
      <c r="A43" s="4">
        <v>123.68899999999999</v>
      </c>
      <c r="B43" s="16">
        <v>1.2744800000000001</v>
      </c>
      <c r="C43" s="7">
        <f t="shared" si="24"/>
        <v>2800</v>
      </c>
      <c r="D43" s="1">
        <v>0.18004999999999999</v>
      </c>
      <c r="E43" s="7">
        <f t="shared" si="9"/>
        <v>8.102249999999998</v>
      </c>
      <c r="F43" s="1">
        <f t="shared" si="15"/>
        <v>100.90251766399999</v>
      </c>
      <c r="G43" s="7">
        <f t="shared" si="16"/>
        <v>29586.163434047423</v>
      </c>
      <c r="H43" s="1">
        <f t="shared" si="11"/>
        <v>29.586163434047425</v>
      </c>
      <c r="I43" s="1">
        <f t="shared" si="12"/>
        <v>29771.486477266928</v>
      </c>
      <c r="J43">
        <f t="shared" si="17"/>
        <v>29.771486477266929</v>
      </c>
      <c r="K43" s="7">
        <f t="shared" si="18"/>
        <v>797470.71250801673</v>
      </c>
      <c r="L43" s="1">
        <f t="shared" si="19"/>
        <v>797.47071250801673</v>
      </c>
      <c r="M43" s="13">
        <f t="shared" si="20"/>
        <v>0.27385267502024341</v>
      </c>
      <c r="N43" s="48">
        <f t="shared" si="13"/>
        <v>0.27214798314443445</v>
      </c>
      <c r="O43" s="46">
        <f t="shared" si="21"/>
        <v>0.27214798314443445</v>
      </c>
      <c r="P43" s="1">
        <f t="shared" si="22"/>
        <v>106510188.36257072</v>
      </c>
      <c r="Q43" s="7">
        <f t="shared" si="23"/>
        <v>351564729.74999988</v>
      </c>
      <c r="R43" s="13">
        <f t="shared" si="14"/>
        <v>30.296039206865505</v>
      </c>
      <c r="U43" s="1"/>
    </row>
    <row r="44" spans="1:21" x14ac:dyDescent="0.25">
      <c r="A44" s="4">
        <v>123.389</v>
      </c>
      <c r="B44" s="16">
        <v>1.2603599999999999</v>
      </c>
      <c r="C44" s="7">
        <f t="shared" si="24"/>
        <v>2850</v>
      </c>
      <c r="D44" s="1">
        <v>0.18310000000000001</v>
      </c>
      <c r="E44" s="7">
        <f t="shared" si="9"/>
        <v>8.2394999999999996</v>
      </c>
      <c r="F44" s="1">
        <f t="shared" si="15"/>
        <v>100.65778486399999</v>
      </c>
      <c r="G44" s="7">
        <f t="shared" si="16"/>
        <v>30041.446958259603</v>
      </c>
      <c r="H44" s="1">
        <f t="shared" si="11"/>
        <v>30.041446958259602</v>
      </c>
      <c r="I44" s="1">
        <f t="shared" si="12"/>
        <v>30229.621825387359</v>
      </c>
      <c r="J44">
        <f t="shared" si="17"/>
        <v>30.229621825387358</v>
      </c>
      <c r="K44" s="7">
        <f t="shared" si="18"/>
        <v>795536.49674305459</v>
      </c>
      <c r="L44" s="1">
        <f t="shared" si="19"/>
        <v>795.53649674305461</v>
      </c>
      <c r="M44" s="13">
        <f t="shared" si="20"/>
        <v>0.27427107660453853</v>
      </c>
      <c r="N44" s="48">
        <f t="shared" si="13"/>
        <v>0.27256378024154854</v>
      </c>
      <c r="O44" s="46">
        <f t="shared" si="21"/>
        <v>0.27256378024154859</v>
      </c>
      <c r="P44" s="1">
        <f t="shared" si="22"/>
        <v>108149209.04973458</v>
      </c>
      <c r="Q44" s="7">
        <f t="shared" si="23"/>
        <v>357520144.5</v>
      </c>
      <c r="R44" s="13">
        <f t="shared" si="14"/>
        <v>30.249822482306186</v>
      </c>
      <c r="U44" s="1"/>
    </row>
    <row r="45" spans="1:21" x14ac:dyDescent="0.25">
      <c r="A45" s="4">
        <v>122.51900000000001</v>
      </c>
      <c r="B45" s="16">
        <v>1.2531000000000001</v>
      </c>
      <c r="C45" s="7">
        <f t="shared" si="24"/>
        <v>2900</v>
      </c>
      <c r="D45" s="1">
        <v>0.18790000000000001</v>
      </c>
      <c r="E45" s="7">
        <f t="shared" si="9"/>
        <v>8.4555000000000007</v>
      </c>
      <c r="F45" s="1">
        <f t="shared" si="15"/>
        <v>99.948059743999991</v>
      </c>
      <c r="G45" s="7">
        <f t="shared" si="16"/>
        <v>30352.95538912273</v>
      </c>
      <c r="H45" s="1">
        <f t="shared" si="11"/>
        <v>30.35295538912273</v>
      </c>
      <c r="I45" s="1">
        <f t="shared" si="12"/>
        <v>30543.081495738661</v>
      </c>
      <c r="J45">
        <f t="shared" si="17"/>
        <v>30.543081495738662</v>
      </c>
      <c r="K45" s="7">
        <f t="shared" si="18"/>
        <v>789927.2710246644</v>
      </c>
      <c r="L45" s="1">
        <f t="shared" si="19"/>
        <v>789.92727102466438</v>
      </c>
      <c r="M45" s="13">
        <f t="shared" si="20"/>
        <v>0.27857254397804404</v>
      </c>
      <c r="N45" s="48">
        <f t="shared" si="13"/>
        <v>0.27683847162506192</v>
      </c>
      <c r="O45" s="46">
        <f t="shared" si="21"/>
        <v>0.27683847162506192</v>
      </c>
      <c r="P45" s="1">
        <f t="shared" si="22"/>
        <v>109270639.40084183</v>
      </c>
      <c r="Q45" s="7">
        <f t="shared" si="23"/>
        <v>366892600.50000006</v>
      </c>
      <c r="R45" s="13">
        <f t="shared" si="14"/>
        <v>29.782731854479529</v>
      </c>
      <c r="U45" s="1"/>
    </row>
    <row r="46" spans="1:21" x14ac:dyDescent="0.25">
      <c r="A46" s="4">
        <v>121.837</v>
      </c>
      <c r="B46" s="16">
        <v>1.23943</v>
      </c>
      <c r="C46" s="7">
        <f t="shared" si="24"/>
        <v>2950</v>
      </c>
      <c r="D46" s="1">
        <v>0.19255</v>
      </c>
      <c r="E46" s="7">
        <f t="shared" si="9"/>
        <v>8.6647499999999997</v>
      </c>
      <c r="F46" s="1">
        <f t="shared" si="15"/>
        <v>99.391700512</v>
      </c>
      <c r="G46" s="7">
        <f t="shared" si="16"/>
        <v>30704.409888702448</v>
      </c>
      <c r="H46" s="1">
        <f t="shared" si="11"/>
        <v>30.704409888702447</v>
      </c>
      <c r="I46" s="1">
        <f t="shared" si="12"/>
        <v>30896.737450656125</v>
      </c>
      <c r="J46">
        <f t="shared" si="17"/>
        <v>30.896737450656126</v>
      </c>
      <c r="K46" s="7">
        <f t="shared" si="18"/>
        <v>785530.15385231713</v>
      </c>
      <c r="L46" s="1">
        <f t="shared" si="19"/>
        <v>785.53015385231708</v>
      </c>
      <c r="M46" s="13">
        <f t="shared" si="20"/>
        <v>0.28219887734068311</v>
      </c>
      <c r="N46" s="48">
        <f t="shared" si="13"/>
        <v>0.2804422316057838</v>
      </c>
      <c r="O46" s="46">
        <f t="shared" si="21"/>
        <v>0.2804422316057838</v>
      </c>
      <c r="P46" s="1">
        <f t="shared" si="22"/>
        <v>110535875.59932882</v>
      </c>
      <c r="Q46" s="7">
        <f t="shared" si="23"/>
        <v>375972167.25</v>
      </c>
      <c r="R46" s="13">
        <f t="shared" si="14"/>
        <v>29.40001554046653</v>
      </c>
      <c r="U46" s="1"/>
    </row>
    <row r="47" spans="1:21" x14ac:dyDescent="0.25">
      <c r="A47" s="4">
        <v>121.709</v>
      </c>
      <c r="B47" s="16">
        <v>1.2273499999999999</v>
      </c>
      <c r="C47" s="7">
        <f t="shared" si="24"/>
        <v>3000</v>
      </c>
      <c r="D47" s="1">
        <v>0.19900000000000001</v>
      </c>
      <c r="E47" s="7">
        <f t="shared" si="9"/>
        <v>8.9550000000000001</v>
      </c>
      <c r="F47" s="1">
        <f t="shared" si="15"/>
        <v>99.287281183999994</v>
      </c>
      <c r="G47" s="7">
        <f t="shared" si="16"/>
        <v>31192.01931625585</v>
      </c>
      <c r="H47" s="1">
        <f t="shared" si="11"/>
        <v>31.192019316255848</v>
      </c>
      <c r="I47" s="1">
        <f t="shared" si="12"/>
        <v>31387.401186457981</v>
      </c>
      <c r="J47">
        <f t="shared" si="17"/>
        <v>31.387401186457982</v>
      </c>
      <c r="K47" s="7">
        <f t="shared" si="18"/>
        <v>784704.88845926663</v>
      </c>
      <c r="L47" s="1">
        <f t="shared" si="19"/>
        <v>784.70488845926661</v>
      </c>
      <c r="M47" s="13">
        <f t="shared" si="20"/>
        <v>0.28709266653130933</v>
      </c>
      <c r="N47" s="48">
        <f t="shared" si="13"/>
        <v>0.28530555769184268</v>
      </c>
      <c r="O47" s="46">
        <f t="shared" si="21"/>
        <v>0.28530555769184268</v>
      </c>
      <c r="P47" s="1">
        <f t="shared" si="22"/>
        <v>112291269.53852107</v>
      </c>
      <c r="Q47" s="7">
        <f t="shared" si="23"/>
        <v>388566405</v>
      </c>
      <c r="R47" s="13">
        <f t="shared" si="14"/>
        <v>28.898862097592058</v>
      </c>
      <c r="U47" s="1"/>
    </row>
    <row r="48" spans="1:21" x14ac:dyDescent="0.25">
      <c r="A48" s="4">
        <v>121.123</v>
      </c>
      <c r="B48" s="16">
        <v>1.2193000000000001</v>
      </c>
      <c r="C48" s="7">
        <f t="shared" si="24"/>
        <v>3050</v>
      </c>
      <c r="D48" s="1">
        <v>0.20605000000000001</v>
      </c>
      <c r="E48" s="7">
        <f t="shared" si="9"/>
        <v>9.2722499999999997</v>
      </c>
      <c r="F48" s="1">
        <f t="shared" si="15"/>
        <v>98.809236447999993</v>
      </c>
      <c r="G48" s="7">
        <f t="shared" si="16"/>
        <v>31559.201085405119</v>
      </c>
      <c r="H48" s="1">
        <f t="shared" si="11"/>
        <v>31.559201085405117</v>
      </c>
      <c r="I48" s="1">
        <f t="shared" si="12"/>
        <v>31756.882924071397</v>
      </c>
      <c r="J48">
        <f t="shared" si="17"/>
        <v>31.756882924071398</v>
      </c>
      <c r="K48" s="7">
        <f t="shared" si="18"/>
        <v>780926.72033170727</v>
      </c>
      <c r="L48" s="1">
        <f t="shared" si="19"/>
        <v>780.92672033170732</v>
      </c>
      <c r="M48" s="13">
        <f t="shared" si="20"/>
        <v>0.29380496594028321</v>
      </c>
      <c r="N48" s="48">
        <f t="shared" si="13"/>
        <v>0.2919760740425732</v>
      </c>
      <c r="O48" s="46">
        <f t="shared" si="21"/>
        <v>0.29197607404257325</v>
      </c>
      <c r="P48" s="1">
        <f t="shared" si="22"/>
        <v>113613123.90745842</v>
      </c>
      <c r="Q48" s="7">
        <f t="shared" si="23"/>
        <v>402332199.75</v>
      </c>
      <c r="R48" s="13">
        <f t="shared" si="14"/>
        <v>28.238635629476093</v>
      </c>
      <c r="U48" s="1"/>
    </row>
    <row r="49" spans="1:21" x14ac:dyDescent="0.25">
      <c r="A49" s="4">
        <v>121.124</v>
      </c>
      <c r="B49" s="16">
        <v>1.20692</v>
      </c>
      <c r="C49" s="7">
        <f t="shared" si="24"/>
        <v>3100</v>
      </c>
      <c r="D49" s="1">
        <v>0.21004999999999999</v>
      </c>
      <c r="E49" s="7">
        <f t="shared" si="9"/>
        <v>9.4522499999999994</v>
      </c>
      <c r="F49" s="1">
        <f t="shared" si="15"/>
        <v>98.810052223999989</v>
      </c>
      <c r="G49" s="7">
        <f t="shared" si="16"/>
        <v>32076.829864000025</v>
      </c>
      <c r="H49" s="1">
        <f t="shared" si="11"/>
        <v>32.076829864000025</v>
      </c>
      <c r="I49" s="1">
        <f t="shared" si="12"/>
        <v>32277.754047376569</v>
      </c>
      <c r="J49">
        <f t="shared" si="17"/>
        <v>32.277754047376568</v>
      </c>
      <c r="K49" s="7">
        <f t="shared" si="18"/>
        <v>780933.16771759035</v>
      </c>
      <c r="L49" s="1">
        <f t="shared" si="19"/>
        <v>780.93316771759032</v>
      </c>
      <c r="M49" s="13">
        <f t="shared" si="20"/>
        <v>0.29467531673409858</v>
      </c>
      <c r="N49" s="48">
        <f t="shared" si="13"/>
        <v>0.2928410070330853</v>
      </c>
      <c r="O49" s="46">
        <f t="shared" si="21"/>
        <v>0.2928410070330853</v>
      </c>
      <c r="P49" s="1">
        <f t="shared" si="22"/>
        <v>115476587.51040009</v>
      </c>
      <c r="Q49" s="7">
        <f t="shared" si="23"/>
        <v>410142579.75</v>
      </c>
      <c r="R49" s="13">
        <f t="shared" si="14"/>
        <v>28.155230208184719</v>
      </c>
      <c r="U49" s="1"/>
    </row>
    <row r="50" spans="1:21" x14ac:dyDescent="0.25">
      <c r="A50" s="4">
        <v>120.851</v>
      </c>
      <c r="B50" s="16">
        <v>1.1927399999999999</v>
      </c>
      <c r="C50" s="7">
        <f t="shared" si="24"/>
        <v>3150</v>
      </c>
      <c r="D50" s="1">
        <v>0.21604999999999999</v>
      </c>
      <c r="E50" s="7">
        <f t="shared" si="9"/>
        <v>9.7222500000000007</v>
      </c>
      <c r="F50" s="1">
        <f t="shared" si="15"/>
        <v>98.587345375999988</v>
      </c>
      <c r="G50" s="7">
        <f t="shared" si="16"/>
        <v>32520.73439686693</v>
      </c>
      <c r="H50" s="1">
        <f t="shared" si="11"/>
        <v>32.520734396866928</v>
      </c>
      <c r="I50" s="1">
        <f t="shared" si="12"/>
        <v>32724.439127951628</v>
      </c>
      <c r="J50">
        <f t="shared" si="17"/>
        <v>32.724439127951626</v>
      </c>
      <c r="K50" s="7">
        <f t="shared" si="18"/>
        <v>779173.03137147485</v>
      </c>
      <c r="L50" s="1">
        <f t="shared" si="19"/>
        <v>779.17303137147485</v>
      </c>
      <c r="M50" s="13">
        <f t="shared" si="20"/>
        <v>0.29895542583246981</v>
      </c>
      <c r="N50" s="48">
        <f t="shared" si="13"/>
        <v>0.29709447309352743</v>
      </c>
      <c r="O50" s="46">
        <f t="shared" si="21"/>
        <v>0.29709447309352743</v>
      </c>
      <c r="P50" s="1">
        <f t="shared" si="22"/>
        <v>117074643.82872094</v>
      </c>
      <c r="Q50" s="7">
        <f t="shared" si="23"/>
        <v>421858149.75000006</v>
      </c>
      <c r="R50" s="13">
        <f t="shared" si="14"/>
        <v>27.752135142606882</v>
      </c>
      <c r="U50" s="1"/>
    </row>
    <row r="51" spans="1:21" x14ac:dyDescent="0.25">
      <c r="A51" s="4">
        <v>120.596</v>
      </c>
      <c r="B51" s="16">
        <v>1.1848099999999999</v>
      </c>
      <c r="C51" s="7">
        <f t="shared" si="24"/>
        <v>3200</v>
      </c>
      <c r="D51" s="1">
        <v>0.21795</v>
      </c>
      <c r="E51" s="7">
        <f t="shared" si="9"/>
        <v>9.8077500000000004</v>
      </c>
      <c r="F51" s="1">
        <f t="shared" si="15"/>
        <v>98.379322496</v>
      </c>
      <c r="G51" s="7">
        <f t="shared" si="16"/>
        <v>32967.227393981295</v>
      </c>
      <c r="H51" s="1">
        <f t="shared" si="11"/>
        <v>32.967227393981297</v>
      </c>
      <c r="I51" s="1">
        <f t="shared" si="12"/>
        <v>33173.728886504359</v>
      </c>
      <c r="J51">
        <f t="shared" si="17"/>
        <v>33.173728886504357</v>
      </c>
      <c r="K51" s="7">
        <f t="shared" si="18"/>
        <v>777528.94797125692</v>
      </c>
      <c r="L51" s="1">
        <f t="shared" si="19"/>
        <v>777.52894797125691</v>
      </c>
      <c r="M51" s="13">
        <f t="shared" si="20"/>
        <v>0.29749999545884059</v>
      </c>
      <c r="N51" s="48">
        <f t="shared" si="13"/>
        <v>0.29564810255593432</v>
      </c>
      <c r="O51" s="46">
        <f t="shared" si="21"/>
        <v>0.29564810255593432</v>
      </c>
      <c r="P51" s="1">
        <f t="shared" si="22"/>
        <v>118682018.61833265</v>
      </c>
      <c r="Q51" s="7">
        <f t="shared" si="23"/>
        <v>425568080.25</v>
      </c>
      <c r="R51" s="13">
        <f t="shared" si="14"/>
        <v>27.887904221720035</v>
      </c>
      <c r="U51" s="1"/>
    </row>
    <row r="52" spans="1:21" x14ac:dyDescent="0.25">
      <c r="A52" s="4">
        <v>120.84</v>
      </c>
      <c r="B52" s="16">
        <v>1.17378</v>
      </c>
      <c r="C52" s="7">
        <f t="shared" si="24"/>
        <v>3250</v>
      </c>
      <c r="D52" s="1">
        <v>0.22305</v>
      </c>
      <c r="E52" s="7">
        <f t="shared" si="9"/>
        <v>10.03725</v>
      </c>
      <c r="F52" s="1">
        <f t="shared" si="15"/>
        <v>98.578371840000003</v>
      </c>
      <c r="G52" s="7">
        <f t="shared" si="16"/>
        <v>33550.084617333589</v>
      </c>
      <c r="H52" s="1">
        <f t="shared" si="11"/>
        <v>33.550084617333589</v>
      </c>
      <c r="I52" s="1">
        <f t="shared" si="12"/>
        <v>33760.237035216909</v>
      </c>
      <c r="J52">
        <f t="shared" si="17"/>
        <v>33.76023703521691</v>
      </c>
      <c r="K52" s="7">
        <f t="shared" si="18"/>
        <v>779102.11012675962</v>
      </c>
      <c r="L52" s="1">
        <f t="shared" si="19"/>
        <v>779.10211012675961</v>
      </c>
      <c r="M52" s="13">
        <f t="shared" si="20"/>
        <v>0.29917212175418101</v>
      </c>
      <c r="N52" s="48">
        <f t="shared" si="13"/>
        <v>0.29730982011558943</v>
      </c>
      <c r="O52" s="46">
        <f t="shared" si="21"/>
        <v>0.29730982011558943</v>
      </c>
      <c r="P52" s="1">
        <f t="shared" si="22"/>
        <v>120780304.62240092</v>
      </c>
      <c r="Q52" s="7">
        <f t="shared" si="23"/>
        <v>435526314.75</v>
      </c>
      <c r="R52" s="13">
        <f t="shared" si="14"/>
        <v>27.732033755923798</v>
      </c>
      <c r="U52" s="1"/>
    </row>
    <row r="53" spans="1:21" x14ac:dyDescent="0.25">
      <c r="A53" s="4">
        <v>121.633</v>
      </c>
      <c r="B53" s="16">
        <v>1.1611800000000001</v>
      </c>
      <c r="C53" s="7">
        <f t="shared" si="24"/>
        <v>3300</v>
      </c>
      <c r="D53" s="1">
        <v>0.22550000000000001</v>
      </c>
      <c r="E53" s="7">
        <f t="shared" si="9"/>
        <v>10.147499999999999</v>
      </c>
      <c r="F53" s="1">
        <f t="shared" si="15"/>
        <v>99.225282207999996</v>
      </c>
      <c r="G53" s="7">
        <f t="shared" si="16"/>
        <v>34289.795939852949</v>
      </c>
      <c r="H53" s="1">
        <f t="shared" si="11"/>
        <v>34.289795939852951</v>
      </c>
      <c r="I53" s="1">
        <f t="shared" si="12"/>
        <v>34504.581792338184</v>
      </c>
      <c r="J53">
        <f t="shared" si="17"/>
        <v>34.504581792338186</v>
      </c>
      <c r="K53" s="7">
        <f t="shared" si="18"/>
        <v>784214.8871321429</v>
      </c>
      <c r="L53" s="1">
        <f t="shared" si="19"/>
        <v>784.21488713214285</v>
      </c>
      <c r="M53" s="13">
        <f t="shared" si="20"/>
        <v>0.29593351963364051</v>
      </c>
      <c r="N53" s="48">
        <f t="shared" si="13"/>
        <v>0.29409137780807049</v>
      </c>
      <c r="O53" s="46">
        <f t="shared" si="21"/>
        <v>0.29409137780807049</v>
      </c>
      <c r="P53" s="1">
        <f t="shared" si="22"/>
        <v>123443265.38347062</v>
      </c>
      <c r="Q53" s="7">
        <f t="shared" si="23"/>
        <v>440310172.5</v>
      </c>
      <c r="R53" s="13">
        <f t="shared" si="14"/>
        <v>28.035524294744889</v>
      </c>
      <c r="U53" s="1"/>
    </row>
    <row r="54" spans="1:21" x14ac:dyDescent="0.25">
      <c r="A54" s="4">
        <v>122.181</v>
      </c>
      <c r="B54" s="16">
        <v>1.1510400000000001</v>
      </c>
      <c r="C54" s="7">
        <f t="shared" si="24"/>
        <v>3350</v>
      </c>
      <c r="D54" s="1">
        <v>0.22850000000000001</v>
      </c>
      <c r="E54" s="7">
        <f t="shared" si="9"/>
        <v>10.282500000000001</v>
      </c>
      <c r="F54" s="1">
        <f t="shared" si="15"/>
        <v>99.672327455999991</v>
      </c>
      <c r="G54" s="7">
        <f t="shared" si="16"/>
        <v>34966.166773386183</v>
      </c>
      <c r="H54" s="1">
        <f t="shared" si="11"/>
        <v>34.966166773386185</v>
      </c>
      <c r="I54" s="1">
        <f t="shared" si="12"/>
        <v>35185.189305679349</v>
      </c>
      <c r="J54">
        <f t="shared" si="17"/>
        <v>35.185189305679351</v>
      </c>
      <c r="K54" s="7">
        <f t="shared" si="18"/>
        <v>787748.0545961404</v>
      </c>
      <c r="L54" s="1">
        <f t="shared" si="19"/>
        <v>787.74805459614038</v>
      </c>
      <c r="M54" s="13">
        <f t="shared" si="20"/>
        <v>0.29406998103739312</v>
      </c>
      <c r="N54" s="48">
        <f t="shared" si="13"/>
        <v>0.29223943946040587</v>
      </c>
      <c r="O54" s="46">
        <f t="shared" si="21"/>
        <v>0.29223943946040587</v>
      </c>
      <c r="P54" s="1">
        <f t="shared" si="22"/>
        <v>125878200.38419026</v>
      </c>
      <c r="Q54" s="7">
        <f t="shared" si="23"/>
        <v>446167957.5</v>
      </c>
      <c r="R54" s="13">
        <f t="shared" si="14"/>
        <v>28.213187044968429</v>
      </c>
      <c r="U54" s="1"/>
    </row>
    <row r="55" spans="1:21" x14ac:dyDescent="0.25">
      <c r="A55" s="4">
        <v>122.93300000000001</v>
      </c>
      <c r="B55" s="16">
        <v>1.14117</v>
      </c>
      <c r="C55" s="7">
        <f t="shared" si="24"/>
        <v>3400</v>
      </c>
      <c r="D55" s="1">
        <v>0.23419999999999999</v>
      </c>
      <c r="E55" s="7">
        <f t="shared" si="9"/>
        <v>10.539</v>
      </c>
      <c r="F55" s="1">
        <f t="shared" si="15"/>
        <v>100.285791008</v>
      </c>
      <c r="G55" s="7">
        <f t="shared" si="16"/>
        <v>35706.471819553066</v>
      </c>
      <c r="H55" s="1">
        <f t="shared" si="11"/>
        <v>35.706471819553066</v>
      </c>
      <c r="I55" s="1">
        <f t="shared" si="12"/>
        <v>35930.131505439072</v>
      </c>
      <c r="J55">
        <f t="shared" si="17"/>
        <v>35.930131505439071</v>
      </c>
      <c r="K55" s="7">
        <f t="shared" si="18"/>
        <v>792596.48878031212</v>
      </c>
      <c r="L55" s="1">
        <f t="shared" si="19"/>
        <v>792.59648878031214</v>
      </c>
      <c r="M55" s="13">
        <f t="shared" si="20"/>
        <v>0.29515657702783121</v>
      </c>
      <c r="N55" s="48">
        <f t="shared" si="13"/>
        <v>0.29331927155358772</v>
      </c>
      <c r="O55" s="46">
        <f t="shared" si="21"/>
        <v>0.29331927155358767</v>
      </c>
      <c r="P55" s="1">
        <f t="shared" si="22"/>
        <v>128543298.55039103</v>
      </c>
      <c r="Q55" s="7">
        <f t="shared" si="23"/>
        <v>457297749</v>
      </c>
      <c r="R55" s="13">
        <f t="shared" si="14"/>
        <v>28.109322390386627</v>
      </c>
      <c r="U55" s="1"/>
    </row>
    <row r="56" spans="1:21" x14ac:dyDescent="0.25">
      <c r="A56" s="4">
        <v>123.47499999999999</v>
      </c>
      <c r="B56" s="16">
        <v>1.12669</v>
      </c>
      <c r="C56" s="7">
        <f t="shared" si="24"/>
        <v>3450</v>
      </c>
      <c r="D56" s="1">
        <v>0.23605000000000001</v>
      </c>
      <c r="E56" s="7">
        <f t="shared" si="9"/>
        <v>10.622250000000001</v>
      </c>
      <c r="F56" s="1">
        <f t="shared" si="15"/>
        <v>100.72794159999999</v>
      </c>
      <c r="G56" s="7">
        <f t="shared" si="16"/>
        <v>36391.308554304895</v>
      </c>
      <c r="H56" s="1">
        <f t="shared" si="11"/>
        <v>36.391308554304892</v>
      </c>
      <c r="I56" s="1">
        <f t="shared" si="12"/>
        <v>36619.25794906362</v>
      </c>
      <c r="J56">
        <f t="shared" si="17"/>
        <v>36.619257949063616</v>
      </c>
      <c r="K56" s="7">
        <f t="shared" si="18"/>
        <v>796090.97192901047</v>
      </c>
      <c r="L56" s="1">
        <f t="shared" si="19"/>
        <v>796.09097192901049</v>
      </c>
      <c r="M56" s="13">
        <f t="shared" si="20"/>
        <v>0.29188975120663657</v>
      </c>
      <c r="N56" s="48">
        <f t="shared" si="13"/>
        <v>0.29007278123372299</v>
      </c>
      <c r="O56" s="46">
        <f t="shared" si="21"/>
        <v>0.29007278123372293</v>
      </c>
      <c r="P56" s="1">
        <f t="shared" si="22"/>
        <v>131008710.79549763</v>
      </c>
      <c r="Q56" s="7">
        <f t="shared" si="23"/>
        <v>460910049.75000006</v>
      </c>
      <c r="R56" s="13">
        <f t="shared" si="14"/>
        <v>28.42392151495881</v>
      </c>
      <c r="U56" s="1"/>
    </row>
    <row r="57" spans="1:21" x14ac:dyDescent="0.25">
      <c r="A57" s="4">
        <v>123.428</v>
      </c>
      <c r="B57" s="16">
        <v>1.11975</v>
      </c>
      <c r="C57" s="7">
        <f t="shared" si="24"/>
        <v>3500</v>
      </c>
      <c r="D57" s="1">
        <v>0.24195</v>
      </c>
      <c r="E57" s="7">
        <f t="shared" si="9"/>
        <v>10.88775</v>
      </c>
      <c r="F57" s="1">
        <f t="shared" si="15"/>
        <v>100.689600128</v>
      </c>
      <c r="G57" s="7">
        <f t="shared" si="16"/>
        <v>36904.665939752173</v>
      </c>
      <c r="H57" s="1">
        <f t="shared" si="11"/>
        <v>36.904665939752171</v>
      </c>
      <c r="I57" s="1">
        <f t="shared" si="12"/>
        <v>37135.83092389079</v>
      </c>
      <c r="J57">
        <f t="shared" si="17"/>
        <v>37.135830923890786</v>
      </c>
      <c r="K57" s="7">
        <f t="shared" si="18"/>
        <v>795787.94479249953</v>
      </c>
      <c r="L57" s="1">
        <f t="shared" si="19"/>
        <v>795.7879447924995</v>
      </c>
      <c r="M57" s="13">
        <f t="shared" si="20"/>
        <v>0.29502367038830635</v>
      </c>
      <c r="N57" s="48">
        <f t="shared" si="13"/>
        <v>0.29318719223798295</v>
      </c>
      <c r="O57" s="46">
        <f t="shared" si="21"/>
        <v>0.29318719223798295</v>
      </c>
      <c r="P57" s="1">
        <f t="shared" si="22"/>
        <v>132856797.38310783</v>
      </c>
      <c r="Q57" s="7">
        <f t="shared" si="23"/>
        <v>472430360.25</v>
      </c>
      <c r="R57" s="13">
        <f t="shared" si="14"/>
        <v>28.12198549492096</v>
      </c>
      <c r="U57" s="1"/>
    </row>
    <row r="58" spans="1:21" x14ac:dyDescent="0.25">
      <c r="A58" s="4">
        <v>124.205</v>
      </c>
      <c r="B58" s="16">
        <v>1.10622</v>
      </c>
      <c r="C58" s="7">
        <f t="shared" si="24"/>
        <v>3550</v>
      </c>
      <c r="D58" s="1">
        <v>0.24545</v>
      </c>
      <c r="E58" s="7">
        <f t="shared" si="9"/>
        <v>11.045250000000001</v>
      </c>
      <c r="F58" s="1">
        <f t="shared" si="15"/>
        <v>101.32345807999999</v>
      </c>
      <c r="G58" s="7">
        <f t="shared" si="16"/>
        <v>37667.515398952222</v>
      </c>
      <c r="H58" s="1">
        <f t="shared" si="11"/>
        <v>37.667515398952226</v>
      </c>
      <c r="I58" s="1">
        <f t="shared" si="12"/>
        <v>37903.458751317346</v>
      </c>
      <c r="J58">
        <f t="shared" si="17"/>
        <v>37.903458751317345</v>
      </c>
      <c r="K58" s="7">
        <f t="shared" si="18"/>
        <v>800797.56362375186</v>
      </c>
      <c r="L58" s="1">
        <f t="shared" si="19"/>
        <v>800.7975636237519</v>
      </c>
      <c r="M58" s="13">
        <f t="shared" si="20"/>
        <v>0.29323011839286961</v>
      </c>
      <c r="N58" s="48">
        <f t="shared" si="13"/>
        <v>0.29140480483502368</v>
      </c>
      <c r="O58" s="46">
        <f t="shared" si="21"/>
        <v>0.29140480483502362</v>
      </c>
      <c r="P58" s="1">
        <f t="shared" si="22"/>
        <v>135603055.43622801</v>
      </c>
      <c r="Q58" s="7">
        <f t="shared" si="23"/>
        <v>479264442.75000006</v>
      </c>
      <c r="R58" s="13">
        <f t="shared" si="14"/>
        <v>28.293994575967947</v>
      </c>
      <c r="U58" s="1"/>
    </row>
    <row r="59" spans="1:21" x14ac:dyDescent="0.25">
      <c r="A59" s="4">
        <v>124.066</v>
      </c>
      <c r="B59" s="16">
        <v>1.09697</v>
      </c>
      <c r="C59" s="7">
        <f t="shared" si="24"/>
        <v>3600</v>
      </c>
      <c r="D59" s="1">
        <v>0.25505</v>
      </c>
      <c r="E59" s="7">
        <f t="shared" si="9"/>
        <v>11.47725</v>
      </c>
      <c r="F59" s="1">
        <f t="shared" si="15"/>
        <v>101.21006521599999</v>
      </c>
      <c r="G59" s="7">
        <f t="shared" si="16"/>
        <v>38155.295682231532</v>
      </c>
      <c r="H59" s="1">
        <f t="shared" si="11"/>
        <v>38.155295682231532</v>
      </c>
      <c r="I59" s="1">
        <f t="shared" si="12"/>
        <v>38394.29441305832</v>
      </c>
      <c r="J59">
        <f t="shared" si="17"/>
        <v>38.394294413058319</v>
      </c>
      <c r="K59" s="7">
        <f t="shared" si="18"/>
        <v>799901.37698598602</v>
      </c>
      <c r="L59" s="1">
        <f t="shared" si="19"/>
        <v>799.90137698598596</v>
      </c>
      <c r="M59" s="13">
        <f t="shared" si="20"/>
        <v>0.30080359213006491</v>
      </c>
      <c r="N59" s="48">
        <f t="shared" si="13"/>
        <v>0.29893113483279593</v>
      </c>
      <c r="O59" s="46">
        <f t="shared" si="21"/>
        <v>0.29893113483279593</v>
      </c>
      <c r="P59" s="1">
        <f t="shared" si="22"/>
        <v>137359064.45603353</v>
      </c>
      <c r="Q59" s="7">
        <f t="shared" si="23"/>
        <v>498009354.75</v>
      </c>
      <c r="R59" s="13">
        <f t="shared" si="14"/>
        <v>27.58162334620955</v>
      </c>
      <c r="U59" s="1"/>
    </row>
    <row r="60" spans="1:21" x14ac:dyDescent="0.25">
      <c r="A60" s="4">
        <v>123.967</v>
      </c>
      <c r="B60" s="16">
        <v>1.0940099999999999</v>
      </c>
      <c r="C60" s="7">
        <f t="shared" si="24"/>
        <v>3650</v>
      </c>
      <c r="D60" s="1">
        <v>0.25755</v>
      </c>
      <c r="E60" s="7">
        <f t="shared" si="9"/>
        <v>11.58975</v>
      </c>
      <c r="F60" s="1">
        <f t="shared" si="15"/>
        <v>101.129303392</v>
      </c>
      <c r="G60" s="7">
        <f t="shared" si="16"/>
        <v>38654.36098620687</v>
      </c>
      <c r="H60" s="1">
        <f t="shared" si="11"/>
        <v>38.654360986206868</v>
      </c>
      <c r="I60" s="1">
        <f t="shared" si="12"/>
        <v>38896.485783078148</v>
      </c>
      <c r="J60">
        <f t="shared" si="17"/>
        <v>38.896485783078148</v>
      </c>
      <c r="K60" s="7">
        <f t="shared" si="18"/>
        <v>799263.08578354854</v>
      </c>
      <c r="L60" s="1">
        <f t="shared" si="19"/>
        <v>799.26308578354849</v>
      </c>
      <c r="M60" s="13">
        <f t="shared" si="20"/>
        <v>0.29983033490414185</v>
      </c>
      <c r="N60" s="48">
        <f t="shared" si="13"/>
        <v>0.29796393598729942</v>
      </c>
      <c r="O60" s="46">
        <f t="shared" si="21"/>
        <v>0.29796393598729948</v>
      </c>
      <c r="P60" s="1">
        <f t="shared" si="22"/>
        <v>139155699.55034474</v>
      </c>
      <c r="Q60" s="7">
        <f t="shared" si="23"/>
        <v>502890842.25000006</v>
      </c>
      <c r="R60" s="13">
        <f t="shared" si="14"/>
        <v>27.671154027729706</v>
      </c>
      <c r="U60" s="1"/>
    </row>
    <row r="61" spans="1:21" x14ac:dyDescent="0.25">
      <c r="A61" s="4">
        <v>123.815</v>
      </c>
      <c r="B61" s="16">
        <v>1.09659</v>
      </c>
      <c r="C61" s="7">
        <f t="shared" si="24"/>
        <v>3700</v>
      </c>
      <c r="D61" s="1">
        <v>0.26445000000000002</v>
      </c>
      <c r="E61" s="7">
        <f t="shared" si="9"/>
        <v>11.90025</v>
      </c>
      <c r="F61" s="1">
        <f t="shared" si="15"/>
        <v>101.00530543999999</v>
      </c>
      <c r="G61" s="7">
        <f t="shared" si="16"/>
        <v>39135.828150413974</v>
      </c>
      <c r="H61" s="1">
        <f t="shared" si="11"/>
        <v>39.135828150413971</v>
      </c>
      <c r="I61" s="1">
        <f t="shared" si="12"/>
        <v>39380.96878136864</v>
      </c>
      <c r="J61">
        <f t="shared" si="17"/>
        <v>39.380968781368637</v>
      </c>
      <c r="K61" s="7">
        <f t="shared" si="18"/>
        <v>798283.08312930085</v>
      </c>
      <c r="L61" s="1">
        <f t="shared" si="19"/>
        <v>798.28308312930085</v>
      </c>
      <c r="M61" s="13">
        <f t="shared" si="20"/>
        <v>0.30407558910629878</v>
      </c>
      <c r="N61" s="48">
        <f t="shared" si="13"/>
        <v>0.30218276411803452</v>
      </c>
      <c r="O61" s="46">
        <f t="shared" si="21"/>
        <v>0.30218276411803452</v>
      </c>
      <c r="P61" s="1">
        <f t="shared" si="22"/>
        <v>140888981.3414903</v>
      </c>
      <c r="Q61" s="7">
        <f t="shared" si="23"/>
        <v>516363747.75</v>
      </c>
      <c r="R61" s="13">
        <f t="shared" si="14"/>
        <v>27.284832050158247</v>
      </c>
      <c r="U61" s="1"/>
    </row>
    <row r="62" spans="1:21" x14ac:dyDescent="0.25">
      <c r="A62" s="4">
        <v>123.767</v>
      </c>
      <c r="B62" s="16">
        <v>1.0980799999999999</v>
      </c>
      <c r="C62" s="7">
        <f t="shared" si="24"/>
        <v>3750</v>
      </c>
      <c r="D62" s="1">
        <v>0.2651</v>
      </c>
      <c r="E62" s="7">
        <f t="shared" si="9"/>
        <v>11.929500000000001</v>
      </c>
      <c r="F62" s="1">
        <f t="shared" si="15"/>
        <v>100.96614819199999</v>
      </c>
      <c r="G62" s="7">
        <f t="shared" si="16"/>
        <v>39649.313677655693</v>
      </c>
      <c r="H62" s="1">
        <f t="shared" si="11"/>
        <v>39.649313677655691</v>
      </c>
      <c r="I62" s="1">
        <f t="shared" si="12"/>
        <v>39897.670700650167</v>
      </c>
      <c r="J62">
        <f t="shared" si="17"/>
        <v>39.897670700650167</v>
      </c>
      <c r="K62" s="7">
        <f t="shared" si="18"/>
        <v>797973.60860690696</v>
      </c>
      <c r="L62" s="1">
        <f t="shared" si="19"/>
        <v>797.97360860690696</v>
      </c>
      <c r="M62" s="13">
        <f t="shared" si="20"/>
        <v>0.30087532149952073</v>
      </c>
      <c r="N62" s="48">
        <f t="shared" si="13"/>
        <v>0.29900241769767277</v>
      </c>
      <c r="O62" s="46">
        <f t="shared" si="21"/>
        <v>0.29900241769767272</v>
      </c>
      <c r="P62" s="1">
        <f t="shared" si="22"/>
        <v>142737529.23956048</v>
      </c>
      <c r="Q62" s="7">
        <f t="shared" si="23"/>
        <v>517632934.50000006</v>
      </c>
      <c r="R62" s="13">
        <f t="shared" si="14"/>
        <v>27.575047823692998</v>
      </c>
      <c r="U62" s="1"/>
    </row>
    <row r="63" spans="1:21" x14ac:dyDescent="0.25">
      <c r="A63" s="4">
        <v>123.509</v>
      </c>
      <c r="B63" s="16">
        <v>1.09907</v>
      </c>
      <c r="C63" s="7">
        <f t="shared" si="24"/>
        <v>3800</v>
      </c>
      <c r="D63" s="1">
        <v>0.26929999999999998</v>
      </c>
      <c r="E63" s="7">
        <f t="shared" si="9"/>
        <v>12.118499999999999</v>
      </c>
      <c r="F63" s="1">
        <f t="shared" si="15"/>
        <v>100.75567798399999</v>
      </c>
      <c r="G63" s="7">
        <f t="shared" si="16"/>
        <v>40094.217716519139</v>
      </c>
      <c r="H63" s="1">
        <f t="shared" si="11"/>
        <v>40.09421771651914</v>
      </c>
      <c r="I63" s="1">
        <f t="shared" si="12"/>
        <v>40345.361547969078</v>
      </c>
      <c r="J63">
        <f t="shared" si="17"/>
        <v>40.345361547969077</v>
      </c>
      <c r="K63" s="7">
        <f t="shared" si="18"/>
        <v>796310.18304903957</v>
      </c>
      <c r="L63" s="1">
        <f t="shared" si="19"/>
        <v>796.31018304903955</v>
      </c>
      <c r="M63" s="13">
        <f t="shared" si="20"/>
        <v>0.30225056604626255</v>
      </c>
      <c r="N63" s="48">
        <f t="shared" si="13"/>
        <v>0.30036910155313817</v>
      </c>
      <c r="O63" s="46">
        <f t="shared" si="21"/>
        <v>0.30036910155313817</v>
      </c>
      <c r="P63" s="1">
        <f t="shared" si="22"/>
        <v>144339183.77946889</v>
      </c>
      <c r="Q63" s="7">
        <f t="shared" si="23"/>
        <v>525833833.49999994</v>
      </c>
      <c r="R63" s="13">
        <f t="shared" si="14"/>
        <v>27.449580948173985</v>
      </c>
      <c r="U63" s="1"/>
    </row>
    <row r="64" spans="1:21" x14ac:dyDescent="0.25">
      <c r="A64" s="4">
        <v>122.672</v>
      </c>
      <c r="B64" s="16">
        <v>1.1053299999999999</v>
      </c>
      <c r="C64" s="7">
        <f t="shared" si="24"/>
        <v>3850</v>
      </c>
      <c r="D64" s="1">
        <v>0.27374999999999999</v>
      </c>
      <c r="E64" s="7">
        <f t="shared" si="9"/>
        <v>12.318750000000001</v>
      </c>
      <c r="F64" s="1">
        <f t="shared" si="15"/>
        <v>100.072873472</v>
      </c>
      <c r="G64" s="7">
        <f t="shared" si="16"/>
        <v>40346.486195817866</v>
      </c>
      <c r="H64" s="1">
        <f t="shared" si="11"/>
        <v>40.346486195817867</v>
      </c>
      <c r="I64" s="1">
        <f t="shared" si="12"/>
        <v>40599.210197079155</v>
      </c>
      <c r="J64">
        <f t="shared" si="17"/>
        <v>40.599210197079152</v>
      </c>
      <c r="K64" s="7">
        <f t="shared" si="18"/>
        <v>790913.72106479516</v>
      </c>
      <c r="L64" s="1">
        <f t="shared" si="19"/>
        <v>790.91372106479514</v>
      </c>
      <c r="M64" s="13">
        <f t="shared" si="20"/>
        <v>0.30532398633705321</v>
      </c>
      <c r="N64" s="48">
        <f t="shared" si="13"/>
        <v>0.30342339026305137</v>
      </c>
      <c r="O64" s="46">
        <f t="shared" si="21"/>
        <v>0.30342339026305132</v>
      </c>
      <c r="P64" s="1">
        <f t="shared" si="22"/>
        <v>145247350.30494431</v>
      </c>
      <c r="Q64" s="7">
        <f t="shared" si="23"/>
        <v>534522881.25000012</v>
      </c>
      <c r="R64" s="13">
        <f t="shared" si="14"/>
        <v>27.173270855174319</v>
      </c>
      <c r="U64" s="1"/>
    </row>
    <row r="65" spans="1:21" x14ac:dyDescent="0.25">
      <c r="A65" s="4">
        <v>122.157</v>
      </c>
      <c r="B65" s="16">
        <v>1.11704</v>
      </c>
      <c r="C65" s="7">
        <f t="shared" si="24"/>
        <v>3900</v>
      </c>
      <c r="D65" s="1">
        <v>0.27589999999999998</v>
      </c>
      <c r="E65" s="7">
        <f t="shared" si="9"/>
        <v>12.415499999999998</v>
      </c>
      <c r="F65" s="1">
        <f t="shared" si="15"/>
        <v>99.652748831999986</v>
      </c>
      <c r="G65" s="7">
        <f t="shared" si="16"/>
        <v>40698.884673283203</v>
      </c>
      <c r="H65" s="1">
        <f t="shared" si="11"/>
        <v>40.698884673283203</v>
      </c>
      <c r="I65" s="1">
        <f t="shared" si="12"/>
        <v>40953.816042810249</v>
      </c>
      <c r="J65">
        <f t="shared" si="17"/>
        <v>40.953816042810246</v>
      </c>
      <c r="K65" s="7">
        <f t="shared" si="18"/>
        <v>787593.31733494333</v>
      </c>
      <c r="L65" s="1">
        <f t="shared" si="19"/>
        <v>787.59331733494332</v>
      </c>
      <c r="M65" s="13">
        <f t="shared" si="20"/>
        <v>0.30505749972431451</v>
      </c>
      <c r="N65" s="48">
        <f t="shared" si="13"/>
        <v>0.3031585624895542</v>
      </c>
      <c r="O65" s="46">
        <f t="shared" si="21"/>
        <v>0.3031585624895542</v>
      </c>
      <c r="P65" s="1">
        <f t="shared" si="22"/>
        <v>146515984.82381952</v>
      </c>
      <c r="Q65" s="7">
        <f t="shared" si="23"/>
        <v>538720960.49999988</v>
      </c>
      <c r="R65" s="13">
        <f t="shared" si="14"/>
        <v>27.19700838961872</v>
      </c>
      <c r="U65" s="1"/>
    </row>
    <row r="66" spans="1:21" x14ac:dyDescent="0.25">
      <c r="A66" s="4">
        <v>121.184</v>
      </c>
      <c r="B66" s="16">
        <v>1.12259</v>
      </c>
      <c r="C66" s="7">
        <f t="shared" si="24"/>
        <v>3950</v>
      </c>
      <c r="D66" s="1">
        <v>0.28284999999999999</v>
      </c>
      <c r="E66" s="7">
        <f t="shared" si="9"/>
        <v>12.728249999999999</v>
      </c>
      <c r="F66" s="1">
        <f t="shared" si="15"/>
        <v>98.858998783999994</v>
      </c>
      <c r="G66" s="7">
        <f t="shared" si="16"/>
        <v>40892.336068939134</v>
      </c>
      <c r="H66" s="1">
        <f t="shared" si="11"/>
        <v>40.892336068939137</v>
      </c>
      <c r="I66" s="1">
        <f t="shared" si="12"/>
        <v>41148.479187378398</v>
      </c>
      <c r="J66">
        <f t="shared" si="17"/>
        <v>41.148479187378399</v>
      </c>
      <c r="K66" s="7">
        <f t="shared" si="18"/>
        <v>781320.01087058289</v>
      </c>
      <c r="L66" s="1">
        <f t="shared" si="19"/>
        <v>781.32001087058291</v>
      </c>
      <c r="M66" s="13">
        <f t="shared" si="20"/>
        <v>0.31126248152078745</v>
      </c>
      <c r="N66" s="48">
        <f t="shared" si="13"/>
        <v>0.3093249192039198</v>
      </c>
      <c r="O66" s="46">
        <f t="shared" si="21"/>
        <v>0.3093249192039198</v>
      </c>
      <c r="P66" s="1">
        <f t="shared" si="22"/>
        <v>147212409.84818089</v>
      </c>
      <c r="Q66" s="7">
        <f t="shared" si="23"/>
        <v>552291495.75</v>
      </c>
      <c r="R66" s="13">
        <f t="shared" si="14"/>
        <v>26.654839153058042</v>
      </c>
      <c r="U66" s="1"/>
    </row>
    <row r="67" spans="1:21" x14ac:dyDescent="0.25">
      <c r="A67" s="4">
        <v>120.004</v>
      </c>
      <c r="B67" s="16">
        <v>1.1246100000000001</v>
      </c>
      <c r="C67" s="7">
        <f t="shared" si="24"/>
        <v>4000</v>
      </c>
      <c r="D67" s="1">
        <v>0.28455000000000003</v>
      </c>
      <c r="E67" s="7">
        <f t="shared" si="9"/>
        <v>12.80475</v>
      </c>
      <c r="F67" s="1">
        <f t="shared" si="15"/>
        <v>97.896383103999995</v>
      </c>
      <c r="G67" s="7">
        <f t="shared" si="16"/>
        <v>41006.741063005102</v>
      </c>
      <c r="H67" s="1">
        <f t="shared" si="11"/>
        <v>41.006741063005101</v>
      </c>
      <c r="I67" s="1">
        <f t="shared" si="12"/>
        <v>41263.60079621285</v>
      </c>
      <c r="J67">
        <f t="shared" si="17"/>
        <v>41.263600796212849</v>
      </c>
      <c r="K67" s="7">
        <f t="shared" si="18"/>
        <v>773712.09552839806</v>
      </c>
      <c r="L67" s="1">
        <f t="shared" si="19"/>
        <v>773.71209552839809</v>
      </c>
      <c r="M67" s="13">
        <f t="shared" si="20"/>
        <v>0.31225963507624394</v>
      </c>
      <c r="N67" s="48">
        <f t="shared" si="13"/>
        <v>0.31031586562787833</v>
      </c>
      <c r="O67" s="46">
        <f t="shared" si="21"/>
        <v>0.31031586562787833</v>
      </c>
      <c r="P67" s="1">
        <f t="shared" si="22"/>
        <v>147624267.82681838</v>
      </c>
      <c r="Q67" s="7">
        <f t="shared" si="23"/>
        <v>555610907.25</v>
      </c>
      <c r="R67" s="13">
        <f t="shared" si="14"/>
        <v>26.569720986487777</v>
      </c>
      <c r="U67" s="1"/>
    </row>
    <row r="68" spans="1:21" x14ac:dyDescent="0.25">
      <c r="A68" s="4">
        <v>118.73399999999999</v>
      </c>
      <c r="B68" s="16">
        <v>1.1222000000000001</v>
      </c>
      <c r="C68" s="7">
        <f t="shared" si="24"/>
        <v>4050</v>
      </c>
      <c r="D68" s="1">
        <v>0.28710000000000002</v>
      </c>
      <c r="E68" s="7">
        <f t="shared" si="9"/>
        <v>12.919500000000001</v>
      </c>
      <c r="F68" s="1">
        <f t="shared" si="15"/>
        <v>96.860347583999996</v>
      </c>
      <c r="G68" s="7">
        <f t="shared" si="16"/>
        <v>41079.927113196507</v>
      </c>
      <c r="H68" s="1">
        <f t="shared" si="11"/>
        <v>41.079927113196504</v>
      </c>
      <c r="I68" s="1">
        <f t="shared" si="12"/>
        <v>41337.24527223473</v>
      </c>
      <c r="J68">
        <f t="shared" si="17"/>
        <v>41.337245272234732</v>
      </c>
      <c r="K68" s="7">
        <f t="shared" si="18"/>
        <v>765523.91545672505</v>
      </c>
      <c r="L68" s="1">
        <f t="shared" si="19"/>
        <v>765.52391545672504</v>
      </c>
      <c r="M68" s="13">
        <f t="shared" si="20"/>
        <v>0.31449666316106351</v>
      </c>
      <c r="N68" s="48">
        <f t="shared" si="13"/>
        <v>0.31253896854800167</v>
      </c>
      <c r="O68" s="46">
        <f t="shared" si="21"/>
        <v>0.31253896854800167</v>
      </c>
      <c r="P68" s="1">
        <f t="shared" si="22"/>
        <v>147887737.60750744</v>
      </c>
      <c r="Q68" s="7">
        <f t="shared" si="23"/>
        <v>560590024.5</v>
      </c>
      <c r="R68" s="13">
        <f t="shared" si="14"/>
        <v>26.380729435813826</v>
      </c>
      <c r="U68" s="1"/>
    </row>
    <row r="69" spans="1:21" x14ac:dyDescent="0.25">
      <c r="A69" s="4">
        <v>117.44199999999999</v>
      </c>
      <c r="B69" s="16">
        <v>1.1239399999999999</v>
      </c>
      <c r="C69" s="7">
        <f t="shared" si="24"/>
        <v>4100</v>
      </c>
      <c r="D69" s="1">
        <v>0.28894999999999998</v>
      </c>
      <c r="E69" s="7">
        <f t="shared" si="9"/>
        <v>13.002749999999999</v>
      </c>
      <c r="F69" s="1">
        <f t="shared" si="15"/>
        <v>95.806364991999985</v>
      </c>
      <c r="G69" s="7">
        <f t="shared" si="16"/>
        <v>41134.558231554627</v>
      </c>
      <c r="H69" s="1">
        <f t="shared" si="11"/>
        <v>41.134558231554628</v>
      </c>
      <c r="I69" s="1">
        <f t="shared" si="12"/>
        <v>41392.218591268218</v>
      </c>
      <c r="J69">
        <f t="shared" si="17"/>
        <v>41.392218591268218</v>
      </c>
      <c r="K69" s="7">
        <f t="shared" si="18"/>
        <v>757193.89289562136</v>
      </c>
      <c r="L69" s="1">
        <f t="shared" si="19"/>
        <v>757.19389289562139</v>
      </c>
      <c r="M69" s="13">
        <f t="shared" si="20"/>
        <v>0.31610282348979968</v>
      </c>
      <c r="N69" s="48">
        <f t="shared" si="13"/>
        <v>0.31413513076931227</v>
      </c>
      <c r="O69" s="46">
        <f t="shared" si="21"/>
        <v>0.31413513076931227</v>
      </c>
      <c r="P69" s="1">
        <f t="shared" si="22"/>
        <v>148084409.63359666</v>
      </c>
      <c r="Q69" s="7">
        <f t="shared" si="23"/>
        <v>564202325.25</v>
      </c>
      <c r="R69" s="13">
        <f t="shared" si="14"/>
        <v>26.246685454190562</v>
      </c>
      <c r="U69" s="1"/>
    </row>
    <row r="70" spans="1:21" x14ac:dyDescent="0.25">
      <c r="A70" s="4">
        <v>116.5</v>
      </c>
      <c r="B70" s="16">
        <v>1.12233</v>
      </c>
      <c r="C70" s="7">
        <f t="shared" si="24"/>
        <v>4150</v>
      </c>
      <c r="D70" s="1">
        <v>0.29304999999999998</v>
      </c>
      <c r="E70" s="7">
        <f t="shared" si="9"/>
        <v>13.187249999999999</v>
      </c>
      <c r="F70" s="1">
        <f t="shared" si="15"/>
        <v>95.037903999999997</v>
      </c>
      <c r="G70" s="7">
        <f t="shared" si="16"/>
        <v>41302.236040957789</v>
      </c>
      <c r="H70" s="1">
        <f t="shared" si="11"/>
        <v>41.302236040957787</v>
      </c>
      <c r="I70" s="1">
        <f t="shared" si="12"/>
        <v>41560.946707920171</v>
      </c>
      <c r="J70">
        <f t="shared" si="17"/>
        <v>41.560946707920174</v>
      </c>
      <c r="K70" s="7">
        <f t="shared" si="18"/>
        <v>751120.45539364009</v>
      </c>
      <c r="L70" s="1">
        <f t="shared" si="19"/>
        <v>751.1204553936401</v>
      </c>
      <c r="M70" s="13">
        <f t="shared" si="20"/>
        <v>0.3192865874603672</v>
      </c>
      <c r="N70" s="48">
        <f t="shared" si="13"/>
        <v>0.31729907628612647</v>
      </c>
      <c r="O70" s="46">
        <f t="shared" si="21"/>
        <v>0.31729907628612641</v>
      </c>
      <c r="P70" s="1">
        <f t="shared" si="22"/>
        <v>148688049.74744803</v>
      </c>
      <c r="Q70" s="7">
        <f t="shared" si="23"/>
        <v>572207964.74999988</v>
      </c>
      <c r="R70" s="13">
        <f t="shared" si="14"/>
        <v>25.98496681401673</v>
      </c>
      <c r="U70" s="1"/>
    </row>
    <row r="71" spans="1:21" x14ac:dyDescent="0.25">
      <c r="A71" s="4">
        <v>115.931</v>
      </c>
      <c r="B71" s="16">
        <v>1.1217900000000001</v>
      </c>
      <c r="C71" s="7">
        <f t="shared" si="24"/>
        <v>4200</v>
      </c>
      <c r="D71" s="1">
        <v>0.2949</v>
      </c>
      <c r="E71" s="7">
        <f t="shared" si="9"/>
        <v>13.2705</v>
      </c>
      <c r="F71" s="1">
        <f t="shared" ref="F71:F97" si="25">A71*$F$3</f>
        <v>94.573727455999986</v>
      </c>
      <c r="G71" s="7">
        <f t="shared" ref="G71:G97" si="26">(2*PI()*C71*F71)/60</f>
        <v>41595.697835772196</v>
      </c>
      <c r="H71" s="1">
        <f t="shared" si="11"/>
        <v>41.595697835772199</v>
      </c>
      <c r="I71" s="1">
        <f t="shared" si="12"/>
        <v>41856.246700951968</v>
      </c>
      <c r="J71">
        <f t="shared" ref="J71:J97" si="27">H71*(1.01325/$B$3)*SQRT(($D$3+273)/293)</f>
        <v>41.856246700951971</v>
      </c>
      <c r="K71" s="7">
        <f t="shared" ref="K71:K97" si="28">(G71)/($H$3*C71/120)</f>
        <v>747451.89282609522</v>
      </c>
      <c r="L71" s="1">
        <f t="shared" ref="L71:L97" si="29">(G71)/($H$3*C71/120)/1000</f>
        <v>747.45189282609522</v>
      </c>
      <c r="M71" s="13">
        <f t="shared" ref="M71:M97" si="30">E71/H71</f>
        <v>0.31903539766046196</v>
      </c>
      <c r="N71" s="48">
        <f t="shared" si="13"/>
        <v>0.31704945010509455</v>
      </c>
      <c r="O71" s="46">
        <f t="shared" ref="O71:O97" si="31">(D71*0.75*3600)/(60*J71)</f>
        <v>0.31704945010509455</v>
      </c>
      <c r="P71" s="1">
        <f t="shared" ref="P71:P97" si="32">G71*3600</f>
        <v>149744512.2087799</v>
      </c>
      <c r="Q71" s="7">
        <f t="shared" ref="Q71:Q97" si="33">E71*43391*10^3</f>
        <v>575820265.5</v>
      </c>
      <c r="R71" s="13">
        <f t="shared" si="14"/>
        <v>26.00542585606166</v>
      </c>
      <c r="U71" s="1"/>
    </row>
    <row r="72" spans="1:21" x14ac:dyDescent="0.25">
      <c r="A72" s="4">
        <v>115.03400000000001</v>
      </c>
      <c r="B72" s="16">
        <v>1.12456</v>
      </c>
      <c r="C72" s="7">
        <f t="shared" ref="C72:C97" si="34">C71+50</f>
        <v>4250</v>
      </c>
      <c r="D72" s="1">
        <v>0.29715000000000003</v>
      </c>
      <c r="E72" s="7">
        <f t="shared" ref="E72:E97" si="35">D72*0.75*60</f>
        <v>13.37175</v>
      </c>
      <c r="F72" s="1">
        <f t="shared" si="25"/>
        <v>93.841976383999992</v>
      </c>
      <c r="G72" s="7">
        <f t="shared" si="26"/>
        <v>41765.212344228843</v>
      </c>
      <c r="H72" s="1">
        <f t="shared" ref="H72:H97" si="36">G72/1000</f>
        <v>41.765212344228843</v>
      </c>
      <c r="I72" s="1">
        <f t="shared" ref="I72:I97" si="37">J72*1000</f>
        <v>42026.823021449469</v>
      </c>
      <c r="J72">
        <f t="shared" si="27"/>
        <v>42.026823021449466</v>
      </c>
      <c r="K72" s="7">
        <f t="shared" si="28"/>
        <v>741668.5876888585</v>
      </c>
      <c r="L72" s="1">
        <f t="shared" si="29"/>
        <v>741.66858768885845</v>
      </c>
      <c r="M72" s="13">
        <f t="shared" si="30"/>
        <v>0.32016477947699751</v>
      </c>
      <c r="N72" s="48">
        <f t="shared" ref="N72:N97" si="38">E72/J72</f>
        <v>0.31817180168901621</v>
      </c>
      <c r="O72" s="46">
        <f t="shared" si="31"/>
        <v>0.31817180168901621</v>
      </c>
      <c r="P72" s="1">
        <f t="shared" si="32"/>
        <v>150354764.43922383</v>
      </c>
      <c r="Q72" s="7">
        <f t="shared" si="33"/>
        <v>580213604.25</v>
      </c>
      <c r="R72" s="13">
        <f t="shared" ref="R72:R97" si="39">(P72/Q72)*100</f>
        <v>25.913691671117661</v>
      </c>
      <c r="U72" s="1"/>
    </row>
    <row r="73" spans="1:21" x14ac:dyDescent="0.25">
      <c r="A73" s="4">
        <v>114.39100000000001</v>
      </c>
      <c r="B73" s="16">
        <v>1.1227799999999999</v>
      </c>
      <c r="C73" s="7">
        <f t="shared" si="34"/>
        <v>4300</v>
      </c>
      <c r="D73" s="1">
        <v>0.30220000000000002</v>
      </c>
      <c r="E73" s="7">
        <f t="shared" si="35"/>
        <v>13.599</v>
      </c>
      <c r="F73" s="1">
        <f t="shared" si="25"/>
        <v>93.317432416000003</v>
      </c>
      <c r="G73" s="7">
        <f t="shared" si="26"/>
        <v>42020.368285295357</v>
      </c>
      <c r="H73" s="1">
        <f t="shared" si="36"/>
        <v>42.020368285295355</v>
      </c>
      <c r="I73" s="1">
        <f t="shared" si="37"/>
        <v>42283.577218930659</v>
      </c>
      <c r="J73">
        <f t="shared" si="27"/>
        <v>42.28357721893066</v>
      </c>
      <c r="K73" s="7">
        <f t="shared" si="28"/>
        <v>737522.91856595618</v>
      </c>
      <c r="L73" s="1">
        <f t="shared" si="29"/>
        <v>737.52291856595616</v>
      </c>
      <c r="M73" s="13">
        <f t="shared" si="30"/>
        <v>0.32362876754601999</v>
      </c>
      <c r="N73" s="48">
        <f t="shared" si="38"/>
        <v>0.32161422695125308</v>
      </c>
      <c r="O73" s="46">
        <f t="shared" si="31"/>
        <v>0.32161422695125308</v>
      </c>
      <c r="P73" s="1">
        <f t="shared" si="32"/>
        <v>151273325.82706329</v>
      </c>
      <c r="Q73" s="7">
        <f t="shared" si="33"/>
        <v>590074209</v>
      </c>
      <c r="R73" s="13">
        <f t="shared" si="39"/>
        <v>25.636322265876782</v>
      </c>
      <c r="U73" s="1"/>
    </row>
    <row r="74" spans="1:21" x14ac:dyDescent="0.25">
      <c r="A74" s="4">
        <v>114.01600000000001</v>
      </c>
      <c r="B74" s="16">
        <v>1.1194299999999999</v>
      </c>
      <c r="C74" s="7">
        <f t="shared" si="34"/>
        <v>4350</v>
      </c>
      <c r="D74" s="1">
        <v>0.30604999999999999</v>
      </c>
      <c r="E74" s="7">
        <f t="shared" si="35"/>
        <v>13.77225</v>
      </c>
      <c r="F74" s="1">
        <f t="shared" si="25"/>
        <v>93.011516415999992</v>
      </c>
      <c r="G74" s="7">
        <f t="shared" si="26"/>
        <v>42369.623017404039</v>
      </c>
      <c r="H74" s="1">
        <f t="shared" si="36"/>
        <v>42.369623017404038</v>
      </c>
      <c r="I74" s="1">
        <f t="shared" si="37"/>
        <v>42635.019627381946</v>
      </c>
      <c r="J74">
        <f t="shared" si="27"/>
        <v>42.635019627381944</v>
      </c>
      <c r="K74" s="7">
        <f t="shared" si="28"/>
        <v>735105.14885975339</v>
      </c>
      <c r="L74" s="1">
        <f t="shared" si="29"/>
        <v>735.1051488597534</v>
      </c>
      <c r="M74" s="13">
        <f t="shared" si="30"/>
        <v>0.3250500953086794</v>
      </c>
      <c r="N74" s="48">
        <f t="shared" si="38"/>
        <v>0.32302670716152082</v>
      </c>
      <c r="O74" s="46">
        <f t="shared" si="31"/>
        <v>0.32302670716152082</v>
      </c>
      <c r="P74" s="1">
        <f t="shared" si="32"/>
        <v>152530642.86265454</v>
      </c>
      <c r="Q74" s="7">
        <f t="shared" si="33"/>
        <v>597591699.75</v>
      </c>
      <c r="R74" s="13">
        <f t="shared" si="39"/>
        <v>25.524223801378952</v>
      </c>
      <c r="U74" s="1"/>
    </row>
    <row r="75" spans="1:21" x14ac:dyDescent="0.25">
      <c r="A75" s="4">
        <v>113.871</v>
      </c>
      <c r="B75" s="16">
        <v>1.1198600000000001</v>
      </c>
      <c r="C75" s="7">
        <f t="shared" si="34"/>
        <v>4400</v>
      </c>
      <c r="D75" s="1">
        <v>0.30919999999999997</v>
      </c>
      <c r="E75" s="7">
        <f t="shared" si="35"/>
        <v>13.914</v>
      </c>
      <c r="F75" s="1">
        <f t="shared" si="25"/>
        <v>92.893228895999997</v>
      </c>
      <c r="G75" s="7">
        <f t="shared" si="26"/>
        <v>42802.127201959942</v>
      </c>
      <c r="H75" s="1">
        <f t="shared" si="36"/>
        <v>42.802127201959941</v>
      </c>
      <c r="I75" s="1">
        <f t="shared" si="37"/>
        <v>43070.232949669269</v>
      </c>
      <c r="J75">
        <f t="shared" si="27"/>
        <v>43.070232949669268</v>
      </c>
      <c r="K75" s="7">
        <f t="shared" si="28"/>
        <v>734170.27790668851</v>
      </c>
      <c r="L75" s="1">
        <f t="shared" si="29"/>
        <v>734.17027790668851</v>
      </c>
      <c r="M75" s="13">
        <f t="shared" si="30"/>
        <v>0.3250773012833546</v>
      </c>
      <c r="N75" s="48">
        <f t="shared" si="38"/>
        <v>0.32305374378307938</v>
      </c>
      <c r="O75" s="46">
        <f t="shared" si="31"/>
        <v>0.32305374378307944</v>
      </c>
      <c r="P75" s="1">
        <f t="shared" si="32"/>
        <v>154087657.92705578</v>
      </c>
      <c r="Q75" s="7">
        <f t="shared" si="33"/>
        <v>603742374</v>
      </c>
      <c r="R75" s="13">
        <f t="shared" si="39"/>
        <v>25.522087659041105</v>
      </c>
      <c r="U75" s="1"/>
    </row>
    <row r="76" spans="1:21" x14ac:dyDescent="0.25">
      <c r="A76" s="4">
        <v>113.985</v>
      </c>
      <c r="B76" s="16">
        <v>1.11873</v>
      </c>
      <c r="C76" s="7">
        <f t="shared" si="34"/>
        <v>4450</v>
      </c>
      <c r="D76" s="1">
        <v>0.30990000000000001</v>
      </c>
      <c r="E76" s="7">
        <f t="shared" si="35"/>
        <v>13.945499999999999</v>
      </c>
      <c r="F76" s="1">
        <f t="shared" si="25"/>
        <v>92.986227359999987</v>
      </c>
      <c r="G76" s="7">
        <f t="shared" si="26"/>
        <v>43331.852565948924</v>
      </c>
      <c r="H76" s="1">
        <f t="shared" si="36"/>
        <v>43.331852565948921</v>
      </c>
      <c r="I76" s="1">
        <f t="shared" si="37"/>
        <v>43603.276429464095</v>
      </c>
      <c r="J76">
        <f t="shared" si="27"/>
        <v>43.603276429464096</v>
      </c>
      <c r="K76" s="7">
        <f t="shared" si="28"/>
        <v>734905.2798973741</v>
      </c>
      <c r="L76" s="1">
        <f t="shared" si="29"/>
        <v>734.90527989737416</v>
      </c>
      <c r="M76" s="13">
        <f t="shared" si="30"/>
        <v>0.32183022820858265</v>
      </c>
      <c r="N76" s="48">
        <f t="shared" si="38"/>
        <v>0.31982688325175007</v>
      </c>
      <c r="O76" s="46">
        <f t="shared" si="31"/>
        <v>0.31982688325175013</v>
      </c>
      <c r="P76" s="1">
        <f t="shared" si="32"/>
        <v>155994669.23741612</v>
      </c>
      <c r="Q76" s="7">
        <f t="shared" si="33"/>
        <v>605109190.49999988</v>
      </c>
      <c r="R76" s="13">
        <f t="shared" si="39"/>
        <v>25.779590144469331</v>
      </c>
      <c r="U76" s="1"/>
    </row>
    <row r="77" spans="1:21" x14ac:dyDescent="0.25">
      <c r="A77" s="4">
        <v>113.306</v>
      </c>
      <c r="B77" s="16">
        <v>1.1156299999999999</v>
      </c>
      <c r="C77" s="7">
        <f t="shared" si="34"/>
        <v>4500</v>
      </c>
      <c r="D77" s="1">
        <v>0.31445000000000001</v>
      </c>
      <c r="E77" s="7">
        <f t="shared" si="35"/>
        <v>14.15025</v>
      </c>
      <c r="F77" s="1">
        <f t="shared" si="25"/>
        <v>92.432315455999998</v>
      </c>
      <c r="G77" s="7">
        <f t="shared" si="26"/>
        <v>43557.702478629581</v>
      </c>
      <c r="H77" s="1">
        <f t="shared" si="36"/>
        <v>43.557702478629579</v>
      </c>
      <c r="I77" s="1">
        <f t="shared" si="37"/>
        <v>43830.541030237793</v>
      </c>
      <c r="J77">
        <f t="shared" si="27"/>
        <v>43.830541030237796</v>
      </c>
      <c r="K77" s="7">
        <f t="shared" si="28"/>
        <v>730527.50488267629</v>
      </c>
      <c r="L77" s="1">
        <f t="shared" si="29"/>
        <v>730.52750488267634</v>
      </c>
      <c r="M77" s="13">
        <f t="shared" si="30"/>
        <v>0.32486217579869925</v>
      </c>
      <c r="N77" s="48">
        <f t="shared" si="38"/>
        <v>0.32283995742233779</v>
      </c>
      <c r="O77" s="46">
        <f t="shared" si="31"/>
        <v>0.32283995742233779</v>
      </c>
      <c r="P77" s="1">
        <f t="shared" si="32"/>
        <v>156807728.9230665</v>
      </c>
      <c r="Q77" s="7">
        <f t="shared" si="33"/>
        <v>613993497.75</v>
      </c>
      <c r="R77" s="13">
        <f t="shared" si="39"/>
        <v>25.538988523118523</v>
      </c>
      <c r="U77" s="1"/>
    </row>
    <row r="78" spans="1:21" x14ac:dyDescent="0.25">
      <c r="A78" s="4">
        <v>113.074</v>
      </c>
      <c r="B78" s="16">
        <v>1.1095299999999999</v>
      </c>
      <c r="C78" s="7">
        <f t="shared" si="34"/>
        <v>4550</v>
      </c>
      <c r="D78" s="1">
        <v>0.31709999999999999</v>
      </c>
      <c r="E78" s="7">
        <f t="shared" si="35"/>
        <v>14.269500000000001</v>
      </c>
      <c r="F78" s="1">
        <f t="shared" si="25"/>
        <v>92.243055423999991</v>
      </c>
      <c r="G78" s="7">
        <f t="shared" si="26"/>
        <v>43951.4992984817</v>
      </c>
      <c r="H78" s="1">
        <f t="shared" si="36"/>
        <v>43.9514992984817</v>
      </c>
      <c r="I78" s="1">
        <f t="shared" si="37"/>
        <v>44226.804531017566</v>
      </c>
      <c r="J78">
        <f t="shared" si="27"/>
        <v>44.226804531017564</v>
      </c>
      <c r="K78" s="7">
        <f t="shared" si="28"/>
        <v>729031.71135777223</v>
      </c>
      <c r="L78" s="1">
        <f t="shared" si="29"/>
        <v>729.03171135777222</v>
      </c>
      <c r="M78" s="13">
        <f t="shared" si="30"/>
        <v>0.3246646923940758</v>
      </c>
      <c r="N78" s="48">
        <f t="shared" si="38"/>
        <v>0.32264370332232301</v>
      </c>
      <c r="O78" s="46">
        <f t="shared" si="31"/>
        <v>0.32264370332232301</v>
      </c>
      <c r="P78" s="1">
        <f t="shared" si="32"/>
        <v>158225397.47453412</v>
      </c>
      <c r="Q78" s="7">
        <f t="shared" si="33"/>
        <v>619167874.5</v>
      </c>
      <c r="R78" s="13">
        <f t="shared" si="39"/>
        <v>25.554523093160597</v>
      </c>
      <c r="U78" s="1"/>
    </row>
    <row r="79" spans="1:21" x14ac:dyDescent="0.25">
      <c r="A79" s="4">
        <v>112.19499999999999</v>
      </c>
      <c r="B79" s="16">
        <v>1.1056900000000001</v>
      </c>
      <c r="C79" s="7">
        <f t="shared" si="34"/>
        <v>4600</v>
      </c>
      <c r="D79" s="1">
        <v>0.31940000000000002</v>
      </c>
      <c r="E79" s="7">
        <f t="shared" si="35"/>
        <v>14.373000000000001</v>
      </c>
      <c r="F79" s="1">
        <f t="shared" si="25"/>
        <v>91.525988319999982</v>
      </c>
      <c r="G79" s="7">
        <f t="shared" si="26"/>
        <v>44089.063786194092</v>
      </c>
      <c r="H79" s="1">
        <f t="shared" si="36"/>
        <v>44.089063786194089</v>
      </c>
      <c r="I79" s="1">
        <f t="shared" si="37"/>
        <v>44365.230700899687</v>
      </c>
      <c r="J79">
        <f t="shared" si="27"/>
        <v>44.365230700899687</v>
      </c>
      <c r="K79" s="7">
        <f t="shared" si="28"/>
        <v>723364.45916643308</v>
      </c>
      <c r="L79" s="1">
        <f t="shared" si="29"/>
        <v>723.36445916643311</v>
      </c>
      <c r="M79" s="13">
        <f t="shared" si="30"/>
        <v>0.32599921081791527</v>
      </c>
      <c r="N79" s="48">
        <f t="shared" si="38"/>
        <v>0.32396991456889979</v>
      </c>
      <c r="O79" s="46">
        <f t="shared" si="31"/>
        <v>0.32396991456889973</v>
      </c>
      <c r="P79" s="1">
        <f t="shared" si="32"/>
        <v>158720629.63029873</v>
      </c>
      <c r="Q79" s="7">
        <f t="shared" si="33"/>
        <v>623658843</v>
      </c>
      <c r="R79" s="13">
        <f t="shared" si="39"/>
        <v>25.449912466052972</v>
      </c>
      <c r="U79" s="1"/>
    </row>
    <row r="80" spans="1:21" x14ac:dyDescent="0.25">
      <c r="A80" s="4">
        <v>111.06100000000001</v>
      </c>
      <c r="B80" s="16">
        <v>1.09782</v>
      </c>
      <c r="C80" s="7">
        <f t="shared" si="34"/>
        <v>4650</v>
      </c>
      <c r="D80" s="1">
        <v>0.32055</v>
      </c>
      <c r="E80" s="7">
        <f t="shared" si="35"/>
        <v>14.42475</v>
      </c>
      <c r="F80" s="1">
        <f t="shared" si="25"/>
        <v>90.600898336</v>
      </c>
      <c r="G80" s="7">
        <f t="shared" si="26"/>
        <v>44117.82307625706</v>
      </c>
      <c r="H80" s="1">
        <f t="shared" si="36"/>
        <v>44.117823076257061</v>
      </c>
      <c r="I80" s="1">
        <f t="shared" si="37"/>
        <v>44394.170134601998</v>
      </c>
      <c r="J80">
        <f t="shared" si="27"/>
        <v>44.394170134602</v>
      </c>
      <c r="K80" s="7">
        <f t="shared" si="28"/>
        <v>716053.12357487623</v>
      </c>
      <c r="L80" s="1">
        <f t="shared" si="29"/>
        <v>716.05312357487628</v>
      </c>
      <c r="M80" s="13">
        <f t="shared" si="30"/>
        <v>0.32695969551958659</v>
      </c>
      <c r="N80" s="48">
        <f t="shared" si="38"/>
        <v>0.32492442039719455</v>
      </c>
      <c r="O80" s="46">
        <f t="shared" si="31"/>
        <v>0.32492442039719455</v>
      </c>
      <c r="P80" s="1">
        <f t="shared" si="32"/>
        <v>158824163.07452542</v>
      </c>
      <c r="Q80" s="7">
        <f t="shared" si="33"/>
        <v>625904327.25</v>
      </c>
      <c r="R80" s="13">
        <f t="shared" si="39"/>
        <v>25.375150188263124</v>
      </c>
      <c r="U80" s="1"/>
    </row>
    <row r="81" spans="1:21" x14ac:dyDescent="0.25">
      <c r="A81" s="4">
        <v>109.973</v>
      </c>
      <c r="B81" s="16">
        <v>1.09558</v>
      </c>
      <c r="C81" s="7">
        <f t="shared" si="34"/>
        <v>4700</v>
      </c>
      <c r="D81" s="1">
        <v>0.32069999999999999</v>
      </c>
      <c r="E81" s="7">
        <f t="shared" si="35"/>
        <v>14.4315</v>
      </c>
      <c r="F81" s="1">
        <f t="shared" si="25"/>
        <v>89.713334047999993</v>
      </c>
      <c r="G81" s="7">
        <f t="shared" si="26"/>
        <v>44155.364350631527</v>
      </c>
      <c r="H81" s="1">
        <f t="shared" si="36"/>
        <v>44.15536435063153</v>
      </c>
      <c r="I81" s="1">
        <f t="shared" si="37"/>
        <v>44431.946561575045</v>
      </c>
      <c r="J81">
        <f t="shared" si="27"/>
        <v>44.431946561575046</v>
      </c>
      <c r="K81" s="7">
        <f t="shared" si="28"/>
        <v>709038.36773394665</v>
      </c>
      <c r="L81" s="1">
        <f t="shared" si="29"/>
        <v>709.03836773394664</v>
      </c>
      <c r="M81" s="13">
        <f t="shared" si="30"/>
        <v>0.32683458085412886</v>
      </c>
      <c r="N81" s="48">
        <f t="shared" si="38"/>
        <v>0.32480008455178572</v>
      </c>
      <c r="O81" s="46">
        <f t="shared" si="31"/>
        <v>0.32480008455178572</v>
      </c>
      <c r="P81" s="1">
        <f t="shared" si="32"/>
        <v>158959311.6622735</v>
      </c>
      <c r="Q81" s="7">
        <f t="shared" si="33"/>
        <v>626197216.5</v>
      </c>
      <c r="R81" s="13">
        <f t="shared" si="39"/>
        <v>25.384863981150179</v>
      </c>
      <c r="U81" s="1"/>
    </row>
    <row r="82" spans="1:21" x14ac:dyDescent="0.25">
      <c r="A82" s="4">
        <v>108.654</v>
      </c>
      <c r="B82" s="16">
        <v>1.0882700000000001</v>
      </c>
      <c r="C82" s="7">
        <f t="shared" si="34"/>
        <v>4750</v>
      </c>
      <c r="D82" s="1">
        <v>0.32485000000000003</v>
      </c>
      <c r="E82" s="7">
        <f t="shared" si="35"/>
        <v>14.61825</v>
      </c>
      <c r="F82" s="1">
        <f t="shared" si="25"/>
        <v>88.637325503999989</v>
      </c>
      <c r="G82" s="7">
        <f t="shared" si="26"/>
        <v>44089.875350892151</v>
      </c>
      <c r="H82" s="1">
        <f t="shared" si="36"/>
        <v>44.08987535089215</v>
      </c>
      <c r="I82" s="1">
        <f t="shared" si="37"/>
        <v>44366.047349110515</v>
      </c>
      <c r="J82">
        <f t="shared" si="27"/>
        <v>44.366047349110517</v>
      </c>
      <c r="K82" s="7">
        <f t="shared" si="28"/>
        <v>700534.26575399633</v>
      </c>
      <c r="L82" s="1">
        <f t="shared" si="29"/>
        <v>700.53426575399635</v>
      </c>
      <c r="M82" s="13">
        <f t="shared" si="30"/>
        <v>0.33155571168345799</v>
      </c>
      <c r="N82" s="48">
        <f t="shared" si="38"/>
        <v>0.32949182704898045</v>
      </c>
      <c r="O82" s="46">
        <f t="shared" si="31"/>
        <v>0.3294918270489805</v>
      </c>
      <c r="P82" s="1">
        <f t="shared" si="32"/>
        <v>158723551.26321176</v>
      </c>
      <c r="Q82" s="7">
        <f t="shared" si="33"/>
        <v>634300485.75</v>
      </c>
      <c r="R82" s="13">
        <f t="shared" si="39"/>
        <v>25.023400553688091</v>
      </c>
      <c r="U82" s="1"/>
    </row>
    <row r="83" spans="1:21" x14ac:dyDescent="0.25">
      <c r="A83" s="4">
        <v>107.07599999999999</v>
      </c>
      <c r="B83" s="16">
        <v>1.08396</v>
      </c>
      <c r="C83" s="7">
        <f t="shared" si="34"/>
        <v>4800</v>
      </c>
      <c r="D83" s="1">
        <v>0.32455000000000001</v>
      </c>
      <c r="E83" s="7">
        <f t="shared" si="35"/>
        <v>14.604750000000001</v>
      </c>
      <c r="F83" s="1">
        <f t="shared" si="25"/>
        <v>87.350030975999985</v>
      </c>
      <c r="G83" s="7">
        <f t="shared" si="26"/>
        <v>43906.914496806785</v>
      </c>
      <c r="H83" s="1">
        <f t="shared" si="36"/>
        <v>43.906914496806785</v>
      </c>
      <c r="I83" s="1">
        <f t="shared" si="37"/>
        <v>44181.940457204299</v>
      </c>
      <c r="J83">
        <f t="shared" si="27"/>
        <v>44.181940457204298</v>
      </c>
      <c r="K83" s="7">
        <f t="shared" si="28"/>
        <v>690360.2908302953</v>
      </c>
      <c r="L83" s="1">
        <f t="shared" si="29"/>
        <v>690.3602908302953</v>
      </c>
      <c r="M83" s="13">
        <f t="shared" si="30"/>
        <v>0.33262984127618805</v>
      </c>
      <c r="N83" s="48">
        <f t="shared" si="38"/>
        <v>0.33055927034591243</v>
      </c>
      <c r="O83" s="46">
        <f t="shared" si="31"/>
        <v>0.33055927034591237</v>
      </c>
      <c r="P83" s="1">
        <f t="shared" si="32"/>
        <v>158064892.18850443</v>
      </c>
      <c r="Q83" s="7">
        <f t="shared" si="33"/>
        <v>633714707.25000012</v>
      </c>
      <c r="R83" s="13">
        <f t="shared" si="39"/>
        <v>24.942594890124258</v>
      </c>
      <c r="U83" s="1"/>
    </row>
    <row r="84" spans="1:21" x14ac:dyDescent="0.25">
      <c r="A84" s="4">
        <v>105.24</v>
      </c>
      <c r="B84" s="16">
        <v>1.0822099999999999</v>
      </c>
      <c r="C84" s="7">
        <f t="shared" si="34"/>
        <v>4850</v>
      </c>
      <c r="D84" s="1">
        <v>0.32569999999999999</v>
      </c>
      <c r="E84" s="7">
        <f t="shared" si="35"/>
        <v>14.656499999999999</v>
      </c>
      <c r="F84" s="1">
        <f t="shared" si="25"/>
        <v>85.852266239999992</v>
      </c>
      <c r="G84" s="7">
        <f t="shared" si="26"/>
        <v>43603.577241035069</v>
      </c>
      <c r="H84" s="1">
        <f t="shared" si="36"/>
        <v>43.603577241035069</v>
      </c>
      <c r="I84" s="1">
        <f t="shared" si="37"/>
        <v>43876.703144891399</v>
      </c>
      <c r="J84">
        <f t="shared" si="27"/>
        <v>43.876703144891401</v>
      </c>
      <c r="K84" s="7">
        <f t="shared" si="28"/>
        <v>678522.890348727</v>
      </c>
      <c r="L84" s="1">
        <f t="shared" si="29"/>
        <v>678.52289034872695</v>
      </c>
      <c r="M84" s="13">
        <f t="shared" si="30"/>
        <v>0.33613067842990768</v>
      </c>
      <c r="N84" s="48">
        <f t="shared" si="38"/>
        <v>0.33403831531281464</v>
      </c>
      <c r="O84" s="46">
        <f t="shared" si="31"/>
        <v>0.33403831531281464</v>
      </c>
      <c r="P84" s="1">
        <f t="shared" si="32"/>
        <v>156972878.06772625</v>
      </c>
      <c r="Q84" s="7">
        <f t="shared" si="33"/>
        <v>635960191.5</v>
      </c>
      <c r="R84" s="13">
        <f t="shared" si="39"/>
        <v>24.68281508273089</v>
      </c>
      <c r="U84" s="1"/>
    </row>
    <row r="85" spans="1:21" x14ac:dyDescent="0.25">
      <c r="A85" s="4">
        <v>103.63200000000001</v>
      </c>
      <c r="B85" s="16">
        <v>1.0846</v>
      </c>
      <c r="C85" s="7">
        <f t="shared" si="34"/>
        <v>4900</v>
      </c>
      <c r="D85" s="1">
        <v>0.32769999999999999</v>
      </c>
      <c r="E85" s="7">
        <f t="shared" si="35"/>
        <v>14.746499999999999</v>
      </c>
      <c r="F85" s="1">
        <f t="shared" si="25"/>
        <v>84.540498431999993</v>
      </c>
      <c r="G85" s="7">
        <f t="shared" si="26"/>
        <v>43379.995438115795</v>
      </c>
      <c r="H85" s="1">
        <f t="shared" si="36"/>
        <v>43.379995438115792</v>
      </c>
      <c r="I85" s="1">
        <f t="shared" si="37"/>
        <v>43651.720860959511</v>
      </c>
      <c r="J85">
        <f t="shared" si="27"/>
        <v>43.651720860959514</v>
      </c>
      <c r="K85" s="7">
        <f t="shared" si="28"/>
        <v>668155.49384852976</v>
      </c>
      <c r="L85" s="1">
        <f t="shared" si="29"/>
        <v>668.15549384852977</v>
      </c>
      <c r="M85" s="13">
        <f t="shared" si="30"/>
        <v>0.33993779508429828</v>
      </c>
      <c r="N85" s="48">
        <f t="shared" si="38"/>
        <v>0.33782173323638026</v>
      </c>
      <c r="O85" s="46">
        <f t="shared" si="31"/>
        <v>0.33782173323638021</v>
      </c>
      <c r="P85" s="1">
        <f t="shared" si="32"/>
        <v>156167983.57721686</v>
      </c>
      <c r="Q85" s="7">
        <f t="shared" si="33"/>
        <v>639865381.5</v>
      </c>
      <c r="R85" s="13">
        <f t="shared" si="39"/>
        <v>24.406381106463542</v>
      </c>
      <c r="U85" s="1"/>
    </row>
    <row r="86" spans="1:21" x14ac:dyDescent="0.25">
      <c r="A86" s="4">
        <v>102.33499999999999</v>
      </c>
      <c r="B86" s="16">
        <v>1.08823</v>
      </c>
      <c r="C86" s="7">
        <f t="shared" si="34"/>
        <v>4950</v>
      </c>
      <c r="D86" s="1">
        <v>0.32845000000000002</v>
      </c>
      <c r="E86" s="7">
        <f t="shared" si="35"/>
        <v>14.780250000000001</v>
      </c>
      <c r="F86" s="1">
        <f t="shared" si="25"/>
        <v>83.482436959999987</v>
      </c>
      <c r="G86" s="7">
        <f t="shared" si="26"/>
        <v>43274.188758455988</v>
      </c>
      <c r="H86" s="1">
        <f t="shared" si="36"/>
        <v>43.274188758455985</v>
      </c>
      <c r="I86" s="1">
        <f t="shared" si="37"/>
        <v>43545.251425011236</v>
      </c>
      <c r="J86">
        <f t="shared" si="27"/>
        <v>43.545251425011237</v>
      </c>
      <c r="K86" s="7">
        <f t="shared" si="28"/>
        <v>659793.23435801023</v>
      </c>
      <c r="L86" s="1">
        <f t="shared" si="29"/>
        <v>659.79323435801018</v>
      </c>
      <c r="M86" s="13">
        <f t="shared" si="30"/>
        <v>0.34154886374644905</v>
      </c>
      <c r="N86" s="48">
        <f t="shared" si="38"/>
        <v>0.33942277323746528</v>
      </c>
      <c r="O86" s="46">
        <f t="shared" si="31"/>
        <v>0.33942277323746528</v>
      </c>
      <c r="P86" s="1">
        <f t="shared" si="32"/>
        <v>155787079.53044155</v>
      </c>
      <c r="Q86" s="7">
        <f t="shared" si="33"/>
        <v>641329827.75</v>
      </c>
      <c r="R86" s="13">
        <f t="shared" si="39"/>
        <v>24.291257445017774</v>
      </c>
      <c r="U86" s="1"/>
    </row>
    <row r="87" spans="1:21" x14ac:dyDescent="0.25">
      <c r="A87" s="4">
        <v>101.10599999999999</v>
      </c>
      <c r="B87" s="16">
        <v>1.08687</v>
      </c>
      <c r="C87" s="7">
        <f t="shared" si="34"/>
        <v>5000</v>
      </c>
      <c r="D87" s="1">
        <v>0.32869999999999999</v>
      </c>
      <c r="E87" s="7">
        <f t="shared" si="35"/>
        <v>14.791499999999999</v>
      </c>
      <c r="F87" s="1">
        <f t="shared" si="25"/>
        <v>82.479848255999997</v>
      </c>
      <c r="G87" s="7">
        <f t="shared" si="26"/>
        <v>43186.347558375084</v>
      </c>
      <c r="H87" s="1">
        <f t="shared" si="36"/>
        <v>43.186347558375083</v>
      </c>
      <c r="I87" s="1">
        <f t="shared" si="37"/>
        <v>43456.860001561385</v>
      </c>
      <c r="J87">
        <f t="shared" si="27"/>
        <v>43.456860001561388</v>
      </c>
      <c r="K87" s="7">
        <f t="shared" si="28"/>
        <v>651869.39710754843</v>
      </c>
      <c r="L87" s="1">
        <f t="shared" si="29"/>
        <v>651.86939710754848</v>
      </c>
      <c r="M87" s="13">
        <f t="shared" si="30"/>
        <v>0.34250407446488257</v>
      </c>
      <c r="N87" s="48">
        <f t="shared" si="38"/>
        <v>0.34037203791227777</v>
      </c>
      <c r="O87" s="46">
        <f t="shared" si="31"/>
        <v>0.34037203791227777</v>
      </c>
      <c r="P87" s="1">
        <f t="shared" si="32"/>
        <v>155470851.2101503</v>
      </c>
      <c r="Q87" s="7">
        <f t="shared" si="33"/>
        <v>641817976.5</v>
      </c>
      <c r="R87" s="13">
        <f t="shared" si="39"/>
        <v>24.223511478748726</v>
      </c>
      <c r="U87" s="1"/>
    </row>
    <row r="88" spans="1:21" x14ac:dyDescent="0.25">
      <c r="A88" s="4">
        <v>99.314899999999994</v>
      </c>
      <c r="B88" s="16">
        <v>1.0891</v>
      </c>
      <c r="C88" s="7">
        <f t="shared" si="34"/>
        <v>5050</v>
      </c>
      <c r="D88" s="1">
        <v>0.32984999999999998</v>
      </c>
      <c r="E88" s="7">
        <f t="shared" si="35"/>
        <v>14.843249999999999</v>
      </c>
      <c r="F88" s="1">
        <f t="shared" si="25"/>
        <v>81.018711862399996</v>
      </c>
      <c r="G88" s="7">
        <f t="shared" si="26"/>
        <v>42845.511315021053</v>
      </c>
      <c r="H88" s="1">
        <f t="shared" si="36"/>
        <v>42.845511315021049</v>
      </c>
      <c r="I88" s="1">
        <f t="shared" si="37"/>
        <v>43113.888813945356</v>
      </c>
      <c r="J88">
        <f t="shared" si="27"/>
        <v>43.113888813945358</v>
      </c>
      <c r="K88" s="7">
        <f t="shared" si="28"/>
        <v>640321.48425213608</v>
      </c>
      <c r="L88" s="1">
        <f t="shared" si="29"/>
        <v>640.32148425213609</v>
      </c>
      <c r="M88" s="13">
        <f t="shared" si="30"/>
        <v>0.34643652379044337</v>
      </c>
      <c r="N88" s="48">
        <f t="shared" si="38"/>
        <v>0.34428000832991179</v>
      </c>
      <c r="O88" s="46">
        <f t="shared" si="31"/>
        <v>0.34428000832991179</v>
      </c>
      <c r="P88" s="1">
        <f t="shared" si="32"/>
        <v>154243840.73407578</v>
      </c>
      <c r="Q88" s="7">
        <f t="shared" si="33"/>
        <v>644063460.75</v>
      </c>
      <c r="R88" s="13">
        <f t="shared" si="39"/>
        <v>23.94854701964643</v>
      </c>
      <c r="U88" s="1"/>
    </row>
    <row r="89" spans="1:21" x14ac:dyDescent="0.25">
      <c r="A89" s="4">
        <v>97.581500000000005</v>
      </c>
      <c r="B89" s="16">
        <v>1.09185</v>
      </c>
      <c r="C89" s="7">
        <f t="shared" si="34"/>
        <v>5100</v>
      </c>
      <c r="D89" s="1">
        <v>0.32969999999999999</v>
      </c>
      <c r="E89" s="7">
        <f t="shared" si="35"/>
        <v>14.836499999999999</v>
      </c>
      <c r="F89" s="1">
        <f t="shared" si="25"/>
        <v>79.604645743999995</v>
      </c>
      <c r="G89" s="7">
        <f t="shared" si="26"/>
        <v>42514.512944364622</v>
      </c>
      <c r="H89" s="1">
        <f t="shared" si="36"/>
        <v>42.514512944364625</v>
      </c>
      <c r="I89" s="1">
        <f t="shared" si="37"/>
        <v>42780.817121903834</v>
      </c>
      <c r="J89">
        <f t="shared" si="27"/>
        <v>42.780817121903837</v>
      </c>
      <c r="K89" s="7">
        <f t="shared" si="28"/>
        <v>629145.58556218457</v>
      </c>
      <c r="L89" s="1">
        <f t="shared" si="29"/>
        <v>629.14558556218458</v>
      </c>
      <c r="M89" s="13">
        <f t="shared" si="30"/>
        <v>0.34897494931708029</v>
      </c>
      <c r="N89" s="48">
        <f t="shared" si="38"/>
        <v>0.34680263253792998</v>
      </c>
      <c r="O89" s="46">
        <f t="shared" si="31"/>
        <v>0.34680263253792998</v>
      </c>
      <c r="P89" s="1">
        <f t="shared" si="32"/>
        <v>153052246.59971264</v>
      </c>
      <c r="Q89" s="7">
        <f t="shared" si="33"/>
        <v>643770571.5</v>
      </c>
      <c r="R89" s="13">
        <f t="shared" si="39"/>
        <v>23.774346541361378</v>
      </c>
      <c r="U89" s="1"/>
    </row>
    <row r="90" spans="1:21" x14ac:dyDescent="0.25">
      <c r="A90" s="4">
        <v>95.848600000000005</v>
      </c>
      <c r="B90" s="16">
        <v>1.0940700000000001</v>
      </c>
      <c r="C90" s="7">
        <f t="shared" si="34"/>
        <v>5150</v>
      </c>
      <c r="D90" s="1">
        <v>0.33095000000000002</v>
      </c>
      <c r="E90" s="7">
        <f t="shared" si="35"/>
        <v>14.892749999999999</v>
      </c>
      <c r="F90" s="1">
        <f t="shared" si="25"/>
        <v>78.190987513599993</v>
      </c>
      <c r="G90" s="7">
        <f t="shared" si="26"/>
        <v>42168.926484691117</v>
      </c>
      <c r="H90" s="1">
        <f t="shared" si="36"/>
        <v>42.16892648469112</v>
      </c>
      <c r="I90" s="1">
        <f t="shared" si="37"/>
        <v>42433.065963365443</v>
      </c>
      <c r="J90">
        <f t="shared" si="27"/>
        <v>42.433065963365443</v>
      </c>
      <c r="K90" s="7">
        <f t="shared" si="28"/>
        <v>617972.91056517488</v>
      </c>
      <c r="L90" s="1">
        <f t="shared" si="29"/>
        <v>617.97291056517486</v>
      </c>
      <c r="M90" s="13">
        <f t="shared" si="30"/>
        <v>0.35316881982771409</v>
      </c>
      <c r="N90" s="48">
        <f t="shared" si="38"/>
        <v>0.35097039683292375</v>
      </c>
      <c r="O90" s="46">
        <f t="shared" si="31"/>
        <v>0.3509703968329238</v>
      </c>
      <c r="P90" s="1">
        <f t="shared" si="32"/>
        <v>151808135.34488803</v>
      </c>
      <c r="Q90" s="7">
        <f t="shared" si="33"/>
        <v>646211315.25</v>
      </c>
      <c r="R90" s="13">
        <f t="shared" si="39"/>
        <v>23.492026797172059</v>
      </c>
      <c r="U90" s="1"/>
    </row>
    <row r="91" spans="1:21" x14ac:dyDescent="0.25">
      <c r="A91" s="4">
        <v>94.803299999999993</v>
      </c>
      <c r="B91" s="16">
        <v>1.0934600000000001</v>
      </c>
      <c r="C91" s="7">
        <f t="shared" si="34"/>
        <v>5200</v>
      </c>
      <c r="D91" s="1">
        <v>0.33379999999999999</v>
      </c>
      <c r="E91" s="7">
        <f t="shared" si="35"/>
        <v>15.020999999999997</v>
      </c>
      <c r="F91" s="1">
        <f t="shared" si="25"/>
        <v>77.338256860799987</v>
      </c>
      <c r="G91" s="7">
        <f t="shared" si="26"/>
        <v>42113.985263190472</v>
      </c>
      <c r="H91" s="1">
        <f t="shared" si="36"/>
        <v>42.113985263190472</v>
      </c>
      <c r="I91" s="1">
        <f t="shared" si="37"/>
        <v>42377.780598752448</v>
      </c>
      <c r="J91">
        <f t="shared" si="27"/>
        <v>42.377780598752445</v>
      </c>
      <c r="K91" s="7">
        <f t="shared" si="28"/>
        <v>611233.45810145827</v>
      </c>
      <c r="L91" s="1">
        <f t="shared" si="29"/>
        <v>611.23345810145827</v>
      </c>
      <c r="M91" s="13">
        <f t="shared" si="30"/>
        <v>0.35667486480148036</v>
      </c>
      <c r="N91" s="48">
        <f t="shared" si="38"/>
        <v>0.35445461720197302</v>
      </c>
      <c r="O91" s="46">
        <f t="shared" si="31"/>
        <v>0.35445461720197308</v>
      </c>
      <c r="P91" s="1">
        <f t="shared" si="32"/>
        <v>151610346.94748572</v>
      </c>
      <c r="Q91" s="7">
        <f t="shared" si="33"/>
        <v>651776210.99999988</v>
      </c>
      <c r="R91" s="13">
        <f t="shared" si="39"/>
        <v>23.261104714895119</v>
      </c>
      <c r="U91" s="1"/>
    </row>
    <row r="92" spans="1:21" x14ac:dyDescent="0.25">
      <c r="A92" s="4">
        <v>93.0976</v>
      </c>
      <c r="B92" s="16">
        <v>1.0880399999999999</v>
      </c>
      <c r="C92" s="7">
        <f t="shared" si="34"/>
        <v>5250</v>
      </c>
      <c r="D92" s="1">
        <v>0.33129999999999998</v>
      </c>
      <c r="E92" s="7">
        <f t="shared" si="35"/>
        <v>14.9085</v>
      </c>
      <c r="F92" s="1">
        <f t="shared" si="25"/>
        <v>75.94678773759999</v>
      </c>
      <c r="G92" s="7">
        <f t="shared" si="26"/>
        <v>41753.927323532807</v>
      </c>
      <c r="H92" s="1">
        <f t="shared" si="36"/>
        <v>41.753927323532807</v>
      </c>
      <c r="I92" s="1">
        <f t="shared" si="37"/>
        <v>42015.467313170608</v>
      </c>
      <c r="J92">
        <f t="shared" si="27"/>
        <v>42.01546731317061</v>
      </c>
      <c r="K92" s="7">
        <f t="shared" si="28"/>
        <v>600236.1520004716</v>
      </c>
      <c r="L92" s="1">
        <f t="shared" si="29"/>
        <v>600.23615200047163</v>
      </c>
      <c r="M92" s="13">
        <f t="shared" si="30"/>
        <v>0.35705623292584182</v>
      </c>
      <c r="N92" s="48">
        <f t="shared" si="38"/>
        <v>0.35483361136689356</v>
      </c>
      <c r="O92" s="46">
        <f t="shared" si="31"/>
        <v>0.35483361136689356</v>
      </c>
      <c r="P92" s="1">
        <f t="shared" si="32"/>
        <v>150314138.36471811</v>
      </c>
      <c r="Q92" s="7">
        <f t="shared" si="33"/>
        <v>646894723.5</v>
      </c>
      <c r="R92" s="13">
        <f t="shared" si="39"/>
        <v>23.236259765955271</v>
      </c>
      <c r="U92" s="1"/>
    </row>
    <row r="93" spans="1:21" x14ac:dyDescent="0.25">
      <c r="A93" s="4">
        <v>91.788600000000002</v>
      </c>
      <c r="B93" s="16">
        <v>1.0833900000000001</v>
      </c>
      <c r="C93" s="7">
        <f t="shared" si="34"/>
        <v>5300</v>
      </c>
      <c r="D93" s="1">
        <v>0.33239999999999997</v>
      </c>
      <c r="E93" s="7">
        <f t="shared" si="35"/>
        <v>14.957999999999998</v>
      </c>
      <c r="F93" s="1">
        <f t="shared" si="25"/>
        <v>74.878936953600004</v>
      </c>
      <c r="G93" s="7">
        <f t="shared" si="26"/>
        <v>41558.910889427614</v>
      </c>
      <c r="H93" s="1">
        <f t="shared" si="36"/>
        <v>41.558910889427615</v>
      </c>
      <c r="I93" s="1">
        <f t="shared" si="37"/>
        <v>41819.229327000154</v>
      </c>
      <c r="J93">
        <f t="shared" si="27"/>
        <v>41.819229327000151</v>
      </c>
      <c r="K93" s="7">
        <f t="shared" si="28"/>
        <v>591796.52387935377</v>
      </c>
      <c r="L93" s="1">
        <f t="shared" si="29"/>
        <v>591.7965238793538</v>
      </c>
      <c r="M93" s="13">
        <f t="shared" si="30"/>
        <v>0.35992281029205797</v>
      </c>
      <c r="N93" s="48">
        <f t="shared" si="38"/>
        <v>0.3576823447184504</v>
      </c>
      <c r="O93" s="46">
        <f t="shared" si="31"/>
        <v>0.3576823447184504</v>
      </c>
      <c r="P93" s="1">
        <f t="shared" si="32"/>
        <v>149612079.2019394</v>
      </c>
      <c r="Q93" s="7">
        <f t="shared" si="33"/>
        <v>649042578</v>
      </c>
      <c r="R93" s="13">
        <f t="shared" si="39"/>
        <v>23.05119637342797</v>
      </c>
      <c r="U93" s="1"/>
    </row>
    <row r="94" spans="1:21" x14ac:dyDescent="0.25">
      <c r="A94" s="4">
        <v>90.593800000000002</v>
      </c>
      <c r="B94" s="16">
        <v>1.0800700000000001</v>
      </c>
      <c r="C94" s="7">
        <f t="shared" si="34"/>
        <v>5350</v>
      </c>
      <c r="D94" s="1">
        <v>0.33079999999999998</v>
      </c>
      <c r="E94" s="7">
        <f t="shared" si="35"/>
        <v>14.885999999999999</v>
      </c>
      <c r="F94" s="1">
        <f t="shared" si="25"/>
        <v>73.904247788799992</v>
      </c>
      <c r="G94" s="7">
        <f t="shared" si="26"/>
        <v>41404.905809489988</v>
      </c>
      <c r="H94" s="1">
        <f t="shared" si="36"/>
        <v>41.404905809489989</v>
      </c>
      <c r="I94" s="1">
        <f t="shared" si="37"/>
        <v>41664.259583626226</v>
      </c>
      <c r="J94">
        <f t="shared" si="27"/>
        <v>41.664259583626226</v>
      </c>
      <c r="K94" s="7">
        <f t="shared" si="28"/>
        <v>584093.18722609745</v>
      </c>
      <c r="L94" s="1">
        <f t="shared" si="29"/>
        <v>584.09318722609748</v>
      </c>
      <c r="M94" s="13">
        <f t="shared" si="30"/>
        <v>0.35952261474745667</v>
      </c>
      <c r="N94" s="48">
        <f t="shared" si="38"/>
        <v>0.35728464033116042</v>
      </c>
      <c r="O94" s="46">
        <f t="shared" si="31"/>
        <v>0.35728464033116036</v>
      </c>
      <c r="P94" s="1">
        <f t="shared" si="32"/>
        <v>149057660.91416395</v>
      </c>
      <c r="Q94" s="7">
        <f t="shared" si="33"/>
        <v>645918426</v>
      </c>
      <c r="R94" s="13">
        <f t="shared" si="39"/>
        <v>23.076855360395609</v>
      </c>
      <c r="U94" s="1"/>
    </row>
    <row r="95" spans="1:21" x14ac:dyDescent="0.25">
      <c r="A95" s="4">
        <v>89.6374</v>
      </c>
      <c r="B95" s="16">
        <v>1.0789500000000001</v>
      </c>
      <c r="C95" s="7">
        <f t="shared" si="34"/>
        <v>5400</v>
      </c>
      <c r="D95" s="1">
        <v>0.33879999999999999</v>
      </c>
      <c r="E95" s="7">
        <f t="shared" si="35"/>
        <v>15.245999999999999</v>
      </c>
      <c r="F95" s="1">
        <f t="shared" si="25"/>
        <v>73.124039622399991</v>
      </c>
      <c r="G95" s="7">
        <f t="shared" si="26"/>
        <v>41350.670222137342</v>
      </c>
      <c r="H95" s="1">
        <f t="shared" si="36"/>
        <v>41.350670222137339</v>
      </c>
      <c r="I95" s="1">
        <f t="shared" si="37"/>
        <v>41609.6842731418</v>
      </c>
      <c r="J95">
        <f t="shared" si="27"/>
        <v>41.609684273141802</v>
      </c>
      <c r="K95" s="7">
        <f t="shared" si="28"/>
        <v>577926.90736739815</v>
      </c>
      <c r="L95" s="1">
        <f t="shared" si="29"/>
        <v>577.92690736739814</v>
      </c>
      <c r="M95" s="13">
        <f t="shared" si="30"/>
        <v>0.36870019078525013</v>
      </c>
      <c r="N95" s="48">
        <f t="shared" si="38"/>
        <v>0.36640508733302213</v>
      </c>
      <c r="O95" s="46">
        <f t="shared" si="31"/>
        <v>0.36640508733302218</v>
      </c>
      <c r="P95" s="1">
        <f t="shared" si="32"/>
        <v>148862412.79969442</v>
      </c>
      <c r="Q95" s="7">
        <f t="shared" si="33"/>
        <v>661539186</v>
      </c>
      <c r="R95" s="13">
        <f t="shared" si="39"/>
        <v>22.502433106010201</v>
      </c>
      <c r="U95" s="1"/>
    </row>
    <row r="96" spans="1:21" x14ac:dyDescent="0.25">
      <c r="A96" s="4">
        <v>88.925600000000003</v>
      </c>
      <c r="B96" s="16">
        <v>1.0792299999999999</v>
      </c>
      <c r="C96" s="7">
        <f t="shared" si="34"/>
        <v>5450</v>
      </c>
      <c r="D96" s="1">
        <v>0.34379999999999999</v>
      </c>
      <c r="E96" s="7">
        <f t="shared" si="35"/>
        <v>15.471000000000002</v>
      </c>
      <c r="F96" s="1">
        <f t="shared" si="25"/>
        <v>72.543370265600004</v>
      </c>
      <c r="G96" s="7">
        <f t="shared" si="26"/>
        <v>41402.145635238005</v>
      </c>
      <c r="H96" s="1">
        <f t="shared" si="36"/>
        <v>41.402145635238007</v>
      </c>
      <c r="I96" s="1">
        <f t="shared" si="37"/>
        <v>41661.48212007976</v>
      </c>
      <c r="J96">
        <f t="shared" si="27"/>
        <v>41.661482120079761</v>
      </c>
      <c r="K96" s="7">
        <f t="shared" si="28"/>
        <v>573337.6580957314</v>
      </c>
      <c r="L96" s="1">
        <f t="shared" si="29"/>
        <v>573.3376580957314</v>
      </c>
      <c r="M96" s="13">
        <f t="shared" si="30"/>
        <v>0.37367628567617989</v>
      </c>
      <c r="N96" s="48">
        <f t="shared" si="38"/>
        <v>0.37135020677873049</v>
      </c>
      <c r="O96" s="46">
        <f t="shared" si="31"/>
        <v>0.37135020677873049</v>
      </c>
      <c r="P96" s="1">
        <f t="shared" si="32"/>
        <v>149047724.28685683</v>
      </c>
      <c r="Q96" s="7">
        <f t="shared" si="33"/>
        <v>671302161.00000012</v>
      </c>
      <c r="R96" s="13">
        <f t="shared" si="39"/>
        <v>22.202777370004149</v>
      </c>
      <c r="U96" s="1"/>
    </row>
    <row r="97" spans="1:18" ht="15.75" thickBot="1" x14ac:dyDescent="0.3">
      <c r="A97" s="5">
        <v>88.647400000000005</v>
      </c>
      <c r="B97" s="17">
        <v>1.0836600000000001</v>
      </c>
      <c r="C97" s="8">
        <f t="shared" si="34"/>
        <v>5500</v>
      </c>
      <c r="D97" s="3">
        <v>0.3488</v>
      </c>
      <c r="E97" s="8">
        <f t="shared" si="35"/>
        <v>15.696</v>
      </c>
      <c r="F97" s="3">
        <f t="shared" si="25"/>
        <v>72.316421382399994</v>
      </c>
      <c r="G97" s="8">
        <f t="shared" si="26"/>
        <v>41651.268660622794</v>
      </c>
      <c r="H97" s="3">
        <f t="shared" si="36"/>
        <v>41.651268660622797</v>
      </c>
      <c r="I97" s="1">
        <f t="shared" si="37"/>
        <v>41912.165612650613</v>
      </c>
      <c r="J97">
        <f t="shared" si="27"/>
        <v>41.912165612650611</v>
      </c>
      <c r="K97" s="8">
        <f t="shared" si="28"/>
        <v>571543.99534302286</v>
      </c>
      <c r="L97" s="3">
        <f t="shared" si="29"/>
        <v>571.54399534302286</v>
      </c>
      <c r="M97" s="14">
        <f t="shared" si="30"/>
        <v>0.3768432632362777</v>
      </c>
      <c r="N97" s="49">
        <f t="shared" si="38"/>
        <v>0.37449747037796532</v>
      </c>
      <c r="O97" s="50">
        <f t="shared" si="31"/>
        <v>0.37449747037796532</v>
      </c>
      <c r="P97" s="3">
        <f t="shared" si="32"/>
        <v>149944567.17824206</v>
      </c>
      <c r="Q97" s="8">
        <f t="shared" si="33"/>
        <v>681065136</v>
      </c>
      <c r="R97" s="14">
        <f t="shared" si="39"/>
        <v>22.016186008123906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8" ma:contentTypeDescription="Create a new document." ma:contentTypeScope="" ma:versionID="9d0f89752f2a51bbbe6623c493b903bd">
  <xsd:schema xmlns:xsd="http://www.w3.org/2001/XMLSchema" xmlns:xs="http://www.w3.org/2001/XMLSchema" xmlns:p="http://schemas.microsoft.com/office/2006/metadata/properties" xmlns:ns3="ad7316b1-23f1-480c-8fa6-cbf037f4db9c" targetNamespace="http://schemas.microsoft.com/office/2006/metadata/properties" ma:root="true" ma:fieldsID="2a81700f1878668ef5e779ce9cb66425" ns3:_="">
    <xsd:import namespace="ad7316b1-23f1-480c-8fa6-cbf037f4db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9542EC-C038-47E4-846A-925111695E8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ad7316b1-23f1-480c-8fa6-cbf037f4db9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ad7316b1-23f1-480c-8fa6-cbf037f4db9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Cody Surridge (2304028)</cp:lastModifiedBy>
  <cp:revision/>
  <dcterms:created xsi:type="dcterms:W3CDTF">2019-10-18T15:00:30Z</dcterms:created>
  <dcterms:modified xsi:type="dcterms:W3CDTF">2024-03-14T18:44:58Z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