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.miftah\Downloads\"/>
    </mc:Choice>
  </mc:AlternateContent>
  <xr:revisionPtr revIDLastSave="0" documentId="13_ncr:1_{5F8B5B4E-103B-460E-9418-23EF70D355B6}" xr6:coauthVersionLast="47" xr6:coauthVersionMax="47" xr10:uidLastSave="{00000000-0000-0000-0000-000000000000}"/>
  <bookViews>
    <workbookView xWindow="15330" yWindow="30" windowWidth="13470" windowHeight="1465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2" i="1" l="1"/>
  <c r="D40" i="1"/>
  <c r="D15" i="1"/>
  <c r="D18" i="1" s="1"/>
  <c r="C110" i="1"/>
  <c r="D70" i="1"/>
  <c r="C70" i="1"/>
  <c r="C95" i="1"/>
  <c r="C97" i="1" l="1"/>
  <c r="C24" i="1" l="1"/>
  <c r="C28" i="1" l="1"/>
  <c r="D31" i="1"/>
  <c r="D34" i="1"/>
</calcChain>
</file>

<file path=xl/sharedStrings.xml><?xml version="1.0" encoding="utf-8"?>
<sst xmlns="http://schemas.openxmlformats.org/spreadsheetml/2006/main" count="85" uniqueCount="78">
  <si>
    <t>Intangible Fixed Assets:</t>
  </si>
  <si>
    <t>Goodwill</t>
  </si>
  <si>
    <t>Current Assets</t>
  </si>
  <si>
    <t>Net Current Assets</t>
  </si>
  <si>
    <t>Total Assets less Current Liabilities</t>
  </si>
  <si>
    <t>Share Capital</t>
  </si>
  <si>
    <t>Capital and Reserves:</t>
  </si>
  <si>
    <t>Profit &amp; Loss Reserve</t>
  </si>
  <si>
    <t>WORKINGS.</t>
  </si>
  <si>
    <t>W1 Group Structure.</t>
  </si>
  <si>
    <t>P&amp;L Account</t>
  </si>
  <si>
    <t>0</t>
  </si>
  <si>
    <t>W3 Unrealised Proft on Stock.</t>
  </si>
  <si>
    <t>Cr Stock B/S</t>
  </si>
  <si>
    <t>Dr Group P&amp;L a/c</t>
  </si>
  <si>
    <t>CONSOLIDATION SCHEDULES</t>
  </si>
  <si>
    <t>1. Goodwill</t>
  </si>
  <si>
    <t>less: share of Net Assets acquired</t>
  </si>
  <si>
    <t>Intangible Asset</t>
  </si>
  <si>
    <t>2. Minority Interest</t>
  </si>
  <si>
    <t>3. Consolidated P&amp;L Reserve</t>
  </si>
  <si>
    <t>Less Goodwill amortised to date</t>
  </si>
  <si>
    <t>Addn. Depreciation</t>
  </si>
  <si>
    <t>W2 Net assets of S Ltd</t>
  </si>
  <si>
    <t>W3</t>
  </si>
  <si>
    <t>Creditors  &lt; 1 Year</t>
  </si>
  <si>
    <t>Sh 3</t>
  </si>
  <si>
    <t>FV adjustment:</t>
  </si>
  <si>
    <t xml:space="preserve">Minority interest </t>
  </si>
  <si>
    <t>Smith</t>
  </si>
  <si>
    <t>Paul</t>
  </si>
  <si>
    <t>87 m/145m =0.6 = 60%</t>
  </si>
  <si>
    <t>01-07-2014</t>
  </si>
  <si>
    <t>31-03-2015</t>
  </si>
  <si>
    <t xml:space="preserve">At 1-4-2014 </t>
  </si>
  <si>
    <t xml:space="preserve">Profit for 3 months ( 3/12 x 140) </t>
  </si>
  <si>
    <t>260- 120 = 140 note i</t>
  </si>
  <si>
    <t xml:space="preserve">propety - surplus </t>
  </si>
  <si>
    <t>[92m- 62m = 30m ]</t>
  </si>
  <si>
    <t>{30m x 1/15 x 9/12  = 1.5m}</t>
  </si>
  <si>
    <t>Brand - surplus</t>
  </si>
  <si>
    <t>(20m x 1/5 x 9/12 = 3)</t>
  </si>
  <si>
    <t>At 31- 3-2015</t>
  </si>
  <si>
    <t>UP = 54m x 20 / 120 = £9m</t>
  </si>
  <si>
    <t>9 m</t>
  </si>
  <si>
    <t xml:space="preserve">W4  Cash in transit </t>
  </si>
  <si>
    <t>Dr Bank</t>
  </si>
  <si>
    <t xml:space="preserve">Cr Intra - co - debtor </t>
  </si>
  <si>
    <t xml:space="preserve">12 m </t>
  </si>
  <si>
    <t>12 m</t>
  </si>
  <si>
    <t>[60% x 350]</t>
  </si>
  <si>
    <t xml:space="preserve">Cost of Investment </t>
  </si>
  <si>
    <t>[58m x 1/4 x 9/12]</t>
  </si>
  <si>
    <t>40% x 450.5</t>
  </si>
  <si>
    <t>180.2</t>
  </si>
  <si>
    <t>Paul  Plc P&amp;L Reserve</t>
  </si>
  <si>
    <t xml:space="preserve">Plus  share of Smith  post-acqn lProfit </t>
  </si>
  <si>
    <t>[60% x 260m - 155m ]</t>
  </si>
  <si>
    <t>w2 120 + 35 = 155</t>
  </si>
  <si>
    <t>less share of add dep + amorst</t>
  </si>
  <si>
    <t>[60% x  1.5 + 3 ]</t>
  </si>
  <si>
    <t xml:space="preserve">less UNP on stock </t>
  </si>
  <si>
    <t xml:space="preserve">w2 </t>
  </si>
  <si>
    <t>Consolidated Balance Sheet at 31 March 2015</t>
  </si>
  <si>
    <t>Brand (20 - 3 )</t>
  </si>
  <si>
    <t>W2</t>
  </si>
  <si>
    <r>
      <t xml:space="preserve">Tangible Fixed Assets </t>
    </r>
    <r>
      <rPr>
        <sz val="11"/>
        <color theme="1"/>
        <rFont val="Calibri"/>
        <family val="2"/>
        <scheme val="minor"/>
      </rPr>
      <t>( 520 + 280 + 30 - 1.5)</t>
    </r>
  </si>
  <si>
    <t>Investment ( 77 + 40 )</t>
  </si>
  <si>
    <t>Stock (142 + 160 - 9)</t>
  </si>
  <si>
    <t>Debtors (95 + 88 - 12)</t>
  </si>
  <si>
    <t>Cash at the Bank ( 8 + 22 + 12)</t>
  </si>
  <si>
    <t>W4</t>
  </si>
  <si>
    <t xml:space="preserve">Trade creditor (200 + 165) </t>
  </si>
  <si>
    <r>
      <t xml:space="preserve">Creditors &gt; 1 year </t>
    </r>
    <r>
      <rPr>
        <sz val="11"/>
        <color theme="1"/>
        <rFont val="Calibri"/>
        <family val="2"/>
        <scheme val="minor"/>
      </rPr>
      <t>(180 + 20 )</t>
    </r>
  </si>
  <si>
    <t>Share premiun</t>
  </si>
  <si>
    <t xml:space="preserve">Goodwill </t>
  </si>
  <si>
    <t xml:space="preserve">less: amortised to date </t>
  </si>
  <si>
    <t>Sh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</si>
</sst>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4" fontId="0" fillId="0" borderId="0" xfId="0" applyNumberFormat="1"/>
    <xf numFmtId="4" fontId="0" fillId="0" borderId="2" xfId="0" applyNumberFormat="1" applyBorder="1"/>
    <xf numFmtId="49" fontId="0" fillId="0" borderId="0" xfId="0" applyNumberFormat="1" applyAlignment="1">
      <alignment horizontal="center"/>
    </xf>
    <xf numFmtId="0" fontId="1" fillId="0" borderId="0" xfId="0" applyFont="1"/>
    <xf numFmtId="4" fontId="0" fillId="0" borderId="6" xfId="0" applyNumberFormat="1" applyBorder="1"/>
    <xf numFmtId="0" fontId="1" fillId="0" borderId="5" xfId="0" applyFont="1" applyBorder="1"/>
    <xf numFmtId="0" fontId="0" fillId="0" borderId="5" xfId="0" applyBorder="1" applyAlignment="1">
      <alignment horizontal="right"/>
    </xf>
    <xf numFmtId="0" fontId="0" fillId="0" borderId="5" xfId="0" applyBorder="1"/>
    <xf numFmtId="4" fontId="0" fillId="0" borderId="8" xfId="0" applyNumberFormat="1" applyBorder="1"/>
    <xf numFmtId="0" fontId="6" fillId="0" borderId="0" xfId="0" applyFont="1"/>
    <xf numFmtId="0" fontId="0" fillId="0" borderId="0" xfId="0" applyAlignment="1">
      <alignment horizontal="center"/>
    </xf>
    <xf numFmtId="4" fontId="5" fillId="0" borderId="0" xfId="0" quotePrefix="1" applyNumberFormat="1" applyFont="1" applyAlignment="1">
      <alignment horizontal="center"/>
    </xf>
    <xf numFmtId="0" fontId="0" fillId="0" borderId="0" xfId="0" applyAlignment="1">
      <alignment horizontal="right"/>
    </xf>
    <xf numFmtId="0" fontId="5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0" fontId="0" fillId="0" borderId="0" xfId="0" quotePrefix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left" vertical="center"/>
    </xf>
    <xf numFmtId="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4" fontId="1" fillId="0" borderId="1" xfId="0" applyNumberFormat="1" applyFont="1" applyBorder="1" applyAlignment="1">
      <alignment horizontal="left" vertical="center"/>
    </xf>
    <xf numFmtId="4" fontId="1" fillId="0" borderId="8" xfId="0" applyNumberFormat="1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4" fontId="0" fillId="0" borderId="1" xfId="0" applyNumberFormat="1" applyBorder="1"/>
    <xf numFmtId="4" fontId="1" fillId="0" borderId="9" xfId="0" applyNumberFormat="1" applyFont="1" applyBorder="1"/>
    <xf numFmtId="4" fontId="0" fillId="0" borderId="2" xfId="0" quotePrefix="1" applyNumberFormat="1" applyBorder="1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0" xfId="0" quotePrefix="1"/>
    <xf numFmtId="49" fontId="0" fillId="0" borderId="0" xfId="0" quotePrefix="1" applyNumberFormat="1" applyAlignment="1">
      <alignment horizontal="center"/>
    </xf>
    <xf numFmtId="0" fontId="0" fillId="0" borderId="0" xfId="0" applyAlignment="1">
      <alignment horizontal="left"/>
    </xf>
    <xf numFmtId="49" fontId="0" fillId="0" borderId="0" xfId="0" quotePrefix="1" applyNumberFormat="1" applyAlignment="1">
      <alignment horizontal="left"/>
    </xf>
    <xf numFmtId="0" fontId="8" fillId="0" borderId="0" xfId="0" applyFont="1"/>
    <xf numFmtId="3" fontId="8" fillId="0" borderId="0" xfId="0" applyNumberFormat="1" applyFont="1"/>
    <xf numFmtId="9" fontId="0" fillId="0" borderId="0" xfId="0" quotePrefix="1" applyNumberFormat="1"/>
    <xf numFmtId="164" fontId="0" fillId="0" borderId="0" xfId="0" applyNumberFormat="1" applyAlignment="1">
      <alignment horizontal="center"/>
    </xf>
    <xf numFmtId="164" fontId="0" fillId="0" borderId="0" xfId="0" quotePrefix="1" applyNumberFormat="1" applyAlignment="1">
      <alignment horizontal="center"/>
    </xf>
    <xf numFmtId="4" fontId="0" fillId="0" borderId="0" xfId="0" applyNumberFormat="1" applyAlignment="1">
      <alignment horizontal="center"/>
    </xf>
    <xf numFmtId="4" fontId="1" fillId="0" borderId="1" xfId="0" applyNumberFormat="1" applyFont="1" applyBorder="1" applyAlignment="1">
      <alignment horizontal="center"/>
    </xf>
    <xf numFmtId="4" fontId="0" fillId="0" borderId="0" xfId="0" quotePrefix="1" applyNumberFormat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0" fillId="2" borderId="0" xfId="0" quotePrefix="1" applyFill="1"/>
    <xf numFmtId="0" fontId="0" fillId="3" borderId="0" xfId="0" quotePrefix="1" applyFill="1"/>
    <xf numFmtId="164" fontId="1" fillId="4" borderId="3" xfId="0" applyNumberFormat="1" applyFont="1" applyFill="1" applyBorder="1" applyAlignment="1">
      <alignment horizontal="center"/>
    </xf>
    <xf numFmtId="0" fontId="0" fillId="4" borderId="0" xfId="0" applyFill="1"/>
    <xf numFmtId="4" fontId="0" fillId="0" borderId="10" xfId="0" applyNumberFormat="1" applyBorder="1"/>
    <xf numFmtId="49" fontId="1" fillId="0" borderId="0" xfId="0" applyNumberFormat="1" applyFont="1" applyAlignment="1">
      <alignment horizontal="center"/>
    </xf>
    <xf numFmtId="4" fontId="1" fillId="0" borderId="11" xfId="0" applyNumberFormat="1" applyFont="1" applyBorder="1"/>
    <xf numFmtId="0" fontId="0" fillId="0" borderId="0" xfId="0" applyFill="1"/>
    <xf numFmtId="4" fontId="0" fillId="0" borderId="0" xfId="0" applyNumberFormat="1" applyBorder="1"/>
    <xf numFmtId="0" fontId="0" fillId="5" borderId="0" xfId="0" applyFill="1"/>
    <xf numFmtId="0" fontId="0" fillId="0" borderId="12" xfId="0" applyBorder="1"/>
    <xf numFmtId="4" fontId="0" fillId="0" borderId="13" xfId="0" applyNumberFormat="1" applyBorder="1"/>
    <xf numFmtId="4" fontId="1" fillId="0" borderId="0" xfId="0" applyNumberFormat="1" applyFont="1" applyBorder="1"/>
    <xf numFmtId="49" fontId="0" fillId="0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635000</xdr:colOff>
      <xdr:row>46</xdr:row>
      <xdr:rowOff>114300</xdr:rowOff>
    </xdr:from>
    <xdr:to>
      <xdr:col>1</xdr:col>
      <xdr:colOff>889000</xdr:colOff>
      <xdr:row>53</xdr:row>
      <xdr:rowOff>50800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AC40A2F6-4CC6-E525-FF73-B49E29E9A62D}"/>
            </a:ext>
          </a:extLst>
        </xdr:cNvPr>
        <xdr:cNvSpPr/>
      </xdr:nvSpPr>
      <xdr:spPr>
        <a:xfrm>
          <a:off x="635000" y="9486900"/>
          <a:ext cx="939800" cy="1270000"/>
        </a:xfrm>
        <a:prstGeom prst="ellips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/>
            <a:t>P</a:t>
          </a:r>
        </a:p>
        <a:p>
          <a:pPr algn="l"/>
          <a:r>
            <a:rPr lang="en-GB" sz="1100"/>
            <a:t>60%</a:t>
          </a:r>
        </a:p>
        <a:p>
          <a:pPr algn="l"/>
          <a:endParaRPr lang="en-GB" sz="1100"/>
        </a:p>
        <a:p>
          <a:pPr algn="l"/>
          <a:r>
            <a:rPr lang="en-GB" sz="1100"/>
            <a:t>S</a:t>
          </a:r>
        </a:p>
      </xdr:txBody>
    </xdr:sp>
    <xdr:clientData/>
  </xdr:twoCellAnchor>
  <xdr:twoCellAnchor>
    <xdr:from>
      <xdr:col>1</xdr:col>
      <xdr:colOff>508000</xdr:colOff>
      <xdr:row>47</xdr:row>
      <xdr:rowOff>139700</xdr:rowOff>
    </xdr:from>
    <xdr:to>
      <xdr:col>1</xdr:col>
      <xdr:colOff>508000</xdr:colOff>
      <xdr:row>51</xdr:row>
      <xdr:rowOff>38100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id="{D1CA3C75-A040-282C-839E-21416792ABB8}"/>
            </a:ext>
          </a:extLst>
        </xdr:cNvPr>
        <xdr:cNvCxnSpPr/>
      </xdr:nvCxnSpPr>
      <xdr:spPr>
        <a:xfrm>
          <a:off x="1193800" y="9702800"/>
          <a:ext cx="0" cy="660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115"/>
  <sheetViews>
    <sheetView tabSelected="1" topLeftCell="A30" zoomScale="110" zoomScaleNormal="110" workbookViewId="0">
      <selection activeCell="F47" sqref="F47"/>
    </sheetView>
  </sheetViews>
  <sheetFormatPr defaultColWidth="8.85546875" defaultRowHeight="15" x14ac:dyDescent="0.25"/>
  <cols>
    <col min="1" max="1" width="9" customWidth="1"/>
    <col min="2" max="2" width="40.85546875" bestFit="1" customWidth="1"/>
    <col min="3" max="3" width="25.140625" style="1" bestFit="1" customWidth="1"/>
    <col min="4" max="4" width="24.42578125" style="1" bestFit="1" customWidth="1"/>
    <col min="5" max="5" width="31.85546875" bestFit="1" customWidth="1"/>
    <col min="6" max="6" width="14.85546875" bestFit="1" customWidth="1"/>
    <col min="7" max="7" width="23.7109375" bestFit="1" customWidth="1"/>
    <col min="8" max="8" width="8.42578125" customWidth="1"/>
  </cols>
  <sheetData>
    <row r="1" spans="2:5" ht="23.25" customHeight="1" x14ac:dyDescent="0.35">
      <c r="B1" s="18"/>
    </row>
    <row r="2" spans="2:5" ht="23.25" customHeight="1" x14ac:dyDescent="0.35">
      <c r="B2" s="18"/>
    </row>
    <row r="3" spans="2:5" ht="23.25" customHeight="1" x14ac:dyDescent="0.35">
      <c r="B3" s="18"/>
    </row>
    <row r="4" spans="2:5" ht="23.25" customHeight="1" x14ac:dyDescent="0.35">
      <c r="B4" s="18"/>
    </row>
    <row r="7" spans="2:5" s="21" customFormat="1" ht="24" customHeight="1" x14ac:dyDescent="0.25">
      <c r="B7" s="19"/>
      <c r="C7" s="20"/>
      <c r="D7" s="20"/>
    </row>
    <row r="8" spans="2:5" s="21" customFormat="1" ht="15" customHeight="1" x14ac:dyDescent="0.25">
      <c r="B8" s="19"/>
      <c r="C8" s="20"/>
      <c r="D8" s="20"/>
    </row>
    <row r="9" spans="2:5" s="21" customFormat="1" ht="19.5" customHeight="1" x14ac:dyDescent="0.25">
      <c r="B9" s="22"/>
      <c r="C9" s="20"/>
      <c r="D9" s="20"/>
    </row>
    <row r="10" spans="2:5" s="26" customFormat="1" ht="15.75" x14ac:dyDescent="0.25">
      <c r="B10" s="23" t="s">
        <v>63</v>
      </c>
      <c r="C10" s="24"/>
      <c r="D10" s="25"/>
    </row>
    <row r="11" spans="2:5" x14ac:dyDescent="0.25">
      <c r="B11" s="8"/>
      <c r="D11" s="5"/>
    </row>
    <row r="12" spans="2:5" x14ac:dyDescent="0.25">
      <c r="B12" s="6" t="s">
        <v>0</v>
      </c>
      <c r="D12" s="5"/>
    </row>
    <row r="13" spans="2:5" x14ac:dyDescent="0.25">
      <c r="B13" s="7" t="s">
        <v>1</v>
      </c>
      <c r="C13" s="1">
        <v>47.1</v>
      </c>
      <c r="D13" s="5"/>
    </row>
    <row r="14" spans="2:5" x14ac:dyDescent="0.25">
      <c r="B14" s="7" t="s">
        <v>64</v>
      </c>
      <c r="C14" s="2">
        <v>17</v>
      </c>
      <c r="D14" s="5"/>
      <c r="E14" t="s">
        <v>65</v>
      </c>
    </row>
    <row r="15" spans="2:5" x14ac:dyDescent="0.25">
      <c r="B15" s="7"/>
      <c r="D15" s="5">
        <f>SUM(C13+C14)</f>
        <v>64.099999999999994</v>
      </c>
      <c r="E15" t="s">
        <v>65</v>
      </c>
    </row>
    <row r="16" spans="2:5" x14ac:dyDescent="0.25">
      <c r="B16" s="6" t="s">
        <v>66</v>
      </c>
      <c r="D16" s="5">
        <v>828.5</v>
      </c>
      <c r="E16" s="52" t="s">
        <v>65</v>
      </c>
    </row>
    <row r="17" spans="2:5" x14ac:dyDescent="0.25">
      <c r="B17" s="6" t="s">
        <v>67</v>
      </c>
      <c r="D17" s="5">
        <v>117</v>
      </c>
    </row>
    <row r="18" spans="2:5" x14ac:dyDescent="0.25">
      <c r="B18" s="8"/>
      <c r="D18" s="9">
        <f>SUM(D15+D16+D17)</f>
        <v>1009.6</v>
      </c>
    </row>
    <row r="19" spans="2:5" x14ac:dyDescent="0.25">
      <c r="B19" s="8"/>
      <c r="D19" s="5"/>
    </row>
    <row r="20" spans="2:5" x14ac:dyDescent="0.25">
      <c r="B20" s="6" t="s">
        <v>2</v>
      </c>
      <c r="D20" s="5"/>
    </row>
    <row r="21" spans="2:5" x14ac:dyDescent="0.25">
      <c r="B21" s="8" t="s">
        <v>68</v>
      </c>
      <c r="C21" s="1">
        <v>293</v>
      </c>
      <c r="D21" s="5"/>
      <c r="E21" s="48" t="s">
        <v>24</v>
      </c>
    </row>
    <row r="22" spans="2:5" x14ac:dyDescent="0.25">
      <c r="B22" s="8" t="s">
        <v>69</v>
      </c>
      <c r="C22" s="1">
        <v>171</v>
      </c>
      <c r="D22" s="5"/>
      <c r="E22" t="s">
        <v>71</v>
      </c>
    </row>
    <row r="23" spans="2:5" x14ac:dyDescent="0.25">
      <c r="B23" s="8" t="s">
        <v>70</v>
      </c>
      <c r="C23" s="1">
        <v>42</v>
      </c>
      <c r="D23" s="5"/>
      <c r="E23" t="s">
        <v>71</v>
      </c>
    </row>
    <row r="24" spans="2:5" x14ac:dyDescent="0.25">
      <c r="B24" s="8"/>
      <c r="C24" s="27">
        <f>SUM(C21:C23)</f>
        <v>506</v>
      </c>
      <c r="D24" s="5"/>
    </row>
    <row r="25" spans="2:5" x14ac:dyDescent="0.25">
      <c r="B25" s="8"/>
      <c r="D25" s="5"/>
    </row>
    <row r="26" spans="2:5" x14ac:dyDescent="0.25">
      <c r="B26" s="6" t="s">
        <v>25</v>
      </c>
      <c r="D26" s="5"/>
    </row>
    <row r="27" spans="2:5" ht="15.75" thickBot="1" x14ac:dyDescent="0.3">
      <c r="B27" s="8" t="s">
        <v>72</v>
      </c>
      <c r="C27" s="49">
        <v>365</v>
      </c>
      <c r="D27" s="5"/>
    </row>
    <row r="28" spans="2:5" x14ac:dyDescent="0.25">
      <c r="B28" s="6" t="s">
        <v>3</v>
      </c>
      <c r="C28" s="1">
        <f>SUM(C24-C27)</f>
        <v>141</v>
      </c>
      <c r="D28" s="5"/>
    </row>
    <row r="29" spans="2:5" x14ac:dyDescent="0.25">
      <c r="D29" s="5"/>
    </row>
    <row r="30" spans="2:5" x14ac:dyDescent="0.25">
      <c r="B30" s="8"/>
      <c r="D30" s="5"/>
    </row>
    <row r="31" spans="2:5" x14ac:dyDescent="0.25">
      <c r="B31" s="6" t="s">
        <v>4</v>
      </c>
      <c r="D31" s="9">
        <f>SUM(D18+C24-C27)</f>
        <v>1150.5999999999999</v>
      </c>
    </row>
    <row r="32" spans="2:5" x14ac:dyDescent="0.25">
      <c r="B32" s="8"/>
      <c r="D32" s="5"/>
    </row>
    <row r="33" spans="2:5" x14ac:dyDescent="0.25">
      <c r="B33" s="6" t="s">
        <v>73</v>
      </c>
      <c r="D33" s="5">
        <v>200</v>
      </c>
    </row>
    <row r="34" spans="2:5" ht="15.75" thickBot="1" x14ac:dyDescent="0.3">
      <c r="B34" s="8"/>
      <c r="D34" s="28">
        <f>D31-D33</f>
        <v>950.59999999999991</v>
      </c>
    </row>
    <row r="35" spans="2:5" ht="15.75" thickTop="1" x14ac:dyDescent="0.25">
      <c r="B35" s="8"/>
      <c r="D35" s="5"/>
    </row>
    <row r="36" spans="2:5" x14ac:dyDescent="0.25">
      <c r="B36" s="6" t="s">
        <v>6</v>
      </c>
      <c r="D36" s="5"/>
    </row>
    <row r="37" spans="2:5" x14ac:dyDescent="0.25">
      <c r="B37" s="8" t="s">
        <v>5</v>
      </c>
      <c r="D37" s="5">
        <v>500</v>
      </c>
    </row>
    <row r="38" spans="2:5" x14ac:dyDescent="0.25">
      <c r="B38" s="8" t="s">
        <v>74</v>
      </c>
      <c r="D38" s="5">
        <v>100</v>
      </c>
    </row>
    <row r="39" spans="2:5" x14ac:dyDescent="0.25">
      <c r="B39" s="8" t="s">
        <v>7</v>
      </c>
      <c r="D39" s="5">
        <v>170.4</v>
      </c>
      <c r="E39" s="48" t="s">
        <v>26</v>
      </c>
    </row>
    <row r="40" spans="2:5" ht="15.75" thickBot="1" x14ac:dyDescent="0.3">
      <c r="B40" s="8"/>
      <c r="C40" s="53"/>
      <c r="D40" s="51">
        <f>SUM(D37:D39)</f>
        <v>770.4</v>
      </c>
    </row>
    <row r="41" spans="2:5" ht="15.75" thickBot="1" x14ac:dyDescent="0.3">
      <c r="B41" s="8" t="s">
        <v>28</v>
      </c>
      <c r="C41" s="53"/>
      <c r="D41" s="56">
        <v>180.2</v>
      </c>
      <c r="E41" t="s">
        <v>77</v>
      </c>
    </row>
    <row r="42" spans="2:5" x14ac:dyDescent="0.25">
      <c r="B42" s="8"/>
      <c r="C42" s="53"/>
      <c r="D42" s="57">
        <f>D40+D41</f>
        <v>950.59999999999991</v>
      </c>
    </row>
    <row r="43" spans="2:5" ht="15.75" thickBot="1" x14ac:dyDescent="0.3">
      <c r="B43" s="55"/>
      <c r="C43" s="49"/>
      <c r="D43" s="49"/>
    </row>
    <row r="44" spans="2:5" x14ac:dyDescent="0.25">
      <c r="B44" s="10" t="s">
        <v>8</v>
      </c>
    </row>
    <row r="46" spans="2:5" x14ac:dyDescent="0.25">
      <c r="B46" s="4" t="s">
        <v>9</v>
      </c>
    </row>
    <row r="48" spans="2:5" x14ac:dyDescent="0.25">
      <c r="B48" s="11" t="s">
        <v>30</v>
      </c>
      <c r="C48" s="29"/>
      <c r="D48" s="37"/>
    </row>
    <row r="49" spans="2:9" x14ac:dyDescent="0.25">
      <c r="C49"/>
    </row>
    <row r="50" spans="2:9" x14ac:dyDescent="0.25">
      <c r="C50" s="30" t="s">
        <v>31</v>
      </c>
    </row>
    <row r="52" spans="2:9" x14ac:dyDescent="0.25">
      <c r="B52" s="11" t="s">
        <v>29</v>
      </c>
    </row>
    <row r="54" spans="2:9" x14ac:dyDescent="0.25">
      <c r="B54" s="11">
        <v>100</v>
      </c>
    </row>
    <row r="55" spans="2:9" x14ac:dyDescent="0.25">
      <c r="B55" s="4" t="s">
        <v>23</v>
      </c>
    </row>
    <row r="56" spans="2:9" x14ac:dyDescent="0.25">
      <c r="C56" s="12" t="s">
        <v>32</v>
      </c>
      <c r="D56" s="12" t="s">
        <v>33</v>
      </c>
      <c r="H56" s="12"/>
      <c r="I56" s="12"/>
    </row>
    <row r="57" spans="2:9" x14ac:dyDescent="0.25">
      <c r="C57" s="12"/>
      <c r="D57" s="12"/>
      <c r="H57" s="12"/>
      <c r="I57" s="12"/>
    </row>
    <row r="58" spans="2:9" x14ac:dyDescent="0.25">
      <c r="B58" s="13" t="s">
        <v>5</v>
      </c>
      <c r="C58" s="38">
        <v>145</v>
      </c>
      <c r="D58" s="38">
        <v>145</v>
      </c>
      <c r="H58" s="3"/>
      <c r="I58" s="3"/>
    </row>
    <row r="59" spans="2:9" x14ac:dyDescent="0.25">
      <c r="B59" s="13" t="s">
        <v>10</v>
      </c>
      <c r="C59" s="38"/>
      <c r="D59" s="38"/>
      <c r="H59" s="3"/>
      <c r="I59" s="3"/>
    </row>
    <row r="60" spans="2:9" x14ac:dyDescent="0.25">
      <c r="B60" s="13" t="s">
        <v>34</v>
      </c>
      <c r="C60" s="38">
        <v>120</v>
      </c>
      <c r="D60" s="38"/>
      <c r="H60" s="3"/>
      <c r="I60" s="3"/>
    </row>
    <row r="61" spans="2:9" x14ac:dyDescent="0.25">
      <c r="B61" s="13" t="s">
        <v>35</v>
      </c>
      <c r="C61" s="38">
        <v>35</v>
      </c>
      <c r="D61" s="38"/>
      <c r="E61" t="s">
        <v>36</v>
      </c>
      <c r="H61" s="3"/>
      <c r="I61" s="3"/>
    </row>
    <row r="62" spans="2:9" x14ac:dyDescent="0.25">
      <c r="B62" s="13" t="s">
        <v>42</v>
      </c>
      <c r="C62" s="38"/>
      <c r="D62" s="38">
        <v>260</v>
      </c>
      <c r="H62" s="3"/>
      <c r="I62" s="3"/>
    </row>
    <row r="63" spans="2:9" x14ac:dyDescent="0.25">
      <c r="H63" s="3"/>
      <c r="I63" s="3"/>
    </row>
    <row r="64" spans="2:9" x14ac:dyDescent="0.25">
      <c r="B64" s="14" t="s">
        <v>27</v>
      </c>
      <c r="C64" s="38"/>
      <c r="D64" s="38"/>
      <c r="H64" s="3"/>
      <c r="I64" s="3"/>
    </row>
    <row r="65" spans="2:10" x14ac:dyDescent="0.25">
      <c r="B65" s="13" t="s">
        <v>37</v>
      </c>
      <c r="C65" s="38">
        <v>30</v>
      </c>
      <c r="D65" s="38">
        <v>30</v>
      </c>
      <c r="E65" s="45" t="s">
        <v>38</v>
      </c>
      <c r="F65" s="52"/>
      <c r="H65" s="3"/>
      <c r="I65" s="3"/>
    </row>
    <row r="66" spans="2:10" x14ac:dyDescent="0.25">
      <c r="B66" s="13" t="s">
        <v>22</v>
      </c>
      <c r="C66" s="38" t="s">
        <v>11</v>
      </c>
      <c r="D66" s="39">
        <v>1.5</v>
      </c>
      <c r="E66" s="46" t="s">
        <v>39</v>
      </c>
      <c r="F66" s="52"/>
      <c r="H66" s="3"/>
      <c r="I66" s="3"/>
    </row>
    <row r="67" spans="2:10" x14ac:dyDescent="0.25">
      <c r="C67" s="11"/>
      <c r="D67" s="11"/>
      <c r="H67" s="3"/>
      <c r="I67" s="3"/>
      <c r="J67" s="31"/>
    </row>
    <row r="68" spans="2:10" x14ac:dyDescent="0.25">
      <c r="B68" s="13" t="s">
        <v>40</v>
      </c>
      <c r="C68" s="11">
        <v>20</v>
      </c>
      <c r="D68" s="11">
        <v>20</v>
      </c>
      <c r="H68" s="3"/>
      <c r="I68" s="32"/>
      <c r="J68" s="31"/>
    </row>
    <row r="69" spans="2:10" x14ac:dyDescent="0.25">
      <c r="B69" s="13" t="s">
        <v>22</v>
      </c>
      <c r="C69" s="38"/>
      <c r="D69" s="38">
        <v>3</v>
      </c>
      <c r="E69" t="s">
        <v>41</v>
      </c>
      <c r="G69" s="3"/>
      <c r="H69" s="3"/>
      <c r="I69" s="3"/>
    </row>
    <row r="70" spans="2:10" x14ac:dyDescent="0.25">
      <c r="C70" s="47">
        <f>SUM(C58+C60+C61+C65+C68)</f>
        <v>350</v>
      </c>
      <c r="D70" s="47">
        <f>SUM(D58+D62+D65-D66+D68-D69)</f>
        <v>450.5</v>
      </c>
      <c r="G70" s="3"/>
      <c r="H70" s="3"/>
      <c r="I70" s="3"/>
    </row>
    <row r="71" spans="2:10" x14ac:dyDescent="0.25">
      <c r="C71" s="3"/>
      <c r="D71" s="3"/>
      <c r="G71" s="3"/>
      <c r="H71" s="3"/>
      <c r="I71" s="3"/>
    </row>
    <row r="72" spans="2:10" x14ac:dyDescent="0.25">
      <c r="C72" s="3"/>
      <c r="D72" s="3"/>
      <c r="G72" s="3"/>
      <c r="H72" s="3"/>
      <c r="I72" s="3"/>
    </row>
    <row r="73" spans="2:10" x14ac:dyDescent="0.25">
      <c r="B73" s="4" t="s">
        <v>12</v>
      </c>
      <c r="C73" s="3"/>
      <c r="D73" s="3"/>
      <c r="G73" s="3"/>
      <c r="H73" s="3"/>
      <c r="I73" s="3"/>
    </row>
    <row r="74" spans="2:10" x14ac:dyDescent="0.25">
      <c r="B74" s="4"/>
      <c r="C74" s="33" t="s">
        <v>43</v>
      </c>
      <c r="D74" s="3"/>
    </row>
    <row r="75" spans="2:10" x14ac:dyDescent="0.25">
      <c r="D75" s="3"/>
    </row>
    <row r="76" spans="2:10" x14ac:dyDescent="0.25">
      <c r="B76" s="15" t="s">
        <v>14</v>
      </c>
      <c r="C76" s="3" t="s">
        <v>44</v>
      </c>
      <c r="D76"/>
    </row>
    <row r="77" spans="2:10" x14ac:dyDescent="0.25">
      <c r="B77" s="15"/>
      <c r="C77" s="3"/>
      <c r="D77"/>
    </row>
    <row r="78" spans="2:10" x14ac:dyDescent="0.25">
      <c r="B78" s="15" t="s">
        <v>13</v>
      </c>
      <c r="C78" s="3"/>
      <c r="D78" s="3" t="s">
        <v>44</v>
      </c>
    </row>
    <row r="79" spans="2:10" x14ac:dyDescent="0.25">
      <c r="B79" s="15"/>
      <c r="C79" s="3"/>
      <c r="D79" s="3"/>
    </row>
    <row r="80" spans="2:10" x14ac:dyDescent="0.25">
      <c r="D80" s="3"/>
    </row>
    <row r="81" spans="2:9" x14ac:dyDescent="0.25">
      <c r="B81" s="4" t="s">
        <v>45</v>
      </c>
    </row>
    <row r="82" spans="2:9" x14ac:dyDescent="0.25">
      <c r="B82" s="15" t="s">
        <v>46</v>
      </c>
      <c r="C82" s="3" t="s">
        <v>48</v>
      </c>
      <c r="D82" s="3"/>
    </row>
    <row r="83" spans="2:9" x14ac:dyDescent="0.25">
      <c r="B83" s="15" t="s">
        <v>47</v>
      </c>
      <c r="C83" s="3"/>
      <c r="D83" s="3" t="s">
        <v>49</v>
      </c>
    </row>
    <row r="84" spans="2:9" x14ac:dyDescent="0.25">
      <c r="D84" s="3"/>
      <c r="E84" s="3"/>
    </row>
    <row r="85" spans="2:9" x14ac:dyDescent="0.25">
      <c r="D85" s="3"/>
      <c r="E85" s="3"/>
    </row>
    <row r="86" spans="2:9" x14ac:dyDescent="0.25">
      <c r="D86" s="3"/>
      <c r="E86" s="3"/>
    </row>
    <row r="87" spans="2:9" x14ac:dyDescent="0.25">
      <c r="C87" s="53"/>
      <c r="D87" s="3"/>
      <c r="E87" s="58"/>
    </row>
    <row r="88" spans="2:9" x14ac:dyDescent="0.25">
      <c r="C88" s="53"/>
      <c r="D88" s="3"/>
      <c r="E88" s="3"/>
    </row>
    <row r="89" spans="2:9" x14ac:dyDescent="0.25">
      <c r="D89" s="3"/>
      <c r="E89" s="3"/>
    </row>
    <row r="90" spans="2:9" x14ac:dyDescent="0.25">
      <c r="B90" s="4" t="s">
        <v>15</v>
      </c>
      <c r="D90" s="3"/>
      <c r="E90" s="3"/>
    </row>
    <row r="91" spans="2:9" x14ac:dyDescent="0.25">
      <c r="C91" s="3"/>
      <c r="D91" s="3"/>
    </row>
    <row r="92" spans="2:9" x14ac:dyDescent="0.25">
      <c r="B92" s="4" t="s">
        <v>16</v>
      </c>
      <c r="C92" s="3"/>
      <c r="D92" s="3"/>
    </row>
    <row r="93" spans="2:9" x14ac:dyDescent="0.25">
      <c r="B93" s="13" t="s">
        <v>51</v>
      </c>
      <c r="C93" s="40">
        <v>268</v>
      </c>
      <c r="D93" s="3"/>
      <c r="G93" s="13"/>
      <c r="I93" s="3"/>
    </row>
    <row r="94" spans="2:9" x14ac:dyDescent="0.25">
      <c r="B94" s="13" t="s">
        <v>17</v>
      </c>
      <c r="C94" s="40">
        <v>210</v>
      </c>
      <c r="D94" s="32" t="s">
        <v>50</v>
      </c>
      <c r="E94" t="s">
        <v>65</v>
      </c>
      <c r="G94" s="13"/>
      <c r="I94" s="32"/>
    </row>
    <row r="95" spans="2:9" x14ac:dyDescent="0.25">
      <c r="B95" s="13" t="s">
        <v>75</v>
      </c>
      <c r="C95" s="44">
        <f>C93-C94</f>
        <v>58</v>
      </c>
      <c r="G95" s="13"/>
      <c r="I95" s="1"/>
    </row>
    <row r="96" spans="2:9" x14ac:dyDescent="0.25">
      <c r="B96" s="13" t="s">
        <v>76</v>
      </c>
      <c r="C96" s="42">
        <v>10.9</v>
      </c>
      <c r="D96" s="32" t="s">
        <v>52</v>
      </c>
      <c r="G96" s="13"/>
      <c r="I96" s="32"/>
    </row>
    <row r="97" spans="2:9" x14ac:dyDescent="0.25">
      <c r="B97" s="13" t="s">
        <v>18</v>
      </c>
      <c r="C97" s="41">
        <f>C95-C96</f>
        <v>47.1</v>
      </c>
      <c r="D97" s="3"/>
      <c r="G97" s="13"/>
      <c r="I97" s="3"/>
    </row>
    <row r="98" spans="2:9" x14ac:dyDescent="0.25">
      <c r="B98" s="13"/>
      <c r="C98" s="3"/>
      <c r="D98" s="16"/>
    </row>
    <row r="99" spans="2:9" x14ac:dyDescent="0.25">
      <c r="C99" s="3"/>
      <c r="D99" s="3"/>
    </row>
    <row r="100" spans="2:9" x14ac:dyDescent="0.25">
      <c r="B100" s="4" t="s">
        <v>19</v>
      </c>
      <c r="C100" s="3"/>
      <c r="D100" s="3"/>
    </row>
    <row r="101" spans="2:9" x14ac:dyDescent="0.25">
      <c r="B101" s="17" t="s">
        <v>53</v>
      </c>
      <c r="C101" s="50" t="s">
        <v>54</v>
      </c>
      <c r="D101" s="3"/>
    </row>
    <row r="102" spans="2:9" x14ac:dyDescent="0.25">
      <c r="B102" s="4" t="s">
        <v>20</v>
      </c>
      <c r="C102"/>
      <c r="D102" s="3"/>
    </row>
    <row r="103" spans="2:9" x14ac:dyDescent="0.25">
      <c r="B103" s="13" t="s">
        <v>55</v>
      </c>
      <c r="C103" s="38">
        <v>130</v>
      </c>
      <c r="D103" s="3"/>
      <c r="G103" s="3"/>
      <c r="H103" s="3"/>
    </row>
    <row r="104" spans="2:9" x14ac:dyDescent="0.25">
      <c r="B104" s="13" t="s">
        <v>56</v>
      </c>
      <c r="C104" s="38">
        <v>63</v>
      </c>
      <c r="D104" s="34" t="s">
        <v>57</v>
      </c>
      <c r="E104" s="48" t="s">
        <v>58</v>
      </c>
      <c r="G104" s="3"/>
      <c r="H104" s="34"/>
    </row>
    <row r="105" spans="2:9" x14ac:dyDescent="0.25">
      <c r="B105" s="13" t="s">
        <v>61</v>
      </c>
      <c r="C105" s="38">
        <v>9</v>
      </c>
      <c r="D105" s="34"/>
      <c r="E105" s="48"/>
      <c r="G105" s="3"/>
      <c r="H105" s="34"/>
    </row>
    <row r="106" spans="2:9" x14ac:dyDescent="0.25">
      <c r="B106" s="13" t="s">
        <v>21</v>
      </c>
      <c r="C106" s="38">
        <v>10.9</v>
      </c>
      <c r="D106" s="3"/>
      <c r="G106" s="3"/>
      <c r="H106" s="3"/>
    </row>
    <row r="107" spans="2:9" x14ac:dyDescent="0.25">
      <c r="B107" s="13" t="s">
        <v>59</v>
      </c>
      <c r="C107" s="38">
        <v>2.7</v>
      </c>
      <c r="D107" s="3" t="s">
        <v>60</v>
      </c>
      <c r="E107" s="54" t="s">
        <v>62</v>
      </c>
      <c r="G107" s="3"/>
      <c r="H107" s="3"/>
    </row>
    <row r="108" spans="2:9" x14ac:dyDescent="0.25">
      <c r="D108" s="3"/>
      <c r="H108" s="3"/>
    </row>
    <row r="109" spans="2:9" x14ac:dyDescent="0.25">
      <c r="B109" s="13"/>
      <c r="C109" s="38"/>
      <c r="D109" s="3"/>
      <c r="H109" s="3"/>
    </row>
    <row r="110" spans="2:9" ht="15.75" thickBot="1" x14ac:dyDescent="0.3">
      <c r="B110" s="13"/>
      <c r="C110" s="43">
        <f>SUM( C103+C104-C105-C106-C107)</f>
        <v>170.4</v>
      </c>
      <c r="D110" s="3"/>
      <c r="H110" s="3"/>
    </row>
    <row r="111" spans="2:9" ht="15.75" thickTop="1" x14ac:dyDescent="0.25">
      <c r="C111" s="3"/>
      <c r="D111" s="3"/>
    </row>
    <row r="112" spans="2:9" x14ac:dyDescent="0.25">
      <c r="C112" s="3"/>
      <c r="D112" s="3"/>
    </row>
    <row r="113" spans="2:6" x14ac:dyDescent="0.25">
      <c r="C113" s="3"/>
      <c r="D113" s="3"/>
    </row>
    <row r="114" spans="2:6" x14ac:dyDescent="0.25">
      <c r="B114" s="35"/>
      <c r="C114" s="36"/>
      <c r="D114" s="36"/>
      <c r="E114" s="36"/>
      <c r="F114" s="36"/>
    </row>
    <row r="115" spans="2:6" x14ac:dyDescent="0.25">
      <c r="B115" s="35"/>
      <c r="C115" s="36"/>
      <c r="D115" s="36"/>
      <c r="E115" s="36"/>
      <c r="F115" s="36"/>
    </row>
  </sheetData>
  <phoneticPr fontId="7" type="noConversion"/>
  <pageMargins left="0.70866141732283472" right="0.31496062992125984" top="0.55118110236220474" bottom="0.35433070866141736" header="0.31496062992125984" footer="0.31496062992125984"/>
  <pageSetup paperSize="9" scale="75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Badir Miftah</cp:lastModifiedBy>
  <cp:lastPrinted>2019-07-22T12:32:51Z</cp:lastPrinted>
  <dcterms:created xsi:type="dcterms:W3CDTF">2019-07-14T09:15:46Z</dcterms:created>
  <dcterms:modified xsi:type="dcterms:W3CDTF">2022-12-16T09:54:46Z</dcterms:modified>
</cp:coreProperties>
</file>