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ml.chartshapes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edd\Desktop\First Year\Motorsport Technology\D16 Assignment\"/>
    </mc:Choice>
  </mc:AlternateContent>
  <xr:revisionPtr revIDLastSave="0" documentId="8_{84CD5E34-A76A-4279-834E-7665ABF73457}" xr6:coauthVersionLast="47" xr6:coauthVersionMax="47" xr10:uidLastSave="{00000000-0000-0000-0000-000000000000}"/>
  <bookViews>
    <workbookView xWindow="-120" yWindow="-120" windowWidth="38640" windowHeight="21240" xr2:uid="{E436956D-D728-455E-9F69-9BFF044F012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" i="1" l="1"/>
  <c r="J3" i="1"/>
  <c r="K3" i="1"/>
  <c r="G3" i="1"/>
  <c r="L4" i="1"/>
  <c r="L5" i="1"/>
  <c r="L6" i="1"/>
  <c r="L7" i="1"/>
  <c r="G7" i="1" s="1"/>
  <c r="L8" i="1"/>
  <c r="L9" i="1"/>
  <c r="G9" i="1" s="1"/>
  <c r="L10" i="1"/>
  <c r="G10" i="1" s="1"/>
  <c r="L11" i="1"/>
  <c r="G11" i="1" s="1"/>
  <c r="L12" i="1"/>
  <c r="L13" i="1"/>
  <c r="L14" i="1"/>
  <c r="G14" i="1" s="1"/>
  <c r="L15" i="1"/>
  <c r="G15" i="1" s="1"/>
  <c r="L16" i="1"/>
  <c r="G16" i="1" s="1"/>
  <c r="L17" i="1"/>
  <c r="G17" i="1" s="1"/>
  <c r="L18" i="1"/>
  <c r="G18" i="1" s="1"/>
  <c r="L19" i="1"/>
  <c r="G19" i="1" s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3" i="1"/>
  <c r="G4" i="1"/>
  <c r="G5" i="1"/>
  <c r="G6" i="1"/>
  <c r="G8" i="1"/>
  <c r="G12" i="1"/>
  <c r="G13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B4" i="1"/>
  <c r="B5" i="1"/>
  <c r="B6" i="1" s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M4" i="1"/>
  <c r="M3" i="1"/>
  <c r="H3" i="1"/>
  <c r="H6" i="1"/>
  <c r="H4" i="1"/>
  <c r="H5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E3" i="1"/>
  <c r="B7" i="1" l="1"/>
  <c r="K5" i="1"/>
  <c r="F5" i="1"/>
  <c r="J5" i="1"/>
  <c r="K6" i="1"/>
  <c r="F6" i="1"/>
  <c r="J6" i="1"/>
  <c r="M6" i="1"/>
  <c r="M5" i="1"/>
  <c r="B8" i="1" l="1"/>
  <c r="K4" i="1"/>
  <c r="F4" i="1"/>
  <c r="J4" i="1"/>
  <c r="F3" i="1"/>
  <c r="M7" i="1" l="1"/>
  <c r="B9" i="1"/>
  <c r="J7" i="1" l="1"/>
  <c r="K7" i="1"/>
  <c r="F7" i="1"/>
  <c r="B10" i="1"/>
  <c r="M8" i="1"/>
  <c r="M9" i="1" l="1"/>
  <c r="K8" i="1"/>
  <c r="J8" i="1"/>
  <c r="F8" i="1"/>
  <c r="B11" i="1"/>
  <c r="M10" i="1" l="1"/>
  <c r="B12" i="1"/>
  <c r="J9" i="1"/>
  <c r="K9" i="1"/>
  <c r="F9" i="1"/>
  <c r="M11" i="1" l="1"/>
  <c r="B13" i="1"/>
  <c r="F10" i="1"/>
  <c r="J10" i="1"/>
  <c r="K10" i="1"/>
  <c r="M12" i="1" l="1"/>
  <c r="B14" i="1"/>
  <c r="J11" i="1"/>
  <c r="K11" i="1"/>
  <c r="F11" i="1"/>
  <c r="M13" i="1" l="1"/>
  <c r="B15" i="1"/>
  <c r="F12" i="1"/>
  <c r="J12" i="1"/>
  <c r="K12" i="1"/>
  <c r="M14" i="1" l="1"/>
  <c r="B16" i="1"/>
  <c r="J13" i="1"/>
  <c r="K13" i="1"/>
  <c r="F13" i="1"/>
  <c r="M15" i="1" l="1"/>
  <c r="B17" i="1"/>
  <c r="F14" i="1"/>
  <c r="J14" i="1"/>
  <c r="K14" i="1"/>
  <c r="M16" i="1" l="1"/>
  <c r="B18" i="1"/>
  <c r="F15" i="1"/>
  <c r="J15" i="1"/>
  <c r="K15" i="1"/>
  <c r="K16" i="1" l="1"/>
  <c r="F16" i="1"/>
  <c r="J16" i="1"/>
  <c r="M17" i="1"/>
  <c r="B19" i="1"/>
  <c r="M18" i="1" l="1"/>
  <c r="B20" i="1"/>
  <c r="K17" i="1"/>
  <c r="F17" i="1"/>
  <c r="J17" i="1"/>
  <c r="K18" i="1" l="1"/>
  <c r="F18" i="1"/>
  <c r="J18" i="1"/>
  <c r="M19" i="1"/>
  <c r="B21" i="1"/>
  <c r="J19" i="1" l="1"/>
  <c r="K19" i="1"/>
  <c r="F19" i="1"/>
  <c r="M20" i="1"/>
  <c r="B22" i="1"/>
  <c r="J20" i="1" l="1"/>
  <c r="K20" i="1"/>
  <c r="F20" i="1"/>
  <c r="M21" i="1"/>
  <c r="B23" i="1"/>
  <c r="M22" i="1" l="1"/>
  <c r="B24" i="1"/>
  <c r="J21" i="1"/>
  <c r="K21" i="1"/>
  <c r="F21" i="1"/>
  <c r="M23" i="1" l="1"/>
  <c r="B25" i="1"/>
  <c r="J22" i="1"/>
  <c r="K22" i="1"/>
  <c r="F22" i="1"/>
  <c r="B26" i="1" l="1"/>
  <c r="M24" i="1"/>
  <c r="K23" i="1"/>
  <c r="F23" i="1"/>
  <c r="J23" i="1"/>
  <c r="J24" i="1" l="1"/>
  <c r="K24" i="1"/>
  <c r="F24" i="1"/>
  <c r="M25" i="1"/>
  <c r="B27" i="1"/>
  <c r="F25" i="1" l="1"/>
  <c r="J25" i="1"/>
  <c r="K25" i="1"/>
  <c r="B28" i="1"/>
  <c r="M26" i="1"/>
  <c r="B29" i="1" l="1"/>
  <c r="K26" i="1"/>
  <c r="F26" i="1"/>
  <c r="J26" i="1"/>
  <c r="M27" i="1"/>
  <c r="M28" i="1" l="1"/>
  <c r="K27" i="1"/>
  <c r="F27" i="1"/>
  <c r="J27" i="1"/>
  <c r="B30" i="1"/>
  <c r="B31" i="1" l="1"/>
  <c r="K28" i="1"/>
  <c r="F28" i="1"/>
  <c r="J28" i="1"/>
  <c r="M29" i="1"/>
  <c r="K29" i="1" l="1"/>
  <c r="F29" i="1"/>
  <c r="J29" i="1"/>
  <c r="B32" i="1"/>
  <c r="M30" i="1"/>
  <c r="K30" i="1" l="1"/>
  <c r="F30" i="1"/>
  <c r="J30" i="1"/>
  <c r="M31" i="1"/>
  <c r="B33" i="1"/>
  <c r="B34" i="1" l="1"/>
  <c r="M32" i="1"/>
  <c r="J31" i="1"/>
  <c r="K31" i="1"/>
  <c r="F31" i="1"/>
  <c r="M33" i="1" l="1"/>
  <c r="B35" i="1"/>
  <c r="K32" i="1"/>
  <c r="J32" i="1"/>
  <c r="F32" i="1"/>
  <c r="M34" i="1" l="1"/>
  <c r="B36" i="1"/>
  <c r="K33" i="1"/>
  <c r="F33" i="1"/>
  <c r="J33" i="1"/>
  <c r="M35" i="1" l="1"/>
  <c r="B37" i="1"/>
  <c r="J34" i="1"/>
  <c r="K34" i="1"/>
  <c r="F34" i="1"/>
  <c r="M36" i="1" l="1"/>
  <c r="B38" i="1"/>
  <c r="K35" i="1"/>
  <c r="F35" i="1"/>
  <c r="J35" i="1"/>
  <c r="B39" i="1" l="1"/>
  <c r="M37" i="1"/>
  <c r="F36" i="1"/>
  <c r="J36" i="1"/>
  <c r="K36" i="1"/>
  <c r="F37" i="1" l="1"/>
  <c r="J37" i="1"/>
  <c r="K37" i="1"/>
  <c r="B40" i="1"/>
  <c r="M38" i="1"/>
  <c r="M39" i="1" l="1"/>
  <c r="K38" i="1"/>
  <c r="F38" i="1"/>
  <c r="J38" i="1"/>
  <c r="B41" i="1"/>
  <c r="F39" i="1" l="1"/>
  <c r="J39" i="1"/>
  <c r="K39" i="1"/>
  <c r="M40" i="1"/>
  <c r="B42" i="1"/>
  <c r="M41" i="1" l="1"/>
  <c r="B43" i="1"/>
  <c r="K40" i="1"/>
  <c r="F40" i="1"/>
  <c r="J40" i="1"/>
  <c r="M42" i="1" l="1"/>
  <c r="B44" i="1"/>
  <c r="F41" i="1"/>
  <c r="K41" i="1"/>
  <c r="J41" i="1"/>
  <c r="M43" i="1" l="1"/>
  <c r="B45" i="1"/>
  <c r="K42" i="1"/>
  <c r="F42" i="1"/>
  <c r="J42" i="1"/>
  <c r="M44" i="1" l="1"/>
  <c r="B46" i="1"/>
  <c r="K43" i="1"/>
  <c r="J43" i="1"/>
  <c r="F43" i="1"/>
  <c r="B47" i="1" l="1"/>
  <c r="M45" i="1"/>
  <c r="J44" i="1"/>
  <c r="K44" i="1"/>
  <c r="F44" i="1"/>
  <c r="M46" i="1" l="1"/>
  <c r="J45" i="1"/>
  <c r="K45" i="1"/>
  <c r="F45" i="1"/>
  <c r="B48" i="1"/>
  <c r="M47" i="1" l="1"/>
  <c r="B49" i="1"/>
  <c r="J46" i="1"/>
  <c r="K46" i="1"/>
  <c r="F46" i="1"/>
  <c r="B50" i="1" l="1"/>
  <c r="M48" i="1"/>
  <c r="K47" i="1"/>
  <c r="F47" i="1"/>
  <c r="J47" i="1"/>
  <c r="J48" i="1" l="1"/>
  <c r="K48" i="1"/>
  <c r="F48" i="1"/>
  <c r="M49" i="1"/>
  <c r="B51" i="1"/>
  <c r="B52" i="1" l="1"/>
  <c r="F49" i="1"/>
  <c r="J49" i="1"/>
  <c r="K49" i="1"/>
  <c r="M50" i="1"/>
  <c r="K50" i="1" l="1"/>
  <c r="F50" i="1"/>
  <c r="J50" i="1"/>
  <c r="M51" i="1"/>
  <c r="B53" i="1"/>
  <c r="M52" i="1" l="1"/>
  <c r="B54" i="1"/>
  <c r="F51" i="1"/>
  <c r="J51" i="1"/>
  <c r="K51" i="1"/>
  <c r="M53" i="1" l="1"/>
  <c r="B55" i="1"/>
  <c r="K52" i="1"/>
  <c r="J52" i="1"/>
  <c r="F52" i="1"/>
  <c r="M54" i="1" l="1"/>
  <c r="B56" i="1"/>
  <c r="F53" i="1"/>
  <c r="J53" i="1"/>
  <c r="K53" i="1"/>
  <c r="M55" i="1" l="1"/>
  <c r="B57" i="1"/>
  <c r="K54" i="1"/>
  <c r="F54" i="1"/>
  <c r="J54" i="1"/>
  <c r="M56" i="1" l="1"/>
  <c r="B58" i="1"/>
  <c r="K55" i="1"/>
  <c r="F55" i="1"/>
  <c r="J55" i="1"/>
  <c r="M57" i="1" l="1"/>
  <c r="B59" i="1"/>
  <c r="K56" i="1"/>
  <c r="J56" i="1"/>
  <c r="F56" i="1"/>
  <c r="M58" i="1" l="1"/>
  <c r="B60" i="1"/>
  <c r="J57" i="1"/>
  <c r="F57" i="1"/>
  <c r="K57" i="1"/>
  <c r="M59" i="1" l="1"/>
  <c r="B61" i="1"/>
  <c r="J58" i="1"/>
  <c r="K58" i="1"/>
  <c r="F58" i="1"/>
  <c r="M60" i="1" l="1"/>
  <c r="B62" i="1"/>
  <c r="J59" i="1"/>
  <c r="K59" i="1"/>
  <c r="F59" i="1"/>
  <c r="M61" i="1" l="1"/>
  <c r="B63" i="1"/>
  <c r="F60" i="1"/>
  <c r="J60" i="1"/>
  <c r="K60" i="1"/>
  <c r="M62" i="1" l="1"/>
  <c r="B64" i="1"/>
  <c r="J61" i="1"/>
  <c r="K61" i="1"/>
  <c r="F61" i="1"/>
  <c r="M63" i="1" l="1"/>
  <c r="B65" i="1"/>
  <c r="K62" i="1"/>
  <c r="F62" i="1"/>
  <c r="J62" i="1"/>
  <c r="B66" i="1" l="1"/>
  <c r="M64" i="1"/>
  <c r="K63" i="1"/>
  <c r="F63" i="1"/>
  <c r="J63" i="1"/>
  <c r="B67" i="1" l="1"/>
  <c r="F64" i="1"/>
  <c r="J64" i="1"/>
  <c r="K64" i="1"/>
  <c r="M65" i="1"/>
  <c r="F65" i="1" l="1"/>
  <c r="J65" i="1"/>
  <c r="K65" i="1"/>
  <c r="M66" i="1"/>
  <c r="B68" i="1"/>
  <c r="M67" i="1" l="1"/>
  <c r="B69" i="1"/>
  <c r="F66" i="1"/>
  <c r="K66" i="1"/>
  <c r="J66" i="1"/>
  <c r="M68" i="1" l="1"/>
  <c r="B70" i="1"/>
  <c r="K67" i="1"/>
  <c r="F67" i="1"/>
  <c r="J67" i="1"/>
  <c r="M69" i="1" l="1"/>
  <c r="B71" i="1"/>
  <c r="J68" i="1"/>
  <c r="K68" i="1"/>
  <c r="F68" i="1"/>
  <c r="M70" i="1" l="1"/>
  <c r="B72" i="1"/>
  <c r="K69" i="1"/>
  <c r="F69" i="1"/>
  <c r="J69" i="1"/>
  <c r="M71" i="1" l="1"/>
  <c r="B73" i="1"/>
  <c r="K70" i="1"/>
  <c r="F70" i="1"/>
  <c r="J70" i="1"/>
  <c r="M72" i="1" l="1"/>
  <c r="B74" i="1"/>
  <c r="J71" i="1"/>
  <c r="F71" i="1"/>
  <c r="K71" i="1"/>
  <c r="M73" i="1" l="1"/>
  <c r="B75" i="1"/>
  <c r="F72" i="1"/>
  <c r="J72" i="1"/>
  <c r="K72" i="1"/>
  <c r="M74" i="1" l="1"/>
  <c r="B76" i="1"/>
  <c r="F73" i="1"/>
  <c r="J73" i="1"/>
  <c r="K73" i="1"/>
  <c r="M75" i="1" l="1"/>
  <c r="B77" i="1"/>
  <c r="K74" i="1"/>
  <c r="F74" i="1"/>
  <c r="J74" i="1"/>
  <c r="M76" i="1" l="1"/>
  <c r="B78" i="1"/>
  <c r="K75" i="1"/>
  <c r="F75" i="1"/>
  <c r="J75" i="1"/>
  <c r="B79" i="1" l="1"/>
  <c r="M77" i="1"/>
  <c r="K76" i="1"/>
  <c r="F76" i="1"/>
  <c r="J76" i="1"/>
  <c r="K77" i="1" l="1"/>
  <c r="F77" i="1"/>
  <c r="J77" i="1"/>
  <c r="M78" i="1"/>
  <c r="B80" i="1"/>
  <c r="B81" i="1" l="1"/>
  <c r="M79" i="1"/>
  <c r="F78" i="1"/>
  <c r="K78" i="1"/>
  <c r="J78" i="1"/>
  <c r="K79" i="1" l="1"/>
  <c r="F79" i="1"/>
  <c r="J79" i="1"/>
  <c r="M80" i="1"/>
  <c r="B82" i="1"/>
  <c r="B83" i="1" l="1"/>
  <c r="M81" i="1"/>
  <c r="J80" i="1"/>
  <c r="K80" i="1"/>
  <c r="F80" i="1"/>
  <c r="J81" i="1" l="1"/>
  <c r="K81" i="1"/>
  <c r="F81" i="1"/>
  <c r="B84" i="1"/>
  <c r="M82" i="1"/>
  <c r="J82" i="1" l="1"/>
  <c r="K82" i="1"/>
  <c r="F82" i="1"/>
  <c r="M83" i="1"/>
  <c r="B85" i="1"/>
  <c r="B86" i="1" l="1"/>
  <c r="M84" i="1"/>
  <c r="K83" i="1"/>
  <c r="F83" i="1"/>
  <c r="J83" i="1"/>
  <c r="M85" i="1" l="1"/>
  <c r="F84" i="1"/>
  <c r="J84" i="1"/>
  <c r="K84" i="1"/>
  <c r="B87" i="1"/>
  <c r="B88" i="1" l="1"/>
  <c r="M86" i="1"/>
  <c r="F85" i="1"/>
  <c r="J85" i="1"/>
  <c r="K85" i="1"/>
  <c r="M87" i="1" l="1"/>
  <c r="K86" i="1"/>
  <c r="F86" i="1"/>
  <c r="J86" i="1"/>
  <c r="B89" i="1"/>
  <c r="M88" i="1" l="1"/>
  <c r="K87" i="1"/>
  <c r="J87" i="1"/>
  <c r="F87" i="1"/>
  <c r="B90" i="1"/>
  <c r="M89" i="1" l="1"/>
  <c r="K88" i="1"/>
  <c r="F88" i="1"/>
  <c r="J88" i="1"/>
  <c r="B91" i="1"/>
  <c r="M90" i="1" l="1"/>
  <c r="B92" i="1"/>
  <c r="K89" i="1"/>
  <c r="F89" i="1"/>
  <c r="J89" i="1"/>
  <c r="M91" i="1" l="1"/>
  <c r="B93" i="1"/>
  <c r="F90" i="1"/>
  <c r="J90" i="1"/>
  <c r="K90" i="1"/>
  <c r="M92" i="1" l="1"/>
  <c r="M93" i="1"/>
  <c r="K91" i="1"/>
  <c r="J91" i="1"/>
  <c r="F91" i="1"/>
  <c r="K93" i="1" l="1"/>
  <c r="F93" i="1"/>
  <c r="J93" i="1"/>
  <c r="J92" i="1"/>
  <c r="K92" i="1"/>
  <c r="F92" i="1"/>
</calcChain>
</file>

<file path=xl/sharedStrings.xml><?xml version="1.0" encoding="utf-8"?>
<sst xmlns="http://schemas.openxmlformats.org/spreadsheetml/2006/main" count="48" uniqueCount="40">
  <si>
    <t>Load</t>
  </si>
  <si>
    <t>Dyno Speed</t>
  </si>
  <si>
    <t>Fuel Flow Rate</t>
  </si>
  <si>
    <t>Lambda</t>
  </si>
  <si>
    <t>Newtons</t>
  </si>
  <si>
    <t>rpm</t>
  </si>
  <si>
    <t>l/min</t>
  </si>
  <si>
    <t>Baro</t>
  </si>
  <si>
    <t>Humidity</t>
  </si>
  <si>
    <t>Ambient temp</t>
  </si>
  <si>
    <t>mBar</t>
  </si>
  <si>
    <t>%</t>
  </si>
  <si>
    <t>Deg C</t>
  </si>
  <si>
    <t>A/FR</t>
  </si>
  <si>
    <t>Corrected Power</t>
  </si>
  <si>
    <t>Torque</t>
  </si>
  <si>
    <t>BMEP</t>
  </si>
  <si>
    <t>SFC</t>
  </si>
  <si>
    <t>Thermal Efficiency</t>
  </si>
  <si>
    <t>Nm</t>
  </si>
  <si>
    <t>Kg/kWhr</t>
  </si>
  <si>
    <t>kW</t>
  </si>
  <si>
    <t>Distance from Pivot to Hook Eye</t>
  </si>
  <si>
    <t>m</t>
  </si>
  <si>
    <t>Brake Power</t>
  </si>
  <si>
    <t>W</t>
  </si>
  <si>
    <t>Bar</t>
  </si>
  <si>
    <t>Ambient Temp</t>
  </si>
  <si>
    <t>kPa</t>
  </si>
  <si>
    <t>Kelvin</t>
  </si>
  <si>
    <t>KJ/Kg</t>
  </si>
  <si>
    <t>Calorific Value of Fuel</t>
  </si>
  <si>
    <t>Stroke Length (m)</t>
  </si>
  <si>
    <t>Bore Width (m)</t>
  </si>
  <si>
    <t>Bore Radius (m)</t>
  </si>
  <si>
    <t>Total Volume (L)</t>
  </si>
  <si>
    <t>Vol/Revolution (L)</t>
  </si>
  <si>
    <t>Distance to Pivot (m)</t>
  </si>
  <si>
    <t>Ambient Temp (K)</t>
  </si>
  <si>
    <t>Calorific Value of Fuel (KJ/Kg)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</si>
</sst>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9.7401556927907876E-2"/>
          <c:y val="0.12561364829396326"/>
          <c:w val="0.80615529308836398"/>
          <c:h val="0.74908209390492841"/>
        </c:manualLayout>
      </c:layout>
      <c:scatterChart>
        <c:scatterStyle val="smoothMarker"/>
        <c:varyColors val="0"/>
        <c:ser>
          <c:idx val="0"/>
          <c:order val="1"/>
          <c:tx>
            <c:v>Specific Fuel Consumption vs RPM</c:v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Sheet1!$B$3:$B$93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Sheet1!$J$3:$J$93</c:f>
              <c:numCache>
                <c:formatCode>General</c:formatCode>
                <c:ptCount val="91"/>
                <c:pt idx="0">
                  <c:v>0.48032419685102545</c:v>
                </c:pt>
                <c:pt idx="1">
                  <c:v>0.46824524014069913</c:v>
                </c:pt>
                <c:pt idx="2">
                  <c:v>0.45089291472342224</c:v>
                </c:pt>
                <c:pt idx="3">
                  <c:v>0.42389627952724906</c:v>
                </c:pt>
                <c:pt idx="4">
                  <c:v>0.40887651369301953</c:v>
                </c:pt>
                <c:pt idx="5">
                  <c:v>0.40994401826685301</c:v>
                </c:pt>
                <c:pt idx="6">
                  <c:v>0.38730090393664895</c:v>
                </c:pt>
                <c:pt idx="7">
                  <c:v>0.36802764599862875</c:v>
                </c:pt>
                <c:pt idx="8">
                  <c:v>0.3642211052789866</c:v>
                </c:pt>
                <c:pt idx="9">
                  <c:v>0.35204801845949807</c:v>
                </c:pt>
                <c:pt idx="10">
                  <c:v>0.35252392406401573</c:v>
                </c:pt>
                <c:pt idx="11">
                  <c:v>0.35621685155141236</c:v>
                </c:pt>
                <c:pt idx="12">
                  <c:v>0.35303508199950484</c:v>
                </c:pt>
                <c:pt idx="13">
                  <c:v>0.35161742144409464</c:v>
                </c:pt>
                <c:pt idx="14">
                  <c:v>0.34610650518226077</c:v>
                </c:pt>
                <c:pt idx="15">
                  <c:v>0.34570197602131497</c:v>
                </c:pt>
                <c:pt idx="16">
                  <c:v>0.35432832804766129</c:v>
                </c:pt>
                <c:pt idx="17">
                  <c:v>0.3589989375747023</c:v>
                </c:pt>
                <c:pt idx="18">
                  <c:v>0.3589326536719829</c:v>
                </c:pt>
                <c:pt idx="19">
                  <c:v>0.35666887043687617</c:v>
                </c:pt>
                <c:pt idx="20">
                  <c:v>0.3585912244099948</c:v>
                </c:pt>
                <c:pt idx="21">
                  <c:v>0.35425882752078219</c:v>
                </c:pt>
                <c:pt idx="22">
                  <c:v>0.351354106486998</c:v>
                </c:pt>
                <c:pt idx="23">
                  <c:v>0.3494111823899585</c:v>
                </c:pt>
                <c:pt idx="24">
                  <c:v>0.34902522408661435</c:v>
                </c:pt>
                <c:pt idx="25">
                  <c:v>0.34710016679925276</c:v>
                </c:pt>
                <c:pt idx="26">
                  <c:v>0.34720198086186466</c:v>
                </c:pt>
                <c:pt idx="27">
                  <c:v>0.35085331275905829</c:v>
                </c:pt>
                <c:pt idx="28">
                  <c:v>0.35273746049540267</c:v>
                </c:pt>
                <c:pt idx="29">
                  <c:v>0.35030418187280676</c:v>
                </c:pt>
                <c:pt idx="30">
                  <c:v>0.35232751042808103</c:v>
                </c:pt>
                <c:pt idx="31">
                  <c:v>0.35246671383954453</c:v>
                </c:pt>
                <c:pt idx="32">
                  <c:v>0.35749612637141509</c:v>
                </c:pt>
                <c:pt idx="33">
                  <c:v>0.3587401973314297</c:v>
                </c:pt>
                <c:pt idx="34">
                  <c:v>0.36135613703138164</c:v>
                </c:pt>
                <c:pt idx="35">
                  <c:v>0.36528136241981551</c:v>
                </c:pt>
                <c:pt idx="36">
                  <c:v>0.36277329553586096</c:v>
                </c:pt>
                <c:pt idx="37">
                  <c:v>0.36332755311826692</c:v>
                </c:pt>
                <c:pt idx="38">
                  <c:v>0.36902571726660421</c:v>
                </c:pt>
                <c:pt idx="39">
                  <c:v>0.37382952977118894</c:v>
                </c:pt>
                <c:pt idx="40">
                  <c:v>0.38031234405156805</c:v>
                </c:pt>
                <c:pt idx="41">
                  <c:v>0.38920414318055901</c:v>
                </c:pt>
                <c:pt idx="42">
                  <c:v>0.39035709896498333</c:v>
                </c:pt>
                <c:pt idx="43">
                  <c:v>0.39602696975501428</c:v>
                </c:pt>
                <c:pt idx="44">
                  <c:v>0.39409895764768171</c:v>
                </c:pt>
                <c:pt idx="45">
                  <c:v>0.39631402736233012</c:v>
                </c:pt>
                <c:pt idx="46">
                  <c:v>0.39202384336426976</c:v>
                </c:pt>
                <c:pt idx="47">
                  <c:v>0.38955520931543691</c:v>
                </c:pt>
                <c:pt idx="48">
                  <c:v>0.39099462563057097</c:v>
                </c:pt>
                <c:pt idx="49">
                  <c:v>0.38666705362854903</c:v>
                </c:pt>
                <c:pt idx="50">
                  <c:v>0.39081856388636688</c:v>
                </c:pt>
                <c:pt idx="51">
                  <c:v>0.38844264125551659</c:v>
                </c:pt>
                <c:pt idx="52">
                  <c:v>0.39847524008294644</c:v>
                </c:pt>
                <c:pt idx="53">
                  <c:v>0.39718596390105004</c:v>
                </c:pt>
                <c:pt idx="54">
                  <c:v>0.40280966232645371</c:v>
                </c:pt>
                <c:pt idx="55">
                  <c:v>0.39857026015073388</c:v>
                </c:pt>
                <c:pt idx="56">
                  <c:v>0.40039204990083355</c:v>
                </c:pt>
                <c:pt idx="57">
                  <c:v>0.40446341713277495</c:v>
                </c:pt>
                <c:pt idx="58">
                  <c:v>0.40411040167761375</c:v>
                </c:pt>
                <c:pt idx="59">
                  <c:v>0.41233015594833655</c:v>
                </c:pt>
                <c:pt idx="60">
                  <c:v>0.41365108765528974</c:v>
                </c:pt>
                <c:pt idx="61">
                  <c:v>0.41661448412558649</c:v>
                </c:pt>
                <c:pt idx="62">
                  <c:v>0.41874216856603069</c:v>
                </c:pt>
                <c:pt idx="63">
                  <c:v>0.42295970833527236</c:v>
                </c:pt>
                <c:pt idx="64">
                  <c:v>0.42262695660476651</c:v>
                </c:pt>
                <c:pt idx="65">
                  <c:v>0.42412305140636963</c:v>
                </c:pt>
                <c:pt idx="66">
                  <c:v>0.42871180471105547</c:v>
                </c:pt>
                <c:pt idx="67">
                  <c:v>0.43059464100782874</c:v>
                </c:pt>
                <c:pt idx="68">
                  <c:v>0.43063068082774453</c:v>
                </c:pt>
                <c:pt idx="69">
                  <c:v>0.426329275336293</c:v>
                </c:pt>
                <c:pt idx="70">
                  <c:v>0.4303457035821639</c:v>
                </c:pt>
                <c:pt idx="71">
                  <c:v>0.43008409684232246</c:v>
                </c:pt>
                <c:pt idx="72">
                  <c:v>0.43185193659971677</c:v>
                </c:pt>
                <c:pt idx="73">
                  <c:v>0.43312429298809729</c:v>
                </c:pt>
                <c:pt idx="74">
                  <c:v>0.4329585532906316</c:v>
                </c:pt>
                <c:pt idx="75">
                  <c:v>0.43921264662561599</c:v>
                </c:pt>
                <c:pt idx="76">
                  <c:v>0.44063554867380089</c:v>
                </c:pt>
                <c:pt idx="77">
                  <c:v>0.44527311604938113</c:v>
                </c:pt>
                <c:pt idx="78">
                  <c:v>0.45031641261422439</c:v>
                </c:pt>
                <c:pt idx="79">
                  <c:v>0.45245059913571739</c:v>
                </c:pt>
                <c:pt idx="80">
                  <c:v>0.45371596906585121</c:v>
                </c:pt>
                <c:pt idx="81">
                  <c:v>0.45892529412085004</c:v>
                </c:pt>
                <c:pt idx="82">
                  <c:v>0.46228795250533516</c:v>
                </c:pt>
                <c:pt idx="83">
                  <c:v>0.4678435828313155</c:v>
                </c:pt>
                <c:pt idx="84">
                  <c:v>0.47248804901860431</c:v>
                </c:pt>
                <c:pt idx="85">
                  <c:v>0.47299324828779765</c:v>
                </c:pt>
                <c:pt idx="86">
                  <c:v>0.47679061020136654</c:v>
                </c:pt>
                <c:pt idx="87">
                  <c:v>0.47626047020341655</c:v>
                </c:pt>
                <c:pt idx="88">
                  <c:v>0.48841802719647925</c:v>
                </c:pt>
                <c:pt idx="89">
                  <c:v>0.49500987203549107</c:v>
                </c:pt>
                <c:pt idx="90">
                  <c:v>0.49920517480651505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31D-43BE-B129-F52CEAF6B6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71415711"/>
        <c:axId val="469684383"/>
        <c:extLst>
          <c:ext xmlns:c15="http://schemas.microsoft.com/office/drawing/2012/chart" uri="{02D57815-91ED-43cb-92C2-25804820EDAC}">
            <c15:filteredScatterSeries>
              <c15:ser>
                <c:idx val="1"/>
                <c:order val="0"/>
                <c:tx>
                  <c:v>Torque vs RPM</c:v>
                </c:tx>
                <c:spPr>
                  <a:ln w="22225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>
                      <c:ext uri="{02D57815-91ED-43cb-92C2-25804820EDAC}">
                        <c15:formulaRef>
                          <c15:sqref>Sheet1!$B$3:$B$93</c15:sqref>
                        </c15:formulaRef>
                      </c:ext>
                    </c:extLst>
                    <c:numCache>
                      <c:formatCode>General</c:formatCode>
                      <c:ptCount val="91"/>
                      <c:pt idx="0">
                        <c:v>1000</c:v>
                      </c:pt>
                      <c:pt idx="1">
                        <c:v>1050</c:v>
                      </c:pt>
                      <c:pt idx="2">
                        <c:v>1100</c:v>
                      </c:pt>
                      <c:pt idx="3">
                        <c:v>1150</c:v>
                      </c:pt>
                      <c:pt idx="4">
                        <c:v>1200</c:v>
                      </c:pt>
                      <c:pt idx="5">
                        <c:v>1250</c:v>
                      </c:pt>
                      <c:pt idx="6">
                        <c:v>1300</c:v>
                      </c:pt>
                      <c:pt idx="7">
                        <c:v>1350</c:v>
                      </c:pt>
                      <c:pt idx="8">
                        <c:v>1400</c:v>
                      </c:pt>
                      <c:pt idx="9">
                        <c:v>1450</c:v>
                      </c:pt>
                      <c:pt idx="10">
                        <c:v>1500</c:v>
                      </c:pt>
                      <c:pt idx="11">
                        <c:v>1550</c:v>
                      </c:pt>
                      <c:pt idx="12">
                        <c:v>1600</c:v>
                      </c:pt>
                      <c:pt idx="13">
                        <c:v>1650</c:v>
                      </c:pt>
                      <c:pt idx="14">
                        <c:v>1700</c:v>
                      </c:pt>
                      <c:pt idx="15">
                        <c:v>1750</c:v>
                      </c:pt>
                      <c:pt idx="16">
                        <c:v>1800</c:v>
                      </c:pt>
                      <c:pt idx="17">
                        <c:v>1850</c:v>
                      </c:pt>
                      <c:pt idx="18">
                        <c:v>1900</c:v>
                      </c:pt>
                      <c:pt idx="19">
                        <c:v>1950</c:v>
                      </c:pt>
                      <c:pt idx="20">
                        <c:v>2000</c:v>
                      </c:pt>
                      <c:pt idx="21">
                        <c:v>2050</c:v>
                      </c:pt>
                      <c:pt idx="22">
                        <c:v>2100</c:v>
                      </c:pt>
                      <c:pt idx="23">
                        <c:v>2150</c:v>
                      </c:pt>
                      <c:pt idx="24">
                        <c:v>2200</c:v>
                      </c:pt>
                      <c:pt idx="25">
                        <c:v>2250</c:v>
                      </c:pt>
                      <c:pt idx="26">
                        <c:v>2300</c:v>
                      </c:pt>
                      <c:pt idx="27">
                        <c:v>2350</c:v>
                      </c:pt>
                      <c:pt idx="28">
                        <c:v>2400</c:v>
                      </c:pt>
                      <c:pt idx="29">
                        <c:v>2450</c:v>
                      </c:pt>
                      <c:pt idx="30">
                        <c:v>2500</c:v>
                      </c:pt>
                      <c:pt idx="31">
                        <c:v>2550</c:v>
                      </c:pt>
                      <c:pt idx="32">
                        <c:v>2600</c:v>
                      </c:pt>
                      <c:pt idx="33">
                        <c:v>2650</c:v>
                      </c:pt>
                      <c:pt idx="34">
                        <c:v>2700</c:v>
                      </c:pt>
                      <c:pt idx="35">
                        <c:v>2750</c:v>
                      </c:pt>
                      <c:pt idx="36">
                        <c:v>2800</c:v>
                      </c:pt>
                      <c:pt idx="37">
                        <c:v>2850</c:v>
                      </c:pt>
                      <c:pt idx="38">
                        <c:v>2900</c:v>
                      </c:pt>
                      <c:pt idx="39">
                        <c:v>2950</c:v>
                      </c:pt>
                      <c:pt idx="40">
                        <c:v>3000</c:v>
                      </c:pt>
                      <c:pt idx="41">
                        <c:v>3050</c:v>
                      </c:pt>
                      <c:pt idx="42">
                        <c:v>3100</c:v>
                      </c:pt>
                      <c:pt idx="43">
                        <c:v>3150</c:v>
                      </c:pt>
                      <c:pt idx="44">
                        <c:v>3200</c:v>
                      </c:pt>
                      <c:pt idx="45">
                        <c:v>3250</c:v>
                      </c:pt>
                      <c:pt idx="46">
                        <c:v>3300</c:v>
                      </c:pt>
                      <c:pt idx="47">
                        <c:v>3350</c:v>
                      </c:pt>
                      <c:pt idx="48">
                        <c:v>3400</c:v>
                      </c:pt>
                      <c:pt idx="49">
                        <c:v>3450</c:v>
                      </c:pt>
                      <c:pt idx="50">
                        <c:v>3500</c:v>
                      </c:pt>
                      <c:pt idx="51">
                        <c:v>3550</c:v>
                      </c:pt>
                      <c:pt idx="52">
                        <c:v>3600</c:v>
                      </c:pt>
                      <c:pt idx="53">
                        <c:v>3650</c:v>
                      </c:pt>
                      <c:pt idx="54">
                        <c:v>3700</c:v>
                      </c:pt>
                      <c:pt idx="55">
                        <c:v>3750</c:v>
                      </c:pt>
                      <c:pt idx="56">
                        <c:v>3800</c:v>
                      </c:pt>
                      <c:pt idx="57">
                        <c:v>3850</c:v>
                      </c:pt>
                      <c:pt idx="58">
                        <c:v>3900</c:v>
                      </c:pt>
                      <c:pt idx="59">
                        <c:v>3950</c:v>
                      </c:pt>
                      <c:pt idx="60">
                        <c:v>4000</c:v>
                      </c:pt>
                      <c:pt idx="61">
                        <c:v>4050</c:v>
                      </c:pt>
                      <c:pt idx="62">
                        <c:v>4100</c:v>
                      </c:pt>
                      <c:pt idx="63">
                        <c:v>4150</c:v>
                      </c:pt>
                      <c:pt idx="64">
                        <c:v>4200</c:v>
                      </c:pt>
                      <c:pt idx="65">
                        <c:v>4250</c:v>
                      </c:pt>
                      <c:pt idx="66">
                        <c:v>4300</c:v>
                      </c:pt>
                      <c:pt idx="67">
                        <c:v>4350</c:v>
                      </c:pt>
                      <c:pt idx="68">
                        <c:v>4400</c:v>
                      </c:pt>
                      <c:pt idx="69">
                        <c:v>4450</c:v>
                      </c:pt>
                      <c:pt idx="70">
                        <c:v>4500</c:v>
                      </c:pt>
                      <c:pt idx="71">
                        <c:v>4550</c:v>
                      </c:pt>
                      <c:pt idx="72">
                        <c:v>4600</c:v>
                      </c:pt>
                      <c:pt idx="73">
                        <c:v>4650</c:v>
                      </c:pt>
                      <c:pt idx="74">
                        <c:v>4700</c:v>
                      </c:pt>
                      <c:pt idx="75">
                        <c:v>4750</c:v>
                      </c:pt>
                      <c:pt idx="76">
                        <c:v>4800</c:v>
                      </c:pt>
                      <c:pt idx="77">
                        <c:v>4850</c:v>
                      </c:pt>
                      <c:pt idx="78">
                        <c:v>4900</c:v>
                      </c:pt>
                      <c:pt idx="79">
                        <c:v>4950</c:v>
                      </c:pt>
                      <c:pt idx="80">
                        <c:v>5000</c:v>
                      </c:pt>
                      <c:pt idx="81">
                        <c:v>5050</c:v>
                      </c:pt>
                      <c:pt idx="82">
                        <c:v>5100</c:v>
                      </c:pt>
                      <c:pt idx="83">
                        <c:v>5150</c:v>
                      </c:pt>
                      <c:pt idx="84">
                        <c:v>5200</c:v>
                      </c:pt>
                      <c:pt idx="85">
                        <c:v>5250</c:v>
                      </c:pt>
                      <c:pt idx="86">
                        <c:v>5300</c:v>
                      </c:pt>
                      <c:pt idx="87">
                        <c:v>5350</c:v>
                      </c:pt>
                      <c:pt idx="88">
                        <c:v>5400</c:v>
                      </c:pt>
                      <c:pt idx="89">
                        <c:v>5450</c:v>
                      </c:pt>
                      <c:pt idx="90">
                        <c:v>5500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Sheet1!$H$3:$H$93</c15:sqref>
                        </c15:formulaRef>
                      </c:ext>
                    </c:extLst>
                    <c:numCache>
                      <c:formatCode>General</c:formatCode>
                      <c:ptCount val="91"/>
                      <c:pt idx="0">
                        <c:v>83.433490399999997</c:v>
                      </c:pt>
                      <c:pt idx="1">
                        <c:v>83.825878656</c:v>
                      </c:pt>
                      <c:pt idx="2">
                        <c:v>84.586997663999995</c:v>
                      </c:pt>
                      <c:pt idx="3">
                        <c:v>85.011201184000001</c:v>
                      </c:pt>
                      <c:pt idx="4">
                        <c:v>86.318074335999995</c:v>
                      </c:pt>
                      <c:pt idx="5">
                        <c:v>87.704077760000004</c:v>
                      </c:pt>
                      <c:pt idx="6">
                        <c:v>89.317682687999991</c:v>
                      </c:pt>
                      <c:pt idx="7">
                        <c:v>91.201309471999991</c:v>
                      </c:pt>
                      <c:pt idx="8">
                        <c:v>93.217091967999991</c:v>
                      </c:pt>
                      <c:pt idx="9">
                        <c:v>94.452992607999988</c:v>
                      </c:pt>
                      <c:pt idx="10">
                        <c:v>95.43355536</c:v>
                      </c:pt>
                      <c:pt idx="11">
                        <c:v>96.088623487999996</c:v>
                      </c:pt>
                      <c:pt idx="12">
                        <c:v>96.645798495999998</c:v>
                      </c:pt>
                      <c:pt idx="13">
                        <c:v>96.891347072000002</c:v>
                      </c:pt>
                      <c:pt idx="14">
                        <c:v>96.796717055999991</c:v>
                      </c:pt>
                      <c:pt idx="15">
                        <c:v>96.963951135999991</c:v>
                      </c:pt>
                      <c:pt idx="16">
                        <c:v>97.553757183999991</c:v>
                      </c:pt>
                      <c:pt idx="17">
                        <c:v>97.839278783999987</c:v>
                      </c:pt>
                      <c:pt idx="18">
                        <c:v>98.036696575999997</c:v>
                      </c:pt>
                      <c:pt idx="19">
                        <c:v>98.666475647999988</c:v>
                      </c:pt>
                      <c:pt idx="20">
                        <c:v>99.652748831999986</c:v>
                      </c:pt>
                      <c:pt idx="21">
                        <c:v>100.21400272</c:v>
                      </c:pt>
                      <c:pt idx="22">
                        <c:v>100.989805696</c:v>
                      </c:pt>
                      <c:pt idx="23">
                        <c:v>101.80395014399998</c:v>
                      </c:pt>
                      <c:pt idx="24">
                        <c:v>102.08376131199999</c:v>
                      </c:pt>
                      <c:pt idx="25">
                        <c:v>102.810617728</c:v>
                      </c:pt>
                      <c:pt idx="26">
                        <c:v>103.32618815999999</c:v>
                      </c:pt>
                      <c:pt idx="27">
                        <c:v>103.458343872</c:v>
                      </c:pt>
                      <c:pt idx="28">
                        <c:v>103.35066144</c:v>
                      </c:pt>
                      <c:pt idx="29">
                        <c:v>103.238084352</c:v>
                      </c:pt>
                      <c:pt idx="30">
                        <c:v>103.145085888</c:v>
                      </c:pt>
                      <c:pt idx="31">
                        <c:v>102.982746464</c:v>
                      </c:pt>
                      <c:pt idx="32">
                        <c:v>102.919115936</c:v>
                      </c:pt>
                      <c:pt idx="33">
                        <c:v>102.66296227199999</c:v>
                      </c:pt>
                      <c:pt idx="34">
                        <c:v>101.89939593599999</c:v>
                      </c:pt>
                      <c:pt idx="35">
                        <c:v>101.096672352</c:v>
                      </c:pt>
                      <c:pt idx="36">
                        <c:v>100.90251766399999</c:v>
                      </c:pt>
                      <c:pt idx="37">
                        <c:v>100.65778486399999</c:v>
                      </c:pt>
                      <c:pt idx="38">
                        <c:v>99.948059743999991</c:v>
                      </c:pt>
                      <c:pt idx="39">
                        <c:v>99.391700512</c:v>
                      </c:pt>
                      <c:pt idx="40">
                        <c:v>99.287281183999994</c:v>
                      </c:pt>
                      <c:pt idx="41">
                        <c:v>98.809236447999993</c:v>
                      </c:pt>
                      <c:pt idx="42">
                        <c:v>98.810052223999989</c:v>
                      </c:pt>
                      <c:pt idx="43">
                        <c:v>98.587345375999988</c:v>
                      </c:pt>
                      <c:pt idx="44">
                        <c:v>98.379322496</c:v>
                      </c:pt>
                      <c:pt idx="45">
                        <c:v>98.578371840000003</c:v>
                      </c:pt>
                      <c:pt idx="46">
                        <c:v>99.225282207999996</c:v>
                      </c:pt>
                      <c:pt idx="47">
                        <c:v>99.672327455999991</c:v>
                      </c:pt>
                      <c:pt idx="48">
                        <c:v>100.285791008</c:v>
                      </c:pt>
                      <c:pt idx="49">
                        <c:v>100.72794159999999</c:v>
                      </c:pt>
                      <c:pt idx="50">
                        <c:v>100.689600128</c:v>
                      </c:pt>
                      <c:pt idx="51">
                        <c:v>101.32345807999999</c:v>
                      </c:pt>
                      <c:pt idx="52">
                        <c:v>101.21006521599999</c:v>
                      </c:pt>
                      <c:pt idx="53">
                        <c:v>101.129303392</c:v>
                      </c:pt>
                      <c:pt idx="54">
                        <c:v>101.00530543999999</c:v>
                      </c:pt>
                      <c:pt idx="55">
                        <c:v>100.96614819199999</c:v>
                      </c:pt>
                      <c:pt idx="56">
                        <c:v>100.75567798399999</c:v>
                      </c:pt>
                      <c:pt idx="57">
                        <c:v>100.072873472</c:v>
                      </c:pt>
                      <c:pt idx="58">
                        <c:v>99.652748831999986</c:v>
                      </c:pt>
                      <c:pt idx="59">
                        <c:v>98.858998783999994</c:v>
                      </c:pt>
                      <c:pt idx="60">
                        <c:v>97.896383103999995</c:v>
                      </c:pt>
                      <c:pt idx="61">
                        <c:v>96.860347583999996</c:v>
                      </c:pt>
                      <c:pt idx="62">
                        <c:v>95.806364991999985</c:v>
                      </c:pt>
                      <c:pt idx="63">
                        <c:v>95.037903999999997</c:v>
                      </c:pt>
                      <c:pt idx="64">
                        <c:v>94.573727455999986</c:v>
                      </c:pt>
                      <c:pt idx="65">
                        <c:v>93.841976383999992</c:v>
                      </c:pt>
                      <c:pt idx="66">
                        <c:v>93.317432416000003</c:v>
                      </c:pt>
                      <c:pt idx="67">
                        <c:v>93.011516415999992</c:v>
                      </c:pt>
                      <c:pt idx="68">
                        <c:v>92.893228895999997</c:v>
                      </c:pt>
                      <c:pt idx="69">
                        <c:v>92.986227359999987</c:v>
                      </c:pt>
                      <c:pt idx="70">
                        <c:v>92.432315455999998</c:v>
                      </c:pt>
                      <c:pt idx="71">
                        <c:v>92.243055423999991</c:v>
                      </c:pt>
                      <c:pt idx="72">
                        <c:v>91.525988319999982</c:v>
                      </c:pt>
                      <c:pt idx="73">
                        <c:v>90.600898336</c:v>
                      </c:pt>
                      <c:pt idx="74">
                        <c:v>89.713334047999993</c:v>
                      </c:pt>
                      <c:pt idx="75">
                        <c:v>88.637325503999989</c:v>
                      </c:pt>
                      <c:pt idx="76">
                        <c:v>87.350030975999985</c:v>
                      </c:pt>
                      <c:pt idx="77">
                        <c:v>85.852266239999992</c:v>
                      </c:pt>
                      <c:pt idx="78">
                        <c:v>84.540498431999993</c:v>
                      </c:pt>
                      <c:pt idx="79">
                        <c:v>83.482436959999987</c:v>
                      </c:pt>
                      <c:pt idx="80">
                        <c:v>82.479848255999997</c:v>
                      </c:pt>
                      <c:pt idx="81">
                        <c:v>81.018711862399996</c:v>
                      </c:pt>
                      <c:pt idx="82">
                        <c:v>79.604645743999995</c:v>
                      </c:pt>
                      <c:pt idx="83">
                        <c:v>78.190987513599993</c:v>
                      </c:pt>
                      <c:pt idx="84">
                        <c:v>77.338256860799987</c:v>
                      </c:pt>
                      <c:pt idx="85">
                        <c:v>75.94678773759999</c:v>
                      </c:pt>
                      <c:pt idx="86">
                        <c:v>74.878936953600004</c:v>
                      </c:pt>
                      <c:pt idx="87">
                        <c:v>73.904247788799992</c:v>
                      </c:pt>
                      <c:pt idx="88">
                        <c:v>73.124039622399991</c:v>
                      </c:pt>
                      <c:pt idx="89">
                        <c:v>72.543370265600004</c:v>
                      </c:pt>
                      <c:pt idx="90">
                        <c:v>72.316421382399994</c:v>
                      </c:pt>
                    </c:numCache>
                  </c:numRef>
                </c:yVal>
                <c:smooth val="1"/>
                <c:extLst>
                  <c:ext xmlns:c16="http://schemas.microsoft.com/office/drawing/2014/chart" uri="{C3380CC4-5D6E-409C-BE32-E72D297353CC}">
                    <c16:uniqueId val="{00000001-8672-4DC6-B80A-95687043FC97}"/>
                  </c:ext>
                </c:extLst>
              </c15:ser>
            </c15:filteredScatterSeries>
          </c:ext>
        </c:extLst>
      </c:scatterChart>
      <c:valAx>
        <c:axId val="47141571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</a:t>
                </a:r>
                <a:r>
                  <a:rPr lang="en-GB"/>
                  <a:t>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9684383"/>
        <c:crosses val="autoZero"/>
        <c:crossBetween val="midCat"/>
      </c:valAx>
      <c:valAx>
        <c:axId val="46968438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SFC (kg/kWhr)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141571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Brake Power Dyno Graph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236920384951881"/>
          <c:y val="0.11574074074074074"/>
          <c:w val="0.77875240594925643"/>
          <c:h val="0.72593394575678039"/>
        </c:manualLayout>
      </c:layout>
      <c:scatterChart>
        <c:scatterStyle val="smoothMarker"/>
        <c:varyColors val="0"/>
        <c:ser>
          <c:idx val="0"/>
          <c:order val="0"/>
          <c:tx>
            <c:v>Engine Dyno Graph</c:v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Sheet1!$B$3:$B$93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Sheet1!$M$3:$M$93</c:f>
              <c:numCache>
                <c:formatCode>General</c:formatCode>
                <c:ptCount val="91"/>
                <c:pt idx="0">
                  <c:v>8.7371346834664845</c:v>
                </c:pt>
                <c:pt idx="1">
                  <c:v>9.2171367598239673</c:v>
                </c:pt>
                <c:pt idx="2">
                  <c:v>9.7437226498494436</c:v>
                </c:pt>
                <c:pt idx="3">
                  <c:v>10.237704995979103</c:v>
                </c:pt>
                <c:pt idx="4">
                  <c:v>10.847049128239808</c:v>
                </c:pt>
                <c:pt idx="5">
                  <c:v>11.480436932528498</c:v>
                </c:pt>
                <c:pt idx="6">
                  <c:v>12.159323616625684</c:v>
                </c:pt>
                <c:pt idx="7">
                  <c:v>12.893281372575199</c:v>
                </c:pt>
                <c:pt idx="8">
                  <c:v>13.666339461398067</c:v>
                </c:pt>
                <c:pt idx="9">
                  <c:v>14.342086671531749</c:v>
                </c:pt>
                <c:pt idx="10">
                  <c:v>14.990667821246541</c:v>
                </c:pt>
                <c:pt idx="11">
                  <c:v>15.596684538245249</c:v>
                </c:pt>
                <c:pt idx="12">
                  <c:v>16.193158962952165</c:v>
                </c:pt>
                <c:pt idx="13">
                  <c:v>16.741622928679774</c:v>
                </c:pt>
                <c:pt idx="14">
                  <c:v>17.232098461035232</c:v>
                </c:pt>
                <c:pt idx="15">
                  <c:v>17.769572132194007</c:v>
                </c:pt>
                <c:pt idx="16">
                  <c:v>18.38845001396021</c:v>
                </c:pt>
                <c:pt idx="17">
                  <c:v>18.954554833387512</c:v>
                </c:pt>
                <c:pt idx="18">
                  <c:v>19.506119830540307</c:v>
                </c:pt>
                <c:pt idx="19">
                  <c:v>20.148041878337946</c:v>
                </c:pt>
                <c:pt idx="20">
                  <c:v>20.871222909375998</c:v>
                </c:pt>
                <c:pt idx="21">
                  <c:v>21.513490940018599</c:v>
                </c:pt>
                <c:pt idx="22">
                  <c:v>22.208818216340998</c:v>
                </c:pt>
                <c:pt idx="23">
                  <c:v>22.920902167981517</c:v>
                </c:pt>
                <c:pt idx="24">
                  <c:v>23.518410269830163</c:v>
                </c:pt>
                <c:pt idx="25">
                  <c:v>24.2241811023985</c:v>
                </c:pt>
                <c:pt idx="26">
                  <c:v>24.886674179595097</c:v>
                </c:pt>
                <c:pt idx="27">
                  <c:v>25.460211223099275</c:v>
                </c:pt>
                <c:pt idx="28">
                  <c:v>25.97485429788399</c:v>
                </c:pt>
                <c:pt idx="29">
                  <c:v>26.487113935292339</c:v>
                </c:pt>
                <c:pt idx="30">
                  <c:v>27.003320339969083</c:v>
                </c:pt>
                <c:pt idx="31">
                  <c:v>27.500036377713226</c:v>
                </c:pt>
                <c:pt idx="32">
                  <c:v>28.021928006669462</c:v>
                </c:pt>
                <c:pt idx="33">
                  <c:v>28.489726712804178</c:v>
                </c:pt>
                <c:pt idx="34">
                  <c:v>28.811375430999767</c:v>
                </c:pt>
                <c:pt idx="35">
                  <c:v>29.113751623313274</c:v>
                </c:pt>
                <c:pt idx="36">
                  <c:v>29.586163434047425</c:v>
                </c:pt>
                <c:pt idx="37">
                  <c:v>30.041446958259606</c:v>
                </c:pt>
                <c:pt idx="38">
                  <c:v>30.352955389122727</c:v>
                </c:pt>
                <c:pt idx="39">
                  <c:v>30.704409888702443</c:v>
                </c:pt>
                <c:pt idx="40">
                  <c:v>31.192019316255845</c:v>
                </c:pt>
                <c:pt idx="41">
                  <c:v>31.559201085405117</c:v>
                </c:pt>
                <c:pt idx="42">
                  <c:v>32.076829864000025</c:v>
                </c:pt>
                <c:pt idx="43">
                  <c:v>32.520734396866928</c:v>
                </c:pt>
                <c:pt idx="44">
                  <c:v>32.967227393981297</c:v>
                </c:pt>
                <c:pt idx="45">
                  <c:v>33.550084617333589</c:v>
                </c:pt>
                <c:pt idx="46">
                  <c:v>34.289795939852951</c:v>
                </c:pt>
                <c:pt idx="47">
                  <c:v>34.966166773386178</c:v>
                </c:pt>
                <c:pt idx="48">
                  <c:v>35.706471819553073</c:v>
                </c:pt>
                <c:pt idx="49">
                  <c:v>36.391308554304892</c:v>
                </c:pt>
                <c:pt idx="50">
                  <c:v>36.904665939752171</c:v>
                </c:pt>
                <c:pt idx="51">
                  <c:v>37.667515398952226</c:v>
                </c:pt>
                <c:pt idx="52">
                  <c:v>38.155295682231532</c:v>
                </c:pt>
                <c:pt idx="53">
                  <c:v>38.654360986206868</c:v>
                </c:pt>
                <c:pt idx="54">
                  <c:v>39.135828150413978</c:v>
                </c:pt>
                <c:pt idx="55">
                  <c:v>39.649313677655684</c:v>
                </c:pt>
                <c:pt idx="56">
                  <c:v>40.09421771651914</c:v>
                </c:pt>
                <c:pt idx="57">
                  <c:v>40.34648619581786</c:v>
                </c:pt>
                <c:pt idx="58">
                  <c:v>40.698884673283196</c:v>
                </c:pt>
                <c:pt idx="59">
                  <c:v>40.892336068939137</c:v>
                </c:pt>
                <c:pt idx="60">
                  <c:v>41.006741063005109</c:v>
                </c:pt>
                <c:pt idx="61">
                  <c:v>41.079927113196504</c:v>
                </c:pt>
                <c:pt idx="62">
                  <c:v>41.134558231554628</c:v>
                </c:pt>
                <c:pt idx="63">
                  <c:v>41.302236040957787</c:v>
                </c:pt>
                <c:pt idx="64">
                  <c:v>41.595697835772206</c:v>
                </c:pt>
                <c:pt idx="65">
                  <c:v>41.765212344228843</c:v>
                </c:pt>
                <c:pt idx="66">
                  <c:v>42.020368285295355</c:v>
                </c:pt>
                <c:pt idx="67">
                  <c:v>42.369623017404045</c:v>
                </c:pt>
                <c:pt idx="68">
                  <c:v>42.802127201959941</c:v>
                </c:pt>
                <c:pt idx="69">
                  <c:v>43.331852565948921</c:v>
                </c:pt>
                <c:pt idx="70">
                  <c:v>43.557702478629579</c:v>
                </c:pt>
                <c:pt idx="71">
                  <c:v>43.9514992984817</c:v>
                </c:pt>
                <c:pt idx="72">
                  <c:v>44.089063786194089</c:v>
                </c:pt>
                <c:pt idx="73">
                  <c:v>44.117823076257061</c:v>
                </c:pt>
                <c:pt idx="74">
                  <c:v>44.155364350631537</c:v>
                </c:pt>
                <c:pt idx="75">
                  <c:v>44.08987535089215</c:v>
                </c:pt>
                <c:pt idx="76">
                  <c:v>43.906914496806785</c:v>
                </c:pt>
                <c:pt idx="77">
                  <c:v>43.603577241035069</c:v>
                </c:pt>
                <c:pt idx="78">
                  <c:v>43.379995438115799</c:v>
                </c:pt>
                <c:pt idx="79">
                  <c:v>43.274188758455985</c:v>
                </c:pt>
                <c:pt idx="80">
                  <c:v>43.186347558375083</c:v>
                </c:pt>
                <c:pt idx="81">
                  <c:v>42.845511315021049</c:v>
                </c:pt>
                <c:pt idx="82">
                  <c:v>42.514512944364625</c:v>
                </c:pt>
                <c:pt idx="83">
                  <c:v>42.16892648469112</c:v>
                </c:pt>
                <c:pt idx="84">
                  <c:v>42.113985263190472</c:v>
                </c:pt>
                <c:pt idx="85">
                  <c:v>41.753927323532821</c:v>
                </c:pt>
                <c:pt idx="86">
                  <c:v>41.558910889427608</c:v>
                </c:pt>
                <c:pt idx="87">
                  <c:v>41.404905809489989</c:v>
                </c:pt>
                <c:pt idx="88">
                  <c:v>41.350670222137339</c:v>
                </c:pt>
                <c:pt idx="89">
                  <c:v>41.402145635238</c:v>
                </c:pt>
                <c:pt idx="90">
                  <c:v>41.651268660622804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60-C82D-49F4-95F2-3BBD2601980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55135679"/>
        <c:axId val="556879039"/>
      </c:scatterChart>
      <c:valAx>
        <c:axId val="55513567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6879039"/>
        <c:crosses val="autoZero"/>
        <c:crossBetween val="midCat"/>
      </c:valAx>
      <c:valAx>
        <c:axId val="5568790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Brake Power (kW)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513567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Torque Dyno Graph</c:v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Sheet1!$B$3:$B$93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Sheet1!$H$3:$H$93</c:f>
              <c:numCache>
                <c:formatCode>General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366-4680-958B-3E272EE8AA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77685503"/>
        <c:axId val="285785311"/>
      </c:scatterChart>
      <c:valAx>
        <c:axId val="67768550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85785311"/>
        <c:crosses val="autoZero"/>
        <c:crossBetween val="midCat"/>
      </c:valAx>
      <c:valAx>
        <c:axId val="285785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 (Nm)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7768550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Air/Fuel Ratio vs RPM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delete val="1"/>
          </c:dLbls>
          <c:xVal>
            <c:numRef>
              <c:f>Sheet1!$B$3:$B$93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Sheet1!$E$3:$E$93</c:f>
              <c:numCache>
                <c:formatCode>General</c:formatCode>
                <c:ptCount val="91"/>
                <c:pt idx="0">
                  <c:v>18.60726</c:v>
                </c:pt>
                <c:pt idx="1">
                  <c:v>18.637100999999998</c:v>
                </c:pt>
                <c:pt idx="2">
                  <c:v>18.719567999999999</c:v>
                </c:pt>
                <c:pt idx="3">
                  <c:v>18.885971999999999</c:v>
                </c:pt>
                <c:pt idx="4">
                  <c:v>18.989606999999996</c:v>
                </c:pt>
                <c:pt idx="5">
                  <c:v>19.070163000000001</c:v>
                </c:pt>
                <c:pt idx="6">
                  <c:v>19.094564999999999</c:v>
                </c:pt>
                <c:pt idx="7">
                  <c:v>19.031942999999998</c:v>
                </c:pt>
                <c:pt idx="8">
                  <c:v>18.896850000000001</c:v>
                </c:pt>
                <c:pt idx="9">
                  <c:v>18.789246000000002</c:v>
                </c:pt>
                <c:pt idx="10">
                  <c:v>18.80865</c:v>
                </c:pt>
                <c:pt idx="11">
                  <c:v>18.781601999999999</c:v>
                </c:pt>
                <c:pt idx="12">
                  <c:v>18.850545</c:v>
                </c:pt>
                <c:pt idx="13">
                  <c:v>18.967116000000001</c:v>
                </c:pt>
                <c:pt idx="14">
                  <c:v>19.101474</c:v>
                </c:pt>
                <c:pt idx="15">
                  <c:v>19.264790999999999</c:v>
                </c:pt>
                <c:pt idx="16">
                  <c:v>19.329029999999999</c:v>
                </c:pt>
                <c:pt idx="17">
                  <c:v>19.381802999999998</c:v>
                </c:pt>
                <c:pt idx="18">
                  <c:v>19.388124000000001</c:v>
                </c:pt>
                <c:pt idx="19">
                  <c:v>19.328147999999999</c:v>
                </c:pt>
                <c:pt idx="20">
                  <c:v>19.352990999999999</c:v>
                </c:pt>
                <c:pt idx="21">
                  <c:v>19.418406000000001</c:v>
                </c:pt>
                <c:pt idx="22">
                  <c:v>19.446189</c:v>
                </c:pt>
                <c:pt idx="23">
                  <c:v>19.428107999999998</c:v>
                </c:pt>
                <c:pt idx="24">
                  <c:v>19.352843999999997</c:v>
                </c:pt>
                <c:pt idx="25">
                  <c:v>19.178355</c:v>
                </c:pt>
                <c:pt idx="26">
                  <c:v>19.057962</c:v>
                </c:pt>
                <c:pt idx="27">
                  <c:v>18.849663</c:v>
                </c:pt>
                <c:pt idx="28">
                  <c:v>18.713687999999998</c:v>
                </c:pt>
                <c:pt idx="29">
                  <c:v>18.666647999999999</c:v>
                </c:pt>
                <c:pt idx="30">
                  <c:v>18.734561999999997</c:v>
                </c:pt>
                <c:pt idx="31">
                  <c:v>18.797771999999998</c:v>
                </c:pt>
                <c:pt idx="32">
                  <c:v>18.762197999999998</c:v>
                </c:pt>
                <c:pt idx="33">
                  <c:v>18.819969</c:v>
                </c:pt>
                <c:pt idx="34">
                  <c:v>18.870536999999999</c:v>
                </c:pt>
                <c:pt idx="35">
                  <c:v>18.833639999999999</c:v>
                </c:pt>
                <c:pt idx="36">
                  <c:v>18.734856000000001</c:v>
                </c:pt>
                <c:pt idx="37">
                  <c:v>18.527291999999999</c:v>
                </c:pt>
                <c:pt idx="38">
                  <c:v>18.420570000000001</c:v>
                </c:pt>
                <c:pt idx="39">
                  <c:v>18.219621</c:v>
                </c:pt>
                <c:pt idx="40">
                  <c:v>18.042044999999998</c:v>
                </c:pt>
                <c:pt idx="41">
                  <c:v>17.92371</c:v>
                </c:pt>
                <c:pt idx="42">
                  <c:v>17.741723999999998</c:v>
                </c:pt>
                <c:pt idx="43">
                  <c:v>17.533277999999999</c:v>
                </c:pt>
                <c:pt idx="44">
                  <c:v>17.416706999999999</c:v>
                </c:pt>
                <c:pt idx="45">
                  <c:v>17.254566000000001</c:v>
                </c:pt>
                <c:pt idx="46">
                  <c:v>17.069345999999999</c:v>
                </c:pt>
                <c:pt idx="47">
                  <c:v>16.920287999999999</c:v>
                </c:pt>
                <c:pt idx="48">
                  <c:v>16.775199000000001</c:v>
                </c:pt>
                <c:pt idx="49">
                  <c:v>16.562342999999998</c:v>
                </c:pt>
                <c:pt idx="50">
                  <c:v>16.460325000000001</c:v>
                </c:pt>
                <c:pt idx="51">
                  <c:v>16.261433999999998</c:v>
                </c:pt>
                <c:pt idx="52">
                  <c:v>16.125458999999999</c:v>
                </c:pt>
                <c:pt idx="53">
                  <c:v>16.081947</c:v>
                </c:pt>
                <c:pt idx="54">
                  <c:v>16.119872999999998</c:v>
                </c:pt>
                <c:pt idx="55">
                  <c:v>16.141776</c:v>
                </c:pt>
                <c:pt idx="56">
                  <c:v>16.156328999999999</c:v>
                </c:pt>
                <c:pt idx="57">
                  <c:v>16.248351</c:v>
                </c:pt>
                <c:pt idx="58">
                  <c:v>16.420487999999999</c:v>
                </c:pt>
                <c:pt idx="59">
                  <c:v>16.502072999999999</c:v>
                </c:pt>
                <c:pt idx="60">
                  <c:v>16.531767000000002</c:v>
                </c:pt>
                <c:pt idx="61">
                  <c:v>16.49634</c:v>
                </c:pt>
                <c:pt idx="62">
                  <c:v>16.521917999999999</c:v>
                </c:pt>
                <c:pt idx="63">
                  <c:v>16.498251</c:v>
                </c:pt>
                <c:pt idx="64">
                  <c:v>16.490313</c:v>
                </c:pt>
                <c:pt idx="65">
                  <c:v>16.531032</c:v>
                </c:pt>
                <c:pt idx="66">
                  <c:v>16.504865999999996</c:v>
                </c:pt>
                <c:pt idx="67">
                  <c:v>16.455620999999997</c:v>
                </c:pt>
                <c:pt idx="68">
                  <c:v>16.461942000000001</c:v>
                </c:pt>
                <c:pt idx="69">
                  <c:v>16.445330999999999</c:v>
                </c:pt>
                <c:pt idx="70">
                  <c:v>16.399760999999998</c:v>
                </c:pt>
                <c:pt idx="71">
                  <c:v>16.310090999999996</c:v>
                </c:pt>
                <c:pt idx="72">
                  <c:v>16.253643</c:v>
                </c:pt>
                <c:pt idx="73">
                  <c:v>16.137954000000001</c:v>
                </c:pt>
                <c:pt idx="74">
                  <c:v>16.105025999999999</c:v>
                </c:pt>
                <c:pt idx="75">
                  <c:v>15.997569</c:v>
                </c:pt>
                <c:pt idx="76">
                  <c:v>15.934212</c:v>
                </c:pt>
                <c:pt idx="77">
                  <c:v>15.908486999999997</c:v>
                </c:pt>
                <c:pt idx="78">
                  <c:v>15.943619999999999</c:v>
                </c:pt>
                <c:pt idx="79">
                  <c:v>15.996981</c:v>
                </c:pt>
                <c:pt idx="80">
                  <c:v>15.976989</c:v>
                </c:pt>
                <c:pt idx="81">
                  <c:v>16.00977</c:v>
                </c:pt>
                <c:pt idx="82">
                  <c:v>16.050194999999999</c:v>
                </c:pt>
                <c:pt idx="83">
                  <c:v>16.082829</c:v>
                </c:pt>
                <c:pt idx="84">
                  <c:v>16.073862000000002</c:v>
                </c:pt>
                <c:pt idx="85">
                  <c:v>15.994187999999998</c:v>
                </c:pt>
                <c:pt idx="86">
                  <c:v>15.925833000000001</c:v>
                </c:pt>
                <c:pt idx="87">
                  <c:v>15.877029</c:v>
                </c:pt>
                <c:pt idx="88">
                  <c:v>15.860565000000001</c:v>
                </c:pt>
                <c:pt idx="89">
                  <c:v>15.864680999999997</c:v>
                </c:pt>
                <c:pt idx="90">
                  <c:v>15.929802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AB0-4E61-93C8-D1B4A21342B1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axId val="711207440"/>
        <c:axId val="224140464"/>
      </c:scatterChart>
      <c:valAx>
        <c:axId val="7112074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(RPM)</a:t>
                </a:r>
              </a:p>
            </c:rich>
          </c:tx>
          <c:layout>
            <c:manualLayout>
              <c:xMode val="edge"/>
              <c:yMode val="edge"/>
              <c:x val="0.42317235345581805"/>
              <c:y val="0.8786803732866724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4140464"/>
        <c:crosses val="autoZero"/>
        <c:crossBetween val="midCat"/>
      </c:valAx>
      <c:valAx>
        <c:axId val="2241404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Parts Air To 1 Part Fuel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120744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Corrected Power Dyno Graph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Sheet1!$B$3:$B$93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Sheet1!$G$3:$G$93</c:f>
              <c:numCache>
                <c:formatCode>General</c:formatCode>
                <c:ptCount val="91"/>
                <c:pt idx="0">
                  <c:v>8.794060402728558</c:v>
                </c:pt>
                <c:pt idx="1">
                  <c:v>9.2771898731842057</c:v>
                </c:pt>
                <c:pt idx="2">
                  <c:v>9.807206668378134</c:v>
                </c:pt>
                <c:pt idx="3">
                  <c:v>10.304407495322721</c:v>
                </c:pt>
                <c:pt idx="4">
                  <c:v>10.917721733832643</c:v>
                </c:pt>
                <c:pt idx="5">
                  <c:v>11.555236297938736</c:v>
                </c:pt>
                <c:pt idx="6">
                  <c:v>12.238546184171378</c:v>
                </c:pt>
                <c:pt idx="7">
                  <c:v>12.977285951006504</c:v>
                </c:pt>
                <c:pt idx="8">
                  <c:v>13.755380804092706</c:v>
                </c:pt>
                <c:pt idx="9">
                  <c:v>14.435530761507941</c:v>
                </c:pt>
                <c:pt idx="10">
                  <c:v>15.08833766140113</c:v>
                </c:pt>
                <c:pt idx="11">
                  <c:v>15.69830280528689</c:v>
                </c:pt>
                <c:pt idx="12">
                  <c:v>16.298663485256885</c:v>
                </c:pt>
                <c:pt idx="13">
                  <c:v>16.850700900046402</c:v>
                </c:pt>
                <c:pt idx="14">
                  <c:v>17.344372065005832</c:v>
                </c:pt>
                <c:pt idx="15">
                  <c:v>17.885347579322989</c:v>
                </c:pt>
                <c:pt idx="16">
                  <c:v>18.508257683302908</c:v>
                </c:pt>
                <c:pt idx="17">
                  <c:v>19.078050888590237</c:v>
                </c:pt>
                <c:pt idx="18">
                  <c:v>19.633209539191238</c:v>
                </c:pt>
                <c:pt idx="19">
                  <c:v>20.279313950613215</c:v>
                </c:pt>
                <c:pt idx="20">
                  <c:v>21.007206778120018</c:v>
                </c:pt>
                <c:pt idx="21">
                  <c:v>21.653659426595343</c:v>
                </c:pt>
                <c:pt idx="22">
                  <c:v>22.353517021696288</c:v>
                </c:pt>
                <c:pt idx="23">
                  <c:v>23.070240468158698</c:v>
                </c:pt>
                <c:pt idx="24">
                  <c:v>23.671641560065858</c:v>
                </c:pt>
                <c:pt idx="25">
                  <c:v>24.382010755110418</c:v>
                </c:pt>
                <c:pt idx="26">
                  <c:v>25.048820223926448</c:v>
                </c:pt>
                <c:pt idx="27">
                  <c:v>25.626094077026419</c:v>
                </c:pt>
                <c:pt idx="28">
                  <c:v>26.144090245045557</c:v>
                </c:pt>
                <c:pt idx="29">
                  <c:v>26.659687446697202</c:v>
                </c:pt>
                <c:pt idx="30">
                  <c:v>27.179257130290718</c:v>
                </c:pt>
                <c:pt idx="31">
                  <c:v>27.67920945987904</c:v>
                </c:pt>
                <c:pt idx="32">
                  <c:v>28.204501409126941</c:v>
                </c:pt>
                <c:pt idx="33">
                  <c:v>28.675347999812068</c:v>
                </c:pt>
                <c:pt idx="34">
                  <c:v>28.999092380406868</c:v>
                </c:pt>
                <c:pt idx="35">
                  <c:v>29.303438667363388</c:v>
                </c:pt>
                <c:pt idx="36">
                  <c:v>29.778928418759804</c:v>
                </c:pt>
                <c:pt idx="37">
                  <c:v>30.23717828640412</c:v>
                </c:pt>
                <c:pt idx="38">
                  <c:v>30.550716311879835</c:v>
                </c:pt>
                <c:pt idx="39">
                  <c:v>30.904460669737041</c:v>
                </c:pt>
                <c:pt idx="40">
                  <c:v>31.395247056143436</c:v>
                </c:pt>
                <c:pt idx="41">
                  <c:v>31.764821152647844</c:v>
                </c:pt>
                <c:pt idx="42">
                  <c:v>32.285822477460677</c:v>
                </c:pt>
                <c:pt idx="43">
                  <c:v>32.732619215350468</c:v>
                </c:pt>
                <c:pt idx="44">
                  <c:v>33.182021282306039</c:v>
                </c:pt>
                <c:pt idx="45">
                  <c:v>33.768676039731972</c:v>
                </c:pt>
                <c:pt idx="46">
                  <c:v>34.513206859787566</c:v>
                </c:pt>
                <c:pt idx="47">
                  <c:v>35.193984503743394</c:v>
                </c:pt>
                <c:pt idx="48">
                  <c:v>35.93911291577944</c:v>
                </c:pt>
                <c:pt idx="49">
                  <c:v>36.628411619485064</c:v>
                </c:pt>
                <c:pt idx="50">
                  <c:v>37.145113721417069</c:v>
                </c:pt>
                <c:pt idx="51">
                  <c:v>37.912933431818104</c:v>
                </c:pt>
                <c:pt idx="52">
                  <c:v>38.403891787139735</c:v>
                </c:pt>
                <c:pt idx="53">
                  <c:v>38.906208689312514</c:v>
                </c:pt>
                <c:pt idx="54">
                  <c:v>39.390812793216277</c:v>
                </c:pt>
                <c:pt idx="55">
                  <c:v>39.907643871834708</c:v>
                </c:pt>
                <c:pt idx="56">
                  <c:v>40.355446627878614</c:v>
                </c:pt>
                <c:pt idx="57">
                  <c:v>40.609358731220169</c:v>
                </c:pt>
                <c:pt idx="58">
                  <c:v>40.964053217334026</c:v>
                </c:pt>
                <c:pt idx="59">
                  <c:v>41.158765021606627</c:v>
                </c:pt>
                <c:pt idx="60">
                  <c:v>41.273915407246655</c:v>
                </c:pt>
                <c:pt idx="61">
                  <c:v>41.347578292086709</c:v>
                </c:pt>
                <c:pt idx="62">
                  <c:v>41.402565352732466</c:v>
                </c:pt>
                <c:pt idx="63">
                  <c:v>41.57133564614216</c:v>
                </c:pt>
                <c:pt idx="64">
                  <c:v>41.866709454946395</c:v>
                </c:pt>
                <c:pt idx="65">
                  <c:v>42.037328414194839</c:v>
                </c:pt>
                <c:pt idx="66">
                  <c:v>42.294146792203833</c:v>
                </c:pt>
                <c:pt idx="67">
                  <c:v>42.645677050277406</c:v>
                </c:pt>
                <c:pt idx="68">
                  <c:v>43.080999162298276</c:v>
                </c:pt>
                <c:pt idx="69">
                  <c:v>43.61417588630961</c:v>
                </c:pt>
                <c:pt idx="70">
                  <c:v>43.841497296133255</c:v>
                </c:pt>
                <c:pt idx="71">
                  <c:v>44.237859850408086</c:v>
                </c:pt>
                <c:pt idx="72">
                  <c:v>44.37632062250794</c:v>
                </c:pt>
                <c:pt idx="73">
                  <c:v>44.405267290164545</c:v>
                </c:pt>
                <c:pt idx="74">
                  <c:v>44.443053160064125</c:v>
                </c:pt>
                <c:pt idx="75">
                  <c:v>44.377137474855303</c:v>
                </c:pt>
                <c:pt idx="76">
                  <c:v>44.192984561978022</c:v>
                </c:pt>
                <c:pt idx="77">
                  <c:v>43.887670949873325</c:v>
                </c:pt>
                <c:pt idx="78">
                  <c:v>43.662632427399394</c:v>
                </c:pt>
                <c:pt idx="79">
                  <c:v>43.556136377418468</c:v>
                </c:pt>
                <c:pt idx="80">
                  <c:v>43.467722858874289</c:v>
                </c:pt>
                <c:pt idx="81">
                  <c:v>43.124665939176538</c:v>
                </c:pt>
                <c:pt idx="82">
                  <c:v>42.791510989617883</c:v>
                </c:pt>
                <c:pt idx="83">
                  <c:v>42.443672904154361</c:v>
                </c:pt>
                <c:pt idx="84">
                  <c:v>42.388373719927451</c:v>
                </c:pt>
                <c:pt idx="85">
                  <c:v>42.025969867343697</c:v>
                </c:pt>
                <c:pt idx="86">
                  <c:v>41.829682827807581</c:v>
                </c:pt>
                <c:pt idx="87">
                  <c:v>41.67467434683941</c:v>
                </c:pt>
                <c:pt idx="88">
                  <c:v>41.620085394232419</c:v>
                </c:pt>
                <c:pt idx="89">
                  <c:v>41.671896189013822</c:v>
                </c:pt>
                <c:pt idx="90">
                  <c:v>41.922642344625935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7FE-473C-A15C-7DF7F87C33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91847680"/>
        <c:axId val="968408704"/>
      </c:scatterChart>
      <c:valAx>
        <c:axId val="10918476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68408704"/>
        <c:crosses val="autoZero"/>
        <c:crossBetween val="midCat"/>
      </c:valAx>
      <c:valAx>
        <c:axId val="9684087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Corrected Power (kW)</a:t>
                </a:r>
              </a:p>
            </c:rich>
          </c:tx>
          <c:layout>
            <c:manualLayout>
              <c:xMode val="edge"/>
              <c:yMode val="edge"/>
              <c:x val="3.0558295910175674E-2"/>
              <c:y val="0.3849923447069116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9184768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Torque vs Specific Fuel Consumption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2"/>
          <c:order val="1"/>
          <c:tx>
            <c:v>SFC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Sheet1!$B$3:$B$93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Sheet1!$J$3:$J$93</c:f>
              <c:numCache>
                <c:formatCode>General</c:formatCode>
                <c:ptCount val="91"/>
                <c:pt idx="0">
                  <c:v>0.48032419685102545</c:v>
                </c:pt>
                <c:pt idx="1">
                  <c:v>0.46824524014069913</c:v>
                </c:pt>
                <c:pt idx="2">
                  <c:v>0.45089291472342224</c:v>
                </c:pt>
                <c:pt idx="3">
                  <c:v>0.42389627952724906</c:v>
                </c:pt>
                <c:pt idx="4">
                  <c:v>0.40887651369301953</c:v>
                </c:pt>
                <c:pt idx="5">
                  <c:v>0.40994401826685301</c:v>
                </c:pt>
                <c:pt idx="6">
                  <c:v>0.38730090393664895</c:v>
                </c:pt>
                <c:pt idx="7">
                  <c:v>0.36802764599862875</c:v>
                </c:pt>
                <c:pt idx="8">
                  <c:v>0.3642211052789866</c:v>
                </c:pt>
                <c:pt idx="9">
                  <c:v>0.35204801845949807</c:v>
                </c:pt>
                <c:pt idx="10">
                  <c:v>0.35252392406401573</c:v>
                </c:pt>
                <c:pt idx="11">
                  <c:v>0.35621685155141236</c:v>
                </c:pt>
                <c:pt idx="12">
                  <c:v>0.35303508199950484</c:v>
                </c:pt>
                <c:pt idx="13">
                  <c:v>0.35161742144409464</c:v>
                </c:pt>
                <c:pt idx="14">
                  <c:v>0.34610650518226077</c:v>
                </c:pt>
                <c:pt idx="15">
                  <c:v>0.34570197602131497</c:v>
                </c:pt>
                <c:pt idx="16">
                  <c:v>0.35432832804766129</c:v>
                </c:pt>
                <c:pt idx="17">
                  <c:v>0.3589989375747023</c:v>
                </c:pt>
                <c:pt idx="18">
                  <c:v>0.3589326536719829</c:v>
                </c:pt>
                <c:pt idx="19">
                  <c:v>0.35666887043687617</c:v>
                </c:pt>
                <c:pt idx="20">
                  <c:v>0.3585912244099948</c:v>
                </c:pt>
                <c:pt idx="21">
                  <c:v>0.35425882752078219</c:v>
                </c:pt>
                <c:pt idx="22">
                  <c:v>0.351354106486998</c:v>
                </c:pt>
                <c:pt idx="23">
                  <c:v>0.3494111823899585</c:v>
                </c:pt>
                <c:pt idx="24">
                  <c:v>0.34902522408661435</c:v>
                </c:pt>
                <c:pt idx="25">
                  <c:v>0.34710016679925276</c:v>
                </c:pt>
                <c:pt idx="26">
                  <c:v>0.34720198086186466</c:v>
                </c:pt>
                <c:pt idx="27">
                  <c:v>0.35085331275905829</c:v>
                </c:pt>
                <c:pt idx="28">
                  <c:v>0.35273746049540267</c:v>
                </c:pt>
                <c:pt idx="29">
                  <c:v>0.35030418187280676</c:v>
                </c:pt>
                <c:pt idx="30">
                  <c:v>0.35232751042808103</c:v>
                </c:pt>
                <c:pt idx="31">
                  <c:v>0.35246671383954453</c:v>
                </c:pt>
                <c:pt idx="32">
                  <c:v>0.35749612637141509</c:v>
                </c:pt>
                <c:pt idx="33">
                  <c:v>0.3587401973314297</c:v>
                </c:pt>
                <c:pt idx="34">
                  <c:v>0.36135613703138164</c:v>
                </c:pt>
                <c:pt idx="35">
                  <c:v>0.36528136241981551</c:v>
                </c:pt>
                <c:pt idx="36">
                  <c:v>0.36277329553586096</c:v>
                </c:pt>
                <c:pt idx="37">
                  <c:v>0.36332755311826692</c:v>
                </c:pt>
                <c:pt idx="38">
                  <c:v>0.36902571726660421</c:v>
                </c:pt>
                <c:pt idx="39">
                  <c:v>0.37382952977118894</c:v>
                </c:pt>
                <c:pt idx="40">
                  <c:v>0.38031234405156805</c:v>
                </c:pt>
                <c:pt idx="41">
                  <c:v>0.38920414318055901</c:v>
                </c:pt>
                <c:pt idx="42">
                  <c:v>0.39035709896498333</c:v>
                </c:pt>
                <c:pt idx="43">
                  <c:v>0.39602696975501428</c:v>
                </c:pt>
                <c:pt idx="44">
                  <c:v>0.39409895764768171</c:v>
                </c:pt>
                <c:pt idx="45">
                  <c:v>0.39631402736233012</c:v>
                </c:pt>
                <c:pt idx="46">
                  <c:v>0.39202384336426976</c:v>
                </c:pt>
                <c:pt idx="47">
                  <c:v>0.38955520931543691</c:v>
                </c:pt>
                <c:pt idx="48">
                  <c:v>0.39099462563057097</c:v>
                </c:pt>
                <c:pt idx="49">
                  <c:v>0.38666705362854903</c:v>
                </c:pt>
                <c:pt idx="50">
                  <c:v>0.39081856388636688</c:v>
                </c:pt>
                <c:pt idx="51">
                  <c:v>0.38844264125551659</c:v>
                </c:pt>
                <c:pt idx="52">
                  <c:v>0.39847524008294644</c:v>
                </c:pt>
                <c:pt idx="53">
                  <c:v>0.39718596390105004</c:v>
                </c:pt>
                <c:pt idx="54">
                  <c:v>0.40280966232645371</c:v>
                </c:pt>
                <c:pt idx="55">
                  <c:v>0.39857026015073388</c:v>
                </c:pt>
                <c:pt idx="56">
                  <c:v>0.40039204990083355</c:v>
                </c:pt>
                <c:pt idx="57">
                  <c:v>0.40446341713277495</c:v>
                </c:pt>
                <c:pt idx="58">
                  <c:v>0.40411040167761375</c:v>
                </c:pt>
                <c:pt idx="59">
                  <c:v>0.41233015594833655</c:v>
                </c:pt>
                <c:pt idx="60">
                  <c:v>0.41365108765528974</c:v>
                </c:pt>
                <c:pt idx="61">
                  <c:v>0.41661448412558649</c:v>
                </c:pt>
                <c:pt idx="62">
                  <c:v>0.41874216856603069</c:v>
                </c:pt>
                <c:pt idx="63">
                  <c:v>0.42295970833527236</c:v>
                </c:pt>
                <c:pt idx="64">
                  <c:v>0.42262695660476651</c:v>
                </c:pt>
                <c:pt idx="65">
                  <c:v>0.42412305140636963</c:v>
                </c:pt>
                <c:pt idx="66">
                  <c:v>0.42871180471105547</c:v>
                </c:pt>
                <c:pt idx="67">
                  <c:v>0.43059464100782874</c:v>
                </c:pt>
                <c:pt idx="68">
                  <c:v>0.43063068082774453</c:v>
                </c:pt>
                <c:pt idx="69">
                  <c:v>0.426329275336293</c:v>
                </c:pt>
                <c:pt idx="70">
                  <c:v>0.4303457035821639</c:v>
                </c:pt>
                <c:pt idx="71">
                  <c:v>0.43008409684232246</c:v>
                </c:pt>
                <c:pt idx="72">
                  <c:v>0.43185193659971677</c:v>
                </c:pt>
                <c:pt idx="73">
                  <c:v>0.43312429298809729</c:v>
                </c:pt>
                <c:pt idx="74">
                  <c:v>0.4329585532906316</c:v>
                </c:pt>
                <c:pt idx="75">
                  <c:v>0.43921264662561599</c:v>
                </c:pt>
                <c:pt idx="76">
                  <c:v>0.44063554867380089</c:v>
                </c:pt>
                <c:pt idx="77">
                  <c:v>0.44527311604938113</c:v>
                </c:pt>
                <c:pt idx="78">
                  <c:v>0.45031641261422439</c:v>
                </c:pt>
                <c:pt idx="79">
                  <c:v>0.45245059913571739</c:v>
                </c:pt>
                <c:pt idx="80">
                  <c:v>0.45371596906585121</c:v>
                </c:pt>
                <c:pt idx="81">
                  <c:v>0.45892529412085004</c:v>
                </c:pt>
                <c:pt idx="82">
                  <c:v>0.46228795250533516</c:v>
                </c:pt>
                <c:pt idx="83">
                  <c:v>0.4678435828313155</c:v>
                </c:pt>
                <c:pt idx="84">
                  <c:v>0.47248804901860431</c:v>
                </c:pt>
                <c:pt idx="85">
                  <c:v>0.47299324828779765</c:v>
                </c:pt>
                <c:pt idx="86">
                  <c:v>0.47679061020136654</c:v>
                </c:pt>
                <c:pt idx="87">
                  <c:v>0.47626047020341655</c:v>
                </c:pt>
                <c:pt idx="88">
                  <c:v>0.48841802719647925</c:v>
                </c:pt>
                <c:pt idx="89">
                  <c:v>0.49500987203549107</c:v>
                </c:pt>
                <c:pt idx="90">
                  <c:v>0.49920517480651505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074A-4C91-9641-17DBAEEB546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9690864"/>
        <c:axId val="1019883344"/>
      </c:scatterChart>
      <c:scatterChart>
        <c:scatterStyle val="smoothMarker"/>
        <c:varyColors val="0"/>
        <c:ser>
          <c:idx val="1"/>
          <c:order val="0"/>
          <c:tx>
            <c:v>Torque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Sheet1!$B$3:$B$93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Sheet1!$H$3:$H$93</c:f>
              <c:numCache>
                <c:formatCode>General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074A-4C91-9641-17DBAEEB546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68410144"/>
        <c:axId val="968408224"/>
      </c:scatterChart>
      <c:valAx>
        <c:axId val="19969086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19883344"/>
        <c:crosses val="autoZero"/>
        <c:crossBetween val="midCat"/>
      </c:valAx>
      <c:valAx>
        <c:axId val="10198833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SFC</a:t>
                </a:r>
                <a:r>
                  <a:rPr lang="en-GB" baseline="0"/>
                  <a:t> (Kg/kWhr)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9690864"/>
        <c:crosses val="autoZero"/>
        <c:crossBetween val="midCat"/>
      </c:valAx>
      <c:valAx>
        <c:axId val="968408224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</a:t>
                </a:r>
                <a:r>
                  <a:rPr lang="en-GB" baseline="0"/>
                  <a:t> (Nm)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68410144"/>
        <c:crosses val="max"/>
        <c:crossBetween val="midCat"/>
      </c:valAx>
      <c:valAx>
        <c:axId val="96841014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968408224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172103</xdr:colOff>
      <xdr:row>12</xdr:row>
      <xdr:rowOff>86314</xdr:rowOff>
    </xdr:from>
    <xdr:to>
      <xdr:col>17</xdr:col>
      <xdr:colOff>147749</xdr:colOff>
      <xdr:row>27</xdr:row>
      <xdr:rowOff>86314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4A292AB-873F-5961-AC38-498C259B85A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433806</xdr:colOff>
      <xdr:row>28</xdr:row>
      <xdr:rowOff>52541</xdr:rowOff>
    </xdr:from>
    <xdr:to>
      <xdr:col>23</xdr:col>
      <xdr:colOff>519758</xdr:colOff>
      <xdr:row>43</xdr:row>
      <xdr:rowOff>4694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75A73AA0-942B-04D5-A951-6AAADF36EAA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13</xdr:col>
      <xdr:colOff>127173</xdr:colOff>
      <xdr:row>28</xdr:row>
      <xdr:rowOff>100801</xdr:rowOff>
    </xdr:from>
    <xdr:to>
      <xdr:col>17</xdr:col>
      <xdr:colOff>109452</xdr:colOff>
      <xdr:row>43</xdr:row>
      <xdr:rowOff>52955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CB8C6194-9CC3-0B1D-5AD0-5FF186703AE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</xdr:col>
      <xdr:colOff>702006</xdr:colOff>
      <xdr:row>37</xdr:row>
      <xdr:rowOff>18504</xdr:rowOff>
    </xdr:from>
    <xdr:to>
      <xdr:col>16</xdr:col>
      <xdr:colOff>684286</xdr:colOff>
      <xdr:row>39</xdr:row>
      <xdr:rowOff>129259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E228A8AC-272D-2A74-B07A-D7F441D94750}"/>
            </a:ext>
          </a:extLst>
        </xdr:cNvPr>
        <xdr:cNvSpPr txBox="1"/>
      </xdr:nvSpPr>
      <xdr:spPr>
        <a:xfrm>
          <a:off x="12356124" y="7078210"/>
          <a:ext cx="2268280" cy="49175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Peak Torque = 103.5 Nm / 76.3 lb-ft @ 2350 RPM</a:t>
          </a:r>
        </a:p>
      </xdr:txBody>
    </xdr:sp>
    <xdr:clientData/>
  </xdr:twoCellAnchor>
  <xdr:twoCellAnchor>
    <xdr:from>
      <xdr:col>13</xdr:col>
      <xdr:colOff>230687</xdr:colOff>
      <xdr:row>44</xdr:row>
      <xdr:rowOff>62174</xdr:rowOff>
    </xdr:from>
    <xdr:to>
      <xdr:col>17</xdr:col>
      <xdr:colOff>316084</xdr:colOff>
      <xdr:row>58</xdr:row>
      <xdr:rowOff>138374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CB33D56-E480-5CCF-53B8-EFE1FEF6A1D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18</xdr:col>
      <xdr:colOff>28595</xdr:colOff>
      <xdr:row>44</xdr:row>
      <xdr:rowOff>60241</xdr:rowOff>
    </xdr:from>
    <xdr:to>
      <xdr:col>23</xdr:col>
      <xdr:colOff>233392</xdr:colOff>
      <xdr:row>58</xdr:row>
      <xdr:rowOff>136441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2D89B4D3-52A9-F3A3-33AA-DD5A88FD014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17</xdr:col>
      <xdr:colOff>435227</xdr:colOff>
      <xdr:row>12</xdr:row>
      <xdr:rowOff>86681</xdr:rowOff>
    </xdr:from>
    <xdr:to>
      <xdr:col>23</xdr:col>
      <xdr:colOff>25208</xdr:colOff>
      <xdr:row>26</xdr:row>
      <xdr:rowOff>162881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37CDBD4A-0E65-6262-1EB5-1AFC44E8836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0.55911</cdr:x>
      <cdr:y>0.65342</cdr:y>
    </cdr:from>
    <cdr:to>
      <cdr:x>0.89632</cdr:x>
      <cdr:y>0.83753</cdr:y>
    </cdr:to>
    <cdr:sp macro="" textlink="">
      <cdr:nvSpPr>
        <cdr:cNvPr id="2" name="TextBox 1">
          <a:extLst xmlns:a="http://schemas.openxmlformats.org/drawingml/2006/main">
            <a:ext uri="{FF2B5EF4-FFF2-40B4-BE49-F238E27FC236}">
              <a16:creationId xmlns:a16="http://schemas.microsoft.com/office/drawing/2014/main" id="{D2343EE4-DCEE-F3E7-ED7C-96B43C2871EE}"/>
            </a:ext>
          </a:extLst>
        </cdr:cNvPr>
        <cdr:cNvSpPr txBox="1"/>
      </cdr:nvSpPr>
      <cdr:spPr>
        <a:xfrm xmlns:a="http://schemas.openxmlformats.org/drawingml/2006/main">
          <a:off x="2556245" y="1792474"/>
          <a:ext cx="1541721" cy="50504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GB" sz="1100"/>
            <a:t>Peak Power = 44.2 kW / 59.3 BHP @ 4700 RPM</a:t>
          </a:r>
        </a:p>
      </cdr:txBody>
    </cdr:sp>
  </cdr:relSizeAnchor>
</c:userShape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9AA2EA-A66F-4689-A5E0-2C199C1A496B}">
  <dimension ref="A1:U93"/>
  <sheetViews>
    <sheetView tabSelected="1" zoomScale="85" zoomScaleNormal="85" workbookViewId="0">
      <selection activeCell="AC57" sqref="AC57"/>
    </sheetView>
  </sheetViews>
  <sheetFormatPr defaultRowHeight="15" x14ac:dyDescent="0.25"/>
  <cols>
    <col min="2" max="2" width="11.140625" customWidth="1"/>
    <col min="3" max="3" width="13.7109375" customWidth="1"/>
    <col min="4" max="4" width="8.28515625" customWidth="1"/>
    <col min="5" max="5" width="7.42578125" customWidth="1"/>
    <col min="6" max="6" width="15" customWidth="1"/>
    <col min="7" max="7" width="15.28515625" customWidth="1"/>
    <col min="8" max="8" width="8.28515625" customWidth="1"/>
    <col min="9" max="9" width="8.7109375" customWidth="1"/>
    <col min="10" max="10" width="9.5703125" customWidth="1"/>
    <col min="11" max="11" width="16.42578125" customWidth="1"/>
    <col min="12" max="12" width="12" customWidth="1"/>
    <col min="13" max="13" width="12.28515625" customWidth="1"/>
    <col min="14" max="14" width="27.7109375" customWidth="1"/>
    <col min="15" max="15" width="25.140625" customWidth="1"/>
    <col min="17" max="17" width="14.140625" customWidth="1"/>
    <col min="19" max="19" width="13.28515625" customWidth="1"/>
    <col min="20" max="20" width="15.5703125" customWidth="1"/>
    <col min="21" max="21" width="18.42578125" customWidth="1"/>
  </cols>
  <sheetData>
    <row r="1" spans="1:2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13</v>
      </c>
      <c r="F1" s="1" t="s">
        <v>14</v>
      </c>
      <c r="G1" s="1" t="s">
        <v>14</v>
      </c>
      <c r="H1" s="1" t="s">
        <v>15</v>
      </c>
      <c r="I1" s="1" t="s">
        <v>16</v>
      </c>
      <c r="J1" s="1" t="s">
        <v>17</v>
      </c>
      <c r="K1" s="1" t="s">
        <v>18</v>
      </c>
      <c r="L1" s="1" t="s">
        <v>24</v>
      </c>
      <c r="M1" s="1" t="s">
        <v>24</v>
      </c>
      <c r="N1" s="1" t="s">
        <v>22</v>
      </c>
      <c r="O1" s="1" t="s">
        <v>7</v>
      </c>
      <c r="P1" s="1" t="s">
        <v>8</v>
      </c>
      <c r="Q1" s="1" t="s">
        <v>9</v>
      </c>
      <c r="R1" s="1" t="s">
        <v>7</v>
      </c>
      <c r="S1" s="1"/>
      <c r="T1" s="1" t="s">
        <v>27</v>
      </c>
      <c r="U1" s="1" t="s">
        <v>31</v>
      </c>
    </row>
    <row r="2" spans="1:21" ht="15.75" x14ac:dyDescent="0.25">
      <c r="A2" s="4" t="s">
        <v>4</v>
      </c>
      <c r="B2" s="1" t="s">
        <v>5</v>
      </c>
      <c r="C2" s="1" t="s">
        <v>6</v>
      </c>
      <c r="D2" s="1" t="s">
        <v>3</v>
      </c>
      <c r="E2" s="1" t="s">
        <v>13</v>
      </c>
      <c r="F2" s="1" t="s">
        <v>25</v>
      </c>
      <c r="G2" s="1" t="s">
        <v>21</v>
      </c>
      <c r="H2" s="1" t="s">
        <v>19</v>
      </c>
      <c r="I2" s="1" t="s">
        <v>26</v>
      </c>
      <c r="J2" s="1" t="s">
        <v>20</v>
      </c>
      <c r="K2" s="5" t="s">
        <v>11</v>
      </c>
      <c r="L2" s="1" t="s">
        <v>25</v>
      </c>
      <c r="M2" s="1" t="s">
        <v>21</v>
      </c>
      <c r="N2" s="1" t="s">
        <v>23</v>
      </c>
      <c r="O2" s="1" t="s">
        <v>10</v>
      </c>
      <c r="P2" s="1" t="s">
        <v>11</v>
      </c>
      <c r="Q2" s="1" t="s">
        <v>12</v>
      </c>
      <c r="R2" s="1" t="s">
        <v>28</v>
      </c>
      <c r="S2" s="1"/>
      <c r="T2" s="1" t="s">
        <v>29</v>
      </c>
      <c r="U2" s="1" t="s">
        <v>30</v>
      </c>
    </row>
    <row r="3" spans="1:21" x14ac:dyDescent="0.25">
      <c r="A3" s="2">
        <v>102.27500000000001</v>
      </c>
      <c r="B3" s="2">
        <v>1000</v>
      </c>
      <c r="C3" s="2">
        <v>7.0400000000000004E-2</v>
      </c>
      <c r="D3" s="2">
        <v>1.2658</v>
      </c>
      <c r="E3">
        <f>D3*14.7</f>
        <v>18.60726</v>
      </c>
      <c r="F3">
        <f>G3*1000</f>
        <v>8794.0604027285572</v>
      </c>
      <c r="G3">
        <f>SUM((1.01325/O$3)*SQRT(T$3/293))*L3</f>
        <v>8.794060402728558</v>
      </c>
      <c r="H3">
        <f>A3*$N$3</f>
        <v>83.433490399999997</v>
      </c>
      <c r="I3">
        <f>SUM((4*PI()*H3)/(0.795*100))</f>
        <v>13.188127824100354</v>
      </c>
      <c r="J3" s="2">
        <f>SUM((C3*60)/G3)</f>
        <v>0.48032419685102545</v>
      </c>
      <c r="K3">
        <f>SUM((G3*3600)/((C3*60)*U$3)*100)</f>
        <v>16.364493107499055</v>
      </c>
      <c r="L3">
        <f>SUM(H3*2*PI()*B3)/60</f>
        <v>8737.1346834664837</v>
      </c>
      <c r="M3">
        <f>L3/1000</f>
        <v>8.7371346834664845</v>
      </c>
      <c r="N3" s="6">
        <v>0.81577599999999995</v>
      </c>
      <c r="O3" s="3">
        <v>1018.9</v>
      </c>
      <c r="P3" s="3">
        <v>46</v>
      </c>
      <c r="Q3" s="3">
        <v>27</v>
      </c>
      <c r="R3" s="6">
        <v>101.89</v>
      </c>
      <c r="S3" s="3"/>
      <c r="T3" s="3">
        <v>300.14999999999998</v>
      </c>
      <c r="U3" s="3">
        <v>45800</v>
      </c>
    </row>
    <row r="4" spans="1:21" x14ac:dyDescent="0.25">
      <c r="A4" s="2">
        <v>102.756</v>
      </c>
      <c r="B4" s="2">
        <f t="shared" ref="B4:B67" si="0">B3+50</f>
        <v>1050</v>
      </c>
      <c r="C4" s="2">
        <v>7.2400000000000006E-2</v>
      </c>
      <c r="D4" s="2">
        <v>1.26783</v>
      </c>
      <c r="E4">
        <f t="shared" ref="E4:E67" si="1">D4*14.7</f>
        <v>18.637100999999998</v>
      </c>
      <c r="F4">
        <f t="shared" ref="F4:F67" si="2">G4*1000</f>
        <v>9277.1898731842066</v>
      </c>
      <c r="G4">
        <f t="shared" ref="G4:G67" si="3">SUM((1.01325/O$3)*SQRT(T$3/293))*L4</f>
        <v>9.2771898731842057</v>
      </c>
      <c r="H4">
        <f t="shared" ref="H4:H67" si="4">A4*$N$3</f>
        <v>83.825878656</v>
      </c>
      <c r="I4">
        <f t="shared" ref="I4:I67" si="5">SUM((4*PI()*H4)/(0.795*100))</f>
        <v>13.250151676296806</v>
      </c>
      <c r="J4" s="2">
        <f t="shared" ref="J4:J67" si="6">SUM((C4*60)/G4)</f>
        <v>0.46824524014069913</v>
      </c>
      <c r="K4">
        <f t="shared" ref="K4:K67" si="7">SUM((G4*3600)/((C4*60)*U$3)*100)</f>
        <v>16.786635153774888</v>
      </c>
      <c r="L4">
        <f t="shared" ref="L4:L67" si="8">SUM(H4*2*PI()*B4)/60</f>
        <v>9217.1367598239667</v>
      </c>
      <c r="M4">
        <f t="shared" ref="M4:M67" si="9">L4/1000</f>
        <v>9.2171367598239673</v>
      </c>
    </row>
    <row r="5" spans="1:21" x14ac:dyDescent="0.25">
      <c r="A5" s="2">
        <v>103.68899999999999</v>
      </c>
      <c r="B5" s="2">
        <f t="shared" si="0"/>
        <v>1100</v>
      </c>
      <c r="C5" s="2">
        <v>7.3700000000000002E-2</v>
      </c>
      <c r="D5" s="2">
        <v>1.2734399999999999</v>
      </c>
      <c r="E5">
        <f t="shared" si="1"/>
        <v>18.719567999999999</v>
      </c>
      <c r="F5">
        <f t="shared" si="2"/>
        <v>9807.2066683781341</v>
      </c>
      <c r="G5">
        <f t="shared" si="3"/>
        <v>9.807206668378134</v>
      </c>
      <c r="H5">
        <f t="shared" si="4"/>
        <v>84.586997663999995</v>
      </c>
      <c r="I5">
        <f t="shared" si="5"/>
        <v>13.370459896877451</v>
      </c>
      <c r="J5" s="2">
        <f t="shared" si="6"/>
        <v>0.45089291472342224</v>
      </c>
      <c r="K5">
        <f t="shared" si="7"/>
        <v>17.432658070387092</v>
      </c>
      <c r="L5">
        <f t="shared" si="8"/>
        <v>9743.7226498494438</v>
      </c>
      <c r="M5">
        <f t="shared" si="9"/>
        <v>9.7437226498494436</v>
      </c>
      <c r="O5" t="s">
        <v>39</v>
      </c>
      <c r="P5">
        <v>45800</v>
      </c>
    </row>
    <row r="6" spans="1:21" x14ac:dyDescent="0.25">
      <c r="A6" s="2">
        <v>104.209</v>
      </c>
      <c r="B6" s="2">
        <f t="shared" si="0"/>
        <v>1150</v>
      </c>
      <c r="C6" s="2">
        <v>7.2800000000000004E-2</v>
      </c>
      <c r="D6" s="2">
        <v>1.2847599999999999</v>
      </c>
      <c r="E6">
        <f t="shared" si="1"/>
        <v>18.885971999999999</v>
      </c>
      <c r="F6">
        <f t="shared" si="2"/>
        <v>10304.407495322721</v>
      </c>
      <c r="G6">
        <f t="shared" si="3"/>
        <v>10.304407495322721</v>
      </c>
      <c r="H6">
        <f>A6*$N$3</f>
        <v>85.011201184000001</v>
      </c>
      <c r="I6">
        <f t="shared" si="5"/>
        <v>13.43751271006281</v>
      </c>
      <c r="J6" s="2">
        <f t="shared" si="6"/>
        <v>0.42389627952724906</v>
      </c>
      <c r="K6">
        <f t="shared" si="7"/>
        <v>18.542889825548347</v>
      </c>
      <c r="L6">
        <f t="shared" si="8"/>
        <v>10237.704995979102</v>
      </c>
      <c r="M6">
        <f t="shared" si="9"/>
        <v>10.237704995979103</v>
      </c>
      <c r="O6" t="s">
        <v>38</v>
      </c>
      <c r="P6">
        <v>300.14999999999998</v>
      </c>
    </row>
    <row r="7" spans="1:21" x14ac:dyDescent="0.25">
      <c r="A7" s="2">
        <v>105.81100000000001</v>
      </c>
      <c r="B7" s="2">
        <f t="shared" si="0"/>
        <v>1200</v>
      </c>
      <c r="C7" s="2">
        <v>7.4399999999999994E-2</v>
      </c>
      <c r="D7" s="2">
        <v>1.2918099999999999</v>
      </c>
      <c r="E7">
        <f t="shared" si="1"/>
        <v>18.989606999999996</v>
      </c>
      <c r="F7">
        <f t="shared" si="2"/>
        <v>10917.721733832643</v>
      </c>
      <c r="G7">
        <f t="shared" si="3"/>
        <v>10.917721733832643</v>
      </c>
      <c r="H7">
        <f t="shared" si="4"/>
        <v>86.318074335999995</v>
      </c>
      <c r="I7">
        <f t="shared" si="5"/>
        <v>13.644086953760768</v>
      </c>
      <c r="J7" s="2">
        <f t="shared" si="6"/>
        <v>0.40887651369301953</v>
      </c>
      <c r="K7">
        <f t="shared" si="7"/>
        <v>19.224048693183271</v>
      </c>
      <c r="L7">
        <f t="shared" si="8"/>
        <v>10847.049128239809</v>
      </c>
      <c r="M7">
        <f t="shared" si="9"/>
        <v>10.847049128239808</v>
      </c>
      <c r="O7" t="s">
        <v>37</v>
      </c>
      <c r="P7">
        <v>0.81577599999999995</v>
      </c>
    </row>
    <row r="8" spans="1:21" x14ac:dyDescent="0.25">
      <c r="A8" s="2">
        <v>107.51</v>
      </c>
      <c r="B8" s="2">
        <f t="shared" si="0"/>
        <v>1250</v>
      </c>
      <c r="C8" s="2">
        <v>7.8950000000000006E-2</v>
      </c>
      <c r="D8" s="2">
        <v>1.2972900000000001</v>
      </c>
      <c r="E8">
        <f t="shared" si="1"/>
        <v>19.070163000000001</v>
      </c>
      <c r="F8">
        <f t="shared" si="2"/>
        <v>11555.236297938736</v>
      </c>
      <c r="G8">
        <f t="shared" si="3"/>
        <v>11.555236297938736</v>
      </c>
      <c r="H8">
        <f t="shared" si="4"/>
        <v>87.704077760000004</v>
      </c>
      <c r="I8">
        <f t="shared" si="5"/>
        <v>13.863169126072149</v>
      </c>
      <c r="J8" s="2">
        <f t="shared" si="6"/>
        <v>0.40994401826685301</v>
      </c>
      <c r="K8">
        <f t="shared" si="7"/>
        <v>19.173988785017439</v>
      </c>
      <c r="L8">
        <f t="shared" si="8"/>
        <v>11480.436932528499</v>
      </c>
      <c r="M8">
        <f t="shared" si="9"/>
        <v>11.480436932528498</v>
      </c>
      <c r="O8" t="s">
        <v>32</v>
      </c>
      <c r="P8">
        <v>0.09</v>
      </c>
    </row>
    <row r="9" spans="1:21" x14ac:dyDescent="0.25">
      <c r="A9" s="2">
        <v>109.488</v>
      </c>
      <c r="B9" s="2">
        <f t="shared" si="0"/>
        <v>1300</v>
      </c>
      <c r="C9" s="2">
        <v>7.9000000000000001E-2</v>
      </c>
      <c r="D9" s="2">
        <v>1.29895</v>
      </c>
      <c r="E9">
        <f t="shared" si="1"/>
        <v>19.094564999999999</v>
      </c>
      <c r="F9">
        <f t="shared" si="2"/>
        <v>12238.546184171379</v>
      </c>
      <c r="G9">
        <f t="shared" si="3"/>
        <v>12.238546184171378</v>
      </c>
      <c r="H9">
        <f t="shared" si="4"/>
        <v>89.317682687999991</v>
      </c>
      <c r="I9">
        <f t="shared" si="5"/>
        <v>14.118227711611826</v>
      </c>
      <c r="J9" s="2">
        <f t="shared" si="6"/>
        <v>0.38730090393664895</v>
      </c>
      <c r="K9">
        <f t="shared" si="7"/>
        <v>20.29497460201986</v>
      </c>
      <c r="L9">
        <f t="shared" si="8"/>
        <v>12159.323616625685</v>
      </c>
      <c r="M9">
        <f t="shared" si="9"/>
        <v>12.159323616625684</v>
      </c>
      <c r="O9" t="s">
        <v>33</v>
      </c>
      <c r="P9">
        <v>7.4999999999999997E-2</v>
      </c>
    </row>
    <row r="10" spans="1:21" x14ac:dyDescent="0.25">
      <c r="A10" s="2">
        <v>111.797</v>
      </c>
      <c r="B10" s="2">
        <f t="shared" si="0"/>
        <v>1350</v>
      </c>
      <c r="C10" s="2">
        <v>7.9600000000000004E-2</v>
      </c>
      <c r="D10" s="2">
        <v>1.2946899999999999</v>
      </c>
      <c r="E10">
        <f t="shared" si="1"/>
        <v>19.031942999999998</v>
      </c>
      <c r="F10">
        <f t="shared" si="2"/>
        <v>12977.285951006505</v>
      </c>
      <c r="G10">
        <f t="shared" si="3"/>
        <v>12.977285951006504</v>
      </c>
      <c r="H10">
        <f t="shared" si="4"/>
        <v>91.201309471999991</v>
      </c>
      <c r="I10">
        <f t="shared" si="5"/>
        <v>14.415967991698334</v>
      </c>
      <c r="J10" s="2">
        <f t="shared" si="6"/>
        <v>0.36802764599862875</v>
      </c>
      <c r="K10">
        <f t="shared" si="7"/>
        <v>21.357803127547957</v>
      </c>
      <c r="L10">
        <f t="shared" si="8"/>
        <v>12893.281372575198</v>
      </c>
      <c r="M10">
        <f t="shared" si="9"/>
        <v>12.893281372575199</v>
      </c>
      <c r="O10" t="s">
        <v>34</v>
      </c>
      <c r="P10">
        <v>3.7499999999999999E-2</v>
      </c>
    </row>
    <row r="11" spans="1:21" x14ac:dyDescent="0.25">
      <c r="A11" s="2">
        <v>114.268</v>
      </c>
      <c r="B11" s="2">
        <f t="shared" si="0"/>
        <v>1400</v>
      </c>
      <c r="C11" s="2">
        <v>8.3500000000000005E-2</v>
      </c>
      <c r="D11" s="2">
        <v>1.2855000000000001</v>
      </c>
      <c r="E11">
        <f t="shared" si="1"/>
        <v>18.896850000000001</v>
      </c>
      <c r="F11">
        <f t="shared" si="2"/>
        <v>13755.380804092705</v>
      </c>
      <c r="G11">
        <f t="shared" si="3"/>
        <v>13.755380804092706</v>
      </c>
      <c r="H11">
        <f t="shared" si="4"/>
        <v>93.217091967999991</v>
      </c>
      <c r="I11">
        <f t="shared" si="5"/>
        <v>14.734597802046434</v>
      </c>
      <c r="J11" s="2">
        <f t="shared" si="6"/>
        <v>0.3642211052789866</v>
      </c>
      <c r="K11">
        <f t="shared" si="7"/>
        <v>21.581017395224283</v>
      </c>
      <c r="L11">
        <f t="shared" si="8"/>
        <v>13666.339461398067</v>
      </c>
      <c r="M11">
        <f t="shared" si="9"/>
        <v>13.666339461398067</v>
      </c>
      <c r="O11" t="s">
        <v>35</v>
      </c>
      <c r="P11">
        <v>1.59</v>
      </c>
    </row>
    <row r="12" spans="1:21" x14ac:dyDescent="0.25">
      <c r="A12" s="2">
        <v>115.783</v>
      </c>
      <c r="B12" s="2">
        <f t="shared" si="0"/>
        <v>1450</v>
      </c>
      <c r="C12" s="2">
        <v>8.4699999999999998E-2</v>
      </c>
      <c r="D12" s="2">
        <v>1.2781800000000001</v>
      </c>
      <c r="E12">
        <f t="shared" si="1"/>
        <v>18.789246000000002</v>
      </c>
      <c r="F12">
        <f t="shared" si="2"/>
        <v>14435.530761507942</v>
      </c>
      <c r="G12">
        <f t="shared" si="3"/>
        <v>14.435530761507941</v>
      </c>
      <c r="H12">
        <f t="shared" si="4"/>
        <v>94.452992607999988</v>
      </c>
      <c r="I12">
        <f t="shared" si="5"/>
        <v>14.929953594307612</v>
      </c>
      <c r="J12" s="2">
        <f t="shared" si="6"/>
        <v>0.35204801845949807</v>
      </c>
      <c r="K12">
        <f t="shared" si="7"/>
        <v>22.327244002476672</v>
      </c>
      <c r="L12">
        <f t="shared" si="8"/>
        <v>14342.08667153175</v>
      </c>
      <c r="M12">
        <f t="shared" si="9"/>
        <v>14.342086671531749</v>
      </c>
      <c r="O12" t="s">
        <v>36</v>
      </c>
      <c r="P12">
        <v>0.79500000000000004</v>
      </c>
    </row>
    <row r="13" spans="1:21" x14ac:dyDescent="0.25">
      <c r="A13" s="2">
        <v>116.985</v>
      </c>
      <c r="B13" s="2">
        <f t="shared" si="0"/>
        <v>1500</v>
      </c>
      <c r="C13" s="2">
        <v>8.8650000000000007E-2</v>
      </c>
      <c r="D13" s="2">
        <v>1.2795000000000001</v>
      </c>
      <c r="E13">
        <f t="shared" si="1"/>
        <v>18.80865</v>
      </c>
      <c r="F13">
        <f t="shared" si="2"/>
        <v>15088.33766140113</v>
      </c>
      <c r="G13">
        <f t="shared" si="3"/>
        <v>15.08833766140113</v>
      </c>
      <c r="H13">
        <f t="shared" si="4"/>
        <v>95.43355536</v>
      </c>
      <c r="I13">
        <f t="shared" si="5"/>
        <v>15.084948750939915</v>
      </c>
      <c r="J13" s="2">
        <f t="shared" si="6"/>
        <v>0.35252392406401573</v>
      </c>
      <c r="K13">
        <f t="shared" si="7"/>
        <v>22.297102330298184</v>
      </c>
      <c r="L13">
        <f t="shared" si="8"/>
        <v>14990.667821246541</v>
      </c>
      <c r="M13">
        <f t="shared" si="9"/>
        <v>14.990667821246541</v>
      </c>
    </row>
    <row r="14" spans="1:21" x14ac:dyDescent="0.25">
      <c r="A14" s="2">
        <v>117.788</v>
      </c>
      <c r="B14" s="2">
        <f t="shared" si="0"/>
        <v>1550</v>
      </c>
      <c r="C14" s="2">
        <v>9.3200000000000005E-2</v>
      </c>
      <c r="D14" s="2">
        <v>1.27766</v>
      </c>
      <c r="E14">
        <f t="shared" si="1"/>
        <v>18.781601999999999</v>
      </c>
      <c r="F14">
        <f t="shared" si="2"/>
        <v>15698.30280528689</v>
      </c>
      <c r="G14">
        <f t="shared" si="3"/>
        <v>15.69830280528689</v>
      </c>
      <c r="H14">
        <f t="shared" si="4"/>
        <v>96.088623487999996</v>
      </c>
      <c r="I14">
        <f t="shared" si="5"/>
        <v>15.188493768224221</v>
      </c>
      <c r="J14" s="2">
        <f t="shared" si="6"/>
        <v>0.35621685155141236</v>
      </c>
      <c r="K14">
        <f t="shared" si="7"/>
        <v>22.065946556150394</v>
      </c>
      <c r="L14">
        <f t="shared" si="8"/>
        <v>15596.684538245248</v>
      </c>
      <c r="M14">
        <f t="shared" si="9"/>
        <v>15.596684538245249</v>
      </c>
    </row>
    <row r="15" spans="1:21" x14ac:dyDescent="0.25">
      <c r="A15" s="2">
        <v>118.471</v>
      </c>
      <c r="B15" s="2">
        <f t="shared" si="0"/>
        <v>1600</v>
      </c>
      <c r="C15" s="2">
        <v>9.5899999999999999E-2</v>
      </c>
      <c r="D15" s="2">
        <v>1.2823500000000001</v>
      </c>
      <c r="E15">
        <f t="shared" si="1"/>
        <v>18.850545</v>
      </c>
      <c r="F15">
        <f t="shared" si="2"/>
        <v>16298.663485256884</v>
      </c>
      <c r="G15">
        <f t="shared" si="3"/>
        <v>16.298663485256885</v>
      </c>
      <c r="H15">
        <f t="shared" si="4"/>
        <v>96.645798495999998</v>
      </c>
      <c r="I15">
        <f t="shared" si="5"/>
        <v>15.276565059388833</v>
      </c>
      <c r="J15" s="2">
        <f t="shared" si="6"/>
        <v>0.35303508199950484</v>
      </c>
      <c r="K15">
        <f t="shared" si="7"/>
        <v>22.264818454344574</v>
      </c>
      <c r="L15">
        <f t="shared" si="8"/>
        <v>16193.158962952164</v>
      </c>
      <c r="M15">
        <f t="shared" si="9"/>
        <v>16.193158962952165</v>
      </c>
    </row>
    <row r="16" spans="1:21" x14ac:dyDescent="0.25">
      <c r="A16" s="2">
        <v>118.77200000000001</v>
      </c>
      <c r="B16" s="2">
        <f t="shared" si="0"/>
        <v>1650</v>
      </c>
      <c r="C16" s="2">
        <v>9.8750000000000004E-2</v>
      </c>
      <c r="D16" s="2">
        <v>1.2902800000000001</v>
      </c>
      <c r="E16">
        <f t="shared" si="1"/>
        <v>18.967116000000001</v>
      </c>
      <c r="F16">
        <f t="shared" si="2"/>
        <v>16850.700900046402</v>
      </c>
      <c r="G16">
        <f t="shared" si="3"/>
        <v>16.850700900046402</v>
      </c>
      <c r="H16">
        <f t="shared" si="4"/>
        <v>96.891347072000002</v>
      </c>
      <c r="I16">
        <f t="shared" si="5"/>
        <v>15.315378322405742</v>
      </c>
      <c r="J16" s="2">
        <f t="shared" si="6"/>
        <v>0.35161742144409464</v>
      </c>
      <c r="K16">
        <f t="shared" si="7"/>
        <v>22.35458634686383</v>
      </c>
      <c r="L16">
        <f t="shared" si="8"/>
        <v>16741.622928679775</v>
      </c>
      <c r="M16">
        <f t="shared" si="9"/>
        <v>16.741622928679774</v>
      </c>
    </row>
    <row r="17" spans="1:13" x14ac:dyDescent="0.25">
      <c r="A17" s="2">
        <v>118.65600000000001</v>
      </c>
      <c r="B17" s="2">
        <f t="shared" si="0"/>
        <v>1700</v>
      </c>
      <c r="C17" s="2">
        <v>0.10005</v>
      </c>
      <c r="D17" s="2">
        <v>1.29942</v>
      </c>
      <c r="E17">
        <f t="shared" si="1"/>
        <v>19.101474</v>
      </c>
      <c r="F17">
        <f t="shared" si="2"/>
        <v>17344.372065005831</v>
      </c>
      <c r="G17">
        <f t="shared" si="3"/>
        <v>17.344372065005832</v>
      </c>
      <c r="H17">
        <f t="shared" si="4"/>
        <v>96.796717055999991</v>
      </c>
      <c r="I17">
        <f t="shared" si="5"/>
        <v>15.300420387156699</v>
      </c>
      <c r="J17" s="2">
        <f t="shared" si="6"/>
        <v>0.34610650518226077</v>
      </c>
      <c r="K17">
        <f t="shared" si="7"/>
        <v>22.710529536549405</v>
      </c>
      <c r="L17">
        <f t="shared" si="8"/>
        <v>17232.098461035232</v>
      </c>
      <c r="M17">
        <f t="shared" si="9"/>
        <v>17.232098461035232</v>
      </c>
    </row>
    <row r="18" spans="1:13" x14ac:dyDescent="0.25">
      <c r="A18" s="2">
        <v>118.861</v>
      </c>
      <c r="B18" s="2">
        <f t="shared" si="0"/>
        <v>1750</v>
      </c>
      <c r="C18" s="2">
        <v>0.10305</v>
      </c>
      <c r="D18" s="2">
        <v>1.31053</v>
      </c>
      <c r="E18">
        <f t="shared" si="1"/>
        <v>19.264790999999999</v>
      </c>
      <c r="F18">
        <f t="shared" si="2"/>
        <v>17885.347579322988</v>
      </c>
      <c r="G18">
        <f t="shared" si="3"/>
        <v>17.885347579322989</v>
      </c>
      <c r="H18">
        <f t="shared" si="4"/>
        <v>96.963951135999991</v>
      </c>
      <c r="I18">
        <f t="shared" si="5"/>
        <v>15.32685466927785</v>
      </c>
      <c r="J18" s="2">
        <f t="shared" si="6"/>
        <v>0.34570197602131497</v>
      </c>
      <c r="K18">
        <f t="shared" si="7"/>
        <v>22.737104656436745</v>
      </c>
      <c r="L18">
        <f t="shared" si="8"/>
        <v>17769.572132194007</v>
      </c>
      <c r="M18">
        <f t="shared" si="9"/>
        <v>17.769572132194007</v>
      </c>
    </row>
    <row r="19" spans="1:13" x14ac:dyDescent="0.25">
      <c r="A19" s="2">
        <v>119.584</v>
      </c>
      <c r="B19" s="2">
        <f t="shared" si="0"/>
        <v>1800</v>
      </c>
      <c r="C19" s="2">
        <v>0.10929999999999999</v>
      </c>
      <c r="D19" s="2">
        <v>1.3149</v>
      </c>
      <c r="E19">
        <f t="shared" si="1"/>
        <v>19.329029999999999</v>
      </c>
      <c r="F19">
        <f t="shared" si="2"/>
        <v>18508.257683302909</v>
      </c>
      <c r="G19">
        <f t="shared" si="3"/>
        <v>18.508257683302908</v>
      </c>
      <c r="H19">
        <f t="shared" si="4"/>
        <v>97.553757183999991</v>
      </c>
      <c r="I19">
        <f t="shared" si="5"/>
        <v>15.420083869149025</v>
      </c>
      <c r="J19" s="2">
        <f t="shared" si="6"/>
        <v>0.35432832804766129</v>
      </c>
      <c r="K19">
        <f t="shared" si="7"/>
        <v>22.183555156437645</v>
      </c>
      <c r="L19">
        <f t="shared" si="8"/>
        <v>18388.45001396021</v>
      </c>
      <c r="M19">
        <f t="shared" si="9"/>
        <v>18.38845001396021</v>
      </c>
    </row>
    <row r="20" spans="1:13" x14ac:dyDescent="0.25">
      <c r="A20" s="2">
        <v>119.934</v>
      </c>
      <c r="B20" s="2">
        <f t="shared" si="0"/>
        <v>1850</v>
      </c>
      <c r="C20" s="2">
        <v>0.11415</v>
      </c>
      <c r="D20" s="2">
        <v>1.3184899999999999</v>
      </c>
      <c r="E20">
        <f t="shared" si="1"/>
        <v>19.381802999999998</v>
      </c>
      <c r="F20">
        <f t="shared" si="2"/>
        <v>19078.050888590238</v>
      </c>
      <c r="G20">
        <f t="shared" si="3"/>
        <v>19.078050888590237</v>
      </c>
      <c r="H20">
        <f t="shared" si="4"/>
        <v>97.839278783999987</v>
      </c>
      <c r="I20">
        <f t="shared" si="5"/>
        <v>15.465215570331473</v>
      </c>
      <c r="J20" s="2">
        <f t="shared" si="6"/>
        <v>0.3589989375747023</v>
      </c>
      <c r="K20">
        <f t="shared" si="7"/>
        <v>21.894945043111782</v>
      </c>
      <c r="L20">
        <f t="shared" si="8"/>
        <v>18954.554833387512</v>
      </c>
      <c r="M20">
        <f t="shared" si="9"/>
        <v>18.954554833387512</v>
      </c>
    </row>
    <row r="21" spans="1:13" x14ac:dyDescent="0.25">
      <c r="A21" s="2">
        <v>120.176</v>
      </c>
      <c r="B21" s="2">
        <f t="shared" si="0"/>
        <v>1900</v>
      </c>
      <c r="C21" s="2">
        <v>0.11745</v>
      </c>
      <c r="D21" s="2">
        <v>1.3189200000000001</v>
      </c>
      <c r="E21">
        <f t="shared" si="1"/>
        <v>19.388124000000001</v>
      </c>
      <c r="F21">
        <f t="shared" si="2"/>
        <v>19633.209539191237</v>
      </c>
      <c r="G21">
        <f t="shared" si="3"/>
        <v>19.633209539191238</v>
      </c>
      <c r="H21">
        <f t="shared" si="4"/>
        <v>98.036696575999997</v>
      </c>
      <c r="I21">
        <f t="shared" si="5"/>
        <v>15.4964209180062</v>
      </c>
      <c r="J21" s="2">
        <f t="shared" si="6"/>
        <v>0.3589326536719829</v>
      </c>
      <c r="K21">
        <f t="shared" si="7"/>
        <v>21.898988370996381</v>
      </c>
      <c r="L21">
        <f t="shared" si="8"/>
        <v>19506.119830540305</v>
      </c>
      <c r="M21">
        <f t="shared" si="9"/>
        <v>19.506119830540307</v>
      </c>
    </row>
    <row r="22" spans="1:13" x14ac:dyDescent="0.25">
      <c r="A22" s="2">
        <v>120.94799999999999</v>
      </c>
      <c r="B22" s="2">
        <f t="shared" si="0"/>
        <v>1950</v>
      </c>
      <c r="C22" s="2">
        <v>0.12055</v>
      </c>
      <c r="D22" s="2">
        <v>1.31484</v>
      </c>
      <c r="E22">
        <f t="shared" si="1"/>
        <v>19.328147999999999</v>
      </c>
      <c r="F22">
        <f t="shared" si="2"/>
        <v>20279.313950613214</v>
      </c>
      <c r="G22">
        <f t="shared" si="3"/>
        <v>20.279313950613215</v>
      </c>
      <c r="H22">
        <f t="shared" si="4"/>
        <v>98.666475647999988</v>
      </c>
      <c r="I22">
        <f t="shared" si="5"/>
        <v>15.595968556042918</v>
      </c>
      <c r="J22" s="2">
        <f t="shared" si="6"/>
        <v>0.35666887043687617</v>
      </c>
      <c r="K22">
        <f t="shared" si="7"/>
        <v>22.037981613325982</v>
      </c>
      <c r="L22">
        <f t="shared" si="8"/>
        <v>20148.041878337946</v>
      </c>
      <c r="M22">
        <f t="shared" si="9"/>
        <v>20.148041878337946</v>
      </c>
    </row>
    <row r="23" spans="1:13" x14ac:dyDescent="0.25">
      <c r="A23" s="2">
        <v>122.157</v>
      </c>
      <c r="B23" s="2">
        <f t="shared" si="0"/>
        <v>2000</v>
      </c>
      <c r="C23" s="2">
        <v>0.12554999999999999</v>
      </c>
      <c r="D23" s="2">
        <v>1.31653</v>
      </c>
      <c r="E23">
        <f t="shared" si="1"/>
        <v>19.352990999999999</v>
      </c>
      <c r="F23">
        <f t="shared" si="2"/>
        <v>21007.206778120017</v>
      </c>
      <c r="G23">
        <f t="shared" si="3"/>
        <v>21.007206778120018</v>
      </c>
      <c r="H23">
        <f t="shared" si="4"/>
        <v>99.652748831999986</v>
      </c>
      <c r="I23">
        <f t="shared" si="5"/>
        <v>15.751866346698867</v>
      </c>
      <c r="J23" s="2">
        <f t="shared" si="6"/>
        <v>0.3585912244099948</v>
      </c>
      <c r="K23">
        <f t="shared" si="7"/>
        <v>21.919839286827063</v>
      </c>
      <c r="L23">
        <f t="shared" si="8"/>
        <v>20871.222909376</v>
      </c>
      <c r="M23">
        <f t="shared" si="9"/>
        <v>20.871222909375998</v>
      </c>
    </row>
    <row r="24" spans="1:13" x14ac:dyDescent="0.25">
      <c r="A24" s="2">
        <v>122.845</v>
      </c>
      <c r="B24" s="2">
        <f t="shared" si="0"/>
        <v>2050</v>
      </c>
      <c r="C24" s="2">
        <v>0.12784999999999999</v>
      </c>
      <c r="D24" s="2">
        <v>1.32098</v>
      </c>
      <c r="E24">
        <f t="shared" si="1"/>
        <v>19.418406000000001</v>
      </c>
      <c r="F24">
        <f t="shared" si="2"/>
        <v>21653.659426595343</v>
      </c>
      <c r="G24">
        <f t="shared" si="3"/>
        <v>21.653659426595343</v>
      </c>
      <c r="H24">
        <f t="shared" si="4"/>
        <v>100.21400272</v>
      </c>
      <c r="I24">
        <f t="shared" si="5"/>
        <v>15.840582376451799</v>
      </c>
      <c r="J24" s="2">
        <f t="shared" si="6"/>
        <v>0.35425882752078219</v>
      </c>
      <c r="K24">
        <f t="shared" si="7"/>
        <v>22.187907253412085</v>
      </c>
      <c r="L24">
        <f t="shared" si="8"/>
        <v>21513.490940018601</v>
      </c>
      <c r="M24">
        <f t="shared" si="9"/>
        <v>21.513490940018599</v>
      </c>
    </row>
    <row r="25" spans="1:13" x14ac:dyDescent="0.25">
      <c r="A25" s="2">
        <v>123.79600000000001</v>
      </c>
      <c r="B25" s="2">
        <f t="shared" si="0"/>
        <v>2100</v>
      </c>
      <c r="C25" s="2">
        <v>0.13089999999999999</v>
      </c>
      <c r="D25" s="2">
        <v>1.32287</v>
      </c>
      <c r="E25">
        <f t="shared" si="1"/>
        <v>19.446189</v>
      </c>
      <c r="F25">
        <f t="shared" si="2"/>
        <v>22353.517021696287</v>
      </c>
      <c r="G25">
        <f t="shared" si="3"/>
        <v>22.353517021696288</v>
      </c>
      <c r="H25">
        <f t="shared" si="4"/>
        <v>100.989805696</v>
      </c>
      <c r="I25">
        <f t="shared" si="5"/>
        <v>15.963211655950401</v>
      </c>
      <c r="J25" s="2">
        <f t="shared" si="6"/>
        <v>0.351354106486998</v>
      </c>
      <c r="K25">
        <f t="shared" si="7"/>
        <v>22.371339522182296</v>
      </c>
      <c r="L25">
        <f t="shared" si="8"/>
        <v>22208.818216340998</v>
      </c>
      <c r="M25">
        <f t="shared" si="9"/>
        <v>22.208818216340998</v>
      </c>
    </row>
    <row r="26" spans="1:13" x14ac:dyDescent="0.25">
      <c r="A26" s="2">
        <v>124.794</v>
      </c>
      <c r="B26" s="2">
        <f t="shared" si="0"/>
        <v>2150</v>
      </c>
      <c r="C26" s="2">
        <v>0.13435</v>
      </c>
      <c r="D26" s="2">
        <v>1.3216399999999999</v>
      </c>
      <c r="E26">
        <f t="shared" si="1"/>
        <v>19.428107999999998</v>
      </c>
      <c r="F26">
        <f t="shared" si="2"/>
        <v>23070.240468158696</v>
      </c>
      <c r="G26">
        <f t="shared" si="3"/>
        <v>23.070240468158698</v>
      </c>
      <c r="H26">
        <f t="shared" si="4"/>
        <v>101.80395014399998</v>
      </c>
      <c r="I26">
        <f t="shared" si="5"/>
        <v>16.091901478179214</v>
      </c>
      <c r="J26" s="2">
        <f t="shared" si="6"/>
        <v>0.3494111823899585</v>
      </c>
      <c r="K26">
        <f t="shared" si="7"/>
        <v>22.495736842106048</v>
      </c>
      <c r="L26">
        <f t="shared" si="8"/>
        <v>22920.902167981516</v>
      </c>
      <c r="M26">
        <f t="shared" si="9"/>
        <v>22.920902167981517</v>
      </c>
    </row>
    <row r="27" spans="1:13" x14ac:dyDescent="0.25">
      <c r="A27" s="2">
        <v>125.137</v>
      </c>
      <c r="B27" s="2">
        <f t="shared" si="0"/>
        <v>2200</v>
      </c>
      <c r="C27" s="2">
        <v>0.13769999999999999</v>
      </c>
      <c r="D27" s="2">
        <v>1.3165199999999999</v>
      </c>
      <c r="E27">
        <f t="shared" si="1"/>
        <v>19.352843999999997</v>
      </c>
      <c r="F27">
        <f t="shared" si="2"/>
        <v>23671.641560065858</v>
      </c>
      <c r="G27">
        <f t="shared" si="3"/>
        <v>23.671641560065858</v>
      </c>
      <c r="H27">
        <f t="shared" si="4"/>
        <v>102.08376131199999</v>
      </c>
      <c r="I27">
        <f t="shared" si="5"/>
        <v>16.136130545338016</v>
      </c>
      <c r="J27" s="2">
        <f t="shared" si="6"/>
        <v>0.34902522408661435</v>
      </c>
      <c r="K27">
        <f t="shared" si="7"/>
        <v>22.520613028194823</v>
      </c>
      <c r="L27">
        <f t="shared" si="8"/>
        <v>23518.410269830161</v>
      </c>
      <c r="M27">
        <f t="shared" si="9"/>
        <v>23.518410269830163</v>
      </c>
    </row>
    <row r="28" spans="1:13" x14ac:dyDescent="0.25">
      <c r="A28" s="2">
        <v>126.02800000000001</v>
      </c>
      <c r="B28" s="2">
        <f t="shared" si="0"/>
        <v>2250</v>
      </c>
      <c r="C28" s="2">
        <v>0.14105000000000001</v>
      </c>
      <c r="D28" s="2">
        <v>1.3046500000000001</v>
      </c>
      <c r="E28">
        <f t="shared" si="1"/>
        <v>19.178355</v>
      </c>
      <c r="F28">
        <f t="shared" si="2"/>
        <v>24382.010755110419</v>
      </c>
      <c r="G28">
        <f t="shared" si="3"/>
        <v>24.382010755110418</v>
      </c>
      <c r="H28">
        <f t="shared" si="4"/>
        <v>102.810617728</v>
      </c>
      <c r="I28">
        <f t="shared" si="5"/>
        <v>16.251022961776773</v>
      </c>
      <c r="J28" s="2">
        <f t="shared" si="6"/>
        <v>0.34710016679925276</v>
      </c>
      <c r="K28">
        <f t="shared" si="7"/>
        <v>22.645514927913158</v>
      </c>
      <c r="L28">
        <f t="shared" si="8"/>
        <v>24224.181102398499</v>
      </c>
      <c r="M28">
        <f t="shared" si="9"/>
        <v>24.2241811023985</v>
      </c>
    </row>
    <row r="29" spans="1:13" x14ac:dyDescent="0.25">
      <c r="A29" s="2">
        <v>126.66</v>
      </c>
      <c r="B29" s="2">
        <f t="shared" si="0"/>
        <v>2300</v>
      </c>
      <c r="C29" s="2">
        <v>0.14495</v>
      </c>
      <c r="D29" s="2">
        <v>1.2964599999999999</v>
      </c>
      <c r="E29">
        <f t="shared" si="1"/>
        <v>19.057962</v>
      </c>
      <c r="F29">
        <f t="shared" si="2"/>
        <v>25048.820223926446</v>
      </c>
      <c r="G29">
        <f t="shared" si="3"/>
        <v>25.048820223926448</v>
      </c>
      <c r="H29">
        <f t="shared" si="4"/>
        <v>103.32618815999999</v>
      </c>
      <c r="I29">
        <f t="shared" si="5"/>
        <v>16.332517919340507</v>
      </c>
      <c r="J29" s="2">
        <f t="shared" si="6"/>
        <v>0.34720198086186466</v>
      </c>
      <c r="K29">
        <f t="shared" si="7"/>
        <v>22.638874320998916</v>
      </c>
      <c r="L29">
        <f t="shared" si="8"/>
        <v>24886.674179595098</v>
      </c>
      <c r="M29">
        <f t="shared" si="9"/>
        <v>24.886674179595097</v>
      </c>
    </row>
    <row r="30" spans="1:13" x14ac:dyDescent="0.25">
      <c r="A30" s="2">
        <v>126.822</v>
      </c>
      <c r="B30" s="2">
        <f t="shared" si="0"/>
        <v>2350</v>
      </c>
      <c r="C30" s="2">
        <v>0.14985000000000001</v>
      </c>
      <c r="D30" s="2">
        <v>1.2822899999999999</v>
      </c>
      <c r="E30">
        <f t="shared" si="1"/>
        <v>18.849663</v>
      </c>
      <c r="F30">
        <f t="shared" si="2"/>
        <v>25626.094077026421</v>
      </c>
      <c r="G30">
        <f t="shared" si="3"/>
        <v>25.626094077026419</v>
      </c>
      <c r="H30">
        <f t="shared" si="4"/>
        <v>103.458343872</v>
      </c>
      <c r="I30">
        <f t="shared" si="5"/>
        <v>16.353407449602102</v>
      </c>
      <c r="J30" s="2">
        <f t="shared" si="6"/>
        <v>0.35085331275905829</v>
      </c>
      <c r="K30">
        <f t="shared" si="7"/>
        <v>22.403271461003726</v>
      </c>
      <c r="L30">
        <f t="shared" si="8"/>
        <v>25460.211223099275</v>
      </c>
      <c r="M30">
        <f t="shared" si="9"/>
        <v>25.460211223099275</v>
      </c>
    </row>
    <row r="31" spans="1:13" x14ac:dyDescent="0.25">
      <c r="A31" s="2">
        <v>126.69</v>
      </c>
      <c r="B31" s="2">
        <f t="shared" si="0"/>
        <v>2400</v>
      </c>
      <c r="C31" s="2">
        <v>0.1537</v>
      </c>
      <c r="D31" s="2">
        <v>1.2730399999999999</v>
      </c>
      <c r="E31">
        <f t="shared" si="1"/>
        <v>18.713687999999998</v>
      </c>
      <c r="F31">
        <f t="shared" si="2"/>
        <v>26144.090245045558</v>
      </c>
      <c r="G31">
        <f t="shared" si="3"/>
        <v>26.144090245045557</v>
      </c>
      <c r="H31">
        <f t="shared" si="4"/>
        <v>103.35066144</v>
      </c>
      <c r="I31">
        <f t="shared" si="5"/>
        <v>16.336386350870434</v>
      </c>
      <c r="J31" s="2">
        <f t="shared" si="6"/>
        <v>0.35273746049540267</v>
      </c>
      <c r="K31">
        <f t="shared" si="7"/>
        <v>22.283604348951961</v>
      </c>
      <c r="L31">
        <f t="shared" si="8"/>
        <v>25974.854297883991</v>
      </c>
      <c r="M31">
        <f t="shared" si="9"/>
        <v>25.97485429788399</v>
      </c>
    </row>
    <row r="32" spans="1:13" x14ac:dyDescent="0.25">
      <c r="A32" s="2">
        <v>126.55200000000001</v>
      </c>
      <c r="B32" s="2">
        <f t="shared" si="0"/>
        <v>2450</v>
      </c>
      <c r="C32" s="2">
        <v>0.15565000000000001</v>
      </c>
      <c r="D32" s="2">
        <v>1.2698400000000001</v>
      </c>
      <c r="E32">
        <f t="shared" si="1"/>
        <v>18.666647999999999</v>
      </c>
      <c r="F32">
        <f t="shared" si="2"/>
        <v>26659.6874466972</v>
      </c>
      <c r="G32">
        <f t="shared" si="3"/>
        <v>26.659687446697202</v>
      </c>
      <c r="H32">
        <f t="shared" si="4"/>
        <v>103.238084352</v>
      </c>
      <c r="I32">
        <f t="shared" si="5"/>
        <v>16.318591565832783</v>
      </c>
      <c r="J32" s="2">
        <f t="shared" si="6"/>
        <v>0.35030418187280676</v>
      </c>
      <c r="K32">
        <f t="shared" si="7"/>
        <v>22.438390448868908</v>
      </c>
      <c r="L32">
        <f t="shared" si="8"/>
        <v>26487.113935292338</v>
      </c>
      <c r="M32">
        <f t="shared" si="9"/>
        <v>26.487113935292339</v>
      </c>
    </row>
    <row r="33" spans="1:13" x14ac:dyDescent="0.25">
      <c r="A33" s="2">
        <v>126.438</v>
      </c>
      <c r="B33" s="2">
        <f t="shared" si="0"/>
        <v>2500</v>
      </c>
      <c r="C33" s="2">
        <v>0.15959999999999999</v>
      </c>
      <c r="D33" s="2">
        <v>1.2744599999999999</v>
      </c>
      <c r="E33">
        <f t="shared" si="1"/>
        <v>18.734561999999997</v>
      </c>
      <c r="F33">
        <f t="shared" si="2"/>
        <v>27179.25713029072</v>
      </c>
      <c r="G33">
        <f t="shared" si="3"/>
        <v>27.179257130290718</v>
      </c>
      <c r="H33">
        <f t="shared" si="4"/>
        <v>103.145085888</v>
      </c>
      <c r="I33">
        <f t="shared" si="5"/>
        <v>16.303891526019068</v>
      </c>
      <c r="J33" s="2">
        <f t="shared" si="6"/>
        <v>0.35232751042808103</v>
      </c>
      <c r="K33">
        <f t="shared" si="7"/>
        <v>22.309532398373712</v>
      </c>
      <c r="L33">
        <f t="shared" si="8"/>
        <v>27003.320339969083</v>
      </c>
      <c r="M33">
        <f t="shared" si="9"/>
        <v>27.003320339969083</v>
      </c>
    </row>
    <row r="34" spans="1:13" x14ac:dyDescent="0.25">
      <c r="A34" s="2">
        <v>126.239</v>
      </c>
      <c r="B34" s="2">
        <f t="shared" si="0"/>
        <v>2550</v>
      </c>
      <c r="C34" s="2">
        <v>0.16259999999999999</v>
      </c>
      <c r="D34" s="2">
        <v>1.2787599999999999</v>
      </c>
      <c r="E34">
        <f t="shared" si="1"/>
        <v>18.797771999999998</v>
      </c>
      <c r="F34">
        <f t="shared" si="2"/>
        <v>27679.209459879039</v>
      </c>
      <c r="G34">
        <f t="shared" si="3"/>
        <v>27.67920945987904</v>
      </c>
      <c r="H34">
        <f t="shared" si="4"/>
        <v>102.982746464</v>
      </c>
      <c r="I34">
        <f t="shared" si="5"/>
        <v>16.278230930203907</v>
      </c>
      <c r="J34" s="2">
        <f t="shared" si="6"/>
        <v>0.35246671383954453</v>
      </c>
      <c r="K34">
        <f t="shared" si="7"/>
        <v>22.300721458514509</v>
      </c>
      <c r="L34">
        <f t="shared" si="8"/>
        <v>27500.036377713226</v>
      </c>
      <c r="M34">
        <f t="shared" si="9"/>
        <v>27.500036377713226</v>
      </c>
    </row>
    <row r="35" spans="1:13" x14ac:dyDescent="0.25">
      <c r="A35" s="2">
        <v>126.161</v>
      </c>
      <c r="B35" s="2">
        <f t="shared" si="0"/>
        <v>2600</v>
      </c>
      <c r="C35" s="2">
        <v>0.16805</v>
      </c>
      <c r="D35" s="2">
        <v>1.27634</v>
      </c>
      <c r="E35">
        <f t="shared" si="1"/>
        <v>18.762197999999998</v>
      </c>
      <c r="F35">
        <f t="shared" si="2"/>
        <v>28204.50140912694</v>
      </c>
      <c r="G35">
        <f t="shared" si="3"/>
        <v>28.204501409126941</v>
      </c>
      <c r="H35">
        <f t="shared" si="4"/>
        <v>102.919115936</v>
      </c>
      <c r="I35">
        <f t="shared" si="5"/>
        <v>16.268173008226103</v>
      </c>
      <c r="J35" s="2">
        <f t="shared" si="6"/>
        <v>0.35749612637141509</v>
      </c>
      <c r="K35">
        <f t="shared" si="7"/>
        <v>21.986985113699738</v>
      </c>
      <c r="L35">
        <f t="shared" si="8"/>
        <v>28021.928006669463</v>
      </c>
      <c r="M35">
        <f t="shared" si="9"/>
        <v>28.021928006669462</v>
      </c>
    </row>
    <row r="36" spans="1:13" x14ac:dyDescent="0.25">
      <c r="A36" s="2">
        <v>125.84699999999999</v>
      </c>
      <c r="B36" s="2">
        <f t="shared" si="0"/>
        <v>2650</v>
      </c>
      <c r="C36" s="2">
        <v>0.17144999999999999</v>
      </c>
      <c r="D36" s="2">
        <v>1.28027</v>
      </c>
      <c r="E36">
        <f t="shared" si="1"/>
        <v>18.819969</v>
      </c>
      <c r="F36">
        <f t="shared" si="2"/>
        <v>28675.347999812067</v>
      </c>
      <c r="G36">
        <f t="shared" si="3"/>
        <v>28.675347999812068</v>
      </c>
      <c r="H36">
        <f t="shared" si="4"/>
        <v>102.66296227199999</v>
      </c>
      <c r="I36">
        <f t="shared" si="5"/>
        <v>16.227683424879562</v>
      </c>
      <c r="J36" s="2">
        <f t="shared" si="6"/>
        <v>0.3587401973314297</v>
      </c>
      <c r="K36">
        <f t="shared" si="7"/>
        <v>21.910736703619961</v>
      </c>
      <c r="L36">
        <f t="shared" si="8"/>
        <v>28489.726712804179</v>
      </c>
      <c r="M36">
        <f t="shared" si="9"/>
        <v>28.489726712804178</v>
      </c>
    </row>
    <row r="37" spans="1:13" x14ac:dyDescent="0.25">
      <c r="A37" s="2">
        <v>124.911</v>
      </c>
      <c r="B37" s="2">
        <f t="shared" si="0"/>
        <v>2700</v>
      </c>
      <c r="C37" s="2">
        <v>0.17465</v>
      </c>
      <c r="D37" s="2">
        <v>1.2837099999999999</v>
      </c>
      <c r="E37">
        <f t="shared" si="1"/>
        <v>18.870536999999999</v>
      </c>
      <c r="F37">
        <f t="shared" si="2"/>
        <v>28999.092380406866</v>
      </c>
      <c r="G37">
        <f t="shared" si="3"/>
        <v>28.999092380406868</v>
      </c>
      <c r="H37">
        <f t="shared" si="4"/>
        <v>101.89939593599999</v>
      </c>
      <c r="I37">
        <f t="shared" si="5"/>
        <v>16.10698836114592</v>
      </c>
      <c r="J37" s="2">
        <f t="shared" si="6"/>
        <v>0.36135613703138164</v>
      </c>
      <c r="K37">
        <f t="shared" si="7"/>
        <v>21.752119870738511</v>
      </c>
      <c r="L37">
        <f t="shared" si="8"/>
        <v>28811.375430999768</v>
      </c>
      <c r="M37">
        <f t="shared" si="9"/>
        <v>28.811375430999767</v>
      </c>
    </row>
    <row r="38" spans="1:13" x14ac:dyDescent="0.25">
      <c r="A38" s="2">
        <v>123.92700000000001</v>
      </c>
      <c r="B38" s="2">
        <f t="shared" si="0"/>
        <v>2750</v>
      </c>
      <c r="C38" s="2">
        <v>0.1784</v>
      </c>
      <c r="D38" s="2">
        <v>1.2811999999999999</v>
      </c>
      <c r="E38">
        <f t="shared" si="1"/>
        <v>18.833639999999999</v>
      </c>
      <c r="F38">
        <f t="shared" si="2"/>
        <v>29303.438667363389</v>
      </c>
      <c r="G38">
        <f t="shared" si="3"/>
        <v>29.303438667363388</v>
      </c>
      <c r="H38">
        <f t="shared" si="4"/>
        <v>101.096672352</v>
      </c>
      <c r="I38">
        <f t="shared" si="5"/>
        <v>15.980103806964404</v>
      </c>
      <c r="J38" s="2">
        <f t="shared" si="6"/>
        <v>0.36528136241981551</v>
      </c>
      <c r="K38">
        <f t="shared" si="7"/>
        <v>21.518376838782913</v>
      </c>
      <c r="L38">
        <f t="shared" si="8"/>
        <v>29113.751623313274</v>
      </c>
      <c r="M38">
        <f t="shared" si="9"/>
        <v>29.113751623313274</v>
      </c>
    </row>
    <row r="39" spans="1:13" x14ac:dyDescent="0.25">
      <c r="A39" s="2">
        <v>123.68899999999999</v>
      </c>
      <c r="B39" s="2">
        <f t="shared" si="0"/>
        <v>2800</v>
      </c>
      <c r="C39" s="2">
        <v>0.18004999999999999</v>
      </c>
      <c r="D39" s="2">
        <v>1.2744800000000001</v>
      </c>
      <c r="E39">
        <f t="shared" si="1"/>
        <v>18.734856000000001</v>
      </c>
      <c r="F39">
        <f t="shared" si="2"/>
        <v>29778.928418759806</v>
      </c>
      <c r="G39">
        <f t="shared" si="3"/>
        <v>29.778928418759804</v>
      </c>
      <c r="H39">
        <f t="shared" si="4"/>
        <v>100.90251766399999</v>
      </c>
      <c r="I39">
        <f t="shared" si="5"/>
        <v>15.949414250160336</v>
      </c>
      <c r="J39" s="2">
        <f t="shared" si="6"/>
        <v>0.36277329553586096</v>
      </c>
      <c r="K39">
        <f t="shared" si="7"/>
        <v>21.667146136330256</v>
      </c>
      <c r="L39">
        <f t="shared" si="8"/>
        <v>29586.163434047423</v>
      </c>
      <c r="M39">
        <f t="shared" si="9"/>
        <v>29.586163434047425</v>
      </c>
    </row>
    <row r="40" spans="1:13" x14ac:dyDescent="0.25">
      <c r="A40" s="2">
        <v>123.389</v>
      </c>
      <c r="B40" s="2">
        <f t="shared" si="0"/>
        <v>2850</v>
      </c>
      <c r="C40" s="2">
        <v>0.18310000000000001</v>
      </c>
      <c r="D40" s="2">
        <v>1.2603599999999999</v>
      </c>
      <c r="E40">
        <f t="shared" si="1"/>
        <v>18.527291999999999</v>
      </c>
      <c r="F40">
        <f t="shared" si="2"/>
        <v>30237.17828640412</v>
      </c>
      <c r="G40">
        <f t="shared" si="3"/>
        <v>30.23717828640412</v>
      </c>
      <c r="H40">
        <f t="shared" si="4"/>
        <v>100.65778486399999</v>
      </c>
      <c r="I40">
        <f t="shared" si="5"/>
        <v>15.910729934861095</v>
      </c>
      <c r="J40" s="2">
        <f t="shared" si="6"/>
        <v>0.36332755311826692</v>
      </c>
      <c r="K40">
        <f t="shared" si="7"/>
        <v>21.634092821402469</v>
      </c>
      <c r="L40">
        <f t="shared" si="8"/>
        <v>30041.446958259607</v>
      </c>
      <c r="M40">
        <f t="shared" si="9"/>
        <v>30.041446958259606</v>
      </c>
    </row>
    <row r="41" spans="1:13" x14ac:dyDescent="0.25">
      <c r="A41" s="2">
        <v>122.51900000000001</v>
      </c>
      <c r="B41" s="2">
        <f t="shared" si="0"/>
        <v>2900</v>
      </c>
      <c r="C41" s="2">
        <v>0.18790000000000001</v>
      </c>
      <c r="D41" s="2">
        <v>1.2531000000000001</v>
      </c>
      <c r="E41">
        <f t="shared" si="1"/>
        <v>18.420570000000001</v>
      </c>
      <c r="F41">
        <f t="shared" si="2"/>
        <v>30550.716311879834</v>
      </c>
      <c r="G41">
        <f t="shared" si="3"/>
        <v>30.550716311879835</v>
      </c>
      <c r="H41">
        <f t="shared" si="4"/>
        <v>99.948059743999991</v>
      </c>
      <c r="I41">
        <f t="shared" si="5"/>
        <v>15.798545420493287</v>
      </c>
      <c r="J41" s="2">
        <f t="shared" si="6"/>
        <v>0.36902571726660421</v>
      </c>
      <c r="K41">
        <f t="shared" si="7"/>
        <v>21.300038563585918</v>
      </c>
      <c r="L41">
        <f t="shared" si="8"/>
        <v>30352.955389122726</v>
      </c>
      <c r="M41">
        <f t="shared" si="9"/>
        <v>30.352955389122727</v>
      </c>
    </row>
    <row r="42" spans="1:13" x14ac:dyDescent="0.25">
      <c r="A42" s="2">
        <v>121.837</v>
      </c>
      <c r="B42" s="2">
        <f t="shared" si="0"/>
        <v>2950</v>
      </c>
      <c r="C42" s="2">
        <v>0.19255</v>
      </c>
      <c r="D42" s="2">
        <v>1.23943</v>
      </c>
      <c r="E42">
        <f t="shared" si="1"/>
        <v>18.219621</v>
      </c>
      <c r="F42">
        <f t="shared" si="2"/>
        <v>30904.46066973704</v>
      </c>
      <c r="G42">
        <f t="shared" si="3"/>
        <v>30.904460669737041</v>
      </c>
      <c r="H42">
        <f t="shared" si="4"/>
        <v>99.391700512</v>
      </c>
      <c r="I42">
        <f t="shared" si="5"/>
        <v>15.710603077046343</v>
      </c>
      <c r="J42" s="2">
        <f t="shared" si="6"/>
        <v>0.37382952977118894</v>
      </c>
      <c r="K42">
        <f t="shared" si="7"/>
        <v>21.026327196636075</v>
      </c>
      <c r="L42">
        <f t="shared" si="8"/>
        <v>30704.409888702445</v>
      </c>
      <c r="M42">
        <f t="shared" si="9"/>
        <v>30.704409888702443</v>
      </c>
    </row>
    <row r="43" spans="1:13" x14ac:dyDescent="0.25">
      <c r="A43" s="2">
        <v>121.709</v>
      </c>
      <c r="B43" s="2">
        <f t="shared" si="0"/>
        <v>3000</v>
      </c>
      <c r="C43" s="2">
        <v>0.19900000000000001</v>
      </c>
      <c r="D43" s="2">
        <v>1.2273499999999999</v>
      </c>
      <c r="E43">
        <f t="shared" si="1"/>
        <v>18.042044999999998</v>
      </c>
      <c r="F43">
        <f t="shared" si="2"/>
        <v>31395.247056143435</v>
      </c>
      <c r="G43">
        <f t="shared" si="3"/>
        <v>31.395247056143436</v>
      </c>
      <c r="H43">
        <f t="shared" si="4"/>
        <v>99.287281183999994</v>
      </c>
      <c r="I43">
        <f t="shared" si="5"/>
        <v>15.694097769185332</v>
      </c>
      <c r="J43" s="2">
        <f t="shared" si="6"/>
        <v>0.38031234405156805</v>
      </c>
      <c r="K43">
        <f t="shared" si="7"/>
        <v>20.667911866851789</v>
      </c>
      <c r="L43">
        <f t="shared" si="8"/>
        <v>31192.019316255846</v>
      </c>
      <c r="M43">
        <f t="shared" si="9"/>
        <v>31.192019316255845</v>
      </c>
    </row>
    <row r="44" spans="1:13" x14ac:dyDescent="0.25">
      <c r="A44" s="2">
        <v>121.123</v>
      </c>
      <c r="B44" s="2">
        <f t="shared" si="0"/>
        <v>3050</v>
      </c>
      <c r="C44" s="2">
        <v>0.20605000000000001</v>
      </c>
      <c r="D44" s="2">
        <v>1.2193000000000001</v>
      </c>
      <c r="E44">
        <f t="shared" si="1"/>
        <v>17.92371</v>
      </c>
      <c r="F44">
        <f t="shared" si="2"/>
        <v>31764.821152647844</v>
      </c>
      <c r="G44">
        <f t="shared" si="3"/>
        <v>31.764821152647844</v>
      </c>
      <c r="H44">
        <f t="shared" si="4"/>
        <v>98.809236447999993</v>
      </c>
      <c r="I44">
        <f t="shared" si="5"/>
        <v>15.618534406634144</v>
      </c>
      <c r="J44" s="2">
        <f t="shared" si="6"/>
        <v>0.38920414318055901</v>
      </c>
      <c r="K44">
        <f t="shared" si="7"/>
        <v>20.195730560573974</v>
      </c>
      <c r="L44">
        <f t="shared" si="8"/>
        <v>31559.201085405119</v>
      </c>
      <c r="M44">
        <f t="shared" si="9"/>
        <v>31.559201085405117</v>
      </c>
    </row>
    <row r="45" spans="1:13" x14ac:dyDescent="0.25">
      <c r="A45" s="2">
        <v>121.124</v>
      </c>
      <c r="B45" s="2">
        <f t="shared" si="0"/>
        <v>3100</v>
      </c>
      <c r="C45" s="2">
        <v>0.21004999999999999</v>
      </c>
      <c r="D45" s="2">
        <v>1.20692</v>
      </c>
      <c r="E45">
        <f t="shared" si="1"/>
        <v>17.741723999999998</v>
      </c>
      <c r="F45">
        <f t="shared" si="2"/>
        <v>32285.822477460675</v>
      </c>
      <c r="G45">
        <f t="shared" si="3"/>
        <v>32.285822477460677</v>
      </c>
      <c r="H45">
        <f t="shared" si="4"/>
        <v>98.810052223999989</v>
      </c>
      <c r="I45">
        <f t="shared" si="5"/>
        <v>15.618663354351808</v>
      </c>
      <c r="J45" s="2">
        <f t="shared" si="6"/>
        <v>0.39035709896498333</v>
      </c>
      <c r="K45">
        <f t="shared" si="7"/>
        <v>20.13608060305501</v>
      </c>
      <c r="L45">
        <f t="shared" si="8"/>
        <v>32076.829864000025</v>
      </c>
      <c r="M45">
        <f t="shared" si="9"/>
        <v>32.076829864000025</v>
      </c>
    </row>
    <row r="46" spans="1:13" x14ac:dyDescent="0.25">
      <c r="A46" s="2">
        <v>120.851</v>
      </c>
      <c r="B46" s="2">
        <f t="shared" si="0"/>
        <v>3150</v>
      </c>
      <c r="C46" s="2">
        <v>0.21604999999999999</v>
      </c>
      <c r="D46" s="2">
        <v>1.1927399999999999</v>
      </c>
      <c r="E46">
        <f t="shared" si="1"/>
        <v>17.533277999999999</v>
      </c>
      <c r="F46">
        <f t="shared" si="2"/>
        <v>32732.619215350467</v>
      </c>
      <c r="G46">
        <f t="shared" si="3"/>
        <v>32.732619215350468</v>
      </c>
      <c r="H46">
        <f t="shared" si="4"/>
        <v>98.587345375999988</v>
      </c>
      <c r="I46">
        <f t="shared" si="5"/>
        <v>15.583460627429496</v>
      </c>
      <c r="J46" s="2">
        <f t="shared" si="6"/>
        <v>0.39602696975501428</v>
      </c>
      <c r="K46">
        <f t="shared" si="7"/>
        <v>19.847794743868207</v>
      </c>
      <c r="L46">
        <f t="shared" si="8"/>
        <v>32520.734396866927</v>
      </c>
      <c r="M46">
        <f t="shared" si="9"/>
        <v>32.520734396866928</v>
      </c>
    </row>
    <row r="47" spans="1:13" x14ac:dyDescent="0.25">
      <c r="A47" s="2">
        <v>120.596</v>
      </c>
      <c r="B47" s="2">
        <f t="shared" si="0"/>
        <v>3200</v>
      </c>
      <c r="C47" s="2">
        <v>0.21795</v>
      </c>
      <c r="D47" s="2">
        <v>1.1848099999999999</v>
      </c>
      <c r="E47">
        <f t="shared" si="1"/>
        <v>17.416706999999999</v>
      </c>
      <c r="F47">
        <f t="shared" si="2"/>
        <v>33182.021282306036</v>
      </c>
      <c r="G47">
        <f t="shared" si="3"/>
        <v>33.182021282306039</v>
      </c>
      <c r="H47">
        <f t="shared" si="4"/>
        <v>98.379322496</v>
      </c>
      <c r="I47">
        <f t="shared" si="5"/>
        <v>15.55057895942514</v>
      </c>
      <c r="J47" s="2">
        <f t="shared" si="6"/>
        <v>0.39409895764768171</v>
      </c>
      <c r="K47">
        <f t="shared" si="7"/>
        <v>19.944894185080734</v>
      </c>
      <c r="L47">
        <f t="shared" si="8"/>
        <v>32967.227393981295</v>
      </c>
      <c r="M47">
        <f t="shared" si="9"/>
        <v>32.967227393981297</v>
      </c>
    </row>
    <row r="48" spans="1:13" x14ac:dyDescent="0.25">
      <c r="A48" s="2">
        <v>120.84</v>
      </c>
      <c r="B48" s="2">
        <f t="shared" si="0"/>
        <v>3250</v>
      </c>
      <c r="C48" s="2">
        <v>0.22305</v>
      </c>
      <c r="D48" s="2">
        <v>1.17378</v>
      </c>
      <c r="E48">
        <f t="shared" si="1"/>
        <v>17.254566000000001</v>
      </c>
      <c r="F48">
        <f t="shared" si="2"/>
        <v>33768.676039731974</v>
      </c>
      <c r="G48">
        <f t="shared" si="3"/>
        <v>33.768676039731972</v>
      </c>
      <c r="H48">
        <f t="shared" si="4"/>
        <v>98.578371840000003</v>
      </c>
      <c r="I48">
        <f t="shared" si="5"/>
        <v>15.582042202535193</v>
      </c>
      <c r="J48" s="2">
        <f t="shared" si="6"/>
        <v>0.39631402736233012</v>
      </c>
      <c r="K48">
        <f t="shared" si="7"/>
        <v>19.833418617674564</v>
      </c>
      <c r="L48">
        <f t="shared" si="8"/>
        <v>33550.084617333589</v>
      </c>
      <c r="M48">
        <f t="shared" si="9"/>
        <v>33.550084617333589</v>
      </c>
    </row>
    <row r="49" spans="1:13" x14ac:dyDescent="0.25">
      <c r="A49" s="2">
        <v>121.633</v>
      </c>
      <c r="B49" s="2">
        <f t="shared" si="0"/>
        <v>3300</v>
      </c>
      <c r="C49" s="2">
        <v>0.22550000000000001</v>
      </c>
      <c r="D49" s="2">
        <v>1.1611800000000001</v>
      </c>
      <c r="E49">
        <f t="shared" si="1"/>
        <v>17.069345999999999</v>
      </c>
      <c r="F49">
        <f t="shared" si="2"/>
        <v>34513.206859787562</v>
      </c>
      <c r="G49">
        <f t="shared" si="3"/>
        <v>34.513206859787566</v>
      </c>
      <c r="H49">
        <f t="shared" si="4"/>
        <v>99.225282207999996</v>
      </c>
      <c r="I49">
        <f t="shared" si="5"/>
        <v>15.684297742642858</v>
      </c>
      <c r="J49" s="2">
        <f t="shared" si="6"/>
        <v>0.39202384336426976</v>
      </c>
      <c r="K49">
        <f t="shared" si="7"/>
        <v>20.050469229826529</v>
      </c>
      <c r="L49">
        <f t="shared" si="8"/>
        <v>34289.795939852949</v>
      </c>
      <c r="M49">
        <f t="shared" si="9"/>
        <v>34.289795939852951</v>
      </c>
    </row>
    <row r="50" spans="1:13" x14ac:dyDescent="0.25">
      <c r="A50" s="2">
        <v>122.181</v>
      </c>
      <c r="B50" s="2">
        <f t="shared" si="0"/>
        <v>3350</v>
      </c>
      <c r="C50" s="2">
        <v>0.22850000000000001</v>
      </c>
      <c r="D50" s="2">
        <v>1.1510400000000001</v>
      </c>
      <c r="E50">
        <f t="shared" si="1"/>
        <v>16.920287999999999</v>
      </c>
      <c r="F50">
        <f t="shared" si="2"/>
        <v>35193.984503743392</v>
      </c>
      <c r="G50">
        <f t="shared" si="3"/>
        <v>35.193984503743394</v>
      </c>
      <c r="H50">
        <f t="shared" si="4"/>
        <v>99.672327455999991</v>
      </c>
      <c r="I50">
        <f t="shared" si="5"/>
        <v>15.754961091922807</v>
      </c>
      <c r="J50" s="2">
        <f t="shared" si="6"/>
        <v>0.38955520931543691</v>
      </c>
      <c r="K50">
        <f t="shared" si="7"/>
        <v>20.17753022106011</v>
      </c>
      <c r="L50">
        <f t="shared" si="8"/>
        <v>34966.166773386176</v>
      </c>
      <c r="M50">
        <f t="shared" si="9"/>
        <v>34.966166773386178</v>
      </c>
    </row>
    <row r="51" spans="1:13" x14ac:dyDescent="0.25">
      <c r="A51" s="2">
        <v>122.93300000000001</v>
      </c>
      <c r="B51" s="2">
        <f t="shared" si="0"/>
        <v>3400</v>
      </c>
      <c r="C51" s="2">
        <v>0.23419999999999999</v>
      </c>
      <c r="D51" s="2">
        <v>1.14117</v>
      </c>
      <c r="E51">
        <f t="shared" si="1"/>
        <v>16.775199000000001</v>
      </c>
      <c r="F51">
        <f t="shared" si="2"/>
        <v>35939.112915779442</v>
      </c>
      <c r="G51">
        <f t="shared" si="3"/>
        <v>35.93911291577944</v>
      </c>
      <c r="H51">
        <f t="shared" si="4"/>
        <v>100.285791008</v>
      </c>
      <c r="I51">
        <f t="shared" si="5"/>
        <v>15.851929775606246</v>
      </c>
      <c r="J51" s="2">
        <f t="shared" si="6"/>
        <v>0.39099462563057097</v>
      </c>
      <c r="K51">
        <f t="shared" si="7"/>
        <v>20.103248212317752</v>
      </c>
      <c r="L51">
        <f t="shared" si="8"/>
        <v>35706.471819553073</v>
      </c>
      <c r="M51">
        <f t="shared" si="9"/>
        <v>35.706471819553073</v>
      </c>
    </row>
    <row r="52" spans="1:13" x14ac:dyDescent="0.25">
      <c r="A52" s="2">
        <v>123.47499999999999</v>
      </c>
      <c r="B52" s="2">
        <f t="shared" si="0"/>
        <v>3450</v>
      </c>
      <c r="C52" s="2">
        <v>0.23605000000000001</v>
      </c>
      <c r="D52" s="2">
        <v>1.12669</v>
      </c>
      <c r="E52">
        <f t="shared" si="1"/>
        <v>16.562342999999998</v>
      </c>
      <c r="F52">
        <f t="shared" si="2"/>
        <v>36628.411619485065</v>
      </c>
      <c r="G52">
        <f t="shared" si="3"/>
        <v>36.628411619485064</v>
      </c>
      <c r="H52">
        <f t="shared" si="4"/>
        <v>100.72794159999999</v>
      </c>
      <c r="I52">
        <f t="shared" si="5"/>
        <v>15.921819438580211</v>
      </c>
      <c r="J52" s="2">
        <f t="shared" si="6"/>
        <v>0.38666705362854903</v>
      </c>
      <c r="K52">
        <f t="shared" si="7"/>
        <v>20.328243471926548</v>
      </c>
      <c r="L52">
        <f t="shared" si="8"/>
        <v>36391.308554304895</v>
      </c>
      <c r="M52">
        <f t="shared" si="9"/>
        <v>36.391308554304892</v>
      </c>
    </row>
    <row r="53" spans="1:13" x14ac:dyDescent="0.25">
      <c r="A53" s="2">
        <v>123.428</v>
      </c>
      <c r="B53" s="2">
        <f t="shared" si="0"/>
        <v>3500</v>
      </c>
      <c r="C53" s="2">
        <v>0.24195</v>
      </c>
      <c r="D53" s="2">
        <v>1.11975</v>
      </c>
      <c r="E53">
        <f t="shared" si="1"/>
        <v>16.460325000000001</v>
      </c>
      <c r="F53">
        <f t="shared" si="2"/>
        <v>37145.113721417067</v>
      </c>
      <c r="G53">
        <f t="shared" si="3"/>
        <v>37.145113721417069</v>
      </c>
      <c r="H53">
        <f t="shared" si="4"/>
        <v>100.689600128</v>
      </c>
      <c r="I53">
        <f t="shared" si="5"/>
        <v>15.915758895849995</v>
      </c>
      <c r="J53" s="2">
        <f t="shared" si="6"/>
        <v>0.39081856388636688</v>
      </c>
      <c r="K53">
        <f t="shared" si="7"/>
        <v>20.112304621791321</v>
      </c>
      <c r="L53">
        <f t="shared" si="8"/>
        <v>36904.665939752173</v>
      </c>
      <c r="M53">
        <f t="shared" si="9"/>
        <v>36.904665939752171</v>
      </c>
    </row>
    <row r="54" spans="1:13" x14ac:dyDescent="0.25">
      <c r="A54" s="2">
        <v>124.205</v>
      </c>
      <c r="B54" s="2">
        <f t="shared" si="0"/>
        <v>3550</v>
      </c>
      <c r="C54" s="2">
        <v>0.24545</v>
      </c>
      <c r="D54" s="2">
        <v>1.10622</v>
      </c>
      <c r="E54">
        <f t="shared" si="1"/>
        <v>16.261433999999998</v>
      </c>
      <c r="F54">
        <f t="shared" si="2"/>
        <v>37912.933431818106</v>
      </c>
      <c r="G54">
        <f t="shared" si="3"/>
        <v>37.912933431818104</v>
      </c>
      <c r="H54">
        <f t="shared" si="4"/>
        <v>101.32345807999999</v>
      </c>
      <c r="I54">
        <f t="shared" si="5"/>
        <v>16.015951272475036</v>
      </c>
      <c r="J54" s="2">
        <f t="shared" si="6"/>
        <v>0.38844264125551659</v>
      </c>
      <c r="K54">
        <f t="shared" si="7"/>
        <v>20.235322217272138</v>
      </c>
      <c r="L54">
        <f t="shared" si="8"/>
        <v>37667.515398952222</v>
      </c>
      <c r="M54">
        <f t="shared" si="9"/>
        <v>37.667515398952226</v>
      </c>
    </row>
    <row r="55" spans="1:13" x14ac:dyDescent="0.25">
      <c r="A55" s="2">
        <v>124.066</v>
      </c>
      <c r="B55" s="2">
        <f t="shared" si="0"/>
        <v>3600</v>
      </c>
      <c r="C55" s="2">
        <v>0.25505</v>
      </c>
      <c r="D55" s="2">
        <v>1.09697</v>
      </c>
      <c r="E55">
        <f t="shared" si="1"/>
        <v>16.125458999999999</v>
      </c>
      <c r="F55">
        <f t="shared" si="2"/>
        <v>38403.891787139735</v>
      </c>
      <c r="G55">
        <f t="shared" si="3"/>
        <v>38.403891787139735</v>
      </c>
      <c r="H55">
        <f t="shared" si="4"/>
        <v>101.21006521599999</v>
      </c>
      <c r="I55">
        <f t="shared" si="5"/>
        <v>15.99802753971972</v>
      </c>
      <c r="J55" s="2">
        <f t="shared" si="6"/>
        <v>0.39847524008294644</v>
      </c>
      <c r="K55">
        <f t="shared" si="7"/>
        <v>19.725847977649593</v>
      </c>
      <c r="L55">
        <f t="shared" si="8"/>
        <v>38155.295682231532</v>
      </c>
      <c r="M55">
        <f t="shared" si="9"/>
        <v>38.155295682231532</v>
      </c>
    </row>
    <row r="56" spans="1:13" x14ac:dyDescent="0.25">
      <c r="A56" s="2">
        <v>123.967</v>
      </c>
      <c r="B56" s="2">
        <f t="shared" si="0"/>
        <v>3650</v>
      </c>
      <c r="C56" s="2">
        <v>0.25755</v>
      </c>
      <c r="D56" s="2">
        <v>1.0940099999999999</v>
      </c>
      <c r="E56">
        <f t="shared" si="1"/>
        <v>16.081947</v>
      </c>
      <c r="F56">
        <f t="shared" si="2"/>
        <v>38906.208689312516</v>
      </c>
      <c r="G56">
        <f t="shared" si="3"/>
        <v>38.906208689312514</v>
      </c>
      <c r="H56">
        <f t="shared" si="4"/>
        <v>101.129303392</v>
      </c>
      <c r="I56">
        <f t="shared" si="5"/>
        <v>15.985261715670971</v>
      </c>
      <c r="J56" s="2">
        <f t="shared" si="6"/>
        <v>0.39718596390105004</v>
      </c>
      <c r="K56">
        <f t="shared" si="7"/>
        <v>19.78987860379636</v>
      </c>
      <c r="L56">
        <f t="shared" si="8"/>
        <v>38654.36098620687</v>
      </c>
      <c r="M56">
        <f t="shared" si="9"/>
        <v>38.654360986206868</v>
      </c>
    </row>
    <row r="57" spans="1:13" x14ac:dyDescent="0.25">
      <c r="A57" s="2">
        <v>123.815</v>
      </c>
      <c r="B57" s="2">
        <f t="shared" si="0"/>
        <v>3700</v>
      </c>
      <c r="C57" s="2">
        <v>0.26445000000000002</v>
      </c>
      <c r="D57" s="2">
        <v>1.09659</v>
      </c>
      <c r="E57">
        <f t="shared" si="1"/>
        <v>16.119872999999998</v>
      </c>
      <c r="F57">
        <f t="shared" si="2"/>
        <v>39390.812793216275</v>
      </c>
      <c r="G57">
        <f t="shared" si="3"/>
        <v>39.390812793216277</v>
      </c>
      <c r="H57">
        <f t="shared" si="4"/>
        <v>101.00530543999999</v>
      </c>
      <c r="I57">
        <f t="shared" si="5"/>
        <v>15.965661662586021</v>
      </c>
      <c r="J57" s="2">
        <f t="shared" si="6"/>
        <v>0.40280966232645371</v>
      </c>
      <c r="K57">
        <f t="shared" si="7"/>
        <v>19.513588535429275</v>
      </c>
      <c r="L57">
        <f t="shared" si="8"/>
        <v>39135.828150413981</v>
      </c>
      <c r="M57">
        <f t="shared" si="9"/>
        <v>39.135828150413978</v>
      </c>
    </row>
    <row r="58" spans="1:13" x14ac:dyDescent="0.25">
      <c r="A58" s="2">
        <v>123.767</v>
      </c>
      <c r="B58" s="2">
        <f t="shared" si="0"/>
        <v>3750</v>
      </c>
      <c r="C58" s="2">
        <v>0.2651</v>
      </c>
      <c r="D58" s="2">
        <v>1.0980799999999999</v>
      </c>
      <c r="E58">
        <f t="shared" si="1"/>
        <v>16.141776</v>
      </c>
      <c r="F58">
        <f t="shared" si="2"/>
        <v>39907.643871834705</v>
      </c>
      <c r="G58">
        <f t="shared" si="3"/>
        <v>39.907643871834708</v>
      </c>
      <c r="H58">
        <f t="shared" si="4"/>
        <v>100.96614819199999</v>
      </c>
      <c r="I58">
        <f t="shared" si="5"/>
        <v>15.95947217213814</v>
      </c>
      <c r="J58" s="2">
        <f t="shared" si="6"/>
        <v>0.39857026015073388</v>
      </c>
      <c r="K58">
        <f t="shared" si="7"/>
        <v>19.721145290070012</v>
      </c>
      <c r="L58">
        <f t="shared" si="8"/>
        <v>39649.313677655686</v>
      </c>
      <c r="M58">
        <f t="shared" si="9"/>
        <v>39.649313677655684</v>
      </c>
    </row>
    <row r="59" spans="1:13" x14ac:dyDescent="0.25">
      <c r="A59" s="2">
        <v>123.509</v>
      </c>
      <c r="B59" s="2">
        <f t="shared" si="0"/>
        <v>3800</v>
      </c>
      <c r="C59" s="2">
        <v>0.26929999999999998</v>
      </c>
      <c r="D59" s="2">
        <v>1.09907</v>
      </c>
      <c r="E59">
        <f t="shared" si="1"/>
        <v>16.156328999999999</v>
      </c>
      <c r="F59">
        <f t="shared" si="2"/>
        <v>40355.446627878613</v>
      </c>
      <c r="G59">
        <f t="shared" si="3"/>
        <v>40.355446627878614</v>
      </c>
      <c r="H59">
        <f t="shared" si="4"/>
        <v>100.75567798399999</v>
      </c>
      <c r="I59">
        <f t="shared" si="5"/>
        <v>15.926203660980789</v>
      </c>
      <c r="J59" s="2">
        <f t="shared" si="6"/>
        <v>0.40039204990083355</v>
      </c>
      <c r="K59">
        <f t="shared" si="7"/>
        <v>19.631413787262765</v>
      </c>
      <c r="L59">
        <f t="shared" si="8"/>
        <v>40094.217716519139</v>
      </c>
      <c r="M59">
        <f t="shared" si="9"/>
        <v>40.09421771651914</v>
      </c>
    </row>
    <row r="60" spans="1:13" x14ac:dyDescent="0.25">
      <c r="A60" s="2">
        <v>122.672</v>
      </c>
      <c r="B60" s="2">
        <f t="shared" si="0"/>
        <v>3850</v>
      </c>
      <c r="C60" s="2">
        <v>0.27374999999999999</v>
      </c>
      <c r="D60" s="2">
        <v>1.1053299999999999</v>
      </c>
      <c r="E60">
        <f t="shared" si="1"/>
        <v>16.248351</v>
      </c>
      <c r="F60">
        <f t="shared" si="2"/>
        <v>40609.358731220171</v>
      </c>
      <c r="G60">
        <f t="shared" si="3"/>
        <v>40.609358731220169</v>
      </c>
      <c r="H60">
        <f t="shared" si="4"/>
        <v>100.072873472</v>
      </c>
      <c r="I60">
        <f t="shared" si="5"/>
        <v>15.818274421295902</v>
      </c>
      <c r="J60" s="2">
        <f t="shared" si="6"/>
        <v>0.40446341713277495</v>
      </c>
      <c r="K60">
        <f t="shared" si="7"/>
        <v>19.433802108617655</v>
      </c>
      <c r="L60">
        <f t="shared" si="8"/>
        <v>40346.486195817859</v>
      </c>
      <c r="M60">
        <f t="shared" si="9"/>
        <v>40.34648619581786</v>
      </c>
    </row>
    <row r="61" spans="1:13" x14ac:dyDescent="0.25">
      <c r="A61" s="2">
        <v>122.157</v>
      </c>
      <c r="B61" s="2">
        <f t="shared" si="0"/>
        <v>3900</v>
      </c>
      <c r="C61" s="2">
        <v>0.27589999999999998</v>
      </c>
      <c r="D61" s="2">
        <v>1.11704</v>
      </c>
      <c r="E61">
        <f t="shared" si="1"/>
        <v>16.420487999999999</v>
      </c>
      <c r="F61">
        <f t="shared" si="2"/>
        <v>40964.053217334025</v>
      </c>
      <c r="G61">
        <f t="shared" si="3"/>
        <v>40.964053217334026</v>
      </c>
      <c r="H61">
        <f t="shared" si="4"/>
        <v>99.652748831999986</v>
      </c>
      <c r="I61">
        <f t="shared" si="5"/>
        <v>15.751866346698867</v>
      </c>
      <c r="J61" s="2">
        <f t="shared" si="6"/>
        <v>0.40411040167761375</v>
      </c>
      <c r="K61">
        <f t="shared" si="7"/>
        <v>19.450778737945697</v>
      </c>
      <c r="L61">
        <f t="shared" si="8"/>
        <v>40698.884673283195</v>
      </c>
      <c r="M61">
        <f t="shared" si="9"/>
        <v>40.698884673283196</v>
      </c>
    </row>
    <row r="62" spans="1:13" x14ac:dyDescent="0.25">
      <c r="A62" s="2">
        <v>121.184</v>
      </c>
      <c r="B62" s="2">
        <f t="shared" si="0"/>
        <v>3950</v>
      </c>
      <c r="C62" s="2">
        <v>0.28284999999999999</v>
      </c>
      <c r="D62" s="2">
        <v>1.12259</v>
      </c>
      <c r="E62">
        <f t="shared" si="1"/>
        <v>16.502072999999999</v>
      </c>
      <c r="F62">
        <f t="shared" si="2"/>
        <v>41158.765021606625</v>
      </c>
      <c r="G62">
        <f t="shared" si="3"/>
        <v>41.158765021606627</v>
      </c>
      <c r="H62">
        <f t="shared" si="4"/>
        <v>98.858998783999994</v>
      </c>
      <c r="I62">
        <f t="shared" si="5"/>
        <v>15.626400217411657</v>
      </c>
      <c r="J62" s="2">
        <f t="shared" si="6"/>
        <v>0.41233015594833655</v>
      </c>
      <c r="K62">
        <f t="shared" si="7"/>
        <v>19.063029699235692</v>
      </c>
      <c r="L62">
        <f t="shared" si="8"/>
        <v>40892.336068939134</v>
      </c>
      <c r="M62">
        <f t="shared" si="9"/>
        <v>40.892336068939137</v>
      </c>
    </row>
    <row r="63" spans="1:13" x14ac:dyDescent="0.25">
      <c r="A63" s="2">
        <v>120.004</v>
      </c>
      <c r="B63" s="2">
        <f t="shared" si="0"/>
        <v>4000</v>
      </c>
      <c r="C63" s="2">
        <v>0.28455000000000003</v>
      </c>
      <c r="D63" s="2">
        <v>1.1246100000000001</v>
      </c>
      <c r="E63">
        <f t="shared" si="1"/>
        <v>16.531767000000002</v>
      </c>
      <c r="F63">
        <f t="shared" si="2"/>
        <v>41273.915407246655</v>
      </c>
      <c r="G63">
        <f t="shared" si="3"/>
        <v>41.273915407246655</v>
      </c>
      <c r="H63">
        <f t="shared" si="4"/>
        <v>97.896383103999995</v>
      </c>
      <c r="I63">
        <f t="shared" si="5"/>
        <v>15.474241910567967</v>
      </c>
      <c r="J63" s="2">
        <f t="shared" si="6"/>
        <v>0.41365108765528974</v>
      </c>
      <c r="K63">
        <f t="shared" si="7"/>
        <v>19.002154819145215</v>
      </c>
      <c r="L63">
        <f t="shared" si="8"/>
        <v>41006.741063005109</v>
      </c>
      <c r="M63">
        <f t="shared" si="9"/>
        <v>41.006741063005109</v>
      </c>
    </row>
    <row r="64" spans="1:13" x14ac:dyDescent="0.25">
      <c r="A64" s="2">
        <v>118.73399999999999</v>
      </c>
      <c r="B64" s="2">
        <f t="shared" si="0"/>
        <v>4050</v>
      </c>
      <c r="C64" s="2">
        <v>0.28710000000000002</v>
      </c>
      <c r="D64" s="2">
        <v>1.1222000000000001</v>
      </c>
      <c r="E64">
        <f t="shared" si="1"/>
        <v>16.49634</v>
      </c>
      <c r="F64">
        <f t="shared" si="2"/>
        <v>41347.578292086706</v>
      </c>
      <c r="G64">
        <f t="shared" si="3"/>
        <v>41.347578292086709</v>
      </c>
      <c r="H64">
        <f t="shared" si="4"/>
        <v>96.860347583999996</v>
      </c>
      <c r="I64">
        <f t="shared" si="5"/>
        <v>15.310478309134503</v>
      </c>
      <c r="J64" s="2">
        <f t="shared" si="6"/>
        <v>0.41661448412558649</v>
      </c>
      <c r="K64">
        <f t="shared" si="7"/>
        <v>18.866991687125754</v>
      </c>
      <c r="L64">
        <f t="shared" si="8"/>
        <v>41079.927113196507</v>
      </c>
      <c r="M64">
        <f t="shared" si="9"/>
        <v>41.079927113196504</v>
      </c>
    </row>
    <row r="65" spans="1:13" x14ac:dyDescent="0.25">
      <c r="A65" s="2">
        <v>117.44199999999999</v>
      </c>
      <c r="B65" s="2">
        <f t="shared" si="0"/>
        <v>4100</v>
      </c>
      <c r="C65" s="2">
        <v>0.28894999999999998</v>
      </c>
      <c r="D65" s="2">
        <v>1.1239399999999999</v>
      </c>
      <c r="E65">
        <f t="shared" si="1"/>
        <v>16.521917999999999</v>
      </c>
      <c r="F65">
        <f t="shared" si="2"/>
        <v>41402.565352732468</v>
      </c>
      <c r="G65">
        <f t="shared" si="3"/>
        <v>41.402565352732466</v>
      </c>
      <c r="H65">
        <f t="shared" si="4"/>
        <v>95.806364991999985</v>
      </c>
      <c r="I65">
        <f t="shared" si="5"/>
        <v>15.143877857912427</v>
      </c>
      <c r="J65" s="2">
        <f t="shared" si="6"/>
        <v>0.41874216856603069</v>
      </c>
      <c r="K65">
        <f t="shared" si="7"/>
        <v>18.771126002549117</v>
      </c>
      <c r="L65">
        <f t="shared" si="8"/>
        <v>41134.558231554627</v>
      </c>
      <c r="M65">
        <f t="shared" si="9"/>
        <v>41.134558231554628</v>
      </c>
    </row>
    <row r="66" spans="1:13" x14ac:dyDescent="0.25">
      <c r="A66" s="2">
        <v>116.5</v>
      </c>
      <c r="B66" s="2">
        <f t="shared" si="0"/>
        <v>4150</v>
      </c>
      <c r="C66" s="2">
        <v>0.29304999999999998</v>
      </c>
      <c r="D66" s="2">
        <v>1.12233</v>
      </c>
      <c r="E66">
        <f t="shared" si="1"/>
        <v>16.498251</v>
      </c>
      <c r="F66">
        <f t="shared" si="2"/>
        <v>41571.335646142157</v>
      </c>
      <c r="G66">
        <f t="shared" si="3"/>
        <v>41.57133564614216</v>
      </c>
      <c r="H66">
        <f t="shared" si="4"/>
        <v>95.037903999999997</v>
      </c>
      <c r="I66">
        <f t="shared" si="5"/>
        <v>15.022409107872805</v>
      </c>
      <c r="J66" s="2">
        <f t="shared" si="6"/>
        <v>0.42295970833527236</v>
      </c>
      <c r="K66">
        <f t="shared" si="7"/>
        <v>18.583949851088278</v>
      </c>
      <c r="L66">
        <f t="shared" si="8"/>
        <v>41302.236040957789</v>
      </c>
      <c r="M66">
        <f t="shared" si="9"/>
        <v>41.302236040957787</v>
      </c>
    </row>
    <row r="67" spans="1:13" x14ac:dyDescent="0.25">
      <c r="A67" s="2">
        <v>115.931</v>
      </c>
      <c r="B67" s="2">
        <f t="shared" si="0"/>
        <v>4200</v>
      </c>
      <c r="C67" s="2">
        <v>0.2949</v>
      </c>
      <c r="D67" s="2">
        <v>1.1217900000000001</v>
      </c>
      <c r="E67">
        <f t="shared" si="1"/>
        <v>16.490313</v>
      </c>
      <c r="F67">
        <f t="shared" si="2"/>
        <v>41866.709454946395</v>
      </c>
      <c r="G67">
        <f t="shared" si="3"/>
        <v>41.866709454946395</v>
      </c>
      <c r="H67">
        <f t="shared" si="4"/>
        <v>94.573727455999986</v>
      </c>
      <c r="I67">
        <f t="shared" si="5"/>
        <v>14.949037856521906</v>
      </c>
      <c r="J67" s="2">
        <f t="shared" si="6"/>
        <v>0.42262695660476651</v>
      </c>
      <c r="K67">
        <f t="shared" si="7"/>
        <v>18.598581765536565</v>
      </c>
      <c r="L67">
        <f t="shared" si="8"/>
        <v>41595.697835772204</v>
      </c>
      <c r="M67">
        <f t="shared" si="9"/>
        <v>41.595697835772206</v>
      </c>
    </row>
    <row r="68" spans="1:13" x14ac:dyDescent="0.25">
      <c r="A68" s="2">
        <v>115.03400000000001</v>
      </c>
      <c r="B68" s="2">
        <f t="shared" ref="B68:B93" si="10">B67+50</f>
        <v>4250</v>
      </c>
      <c r="C68" s="2">
        <v>0.29715000000000003</v>
      </c>
      <c r="D68" s="2">
        <v>1.12456</v>
      </c>
      <c r="E68">
        <f t="shared" ref="E68:E93" si="11">D68*14.7</f>
        <v>16.531032</v>
      </c>
      <c r="F68">
        <f t="shared" ref="F68:F93" si="12">G68*1000</f>
        <v>42037.328414194839</v>
      </c>
      <c r="G68">
        <f t="shared" ref="G68:G93" si="13">SUM((1.01325/O$3)*SQRT(T$3/293))*L68</f>
        <v>42.037328414194839</v>
      </c>
      <c r="H68">
        <f t="shared" ref="H68:H93" si="14">A68*$N$3</f>
        <v>93.841976383999992</v>
      </c>
      <c r="I68">
        <f t="shared" ref="I68:I93" si="15">SUM((4*PI()*H68)/(0.795*100))</f>
        <v>14.83337175377717</v>
      </c>
      <c r="J68" s="2">
        <f t="shared" ref="J68:J93" si="16">SUM((C68*60)/G68)</f>
        <v>0.42412305140636963</v>
      </c>
      <c r="K68">
        <f t="shared" ref="K68:K93" si="17">SUM((G68*3600)/((C68*60)*U$3)*100)</f>
        <v>18.532975236006177</v>
      </c>
      <c r="L68">
        <f t="shared" ref="L68:L93" si="18">SUM(H68*2*PI()*B68)/60</f>
        <v>41765.212344228843</v>
      </c>
      <c r="M68">
        <f t="shared" ref="M68:M93" si="19">L68/1000</f>
        <v>41.765212344228843</v>
      </c>
    </row>
    <row r="69" spans="1:13" x14ac:dyDescent="0.25">
      <c r="A69" s="2">
        <v>114.39100000000001</v>
      </c>
      <c r="B69" s="2">
        <f t="shared" si="10"/>
        <v>4300</v>
      </c>
      <c r="C69" s="2">
        <v>0.30220000000000002</v>
      </c>
      <c r="D69" s="2">
        <v>1.1227799999999999</v>
      </c>
      <c r="E69">
        <f t="shared" si="11"/>
        <v>16.504865999999996</v>
      </c>
      <c r="F69">
        <f t="shared" si="12"/>
        <v>42294.146792203836</v>
      </c>
      <c r="G69">
        <f t="shared" si="13"/>
        <v>42.294146792203833</v>
      </c>
      <c r="H69">
        <f t="shared" si="14"/>
        <v>93.317432416000003</v>
      </c>
      <c r="I69">
        <f t="shared" si="15"/>
        <v>14.750458371319125</v>
      </c>
      <c r="J69" s="2">
        <f t="shared" si="16"/>
        <v>0.42871180471105547</v>
      </c>
      <c r="K69">
        <f t="shared" si="17"/>
        <v>18.334605957564683</v>
      </c>
      <c r="L69">
        <f t="shared" si="18"/>
        <v>42020.368285295357</v>
      </c>
      <c r="M69">
        <f t="shared" si="19"/>
        <v>42.020368285295355</v>
      </c>
    </row>
    <row r="70" spans="1:13" x14ac:dyDescent="0.25">
      <c r="A70" s="2">
        <v>114.01600000000001</v>
      </c>
      <c r="B70" s="2">
        <f t="shared" si="10"/>
        <v>4350</v>
      </c>
      <c r="C70" s="2">
        <v>0.30604999999999999</v>
      </c>
      <c r="D70" s="2">
        <v>1.1194299999999999</v>
      </c>
      <c r="E70">
        <f t="shared" si="11"/>
        <v>16.455620999999997</v>
      </c>
      <c r="F70">
        <f t="shared" si="12"/>
        <v>42645.677050277409</v>
      </c>
      <c r="G70">
        <f t="shared" si="13"/>
        <v>42.645677050277406</v>
      </c>
      <c r="H70">
        <f t="shared" si="14"/>
        <v>93.011516415999992</v>
      </c>
      <c r="I70">
        <f t="shared" si="15"/>
        <v>14.702102977195072</v>
      </c>
      <c r="J70" s="2">
        <f t="shared" si="16"/>
        <v>0.43059464100782874</v>
      </c>
      <c r="K70">
        <f t="shared" si="17"/>
        <v>18.254435285902026</v>
      </c>
      <c r="L70">
        <f t="shared" si="18"/>
        <v>42369.623017404047</v>
      </c>
      <c r="M70">
        <f t="shared" si="19"/>
        <v>42.369623017404045</v>
      </c>
    </row>
    <row r="71" spans="1:13" x14ac:dyDescent="0.25">
      <c r="A71" s="2">
        <v>113.871</v>
      </c>
      <c r="B71" s="2">
        <f t="shared" si="10"/>
        <v>4400</v>
      </c>
      <c r="C71" s="2">
        <v>0.30919999999999997</v>
      </c>
      <c r="D71" s="2">
        <v>1.1198600000000001</v>
      </c>
      <c r="E71">
        <f t="shared" si="11"/>
        <v>16.461942000000001</v>
      </c>
      <c r="F71">
        <f t="shared" si="12"/>
        <v>43080.999162298278</v>
      </c>
      <c r="G71">
        <f t="shared" si="13"/>
        <v>43.080999162298276</v>
      </c>
      <c r="H71">
        <f t="shared" si="14"/>
        <v>92.893228895999997</v>
      </c>
      <c r="I71">
        <f t="shared" si="15"/>
        <v>14.683405558133769</v>
      </c>
      <c r="J71" s="2">
        <f t="shared" si="16"/>
        <v>0.43063068082774453</v>
      </c>
      <c r="K71">
        <f t="shared" si="17"/>
        <v>18.252907557875066</v>
      </c>
      <c r="L71">
        <f t="shared" si="18"/>
        <v>42802.127201959942</v>
      </c>
      <c r="M71">
        <f t="shared" si="19"/>
        <v>42.802127201959941</v>
      </c>
    </row>
    <row r="72" spans="1:13" x14ac:dyDescent="0.25">
      <c r="A72" s="2">
        <v>113.985</v>
      </c>
      <c r="B72" s="2">
        <f t="shared" si="10"/>
        <v>4450</v>
      </c>
      <c r="C72" s="2">
        <v>0.30990000000000001</v>
      </c>
      <c r="D72" s="2">
        <v>1.11873</v>
      </c>
      <c r="E72">
        <f t="shared" si="11"/>
        <v>16.445330999999999</v>
      </c>
      <c r="F72">
        <f t="shared" si="12"/>
        <v>43614.175886309611</v>
      </c>
      <c r="G72">
        <f t="shared" si="13"/>
        <v>43.61417588630961</v>
      </c>
      <c r="H72">
        <f t="shared" si="14"/>
        <v>92.986227359999987</v>
      </c>
      <c r="I72">
        <f t="shared" si="15"/>
        <v>14.698105597947482</v>
      </c>
      <c r="J72" s="2">
        <f t="shared" si="16"/>
        <v>0.426329275336293</v>
      </c>
      <c r="K72">
        <f t="shared" si="17"/>
        <v>18.437068396331373</v>
      </c>
      <c r="L72">
        <f t="shared" si="18"/>
        <v>43331.852565948924</v>
      </c>
      <c r="M72">
        <f t="shared" si="19"/>
        <v>43.331852565948921</v>
      </c>
    </row>
    <row r="73" spans="1:13" x14ac:dyDescent="0.25">
      <c r="A73" s="2">
        <v>113.306</v>
      </c>
      <c r="B73" s="2">
        <f t="shared" si="10"/>
        <v>4500</v>
      </c>
      <c r="C73" s="2">
        <v>0.31445000000000001</v>
      </c>
      <c r="D73" s="2">
        <v>1.1156299999999999</v>
      </c>
      <c r="E73">
        <f t="shared" si="11"/>
        <v>16.399760999999998</v>
      </c>
      <c r="F73">
        <f t="shared" si="12"/>
        <v>43841.497296133253</v>
      </c>
      <c r="G73">
        <f t="shared" si="13"/>
        <v>43.841497296133255</v>
      </c>
      <c r="H73">
        <f t="shared" si="14"/>
        <v>92.432315455999998</v>
      </c>
      <c r="I73">
        <f t="shared" si="15"/>
        <v>14.610550097653528</v>
      </c>
      <c r="J73" s="2">
        <f t="shared" si="16"/>
        <v>0.4303457035821639</v>
      </c>
      <c r="K73">
        <f t="shared" si="17"/>
        <v>18.264994731689939</v>
      </c>
      <c r="L73">
        <f t="shared" si="18"/>
        <v>43557.702478629581</v>
      </c>
      <c r="M73">
        <f t="shared" si="19"/>
        <v>43.557702478629579</v>
      </c>
    </row>
    <row r="74" spans="1:13" x14ac:dyDescent="0.25">
      <c r="A74" s="2">
        <v>113.074</v>
      </c>
      <c r="B74" s="2">
        <f t="shared" si="10"/>
        <v>4550</v>
      </c>
      <c r="C74" s="2">
        <v>0.31709999999999999</v>
      </c>
      <c r="D74" s="2">
        <v>1.1095299999999999</v>
      </c>
      <c r="E74">
        <f t="shared" si="11"/>
        <v>16.310090999999996</v>
      </c>
      <c r="F74">
        <f t="shared" si="12"/>
        <v>44237.859850408087</v>
      </c>
      <c r="G74">
        <f t="shared" si="13"/>
        <v>44.237859850408086</v>
      </c>
      <c r="H74">
        <f t="shared" si="14"/>
        <v>92.243055423999991</v>
      </c>
      <c r="I74">
        <f t="shared" si="15"/>
        <v>14.580634227155446</v>
      </c>
      <c r="J74" s="2">
        <f t="shared" si="16"/>
        <v>0.43008409684232246</v>
      </c>
      <c r="K74">
        <f t="shared" si="17"/>
        <v>18.27610475821745</v>
      </c>
      <c r="L74">
        <f t="shared" si="18"/>
        <v>43951.4992984817</v>
      </c>
      <c r="M74">
        <f t="shared" si="19"/>
        <v>43.9514992984817</v>
      </c>
    </row>
    <row r="75" spans="1:13" x14ac:dyDescent="0.25">
      <c r="A75" s="2">
        <v>112.19499999999999</v>
      </c>
      <c r="B75" s="2">
        <f t="shared" si="10"/>
        <v>4600</v>
      </c>
      <c r="C75" s="2">
        <v>0.31940000000000002</v>
      </c>
      <c r="D75" s="2">
        <v>1.1056900000000001</v>
      </c>
      <c r="E75">
        <f t="shared" si="11"/>
        <v>16.253643</v>
      </c>
      <c r="F75">
        <f t="shared" si="12"/>
        <v>44376.320622507941</v>
      </c>
      <c r="G75">
        <f t="shared" si="13"/>
        <v>44.37632062250794</v>
      </c>
      <c r="H75">
        <f t="shared" si="14"/>
        <v>91.525988319999982</v>
      </c>
      <c r="I75">
        <f t="shared" si="15"/>
        <v>14.467289183328662</v>
      </c>
      <c r="J75" s="2">
        <f t="shared" si="16"/>
        <v>0.43185193659971677</v>
      </c>
      <c r="K75">
        <f t="shared" si="17"/>
        <v>18.201289244233021</v>
      </c>
      <c r="L75">
        <f t="shared" si="18"/>
        <v>44089.063786194092</v>
      </c>
      <c r="M75">
        <f t="shared" si="19"/>
        <v>44.089063786194089</v>
      </c>
    </row>
    <row r="76" spans="1:13" x14ac:dyDescent="0.25">
      <c r="A76" s="2">
        <v>111.06100000000001</v>
      </c>
      <c r="B76" s="2">
        <f t="shared" si="10"/>
        <v>4650</v>
      </c>
      <c r="C76" s="2">
        <v>0.32055</v>
      </c>
      <c r="D76" s="2">
        <v>1.09782</v>
      </c>
      <c r="E76">
        <f t="shared" si="11"/>
        <v>16.137954000000001</v>
      </c>
      <c r="F76">
        <f t="shared" si="12"/>
        <v>44405.267290164542</v>
      </c>
      <c r="G76">
        <f t="shared" si="13"/>
        <v>44.405267290164545</v>
      </c>
      <c r="H76">
        <f t="shared" si="14"/>
        <v>90.600898336</v>
      </c>
      <c r="I76">
        <f t="shared" si="15"/>
        <v>14.321062471497523</v>
      </c>
      <c r="J76" s="2">
        <f t="shared" si="16"/>
        <v>0.43312429298809729</v>
      </c>
      <c r="K76">
        <f t="shared" si="17"/>
        <v>18.147820697163329</v>
      </c>
      <c r="L76">
        <f t="shared" si="18"/>
        <v>44117.82307625706</v>
      </c>
      <c r="M76">
        <f t="shared" si="19"/>
        <v>44.117823076257061</v>
      </c>
    </row>
    <row r="77" spans="1:13" x14ac:dyDescent="0.25">
      <c r="A77" s="2">
        <v>109.973</v>
      </c>
      <c r="B77" s="2">
        <f t="shared" si="10"/>
        <v>4700</v>
      </c>
      <c r="C77" s="2">
        <v>0.32069999999999999</v>
      </c>
      <c r="D77" s="2">
        <v>1.09558</v>
      </c>
      <c r="E77">
        <f t="shared" si="11"/>
        <v>16.105025999999999</v>
      </c>
      <c r="F77">
        <f t="shared" si="12"/>
        <v>44443.053160064126</v>
      </c>
      <c r="G77">
        <f t="shared" si="13"/>
        <v>44.443053160064125</v>
      </c>
      <c r="H77">
        <f t="shared" si="14"/>
        <v>89.713334047999993</v>
      </c>
      <c r="I77">
        <f t="shared" si="15"/>
        <v>14.180767354678936</v>
      </c>
      <c r="J77" s="2">
        <f t="shared" si="16"/>
        <v>0.4329585532906316</v>
      </c>
      <c r="K77">
        <f t="shared" si="17"/>
        <v>18.154767815517147</v>
      </c>
      <c r="L77">
        <f t="shared" si="18"/>
        <v>44155.364350631535</v>
      </c>
      <c r="M77">
        <f t="shared" si="19"/>
        <v>44.155364350631537</v>
      </c>
    </row>
    <row r="78" spans="1:13" x14ac:dyDescent="0.25">
      <c r="A78" s="2">
        <v>108.654</v>
      </c>
      <c r="B78" s="2">
        <f t="shared" si="10"/>
        <v>4750</v>
      </c>
      <c r="C78" s="2">
        <v>0.32485000000000003</v>
      </c>
      <c r="D78" s="2">
        <v>1.0882700000000001</v>
      </c>
      <c r="E78">
        <f t="shared" si="11"/>
        <v>15.997569</v>
      </c>
      <c r="F78">
        <f t="shared" si="12"/>
        <v>44377.137474855306</v>
      </c>
      <c r="G78">
        <f t="shared" si="13"/>
        <v>44.377137474855303</v>
      </c>
      <c r="H78">
        <f t="shared" si="14"/>
        <v>88.637325503999989</v>
      </c>
      <c r="I78">
        <f t="shared" si="15"/>
        <v>14.010685315079927</v>
      </c>
      <c r="J78" s="2">
        <f t="shared" si="16"/>
        <v>0.43921264662561599</v>
      </c>
      <c r="K78">
        <f t="shared" si="17"/>
        <v>17.896256105379628</v>
      </c>
      <c r="L78">
        <f t="shared" si="18"/>
        <v>44089.875350892151</v>
      </c>
      <c r="M78">
        <f t="shared" si="19"/>
        <v>44.08987535089215</v>
      </c>
    </row>
    <row r="79" spans="1:13" x14ac:dyDescent="0.25">
      <c r="A79" s="2">
        <v>107.07599999999999</v>
      </c>
      <c r="B79" s="2">
        <f t="shared" si="10"/>
        <v>4800</v>
      </c>
      <c r="C79" s="2">
        <v>0.32455000000000001</v>
      </c>
      <c r="D79" s="2">
        <v>1.08396</v>
      </c>
      <c r="E79">
        <f t="shared" si="11"/>
        <v>15.934212</v>
      </c>
      <c r="F79">
        <f t="shared" si="12"/>
        <v>44192.984561978024</v>
      </c>
      <c r="G79">
        <f t="shared" si="13"/>
        <v>44.192984561978022</v>
      </c>
      <c r="H79">
        <f t="shared" si="14"/>
        <v>87.350030975999985</v>
      </c>
      <c r="I79">
        <f t="shared" si="15"/>
        <v>13.807205816605908</v>
      </c>
      <c r="J79" s="2">
        <f t="shared" si="16"/>
        <v>0.44063554867380089</v>
      </c>
      <c r="K79">
        <f t="shared" si="17"/>
        <v>17.838465444721795</v>
      </c>
      <c r="L79">
        <f t="shared" si="18"/>
        <v>43906.914496806785</v>
      </c>
      <c r="M79">
        <f t="shared" si="19"/>
        <v>43.906914496806785</v>
      </c>
    </row>
    <row r="80" spans="1:13" x14ac:dyDescent="0.25">
      <c r="A80" s="2">
        <v>105.24</v>
      </c>
      <c r="B80" s="2">
        <f t="shared" si="10"/>
        <v>4850</v>
      </c>
      <c r="C80" s="2">
        <v>0.32569999999999999</v>
      </c>
      <c r="D80" s="2">
        <v>1.0822099999999999</v>
      </c>
      <c r="E80">
        <f t="shared" si="11"/>
        <v>15.908486999999997</v>
      </c>
      <c r="F80">
        <f t="shared" si="12"/>
        <v>43887.670949873325</v>
      </c>
      <c r="G80">
        <f t="shared" si="13"/>
        <v>43.887670949873325</v>
      </c>
      <c r="H80">
        <f t="shared" si="14"/>
        <v>85.852266239999992</v>
      </c>
      <c r="I80">
        <f t="shared" si="15"/>
        <v>13.57045780697454</v>
      </c>
      <c r="J80" s="2">
        <f t="shared" si="16"/>
        <v>0.44527311604938113</v>
      </c>
      <c r="K80">
        <f t="shared" si="17"/>
        <v>17.652675909277026</v>
      </c>
      <c r="L80">
        <f t="shared" si="18"/>
        <v>43603.577241035069</v>
      </c>
      <c r="M80">
        <f t="shared" si="19"/>
        <v>43.603577241035069</v>
      </c>
    </row>
    <row r="81" spans="1:13" x14ac:dyDescent="0.25">
      <c r="A81" s="2">
        <v>103.63200000000001</v>
      </c>
      <c r="B81" s="2">
        <f t="shared" si="10"/>
        <v>4900</v>
      </c>
      <c r="C81" s="2">
        <v>0.32769999999999999</v>
      </c>
      <c r="D81" s="2">
        <v>1.0846</v>
      </c>
      <c r="E81">
        <f t="shared" si="11"/>
        <v>15.943619999999999</v>
      </c>
      <c r="F81">
        <f t="shared" si="12"/>
        <v>43662.632427399396</v>
      </c>
      <c r="G81">
        <f t="shared" si="13"/>
        <v>43.662632427399394</v>
      </c>
      <c r="H81">
        <f t="shared" si="14"/>
        <v>84.540498431999993</v>
      </c>
      <c r="I81">
        <f t="shared" si="15"/>
        <v>13.363109876970597</v>
      </c>
      <c r="J81" s="2">
        <f t="shared" si="16"/>
        <v>0.45031641261422439</v>
      </c>
      <c r="K81">
        <f t="shared" si="17"/>
        <v>17.454975631695056</v>
      </c>
      <c r="L81">
        <f t="shared" si="18"/>
        <v>43379.995438115802</v>
      </c>
      <c r="M81">
        <f t="shared" si="19"/>
        <v>43.379995438115799</v>
      </c>
    </row>
    <row r="82" spans="1:13" x14ac:dyDescent="0.25">
      <c r="A82" s="2">
        <v>102.33499999999999</v>
      </c>
      <c r="B82" s="2">
        <f t="shared" si="10"/>
        <v>4950</v>
      </c>
      <c r="C82" s="2">
        <v>0.32845000000000002</v>
      </c>
      <c r="D82" s="2">
        <v>1.08823</v>
      </c>
      <c r="E82">
        <f t="shared" si="11"/>
        <v>15.996981</v>
      </c>
      <c r="F82">
        <f t="shared" si="12"/>
        <v>43556.136377418472</v>
      </c>
      <c r="G82">
        <f t="shared" si="13"/>
        <v>43.556136377418468</v>
      </c>
      <c r="H82">
        <f t="shared" si="14"/>
        <v>83.482436959999987</v>
      </c>
      <c r="I82">
        <f t="shared" si="15"/>
        <v>13.195864687160201</v>
      </c>
      <c r="J82" s="2">
        <f t="shared" si="16"/>
        <v>0.45245059913571739</v>
      </c>
      <c r="K82">
        <f t="shared" si="17"/>
        <v>17.372641397201146</v>
      </c>
      <c r="L82">
        <f t="shared" si="18"/>
        <v>43274.188758455988</v>
      </c>
      <c r="M82">
        <f t="shared" si="19"/>
        <v>43.274188758455985</v>
      </c>
    </row>
    <row r="83" spans="1:13" x14ac:dyDescent="0.25">
      <c r="A83" s="2">
        <v>101.10599999999999</v>
      </c>
      <c r="B83" s="2">
        <f t="shared" si="10"/>
        <v>5000</v>
      </c>
      <c r="C83" s="2">
        <v>0.32869999999999999</v>
      </c>
      <c r="D83" s="2">
        <v>1.08687</v>
      </c>
      <c r="E83">
        <f t="shared" si="11"/>
        <v>15.976989</v>
      </c>
      <c r="F83">
        <f t="shared" si="12"/>
        <v>43467.722858874287</v>
      </c>
      <c r="G83">
        <f t="shared" si="13"/>
        <v>43.467722858874289</v>
      </c>
      <c r="H83">
        <f t="shared" si="14"/>
        <v>82.479848255999997</v>
      </c>
      <c r="I83">
        <f t="shared" si="15"/>
        <v>13.03738794215097</v>
      </c>
      <c r="J83" s="2">
        <f t="shared" si="16"/>
        <v>0.45371596906585121</v>
      </c>
      <c r="K83">
        <f t="shared" si="17"/>
        <v>17.324190781552158</v>
      </c>
      <c r="L83">
        <f t="shared" si="18"/>
        <v>43186.347558375084</v>
      </c>
      <c r="M83">
        <f t="shared" si="19"/>
        <v>43.186347558375083</v>
      </c>
    </row>
    <row r="84" spans="1:13" x14ac:dyDescent="0.25">
      <c r="A84" s="2">
        <v>99.314899999999994</v>
      </c>
      <c r="B84" s="2">
        <f t="shared" si="10"/>
        <v>5050</v>
      </c>
      <c r="C84" s="2">
        <v>0.32984999999999998</v>
      </c>
      <c r="D84" s="2">
        <v>1.0891</v>
      </c>
      <c r="E84">
        <f t="shared" si="11"/>
        <v>16.00977</v>
      </c>
      <c r="F84">
        <f t="shared" si="12"/>
        <v>43124.665939176535</v>
      </c>
      <c r="G84">
        <f t="shared" si="13"/>
        <v>43.124665939176538</v>
      </c>
      <c r="H84">
        <f t="shared" si="14"/>
        <v>81.018711862399996</v>
      </c>
      <c r="I84">
        <f t="shared" si="15"/>
        <v>12.806429685042719</v>
      </c>
      <c r="J84" s="2">
        <f t="shared" si="16"/>
        <v>0.45892529412085004</v>
      </c>
      <c r="K84">
        <f t="shared" si="17"/>
        <v>17.127541474460024</v>
      </c>
      <c r="L84">
        <f t="shared" si="18"/>
        <v>42845.511315021053</v>
      </c>
      <c r="M84">
        <f t="shared" si="19"/>
        <v>42.845511315021049</v>
      </c>
    </row>
    <row r="85" spans="1:13" x14ac:dyDescent="0.25">
      <c r="A85" s="2">
        <v>97.581500000000005</v>
      </c>
      <c r="B85" s="2">
        <f t="shared" si="10"/>
        <v>5100</v>
      </c>
      <c r="C85" s="2">
        <v>0.32969999999999999</v>
      </c>
      <c r="D85" s="2">
        <v>1.09185</v>
      </c>
      <c r="E85">
        <f t="shared" si="11"/>
        <v>16.050194999999999</v>
      </c>
      <c r="F85">
        <f t="shared" si="12"/>
        <v>42791.510989617884</v>
      </c>
      <c r="G85">
        <f t="shared" si="13"/>
        <v>42.791510989617883</v>
      </c>
      <c r="H85">
        <f t="shared" si="14"/>
        <v>79.604645743999995</v>
      </c>
      <c r="I85">
        <f t="shared" si="15"/>
        <v>12.582911711243693</v>
      </c>
      <c r="J85" s="2">
        <f t="shared" si="16"/>
        <v>0.46228795250533516</v>
      </c>
      <c r="K85">
        <f t="shared" si="17"/>
        <v>17.002956633707452</v>
      </c>
      <c r="L85">
        <f t="shared" si="18"/>
        <v>42514.512944364622</v>
      </c>
      <c r="M85">
        <f t="shared" si="19"/>
        <v>42.514512944364625</v>
      </c>
    </row>
    <row r="86" spans="1:13" x14ac:dyDescent="0.25">
      <c r="A86" s="2">
        <v>95.848600000000005</v>
      </c>
      <c r="B86" s="2">
        <f t="shared" si="10"/>
        <v>5150</v>
      </c>
      <c r="C86" s="2">
        <v>0.33095000000000002</v>
      </c>
      <c r="D86" s="2">
        <v>1.0940700000000001</v>
      </c>
      <c r="E86">
        <f t="shared" si="11"/>
        <v>16.082829</v>
      </c>
      <c r="F86">
        <f t="shared" si="12"/>
        <v>42443.672904154359</v>
      </c>
      <c r="G86">
        <f t="shared" si="13"/>
        <v>42.443672904154361</v>
      </c>
      <c r="H86">
        <f t="shared" si="14"/>
        <v>78.190987513599993</v>
      </c>
      <c r="I86">
        <f t="shared" si="15"/>
        <v>12.359458211303496</v>
      </c>
      <c r="J86" s="2">
        <f t="shared" si="16"/>
        <v>0.4678435828313155</v>
      </c>
      <c r="K86">
        <f t="shared" si="17"/>
        <v>16.801046967801845</v>
      </c>
      <c r="L86">
        <f t="shared" si="18"/>
        <v>42168.926484691117</v>
      </c>
      <c r="M86">
        <f t="shared" si="19"/>
        <v>42.16892648469112</v>
      </c>
    </row>
    <row r="87" spans="1:13" x14ac:dyDescent="0.25">
      <c r="A87" s="2">
        <v>94.803299999999993</v>
      </c>
      <c r="B87" s="2">
        <f t="shared" si="10"/>
        <v>5200</v>
      </c>
      <c r="C87" s="2">
        <v>0.33379999999999999</v>
      </c>
      <c r="D87" s="2">
        <v>1.0934600000000001</v>
      </c>
      <c r="E87">
        <f t="shared" si="11"/>
        <v>16.073862000000002</v>
      </c>
      <c r="F87">
        <f t="shared" si="12"/>
        <v>42388.373719927447</v>
      </c>
      <c r="G87">
        <f t="shared" si="13"/>
        <v>42.388373719927451</v>
      </c>
      <c r="H87">
        <f t="shared" si="14"/>
        <v>77.338256860799987</v>
      </c>
      <c r="I87">
        <f t="shared" si="15"/>
        <v>12.224669162029166</v>
      </c>
      <c r="J87" s="2">
        <f t="shared" si="16"/>
        <v>0.47248804901860431</v>
      </c>
      <c r="K87">
        <f t="shared" si="17"/>
        <v>16.635895923844046</v>
      </c>
      <c r="L87">
        <f t="shared" si="18"/>
        <v>42113.985263190472</v>
      </c>
      <c r="M87">
        <f t="shared" si="19"/>
        <v>42.113985263190472</v>
      </c>
    </row>
    <row r="88" spans="1:13" x14ac:dyDescent="0.25">
      <c r="A88" s="2">
        <v>93.0976</v>
      </c>
      <c r="B88" s="2">
        <f t="shared" si="10"/>
        <v>5250</v>
      </c>
      <c r="C88" s="2">
        <v>0.33129999999999998</v>
      </c>
      <c r="D88" s="2">
        <v>1.0880399999999999</v>
      </c>
      <c r="E88">
        <f t="shared" si="11"/>
        <v>15.994187999999998</v>
      </c>
      <c r="F88">
        <f t="shared" si="12"/>
        <v>42025.969867343694</v>
      </c>
      <c r="G88">
        <f t="shared" si="13"/>
        <v>42.025969867343697</v>
      </c>
      <c r="H88">
        <f t="shared" si="14"/>
        <v>75.94678773759999</v>
      </c>
      <c r="I88">
        <f t="shared" si="15"/>
        <v>12.004723040009436</v>
      </c>
      <c r="J88" s="2">
        <f t="shared" si="16"/>
        <v>0.47299324828779765</v>
      </c>
      <c r="K88">
        <f t="shared" si="17"/>
        <v>16.618127292910039</v>
      </c>
      <c r="L88">
        <f t="shared" si="18"/>
        <v>41753.927323532822</v>
      </c>
      <c r="M88">
        <f t="shared" si="19"/>
        <v>41.753927323532821</v>
      </c>
    </row>
    <row r="89" spans="1:13" x14ac:dyDescent="0.25">
      <c r="A89" s="2">
        <v>91.788600000000002</v>
      </c>
      <c r="B89" s="2">
        <f t="shared" si="10"/>
        <v>5300</v>
      </c>
      <c r="C89" s="2">
        <v>0.33239999999999997</v>
      </c>
      <c r="D89" s="2">
        <v>1.0833900000000001</v>
      </c>
      <c r="E89">
        <f t="shared" si="11"/>
        <v>15.925833000000001</v>
      </c>
      <c r="F89">
        <f t="shared" si="12"/>
        <v>41829.682827807577</v>
      </c>
      <c r="G89">
        <f t="shared" si="13"/>
        <v>41.829682827807581</v>
      </c>
      <c r="H89">
        <f t="shared" si="14"/>
        <v>74.878936953600004</v>
      </c>
      <c r="I89">
        <f t="shared" si="15"/>
        <v>11.835930477587072</v>
      </c>
      <c r="J89" s="2">
        <f t="shared" si="16"/>
        <v>0.47679061020136654</v>
      </c>
      <c r="K89">
        <f t="shared" si="17"/>
        <v>16.485773504251565</v>
      </c>
      <c r="L89">
        <f t="shared" si="18"/>
        <v>41558.910889427607</v>
      </c>
      <c r="M89">
        <f t="shared" si="19"/>
        <v>41.558910889427608</v>
      </c>
    </row>
    <row r="90" spans="1:13" x14ac:dyDescent="0.25">
      <c r="A90" s="2">
        <v>90.593800000000002</v>
      </c>
      <c r="B90" s="2">
        <f t="shared" si="10"/>
        <v>5350</v>
      </c>
      <c r="C90" s="2">
        <v>0.33079999999999998</v>
      </c>
      <c r="D90" s="2">
        <v>1.0800700000000001</v>
      </c>
      <c r="E90">
        <f t="shared" si="11"/>
        <v>15.877029</v>
      </c>
      <c r="F90">
        <f t="shared" si="12"/>
        <v>41674.674346839412</v>
      </c>
      <c r="G90">
        <f t="shared" si="13"/>
        <v>41.67467434683941</v>
      </c>
      <c r="H90">
        <f t="shared" si="14"/>
        <v>73.904247788799992</v>
      </c>
      <c r="I90">
        <f t="shared" si="15"/>
        <v>11.681863744521952</v>
      </c>
      <c r="J90" s="2">
        <f t="shared" si="16"/>
        <v>0.47626047020341655</v>
      </c>
      <c r="K90">
        <f t="shared" si="17"/>
        <v>16.504124319569105</v>
      </c>
      <c r="L90">
        <f t="shared" si="18"/>
        <v>41404.905809489988</v>
      </c>
      <c r="M90">
        <f t="shared" si="19"/>
        <v>41.404905809489989</v>
      </c>
    </row>
    <row r="91" spans="1:13" x14ac:dyDescent="0.25">
      <c r="A91" s="2">
        <v>89.6374</v>
      </c>
      <c r="B91" s="2">
        <f t="shared" si="10"/>
        <v>5400</v>
      </c>
      <c r="C91" s="2">
        <v>0.33879999999999999</v>
      </c>
      <c r="D91" s="2">
        <v>1.0789500000000001</v>
      </c>
      <c r="E91">
        <f t="shared" si="11"/>
        <v>15.860565000000001</v>
      </c>
      <c r="F91">
        <f t="shared" si="12"/>
        <v>41620.085394232417</v>
      </c>
      <c r="G91">
        <f t="shared" si="13"/>
        <v>41.620085394232419</v>
      </c>
      <c r="H91">
        <f t="shared" si="14"/>
        <v>73.124039622399991</v>
      </c>
      <c r="I91">
        <f t="shared" si="15"/>
        <v>11.558538147347964</v>
      </c>
      <c r="J91" s="2">
        <f t="shared" si="16"/>
        <v>0.48841802719647925</v>
      </c>
      <c r="K91">
        <f t="shared" si="17"/>
        <v>16.093308541151828</v>
      </c>
      <c r="L91">
        <f t="shared" si="18"/>
        <v>41350.670222137342</v>
      </c>
      <c r="M91">
        <f t="shared" si="19"/>
        <v>41.350670222137339</v>
      </c>
    </row>
    <row r="92" spans="1:13" x14ac:dyDescent="0.25">
      <c r="A92" s="2">
        <v>88.925600000000003</v>
      </c>
      <c r="B92" s="2">
        <f t="shared" si="10"/>
        <v>5450</v>
      </c>
      <c r="C92" s="2">
        <v>0.34379999999999999</v>
      </c>
      <c r="D92" s="2">
        <v>1.0792299999999999</v>
      </c>
      <c r="E92">
        <f t="shared" si="11"/>
        <v>15.864680999999997</v>
      </c>
      <c r="F92">
        <f t="shared" si="12"/>
        <v>41671.896189013823</v>
      </c>
      <c r="G92">
        <f t="shared" si="13"/>
        <v>41.671896189013822</v>
      </c>
      <c r="H92">
        <f t="shared" si="14"/>
        <v>72.543370265600004</v>
      </c>
      <c r="I92">
        <f t="shared" si="15"/>
        <v>11.466753161914626</v>
      </c>
      <c r="J92" s="2">
        <f t="shared" si="16"/>
        <v>0.49500987203549107</v>
      </c>
      <c r="K92">
        <f t="shared" si="17"/>
        <v>15.879000506418306</v>
      </c>
      <c r="L92">
        <f t="shared" si="18"/>
        <v>41402.145635237997</v>
      </c>
      <c r="M92">
        <f t="shared" si="19"/>
        <v>41.402145635238</v>
      </c>
    </row>
    <row r="93" spans="1:13" x14ac:dyDescent="0.25">
      <c r="A93" s="2">
        <v>88.647400000000005</v>
      </c>
      <c r="B93" s="2">
        <f t="shared" si="10"/>
        <v>5500</v>
      </c>
      <c r="C93" s="2">
        <v>0.3488</v>
      </c>
      <c r="D93" s="2">
        <v>1.0836600000000001</v>
      </c>
      <c r="E93">
        <f t="shared" si="11"/>
        <v>15.929802</v>
      </c>
      <c r="F93">
        <f t="shared" si="12"/>
        <v>41922.642344625936</v>
      </c>
      <c r="G93">
        <f t="shared" si="13"/>
        <v>41.922642344625935</v>
      </c>
      <c r="H93">
        <f t="shared" si="14"/>
        <v>72.316421382399994</v>
      </c>
      <c r="I93">
        <f t="shared" si="15"/>
        <v>11.430879906860461</v>
      </c>
      <c r="J93" s="2">
        <f t="shared" si="16"/>
        <v>0.49920517480651505</v>
      </c>
      <c r="K93">
        <f t="shared" si="17"/>
        <v>15.745553943386408</v>
      </c>
      <c r="L93">
        <f t="shared" si="18"/>
        <v>41651.268660622802</v>
      </c>
      <c r="M93">
        <f t="shared" si="19"/>
        <v>41.651268660622804</v>
      </c>
    </row>
  </sheetData>
  <pageMargins left="0.7" right="0.7" top="0.75" bottom="0.75" header="0.3" footer="0.3"/>
  <pageSetup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F3C2EEDB3FECD489FE6CB8E237B85C0" ma:contentTypeVersion="9" ma:contentTypeDescription="Create a new document." ma:contentTypeScope="" ma:versionID="1c94d7d3fb375e224a057928c721dcea">
  <xsd:schema xmlns:xsd="http://www.w3.org/2001/XMLSchema" xmlns:xs="http://www.w3.org/2001/XMLSchema" xmlns:p="http://schemas.microsoft.com/office/2006/metadata/properties" xmlns:ns3="95817cb9-f0eb-4f4d-892c-47ab9f8957c0" targetNamespace="http://schemas.microsoft.com/office/2006/metadata/properties" ma:root="true" ma:fieldsID="5cc17d20b5348f7dea4420e5b98a9d31" ns3:_="">
    <xsd:import namespace="95817cb9-f0eb-4f4d-892c-47ab9f8957c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817cb9-f0eb-4f4d-892c-47ab9f8957c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4FBB276-A8F1-4567-A20D-4E813424F11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5817cb9-f0eb-4f4d-892c-47ab9f8957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2846EEF-4ED2-4A47-99FA-7C420A2D2D49}">
  <ds:schemaRefs>
    <ds:schemaRef ds:uri="95817cb9-f0eb-4f4d-892c-47ab9f8957c0"/>
    <ds:schemaRef ds:uri="http://schemas.openxmlformats.org/package/2006/metadata/core-properties"/>
    <ds:schemaRef ds:uri="http://schemas.microsoft.com/office/2006/metadata/properties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purl.org/dc/dcmitype/"/>
    <ds:schemaRef ds:uri="http://purl.org/dc/terms/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CB855165-A7BB-48D0-966D-B956075F12A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</dc:creator>
  <cp:lastModifiedBy>Freddie Watkins</cp:lastModifiedBy>
  <dcterms:created xsi:type="dcterms:W3CDTF">2023-03-21T19:53:25Z</dcterms:created>
  <dcterms:modified xsi:type="dcterms:W3CDTF">2023-03-25T18:51:58Z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0x0101002F3C2EEDB3FECD489FE6CB8E237B85C0</vt:lpwstr>
  </property>
</Properties>
</file>